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C:\DP_OMR\1-POA\POA2025\SGC_2025\Publicación Plan Accion SGC\VERSIÓN 7\"/>
    </mc:Choice>
  </mc:AlternateContent>
  <xr:revisionPtr revIDLastSave="0" documentId="13_ncr:1_{533F2A56-6C17-4818-8EEF-930F5084A3FC}" xr6:coauthVersionLast="47" xr6:coauthVersionMax="47" xr10:uidLastSave="{00000000-0000-0000-0000-000000000000}"/>
  <workbookProtection workbookAlgorithmName="SHA-512" workbookHashValue="Prm/i9W4c78QJqRsa4GWzCo7GZDEKpaTD+jr6Nw/rXOwVX2x0R1U3tkmAF/6A7qo4fnxN5ARhp+wS6xHkxBoXA==" workbookSaltValue="ZI/H06lLiqtug/PcjMp6eA==" workbookSpinCount="100000" lockStructure="1"/>
  <bookViews>
    <workbookView xWindow="-108" yWindow="-108" windowWidth="23256" windowHeight="12456" tabRatio="735" activeTab="7" xr2:uid="{00000000-000D-0000-FFFF-FFFF00000000}"/>
  </bookViews>
  <sheets>
    <sheet name="01-PL-001 (Pág 1 de 2)" sheetId="33" r:id="rId1"/>
    <sheet name="Comunicación Estratégica" sheetId="38" state="hidden" r:id="rId2"/>
    <sheet name="Promoción y Defensa DD" sheetId="39" state="hidden" r:id="rId3"/>
    <sheet name="Prevención y Ctrl FP" sheetId="40" state="hidden" r:id="rId4"/>
    <sheet name="Potestad Disciplinaria" sheetId="41" state="hidden" r:id="rId5"/>
    <sheet name="G. Talento Humano" sheetId="42" state="hidden" r:id="rId6"/>
    <sheet name="Direccionamiento TIC" sheetId="37" state="hidden" r:id="rId7"/>
    <sheet name="01-PL-001 (Pág 2 de 2)" sheetId="50" r:id="rId8"/>
    <sheet name="G. Adminsitrativa" sheetId="43" state="hidden" r:id="rId9"/>
    <sheet name="G. Financiera" sheetId="35" state="hidden" r:id="rId10"/>
    <sheet name="G. Documental" sheetId="44" state="hidden" r:id="rId11"/>
    <sheet name="Hoja12" sheetId="45" state="hidden" r:id="rId12"/>
    <sheet name="Hoja13" sheetId="46" state="hidden" r:id="rId13"/>
    <sheet name="Hoja14" sheetId="47" state="hidden" r:id="rId14"/>
    <sheet name="Hoja15" sheetId="48" state="hidden" r:id="rId15"/>
    <sheet name="Hoja16" sheetId="49" state="hidden" r:id="rId16"/>
  </sheets>
  <externalReferences>
    <externalReference r:id="rId17"/>
    <externalReference r:id="rId18"/>
  </externalReferences>
  <definedNames>
    <definedName name="_xlnm._FilterDatabase" localSheetId="7" hidden="1">'01-PL-001 (Pág 2 de 2)'!$B$10:$AK$74</definedName>
    <definedName name="MATAS1">[1]Hoja1!$B$3:$B$16</definedName>
    <definedName name="METAS">[2]Hoja1!$B$3:$B$16</definedName>
    <definedName name="OBJE">#REF!</definedName>
    <definedName name="OBJETIVO">[2]Hoja1!$A$3:$A$8</definedName>
    <definedName name="Objetivo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xxlnp="http://schemas.microsoft.com/office/spreadsheetml/2019/extlinksprops" uri="{FCE6A71B-6B00-49CD-AB44-F6B1AE7CDE65}">
      <xxlnp:externalLinksPr autoRefresh="1"/>
    </ext>
  </extLst>
</workbook>
</file>

<file path=xl/calcChain.xml><?xml version="1.0" encoding="utf-8"?>
<calcChain xmlns="http://schemas.openxmlformats.org/spreadsheetml/2006/main">
  <c r="O73" i="50" l="1"/>
  <c r="AI18" i="50"/>
  <c r="AI37" i="50" l="1"/>
  <c r="AI41" i="50" l="1"/>
  <c r="AI56" i="50"/>
  <c r="AI55" i="50"/>
  <c r="AI57" i="50"/>
  <c r="AI58" i="50"/>
  <c r="AI31" i="50"/>
  <c r="AI62" i="50"/>
  <c r="AI65" i="50"/>
  <c r="F46" i="50"/>
  <c r="AJ58" i="50"/>
  <c r="AK58" i="50" l="1"/>
  <c r="F13" i="50"/>
  <c r="F17" i="50"/>
  <c r="F22" i="50"/>
  <c r="F34" i="50"/>
  <c r="F59" i="50"/>
  <c r="F68" i="50"/>
  <c r="AI15" i="50"/>
  <c r="AI14" i="50"/>
  <c r="AI61" i="50"/>
  <c r="AI60" i="50"/>
  <c r="AI52" i="50"/>
  <c r="AI51" i="50"/>
  <c r="AI45" i="50"/>
  <c r="AI42" i="50"/>
  <c r="AI35" i="50"/>
  <c r="AI30" i="50"/>
  <c r="AI26" i="50"/>
  <c r="AI40" i="50" l="1"/>
  <c r="AI39" i="50"/>
  <c r="AI38" i="50"/>
  <c r="AI23" i="50"/>
  <c r="AJ19" i="50"/>
  <c r="AI19" i="50"/>
  <c r="AK19" i="50" l="1"/>
  <c r="AJ72" i="50"/>
  <c r="AJ71" i="50"/>
  <c r="AJ70" i="50"/>
  <c r="AJ69" i="50"/>
  <c r="AJ67" i="50"/>
  <c r="AJ66" i="50"/>
  <c r="AJ65" i="50"/>
  <c r="AJ64" i="50"/>
  <c r="AJ63" i="50"/>
  <c r="AJ62" i="50"/>
  <c r="AJ61" i="50"/>
  <c r="AJ60" i="50"/>
  <c r="AJ57" i="50"/>
  <c r="AJ56" i="50"/>
  <c r="AJ55" i="50"/>
  <c r="AJ54" i="50"/>
  <c r="AJ53" i="50"/>
  <c r="AJ52" i="50"/>
  <c r="AJ51" i="50"/>
  <c r="AJ50" i="50"/>
  <c r="AJ49" i="50"/>
  <c r="AJ48" i="50"/>
  <c r="AJ47" i="50"/>
  <c r="AJ45" i="50"/>
  <c r="AJ44" i="50"/>
  <c r="AJ43" i="50"/>
  <c r="AJ42" i="50"/>
  <c r="AJ41" i="50"/>
  <c r="AJ40" i="50"/>
  <c r="AJ39" i="50"/>
  <c r="AJ38" i="50"/>
  <c r="AJ37" i="50"/>
  <c r="AJ36" i="50"/>
  <c r="AJ35" i="50"/>
  <c r="AJ33" i="50"/>
  <c r="AJ32" i="50"/>
  <c r="AJ31" i="50"/>
  <c r="AJ30" i="50"/>
  <c r="AJ29" i="50"/>
  <c r="AJ28" i="50"/>
  <c r="AJ27" i="50"/>
  <c r="AJ26" i="50"/>
  <c r="AJ25" i="50"/>
  <c r="AJ24" i="50"/>
  <c r="AJ23" i="50"/>
  <c r="AJ15" i="50"/>
  <c r="AJ16" i="50"/>
  <c r="AI70" i="50"/>
  <c r="AI64" i="50"/>
  <c r="AI63" i="50"/>
  <c r="AI50" i="50"/>
  <c r="AI48" i="50"/>
  <c r="AI47" i="50"/>
  <c r="AI43" i="50"/>
  <c r="AI44" i="50"/>
  <c r="AI36" i="50"/>
  <c r="AI28" i="50"/>
  <c r="AI29" i="50"/>
  <c r="AI27" i="50"/>
  <c r="AI25" i="50"/>
  <c r="AI21" i="50"/>
  <c r="C73" i="50"/>
  <c r="AK40" i="50" l="1"/>
  <c r="AK43" i="50"/>
  <c r="AK25" i="50"/>
  <c r="AK42" i="50"/>
  <c r="AK41" i="50"/>
  <c r="AK26" i="50"/>
  <c r="AK62" i="50"/>
  <c r="AK44" i="50"/>
  <c r="AK45" i="50"/>
  <c r="AK63" i="50"/>
  <c r="AK64" i="50"/>
  <c r="AK65" i="50"/>
  <c r="AK27" i="50"/>
  <c r="AK28" i="50"/>
  <c r="AK29" i="50"/>
  <c r="AK30" i="50"/>
  <c r="AK31" i="50"/>
  <c r="AK70" i="50"/>
  <c r="AK47" i="50"/>
  <c r="AK15" i="50"/>
  <c r="AK48" i="50"/>
  <c r="AK36" i="50"/>
  <c r="AK52" i="50"/>
  <c r="AK50" i="50"/>
  <c r="AJ21" i="50" l="1"/>
  <c r="AK21" i="50" l="1"/>
  <c r="AI33" i="50"/>
  <c r="AK33" i="50" s="1"/>
  <c r="AI16" i="50" l="1"/>
  <c r="AK16" i="50" s="1"/>
  <c r="R73" i="50" l="1"/>
  <c r="T73" i="50"/>
  <c r="V73" i="50"/>
  <c r="X73" i="50"/>
  <c r="Z73" i="50"/>
  <c r="AB73" i="50"/>
  <c r="AD73" i="50"/>
  <c r="AF73" i="50"/>
  <c r="AH73" i="50"/>
  <c r="Q73" i="50"/>
  <c r="M73" i="50"/>
  <c r="M74" i="50" s="1"/>
  <c r="S73" i="50"/>
  <c r="U73" i="50"/>
  <c r="W73" i="50"/>
  <c r="Y73" i="50"/>
  <c r="AA73" i="50"/>
  <c r="AC73" i="50"/>
  <c r="AE73" i="50"/>
  <c r="AG73" i="50"/>
  <c r="P73" i="50"/>
  <c r="N73" i="50"/>
  <c r="N74" i="50" s="1"/>
  <c r="L73" i="50"/>
  <c r="L74" i="50" s="1"/>
  <c r="K73" i="50"/>
  <c r="K74" i="50" s="1"/>
  <c r="AJ14" i="50"/>
  <c r="AJ18" i="50"/>
  <c r="AJ20" i="50"/>
  <c r="AI20" i="50"/>
  <c r="AK23" i="50"/>
  <c r="AI24" i="50"/>
  <c r="AK24" i="50" s="1"/>
  <c r="AI32" i="50"/>
  <c r="AK32" i="50" s="1"/>
  <c r="AK35" i="50"/>
  <c r="AK37" i="50"/>
  <c r="AK38" i="50"/>
  <c r="AK39" i="50"/>
  <c r="AI49" i="50"/>
  <c r="AK49" i="50" s="1"/>
  <c r="AK51" i="50"/>
  <c r="AI53" i="50"/>
  <c r="AI54" i="50"/>
  <c r="AK54" i="50" s="1"/>
  <c r="AK55" i="50"/>
  <c r="AK56" i="50"/>
  <c r="AK57" i="50"/>
  <c r="AK60" i="50"/>
  <c r="AK61" i="50"/>
  <c r="AI66" i="50"/>
  <c r="AK66" i="50" s="1"/>
  <c r="AI67" i="50"/>
  <c r="AK67" i="50" s="1"/>
  <c r="AI69" i="50"/>
  <c r="AK69" i="50" s="1"/>
  <c r="AI71" i="50"/>
  <c r="AK71" i="50" s="1"/>
  <c r="AI72" i="50"/>
  <c r="AK72" i="50" s="1"/>
  <c r="R68" i="44"/>
  <c r="R69" i="44" s="1"/>
  <c r="T68" i="44"/>
  <c r="V68" i="44"/>
  <c r="X68" i="44"/>
  <c r="Z68" i="44"/>
  <c r="AB68" i="44"/>
  <c r="AD68" i="44"/>
  <c r="AF68" i="44"/>
  <c r="AH68" i="44"/>
  <c r="Q68" i="44"/>
  <c r="O68" i="44"/>
  <c r="M68" i="44"/>
  <c r="M69" i="44"/>
  <c r="S68" i="44"/>
  <c r="U68" i="44"/>
  <c r="W68" i="44"/>
  <c r="Y68" i="44"/>
  <c r="AA68" i="44"/>
  <c r="AC68" i="44"/>
  <c r="AE68" i="44"/>
  <c r="AG68" i="44"/>
  <c r="P68" i="44"/>
  <c r="N68" i="44"/>
  <c r="N69" i="44" s="1"/>
  <c r="L68" i="44"/>
  <c r="L69" i="44"/>
  <c r="K68" i="44"/>
  <c r="K69" i="44" s="1"/>
  <c r="AJ14" i="44"/>
  <c r="AI14" i="44"/>
  <c r="AJ16" i="44"/>
  <c r="AI16" i="44"/>
  <c r="AJ17" i="44"/>
  <c r="AK17" i="44" s="1"/>
  <c r="AI17" i="44"/>
  <c r="AJ19" i="44"/>
  <c r="AI19" i="44"/>
  <c r="AK19" i="44" s="1"/>
  <c r="AJ20" i="44"/>
  <c r="AI20" i="44"/>
  <c r="AJ21" i="44"/>
  <c r="AI21" i="44"/>
  <c r="AJ22" i="44"/>
  <c r="AI22" i="44"/>
  <c r="AK22" i="44"/>
  <c r="AJ23" i="44"/>
  <c r="AI23" i="44"/>
  <c r="AJ24" i="44"/>
  <c r="AI24" i="44"/>
  <c r="AJ25" i="44"/>
  <c r="AI25" i="44"/>
  <c r="AJ26" i="44"/>
  <c r="AI26" i="44"/>
  <c r="AJ27" i="44"/>
  <c r="AI27" i="44"/>
  <c r="AK27" i="44"/>
  <c r="AJ28" i="44"/>
  <c r="AI28" i="44"/>
  <c r="AJ29" i="44"/>
  <c r="AI29" i="44"/>
  <c r="AJ30" i="44"/>
  <c r="AI30" i="44"/>
  <c r="AJ32" i="44"/>
  <c r="AI32" i="44"/>
  <c r="AJ33" i="44"/>
  <c r="AI33" i="44"/>
  <c r="AJ34" i="44"/>
  <c r="AI34" i="44"/>
  <c r="AJ35" i="44"/>
  <c r="AI35" i="44"/>
  <c r="AJ36" i="44"/>
  <c r="AI36" i="44"/>
  <c r="AK36" i="44" s="1"/>
  <c r="AJ37" i="44"/>
  <c r="AI37" i="44"/>
  <c r="AJ38" i="44"/>
  <c r="AI38" i="44"/>
  <c r="AJ39" i="44"/>
  <c r="AI39" i="44"/>
  <c r="AK39" i="44"/>
  <c r="AJ40" i="44"/>
  <c r="AK40" i="44" s="1"/>
  <c r="AI40" i="44"/>
  <c r="AJ42" i="44"/>
  <c r="AI42" i="44"/>
  <c r="AJ43" i="44"/>
  <c r="AI43" i="44"/>
  <c r="AJ44" i="44"/>
  <c r="AI44" i="44"/>
  <c r="AK44" i="44"/>
  <c r="AJ45" i="44"/>
  <c r="AK45" i="44" s="1"/>
  <c r="AI45" i="44"/>
  <c r="AJ46" i="44"/>
  <c r="AI46" i="44"/>
  <c r="AJ47" i="44"/>
  <c r="AI47" i="44"/>
  <c r="AJ48" i="44"/>
  <c r="AI48" i="44"/>
  <c r="AJ49" i="44"/>
  <c r="AK49" i="44" s="1"/>
  <c r="AI49" i="44"/>
  <c r="AJ50" i="44"/>
  <c r="AI50" i="44"/>
  <c r="AJ51" i="44"/>
  <c r="AI51" i="44"/>
  <c r="AJ52" i="44"/>
  <c r="AK52" i="44" s="1"/>
  <c r="AI52" i="44"/>
  <c r="AJ53" i="44"/>
  <c r="AI53" i="44"/>
  <c r="AK53" i="44" s="1"/>
  <c r="AJ55" i="44"/>
  <c r="AI55" i="44"/>
  <c r="AJ56" i="44"/>
  <c r="AI56" i="44"/>
  <c r="AJ57" i="44"/>
  <c r="AI57" i="44"/>
  <c r="AJ58" i="44"/>
  <c r="AI58" i="44"/>
  <c r="AJ59" i="44"/>
  <c r="AI59" i="44"/>
  <c r="AJ60" i="44"/>
  <c r="AI60" i="44"/>
  <c r="AJ61" i="44"/>
  <c r="AI61" i="44"/>
  <c r="AK61" i="44"/>
  <c r="AJ62" i="44"/>
  <c r="AI62" i="44"/>
  <c r="AK62" i="44" s="1"/>
  <c r="AJ63" i="44"/>
  <c r="AI63" i="44"/>
  <c r="AJ65" i="44"/>
  <c r="AI65" i="44"/>
  <c r="AJ66" i="44"/>
  <c r="AI66" i="44"/>
  <c r="AK66" i="44" s="1"/>
  <c r="AJ67" i="44"/>
  <c r="AI67" i="44"/>
  <c r="AK67" i="44" s="1"/>
  <c r="C68" i="44"/>
  <c r="F64" i="44"/>
  <c r="F54" i="44"/>
  <c r="F41" i="44"/>
  <c r="F31" i="44"/>
  <c r="F18" i="44"/>
  <c r="F15" i="44"/>
  <c r="F13" i="44"/>
  <c r="R29" i="35"/>
  <c r="R30" i="35" s="1"/>
  <c r="T29" i="35"/>
  <c r="V29" i="35"/>
  <c r="X29" i="35"/>
  <c r="Z29" i="35"/>
  <c r="AB29" i="35"/>
  <c r="AD29" i="35"/>
  <c r="AF29" i="35"/>
  <c r="AH29" i="35"/>
  <c r="Q29" i="35"/>
  <c r="O29" i="35"/>
  <c r="M29" i="35"/>
  <c r="M30" i="35"/>
  <c r="O30" i="35"/>
  <c r="Q30" i="35" s="1"/>
  <c r="S30" i="35" s="1"/>
  <c r="S29" i="35"/>
  <c r="U29" i="35"/>
  <c r="W29" i="35"/>
  <c r="Y29" i="35"/>
  <c r="AA29" i="35"/>
  <c r="AC29" i="35"/>
  <c r="AE29" i="35"/>
  <c r="AG29" i="35"/>
  <c r="P29" i="35"/>
  <c r="N29" i="35"/>
  <c r="N30" i="35" s="1"/>
  <c r="L29" i="35"/>
  <c r="L30" i="35" s="1"/>
  <c r="K29" i="35"/>
  <c r="K30" i="35" s="1"/>
  <c r="AJ14" i="35"/>
  <c r="AI14" i="35"/>
  <c r="AJ16" i="35"/>
  <c r="AI16" i="35"/>
  <c r="AJ17" i="35"/>
  <c r="AI17" i="35"/>
  <c r="AK17" i="35"/>
  <c r="AJ18" i="35"/>
  <c r="AI18" i="35"/>
  <c r="AK18" i="35" s="1"/>
  <c r="AJ19" i="35"/>
  <c r="AI19" i="35"/>
  <c r="AJ21" i="35"/>
  <c r="AI21" i="35"/>
  <c r="AJ22" i="35"/>
  <c r="AI22" i="35"/>
  <c r="AJ23" i="35"/>
  <c r="AK23" i="35" s="1"/>
  <c r="AI23" i="35"/>
  <c r="AJ24" i="35"/>
  <c r="AI24" i="35"/>
  <c r="AJ26" i="35"/>
  <c r="AI26" i="35"/>
  <c r="AJ27" i="35"/>
  <c r="AI27" i="35"/>
  <c r="AK27" i="35" s="1"/>
  <c r="AI28" i="35"/>
  <c r="F13" i="35"/>
  <c r="C13" i="35" s="1"/>
  <c r="F15" i="35"/>
  <c r="C15" i="35"/>
  <c r="F20" i="35"/>
  <c r="C20" i="35" s="1"/>
  <c r="F25" i="35"/>
  <c r="C25" i="35"/>
  <c r="AJ28" i="35"/>
  <c r="F25" i="43"/>
  <c r="C25" i="43" s="1"/>
  <c r="AJ29" i="43"/>
  <c r="AI29" i="43"/>
  <c r="F27" i="37"/>
  <c r="F25" i="42"/>
  <c r="AJ28" i="42"/>
  <c r="AI28" i="42"/>
  <c r="AK28" i="42" s="1"/>
  <c r="AJ32" i="37"/>
  <c r="F29" i="42"/>
  <c r="C29" i="42" s="1"/>
  <c r="AI32" i="37"/>
  <c r="F13" i="43"/>
  <c r="C13" i="43" s="1"/>
  <c r="F15" i="43"/>
  <c r="C15" i="43" s="1"/>
  <c r="F20" i="43"/>
  <c r="C20" i="43" s="1"/>
  <c r="R30" i="43"/>
  <c r="R31" i="43" s="1"/>
  <c r="T30" i="43"/>
  <c r="V30" i="43"/>
  <c r="X30" i="43"/>
  <c r="Z30" i="43"/>
  <c r="AB30" i="43"/>
  <c r="AD30" i="43"/>
  <c r="AF30" i="43"/>
  <c r="AH30" i="43"/>
  <c r="Q30" i="43"/>
  <c r="O30" i="43"/>
  <c r="O31" i="43" s="1"/>
  <c r="M30" i="43"/>
  <c r="M31" i="43"/>
  <c r="S30" i="43"/>
  <c r="U30" i="43"/>
  <c r="W30" i="43"/>
  <c r="Y30" i="43"/>
  <c r="AA30" i="43"/>
  <c r="AC30" i="43"/>
  <c r="AE30" i="43"/>
  <c r="AG30" i="43"/>
  <c r="P30" i="43"/>
  <c r="P31" i="43" s="1"/>
  <c r="N30" i="43"/>
  <c r="N31" i="43"/>
  <c r="L30" i="43"/>
  <c r="L31" i="43" s="1"/>
  <c r="K30" i="43"/>
  <c r="K31" i="43"/>
  <c r="AJ14" i="43"/>
  <c r="AI14" i="43"/>
  <c r="AJ16" i="43"/>
  <c r="AI16" i="43"/>
  <c r="AJ17" i="43"/>
  <c r="AK17" i="43" s="1"/>
  <c r="AI17" i="43"/>
  <c r="AJ18" i="43"/>
  <c r="AI18" i="43"/>
  <c r="AK18" i="43" s="1"/>
  <c r="AJ19" i="43"/>
  <c r="AI19" i="43"/>
  <c r="AJ21" i="43"/>
  <c r="AI21" i="43"/>
  <c r="AJ22" i="43"/>
  <c r="AI22" i="43"/>
  <c r="AJ23" i="43"/>
  <c r="AI23" i="43"/>
  <c r="AJ24" i="43"/>
  <c r="AI24" i="43"/>
  <c r="AJ26" i="43"/>
  <c r="AI26" i="43"/>
  <c r="AJ27" i="43"/>
  <c r="AK27" i="43" s="1"/>
  <c r="AI27" i="43"/>
  <c r="AJ28" i="43"/>
  <c r="AI28" i="43"/>
  <c r="R31" i="42"/>
  <c r="R32" i="42" s="1"/>
  <c r="T31" i="42"/>
  <c r="V31" i="42"/>
  <c r="X31" i="42"/>
  <c r="Z31" i="42"/>
  <c r="AB31" i="42"/>
  <c r="AD31" i="42"/>
  <c r="AF31" i="42"/>
  <c r="AH31" i="42"/>
  <c r="Q31" i="42"/>
  <c r="O31" i="42"/>
  <c r="M31" i="42"/>
  <c r="M32" i="42" s="1"/>
  <c r="S31" i="42"/>
  <c r="U31" i="42"/>
  <c r="W31" i="42"/>
  <c r="Y31" i="42"/>
  <c r="AA31" i="42"/>
  <c r="AC31" i="42"/>
  <c r="AE31" i="42"/>
  <c r="AG31" i="42"/>
  <c r="P31" i="42"/>
  <c r="N31" i="42"/>
  <c r="N32" i="42"/>
  <c r="L31" i="42"/>
  <c r="L32" i="42" s="1"/>
  <c r="K31" i="42"/>
  <c r="K32" i="42" s="1"/>
  <c r="AJ14" i="42"/>
  <c r="AI14" i="42"/>
  <c r="AJ16" i="42"/>
  <c r="AK16" i="42" s="1"/>
  <c r="AI16" i="42"/>
  <c r="AJ17" i="42"/>
  <c r="AI17" i="42"/>
  <c r="AJ18" i="42"/>
  <c r="AI18" i="42"/>
  <c r="AJ19" i="42"/>
  <c r="AI19" i="42"/>
  <c r="AJ21" i="42"/>
  <c r="AI21" i="42"/>
  <c r="AJ22" i="42"/>
  <c r="AI22" i="42"/>
  <c r="AK22" i="42"/>
  <c r="AJ23" i="42"/>
  <c r="AI23" i="42"/>
  <c r="AJ24" i="42"/>
  <c r="AI24" i="42"/>
  <c r="AJ26" i="42"/>
  <c r="AI26" i="42"/>
  <c r="AJ27" i="42"/>
  <c r="AI27" i="42"/>
  <c r="AK27" i="42" s="1"/>
  <c r="AJ30" i="42"/>
  <c r="AI30" i="42"/>
  <c r="F13" i="42"/>
  <c r="C13" i="42" s="1"/>
  <c r="F15" i="42"/>
  <c r="C15" i="42"/>
  <c r="F20" i="42"/>
  <c r="C20" i="42"/>
  <c r="C25" i="42"/>
  <c r="R36" i="41"/>
  <c r="R37" i="41" s="1"/>
  <c r="T36" i="41"/>
  <c r="V36" i="41"/>
  <c r="X36" i="41"/>
  <c r="Z36" i="41"/>
  <c r="AB36" i="41"/>
  <c r="AD36" i="41"/>
  <c r="AF36" i="41"/>
  <c r="AH36" i="41"/>
  <c r="Q36" i="41"/>
  <c r="O36" i="41"/>
  <c r="M36" i="41"/>
  <c r="M37" i="41" s="1"/>
  <c r="O37" i="41" s="1"/>
  <c r="S36" i="41"/>
  <c r="U36" i="41"/>
  <c r="W36" i="41"/>
  <c r="Y36" i="41"/>
  <c r="AA36" i="41"/>
  <c r="AC36" i="41"/>
  <c r="AE36" i="41"/>
  <c r="AG36" i="41"/>
  <c r="P36" i="41"/>
  <c r="N36" i="41"/>
  <c r="N37" i="41"/>
  <c r="L36" i="41"/>
  <c r="L37" i="41" s="1"/>
  <c r="K36" i="41"/>
  <c r="K37" i="41" s="1"/>
  <c r="AJ14" i="41"/>
  <c r="AI14" i="41"/>
  <c r="AK14" i="41" s="1"/>
  <c r="AJ16" i="41"/>
  <c r="AI16" i="41"/>
  <c r="AJ17" i="41"/>
  <c r="AI17" i="41"/>
  <c r="AJ18" i="41"/>
  <c r="AI18" i="41"/>
  <c r="AJ19" i="41"/>
  <c r="AI19" i="41"/>
  <c r="AJ20" i="41"/>
  <c r="AI20" i="41"/>
  <c r="AK20" i="41"/>
  <c r="AJ21" i="41"/>
  <c r="AI21" i="41"/>
  <c r="AJ23" i="41"/>
  <c r="AI23" i="41"/>
  <c r="AJ24" i="41"/>
  <c r="AI24" i="41"/>
  <c r="AK24" i="41" s="1"/>
  <c r="AJ25" i="41"/>
  <c r="AI25" i="41"/>
  <c r="AJ26" i="41"/>
  <c r="AK26" i="41" s="1"/>
  <c r="AI26" i="41"/>
  <c r="AJ28" i="41"/>
  <c r="AI28" i="41"/>
  <c r="AJ29" i="41"/>
  <c r="AI29" i="41"/>
  <c r="AJ30" i="41"/>
  <c r="AK30" i="41" s="1"/>
  <c r="AI30" i="41"/>
  <c r="AJ32" i="41"/>
  <c r="AK32" i="41" s="1"/>
  <c r="AI32" i="41"/>
  <c r="AJ33" i="41"/>
  <c r="AK33" i="41" s="1"/>
  <c r="AI33" i="41"/>
  <c r="AJ35" i="41"/>
  <c r="AI35" i="41"/>
  <c r="F13" i="41"/>
  <c r="C13" i="41" s="1"/>
  <c r="F15" i="41"/>
  <c r="C15" i="41"/>
  <c r="F22" i="41"/>
  <c r="C22" i="41" s="1"/>
  <c r="F27" i="41"/>
  <c r="C27" i="41"/>
  <c r="F31" i="41"/>
  <c r="C31" i="41" s="1"/>
  <c r="F34" i="41"/>
  <c r="C34" i="41" s="1"/>
  <c r="R34" i="40"/>
  <c r="R35" i="40" s="1"/>
  <c r="T35" i="40" s="1"/>
  <c r="T34" i="40"/>
  <c r="V34" i="40"/>
  <c r="X34" i="40"/>
  <c r="Z34" i="40"/>
  <c r="AB34" i="40"/>
  <c r="AD34" i="40"/>
  <c r="AF34" i="40"/>
  <c r="AH34" i="40"/>
  <c r="Q34" i="40"/>
  <c r="O34" i="40"/>
  <c r="M34" i="40"/>
  <c r="M35" i="40" s="1"/>
  <c r="S34" i="40"/>
  <c r="U34" i="40"/>
  <c r="W34" i="40"/>
  <c r="Y34" i="40"/>
  <c r="AA34" i="40"/>
  <c r="AC34" i="40"/>
  <c r="AE34" i="40"/>
  <c r="AG34" i="40"/>
  <c r="P34" i="40"/>
  <c r="N34" i="40"/>
  <c r="N35" i="40" s="1"/>
  <c r="L34" i="40"/>
  <c r="L35" i="40" s="1"/>
  <c r="K34" i="40"/>
  <c r="K35" i="40"/>
  <c r="AJ14" i="40"/>
  <c r="AI14" i="40"/>
  <c r="AK14" i="40"/>
  <c r="AJ16" i="40"/>
  <c r="AI16" i="40"/>
  <c r="AJ17" i="40"/>
  <c r="AI17" i="40"/>
  <c r="AJ18" i="40"/>
  <c r="AI18" i="40"/>
  <c r="AJ19" i="40"/>
  <c r="AI19" i="40"/>
  <c r="AK19" i="40" s="1"/>
  <c r="AJ20" i="40"/>
  <c r="AI20" i="40"/>
  <c r="AJ21" i="40"/>
  <c r="AI21" i="40"/>
  <c r="AJ23" i="40"/>
  <c r="AI23" i="40"/>
  <c r="AJ24" i="40"/>
  <c r="AI24" i="40"/>
  <c r="AJ25" i="40"/>
  <c r="AI25" i="40"/>
  <c r="AJ26" i="40"/>
  <c r="AI26" i="40"/>
  <c r="AJ28" i="40"/>
  <c r="AI28" i="40"/>
  <c r="AK28" i="40"/>
  <c r="AJ29" i="40"/>
  <c r="AI29" i="40"/>
  <c r="AJ30" i="40"/>
  <c r="AI30" i="40"/>
  <c r="AJ32" i="40"/>
  <c r="AI32" i="40"/>
  <c r="AJ33" i="40"/>
  <c r="AI33" i="40"/>
  <c r="AK33" i="40" s="1"/>
  <c r="F13" i="40"/>
  <c r="C13" i="40" s="1"/>
  <c r="F15" i="40"/>
  <c r="C15" i="40" s="1"/>
  <c r="F22" i="40"/>
  <c r="C22" i="40" s="1"/>
  <c r="F27" i="40"/>
  <c r="C27" i="40" s="1"/>
  <c r="F31" i="40"/>
  <c r="C31" i="40"/>
  <c r="F29" i="38"/>
  <c r="C29" i="38" s="1"/>
  <c r="F26" i="38"/>
  <c r="C26" i="38" s="1"/>
  <c r="F20" i="38"/>
  <c r="C20" i="38"/>
  <c r="F15" i="38"/>
  <c r="C15" i="38" s="1"/>
  <c r="F13" i="38"/>
  <c r="C13" i="38"/>
  <c r="R31" i="38"/>
  <c r="R32" i="38" s="1"/>
  <c r="T31" i="38"/>
  <c r="V31" i="38"/>
  <c r="X31" i="38"/>
  <c r="Z31" i="38"/>
  <c r="AB31" i="38"/>
  <c r="AD31" i="38"/>
  <c r="AF31" i="38"/>
  <c r="AH31" i="38"/>
  <c r="Q31" i="38"/>
  <c r="O31" i="38"/>
  <c r="M31" i="38"/>
  <c r="M32" i="38" s="1"/>
  <c r="S31" i="38"/>
  <c r="U31" i="38"/>
  <c r="W31" i="38"/>
  <c r="Y31" i="38"/>
  <c r="AA31" i="38"/>
  <c r="AC31" i="38"/>
  <c r="AE31" i="38"/>
  <c r="AG31" i="38"/>
  <c r="P31" i="38"/>
  <c r="N31" i="38"/>
  <c r="N32" i="38" s="1"/>
  <c r="P32" i="38" s="1"/>
  <c r="L31" i="38"/>
  <c r="L32" i="38" s="1"/>
  <c r="K31" i="38"/>
  <c r="K32" i="38" s="1"/>
  <c r="AJ14" i="38"/>
  <c r="AI14" i="38"/>
  <c r="AJ16" i="38"/>
  <c r="AI16" i="38"/>
  <c r="AK16" i="38"/>
  <c r="AJ17" i="38"/>
  <c r="AK17" i="38" s="1"/>
  <c r="AI17" i="38"/>
  <c r="AJ18" i="38"/>
  <c r="AI18" i="38"/>
  <c r="AJ19" i="38"/>
  <c r="AI19" i="38"/>
  <c r="AJ21" i="38"/>
  <c r="AK21" i="38" s="1"/>
  <c r="AI21" i="38"/>
  <c r="AJ22" i="38"/>
  <c r="AI22" i="38"/>
  <c r="AK22" i="38" s="1"/>
  <c r="AJ23" i="38"/>
  <c r="AI23" i="38"/>
  <c r="AJ24" i="38"/>
  <c r="AI24" i="38"/>
  <c r="AJ25" i="38"/>
  <c r="AI25" i="38"/>
  <c r="AJ27" i="38"/>
  <c r="AK27" i="38" s="1"/>
  <c r="AI27" i="38"/>
  <c r="AJ28" i="38"/>
  <c r="AI28" i="38"/>
  <c r="AJ30" i="38"/>
  <c r="AI30" i="38"/>
  <c r="F13" i="39"/>
  <c r="C13" i="39" s="1"/>
  <c r="R36" i="39"/>
  <c r="R37" i="39" s="1"/>
  <c r="T36" i="39"/>
  <c r="V36" i="39"/>
  <c r="X36" i="39"/>
  <c r="Z36" i="39"/>
  <c r="AB36" i="39"/>
  <c r="AD36" i="39"/>
  <c r="AF36" i="39"/>
  <c r="AH36" i="39"/>
  <c r="Q36" i="39"/>
  <c r="O36" i="39"/>
  <c r="M36" i="39"/>
  <c r="M37" i="39" s="1"/>
  <c r="S36" i="39"/>
  <c r="U36" i="39"/>
  <c r="W36" i="39"/>
  <c r="Y36" i="39"/>
  <c r="AA36" i="39"/>
  <c r="AC36" i="39"/>
  <c r="AE36" i="39"/>
  <c r="AG36" i="39"/>
  <c r="P36" i="39"/>
  <c r="N36" i="39"/>
  <c r="N37" i="39" s="1"/>
  <c r="L36" i="39"/>
  <c r="L37" i="39" s="1"/>
  <c r="K36" i="39"/>
  <c r="K37" i="39" s="1"/>
  <c r="AJ14" i="39"/>
  <c r="AI14" i="39"/>
  <c r="AK14" i="39"/>
  <c r="AJ16" i="39"/>
  <c r="AI16" i="39"/>
  <c r="AK16" i="39" s="1"/>
  <c r="AJ17" i="39"/>
  <c r="AK17" i="39" s="1"/>
  <c r="AI17" i="39"/>
  <c r="AJ18" i="39"/>
  <c r="AI18" i="39"/>
  <c r="AJ19" i="39"/>
  <c r="AI19" i="39"/>
  <c r="AK19" i="39" s="1"/>
  <c r="AJ20" i="39"/>
  <c r="AK20" i="39" s="1"/>
  <c r="AI20" i="39"/>
  <c r="AJ21" i="39"/>
  <c r="AK21" i="39" s="1"/>
  <c r="AI21" i="39"/>
  <c r="AJ23" i="39"/>
  <c r="AK23" i="39" s="1"/>
  <c r="AI23" i="39"/>
  <c r="AJ24" i="39"/>
  <c r="AK24" i="39" s="1"/>
  <c r="AI24" i="39"/>
  <c r="AJ25" i="39"/>
  <c r="AK25" i="39" s="1"/>
  <c r="AI25" i="39"/>
  <c r="AJ26" i="39"/>
  <c r="AK26" i="39" s="1"/>
  <c r="AI26" i="39"/>
  <c r="AJ28" i="39"/>
  <c r="AK28" i="39" s="1"/>
  <c r="AI28" i="39"/>
  <c r="AJ29" i="39"/>
  <c r="AK29" i="39" s="1"/>
  <c r="AI29" i="39"/>
  <c r="AJ30" i="39"/>
  <c r="AK30" i="39" s="1"/>
  <c r="AI30" i="39"/>
  <c r="AJ32" i="39"/>
  <c r="AK32" i="39" s="1"/>
  <c r="AI32" i="39"/>
  <c r="AJ33" i="39"/>
  <c r="AK33" i="39" s="1"/>
  <c r="AI33" i="39"/>
  <c r="AJ35" i="39"/>
  <c r="AK35" i="39" s="1"/>
  <c r="AI35" i="39"/>
  <c r="F34" i="39"/>
  <c r="C34" i="39" s="1"/>
  <c r="F31" i="39"/>
  <c r="C31" i="39" s="1"/>
  <c r="F27" i="39"/>
  <c r="C27" i="39" s="1"/>
  <c r="F22" i="39"/>
  <c r="C22" i="39" s="1"/>
  <c r="F15" i="39"/>
  <c r="C15" i="39" s="1"/>
  <c r="C27" i="37"/>
  <c r="F20" i="37"/>
  <c r="C20" i="37" s="1"/>
  <c r="F15" i="37"/>
  <c r="C15" i="37" s="1"/>
  <c r="F13" i="37"/>
  <c r="C13" i="37" s="1"/>
  <c r="R33" i="37"/>
  <c r="R34" i="37"/>
  <c r="T33" i="37"/>
  <c r="T34" i="37"/>
  <c r="V34" i="37" s="1"/>
  <c r="V33" i="37"/>
  <c r="X33" i="37"/>
  <c r="Z33" i="37"/>
  <c r="AB33" i="37"/>
  <c r="AD33" i="37"/>
  <c r="AF33" i="37"/>
  <c r="AH33" i="37"/>
  <c r="Q33" i="37"/>
  <c r="O33" i="37"/>
  <c r="M33" i="37"/>
  <c r="M34" i="37" s="1"/>
  <c r="S33" i="37"/>
  <c r="U33" i="37"/>
  <c r="W33" i="37"/>
  <c r="Y33" i="37"/>
  <c r="AA33" i="37"/>
  <c r="AC33" i="37"/>
  <c r="AE33" i="37"/>
  <c r="AG33" i="37"/>
  <c r="P33" i="37"/>
  <c r="N33" i="37"/>
  <c r="N34" i="37" s="1"/>
  <c r="P34" i="37" s="1"/>
  <c r="L33" i="37"/>
  <c r="L34" i="37" s="1"/>
  <c r="K33" i="37"/>
  <c r="K34" i="37" s="1"/>
  <c r="AJ14" i="37"/>
  <c r="AI14" i="37"/>
  <c r="AJ16" i="37"/>
  <c r="AI16" i="37"/>
  <c r="AJ17" i="37"/>
  <c r="AI17" i="37"/>
  <c r="AJ18" i="37"/>
  <c r="AI18" i="37"/>
  <c r="AJ19" i="37"/>
  <c r="AI19" i="37"/>
  <c r="AJ21" i="37"/>
  <c r="AI21" i="37"/>
  <c r="AJ22" i="37"/>
  <c r="AI22" i="37"/>
  <c r="AJ23" i="37"/>
  <c r="AI23" i="37"/>
  <c r="AJ24" i="37"/>
  <c r="AK24" i="37" s="1"/>
  <c r="AI24" i="37"/>
  <c r="AJ25" i="37"/>
  <c r="AI25" i="37"/>
  <c r="AK25" i="37"/>
  <c r="AJ26" i="37"/>
  <c r="AI26" i="37"/>
  <c r="AJ28" i="37"/>
  <c r="AI28" i="37"/>
  <c r="AJ29" i="37"/>
  <c r="AK29" i="37" s="1"/>
  <c r="AI29" i="37"/>
  <c r="AJ30" i="37"/>
  <c r="AI30" i="37"/>
  <c r="AJ31" i="37"/>
  <c r="AI31" i="37"/>
  <c r="AK35" i="41" l="1"/>
  <c r="Q31" i="43"/>
  <c r="P69" i="44"/>
  <c r="AK29" i="41"/>
  <c r="AK25" i="41"/>
  <c r="AK58" i="44"/>
  <c r="AK23" i="44"/>
  <c r="AK18" i="39"/>
  <c r="Q37" i="41"/>
  <c r="AK26" i="42"/>
  <c r="AK23" i="43"/>
  <c r="AK35" i="44"/>
  <c r="O69" i="44"/>
  <c r="Q69" i="44" s="1"/>
  <c r="AK32" i="37"/>
  <c r="O32" i="42"/>
  <c r="O37" i="39"/>
  <c r="Q37" i="39" s="1"/>
  <c r="S37" i="39" s="1"/>
  <c r="U37" i="39" s="1"/>
  <c r="W37" i="39" s="1"/>
  <c r="Y37" i="39" s="1"/>
  <c r="AA37" i="39" s="1"/>
  <c r="AC37" i="39" s="1"/>
  <c r="AE37" i="39" s="1"/>
  <c r="AG37" i="39" s="1"/>
  <c r="AK22" i="43"/>
  <c r="AK17" i="42"/>
  <c r="AK26" i="44"/>
  <c r="AK16" i="41"/>
  <c r="AK32" i="44"/>
  <c r="AK28" i="41"/>
  <c r="AK18" i="40"/>
  <c r="AK22" i="35"/>
  <c r="AK16" i="37"/>
  <c r="AK25" i="38"/>
  <c r="AK14" i="37"/>
  <c r="AK28" i="43"/>
  <c r="AK21" i="37"/>
  <c r="P32" i="42"/>
  <c r="AK21" i="41"/>
  <c r="AK48" i="44"/>
  <c r="AK24" i="40"/>
  <c r="AK19" i="41"/>
  <c r="AK53" i="50"/>
  <c r="AI73" i="50"/>
  <c r="X34" i="37"/>
  <c r="Z34" i="37" s="1"/>
  <c r="AB34" i="37" s="1"/>
  <c r="AD34" i="37" s="1"/>
  <c r="AF34" i="37" s="1"/>
  <c r="AH34" i="37" s="1"/>
  <c r="AK23" i="40"/>
  <c r="P35" i="40"/>
  <c r="AK29" i="40"/>
  <c r="AK30" i="44"/>
  <c r="AK25" i="44"/>
  <c r="AK20" i="44"/>
  <c r="AK19" i="37"/>
  <c r="U30" i="35"/>
  <c r="W30" i="35" s="1"/>
  <c r="Y30" i="35" s="1"/>
  <c r="AA30" i="35" s="1"/>
  <c r="AC30" i="35" s="1"/>
  <c r="AE30" i="35" s="1"/>
  <c r="AG30" i="35" s="1"/>
  <c r="AK57" i="44"/>
  <c r="AK30" i="37"/>
  <c r="AK21" i="42"/>
  <c r="AK14" i="42"/>
  <c r="AK26" i="43"/>
  <c r="AK19" i="43"/>
  <c r="T37" i="41"/>
  <c r="V37" i="41" s="1"/>
  <c r="X37" i="41" s="1"/>
  <c r="Z37" i="41" s="1"/>
  <c r="AB37" i="41" s="1"/>
  <c r="AD37" i="41" s="1"/>
  <c r="AF37" i="41" s="1"/>
  <c r="AH37" i="41" s="1"/>
  <c r="S37" i="41"/>
  <c r="U37" i="41" s="1"/>
  <c r="W37" i="41" s="1"/>
  <c r="Y37" i="41" s="1"/>
  <c r="AA37" i="41" s="1"/>
  <c r="AC37" i="41" s="1"/>
  <c r="AE37" i="41" s="1"/>
  <c r="AG37" i="41" s="1"/>
  <c r="AK23" i="41"/>
  <c r="AK17" i="41"/>
  <c r="P37" i="41"/>
  <c r="AK28" i="35"/>
  <c r="AK18" i="50"/>
  <c r="AK20" i="50"/>
  <c r="P74" i="50"/>
  <c r="R74" i="50" s="1"/>
  <c r="T74" i="50" s="1"/>
  <c r="V74" i="50" s="1"/>
  <c r="AK19" i="38"/>
  <c r="AK46" i="44"/>
  <c r="AK18" i="37"/>
  <c r="AK19" i="42"/>
  <c r="AK29" i="44"/>
  <c r="O34" i="37"/>
  <c r="AK56" i="44"/>
  <c r="S69" i="44"/>
  <c r="U69" i="44" s="1"/>
  <c r="W69" i="44" s="1"/>
  <c r="Y69" i="44" s="1"/>
  <c r="AA69" i="44" s="1"/>
  <c r="AC69" i="44" s="1"/>
  <c r="AE69" i="44" s="1"/>
  <c r="AG69" i="44" s="1"/>
  <c r="AK24" i="38"/>
  <c r="AK24" i="42"/>
  <c r="AK28" i="44"/>
  <c r="T32" i="38"/>
  <c r="V32" i="38" s="1"/>
  <c r="X32" i="38" s="1"/>
  <c r="Z32" i="38" s="1"/>
  <c r="AB32" i="38" s="1"/>
  <c r="AD32" i="38" s="1"/>
  <c r="AF32" i="38" s="1"/>
  <c r="AH32" i="38" s="1"/>
  <c r="AK26" i="40"/>
  <c r="AK55" i="44"/>
  <c r="AK28" i="37"/>
  <c r="AK22" i="37"/>
  <c r="AK30" i="38"/>
  <c r="AJ36" i="41"/>
  <c r="C31" i="42"/>
  <c r="AK25" i="40"/>
  <c r="AI31" i="42"/>
  <c r="AK16" i="43"/>
  <c r="AI29" i="35"/>
  <c r="AK59" i="44"/>
  <c r="AK37" i="44"/>
  <c r="AK21" i="43"/>
  <c r="C30" i="43"/>
  <c r="AK21" i="44"/>
  <c r="O74" i="50"/>
  <c r="Q74" i="50" s="1"/>
  <c r="S74" i="50" s="1"/>
  <c r="U74" i="50" s="1"/>
  <c r="W74" i="50" s="1"/>
  <c r="Y74" i="50" s="1"/>
  <c r="AA74" i="50" s="1"/>
  <c r="AC74" i="50" s="1"/>
  <c r="AE74" i="50" s="1"/>
  <c r="AG74" i="50" s="1"/>
  <c r="AK17" i="40"/>
  <c r="AK51" i="44"/>
  <c r="T37" i="39"/>
  <c r="V37" i="39" s="1"/>
  <c r="X37" i="39" s="1"/>
  <c r="Z37" i="39" s="1"/>
  <c r="AB37" i="39" s="1"/>
  <c r="AD37" i="39" s="1"/>
  <c r="AF37" i="39" s="1"/>
  <c r="AH37" i="39" s="1"/>
  <c r="C34" i="40"/>
  <c r="AK24" i="43"/>
  <c r="AK24" i="44"/>
  <c r="AK18" i="38"/>
  <c r="AK21" i="40"/>
  <c r="T32" i="42"/>
  <c r="V32" i="42" s="1"/>
  <c r="X32" i="42" s="1"/>
  <c r="Z32" i="42" s="1"/>
  <c r="AB32" i="42" s="1"/>
  <c r="AD32" i="42" s="1"/>
  <c r="AF32" i="42" s="1"/>
  <c r="AH32" i="42" s="1"/>
  <c r="P30" i="35"/>
  <c r="AK50" i="44"/>
  <c r="AK23" i="37"/>
  <c r="Q34" i="37"/>
  <c r="S34" i="37" s="1"/>
  <c r="U34" i="37" s="1"/>
  <c r="W34" i="37" s="1"/>
  <c r="Y34" i="37" s="1"/>
  <c r="AA34" i="37" s="1"/>
  <c r="AC34" i="37" s="1"/>
  <c r="AE34" i="37" s="1"/>
  <c r="AG34" i="37" s="1"/>
  <c r="C36" i="39"/>
  <c r="T31" i="43"/>
  <c r="V31" i="43" s="1"/>
  <c r="X31" i="43" s="1"/>
  <c r="Z31" i="43" s="1"/>
  <c r="AB31" i="43" s="1"/>
  <c r="AD31" i="43" s="1"/>
  <c r="AF31" i="43" s="1"/>
  <c r="AH31" i="43" s="1"/>
  <c r="T30" i="35"/>
  <c r="V30" i="35" s="1"/>
  <c r="X30" i="35" s="1"/>
  <c r="Z30" i="35" s="1"/>
  <c r="AB30" i="35" s="1"/>
  <c r="AD30" i="35" s="1"/>
  <c r="AF30" i="35" s="1"/>
  <c r="AH30" i="35" s="1"/>
  <c r="AK34" i="44"/>
  <c r="T69" i="44"/>
  <c r="V69" i="44" s="1"/>
  <c r="X69" i="44" s="1"/>
  <c r="Z69" i="44" s="1"/>
  <c r="AB69" i="44" s="1"/>
  <c r="AD69" i="44" s="1"/>
  <c r="AF69" i="44" s="1"/>
  <c r="AH69" i="44" s="1"/>
  <c r="AK14" i="50"/>
  <c r="AJ33" i="37"/>
  <c r="AK23" i="38"/>
  <c r="AI34" i="40"/>
  <c r="AK23" i="42"/>
  <c r="AK60" i="44"/>
  <c r="AK33" i="44"/>
  <c r="AK32" i="40"/>
  <c r="AJ31" i="42"/>
  <c r="AK16" i="35"/>
  <c r="AK38" i="44"/>
  <c r="AK28" i="38"/>
  <c r="AK16" i="44"/>
  <c r="AK29" i="43"/>
  <c r="AK21" i="35"/>
  <c r="AK65" i="44"/>
  <c r="AK43" i="44"/>
  <c r="AK18" i="41"/>
  <c r="AK14" i="38"/>
  <c r="AK26" i="35"/>
  <c r="AK63" i="44"/>
  <c r="AK47" i="44"/>
  <c r="AK42" i="44"/>
  <c r="AK30" i="42"/>
  <c r="AI30" i="43"/>
  <c r="AK36" i="39"/>
  <c r="Q32" i="42"/>
  <c r="S32" i="42" s="1"/>
  <c r="U32" i="42" s="1"/>
  <c r="W32" i="42" s="1"/>
  <c r="Y32" i="42" s="1"/>
  <c r="AA32" i="42" s="1"/>
  <c r="AC32" i="42" s="1"/>
  <c r="AE32" i="42" s="1"/>
  <c r="AG32" i="42" s="1"/>
  <c r="S31" i="43"/>
  <c r="U31" i="43" s="1"/>
  <c r="W31" i="43" s="1"/>
  <c r="Y31" i="43" s="1"/>
  <c r="AA31" i="43" s="1"/>
  <c r="AC31" i="43" s="1"/>
  <c r="AE31" i="43" s="1"/>
  <c r="AG31" i="43" s="1"/>
  <c r="AI36" i="39"/>
  <c r="V35" i="40"/>
  <c r="X35" i="40" s="1"/>
  <c r="Z35" i="40" s="1"/>
  <c r="AB35" i="40" s="1"/>
  <c r="AD35" i="40" s="1"/>
  <c r="AF35" i="40" s="1"/>
  <c r="AH35" i="40" s="1"/>
  <c r="AK14" i="35"/>
  <c r="AJ29" i="35"/>
  <c r="AJ36" i="39"/>
  <c r="AI31" i="38"/>
  <c r="C36" i="41"/>
  <c r="AJ31" i="38"/>
  <c r="O35" i="40"/>
  <c r="Q35" i="40" s="1"/>
  <c r="S35" i="40" s="1"/>
  <c r="U35" i="40" s="1"/>
  <c r="W35" i="40" s="1"/>
  <c r="Y35" i="40" s="1"/>
  <c r="AA35" i="40" s="1"/>
  <c r="AC35" i="40" s="1"/>
  <c r="AE35" i="40" s="1"/>
  <c r="AG35" i="40" s="1"/>
  <c r="AK19" i="35"/>
  <c r="AJ73" i="50"/>
  <c r="O32" i="38"/>
  <c r="Q32" i="38" s="1"/>
  <c r="S32" i="38" s="1"/>
  <c r="U32" i="38" s="1"/>
  <c r="W32" i="38" s="1"/>
  <c r="Y32" i="38" s="1"/>
  <c r="AA32" i="38" s="1"/>
  <c r="AC32" i="38" s="1"/>
  <c r="AE32" i="38" s="1"/>
  <c r="AG32" i="38" s="1"/>
  <c r="AI33" i="37"/>
  <c r="C31" i="38"/>
  <c r="AJ30" i="43"/>
  <c r="AK14" i="43"/>
  <c r="AK18" i="42"/>
  <c r="AK26" i="37"/>
  <c r="AK30" i="40"/>
  <c r="AK31" i="37"/>
  <c r="AI68" i="44"/>
  <c r="AK24" i="35"/>
  <c r="C33" i="37"/>
  <c r="AK16" i="40"/>
  <c r="AJ34" i="40"/>
  <c r="AK17" i="37"/>
  <c r="P37" i="39"/>
  <c r="AK20" i="40"/>
  <c r="C29" i="35"/>
  <c r="AJ68" i="44"/>
  <c r="AK14" i="44"/>
  <c r="AI36" i="41"/>
  <c r="AK36" i="41" l="1"/>
  <c r="AK31" i="38"/>
  <c r="AK31" i="42"/>
  <c r="X74" i="50"/>
  <c r="Z74" i="50" s="1"/>
  <c r="AB74" i="50" s="1"/>
  <c r="AD74" i="50" s="1"/>
  <c r="AF74" i="50" s="1"/>
  <c r="AH74" i="50" s="1"/>
  <c r="AK73" i="50"/>
  <c r="AK68" i="44"/>
  <c r="AK33" i="37"/>
  <c r="AK30" i="43"/>
  <c r="AK34" i="40"/>
  <c r="AK29" i="3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Jessica Paola Páramo Franco </author>
  </authors>
  <commentList>
    <comment ref="I69" authorId="0" shapeId="0" xr:uid="{00000000-0006-0000-0700-000004000000}">
      <text>
        <r>
          <rPr>
            <b/>
            <sz val="9"/>
            <color indexed="81"/>
            <rFont val="Tahoma"/>
            <family val="2"/>
          </rPr>
          <t>Jessica Paola Páramo Franco :</t>
        </r>
        <r>
          <rPr>
            <sz val="9"/>
            <color indexed="81"/>
            <rFont val="Tahoma"/>
            <family val="2"/>
          </rPr>
          <t xml:space="preserve">
Seria bueno revisar la frecuencia, no se si mensual o trimestral según cuando se tenga prevista la visita  de seguimiento 
de ICONTEC</t>
        </r>
      </text>
    </comment>
  </commentList>
</comments>
</file>

<file path=xl/sharedStrings.xml><?xml version="1.0" encoding="utf-8"?>
<sst xmlns="http://schemas.openxmlformats.org/spreadsheetml/2006/main" count="2134" uniqueCount="397">
  <si>
    <t>PERSONERÍA DE
BOGOTÁ D. C.</t>
  </si>
  <si>
    <t>Código: 01-PL-01</t>
  </si>
  <si>
    <r>
      <t xml:space="preserve">Página:
</t>
    </r>
    <r>
      <rPr>
        <sz val="10"/>
        <rFont val="Arial"/>
        <family val="2"/>
      </rPr>
      <t>1 de 1</t>
    </r>
  </si>
  <si>
    <t>VIGENCIA:</t>
  </si>
  <si>
    <t>OBJETIVO:</t>
  </si>
  <si>
    <t>Contribuir al logro de los resultados esperados, la mejora y la sostenibilidad del Sistema de Gestión de la Calidad en la Personería de Bogotá, D. C.</t>
  </si>
  <si>
    <t>ALCANCE:</t>
  </si>
  <si>
    <t>El plan de acción aplica a los procesos institucionales vigentes que conforman el Sistema de Gestión de la Calidad.</t>
  </si>
  <si>
    <t>Numeral
NTC ISO 9001:2015</t>
  </si>
  <si>
    <t>Meta 
% Capítulo</t>
  </si>
  <si>
    <t>Actividades</t>
  </si>
  <si>
    <r>
      <t xml:space="preserve">Responsables 
</t>
    </r>
    <r>
      <rPr>
        <sz val="12"/>
        <rFont val="Arial"/>
        <family val="2"/>
      </rPr>
      <t>(Proceso, roles o cargos)</t>
    </r>
  </si>
  <si>
    <t>Indicador</t>
  </si>
  <si>
    <t>Producto</t>
  </si>
  <si>
    <t>Recursos</t>
  </si>
  <si>
    <t>CRONOGRAMA</t>
  </si>
  <si>
    <t>Cumplimiento Acumulado (%)</t>
  </si>
  <si>
    <t>Nro.</t>
  </si>
  <si>
    <t>Descripción</t>
  </si>
  <si>
    <t>Peso porcentual por actividad</t>
  </si>
  <si>
    <t>Enero</t>
  </si>
  <si>
    <t>Febrero</t>
  </si>
  <si>
    <t>Marzo</t>
  </si>
  <si>
    <t>Abril</t>
  </si>
  <si>
    <t>Mayo</t>
  </si>
  <si>
    <t>Junio</t>
  </si>
  <si>
    <t>Julio</t>
  </si>
  <si>
    <t>Agosto</t>
  </si>
  <si>
    <t>Septiembre</t>
  </si>
  <si>
    <t>Octubre</t>
  </si>
  <si>
    <t>Noviembre</t>
  </si>
  <si>
    <t>Diciembre</t>
  </si>
  <si>
    <t>TOTAL</t>
  </si>
  <si>
    <t>P</t>
  </si>
  <si>
    <t>E</t>
  </si>
  <si>
    <t>4. CONTEXTO DE LA ORGANIZACIÓN</t>
  </si>
  <si>
    <t xml:space="preserve">4.1 Comprensión de la Organización y su Contexto </t>
  </si>
  <si>
    <t>*Direccionamiento Estratégico</t>
  </si>
  <si>
    <t>Documento contexto actualizado y publicado</t>
  </si>
  <si>
    <t>Documento contexto actualizado y publicado  en la página Web de la Entidad</t>
  </si>
  <si>
    <t>Talento Humano
Recursos Tecnológicos</t>
  </si>
  <si>
    <t>5. LIDERAZGO</t>
  </si>
  <si>
    <t>5.2 Política</t>
  </si>
  <si>
    <t xml:space="preserve">6. PLANIFICACIÓN </t>
  </si>
  <si>
    <t>6.1 Acciones para Abordar Riesgos y Oportunidades</t>
  </si>
  <si>
    <t>*Todos los procesos</t>
  </si>
  <si>
    <t>Oportunidades identificadas según metodología</t>
  </si>
  <si>
    <t>Matriz de Oportunidades consolidada</t>
  </si>
  <si>
    <t>6.3 Planificación de los Cambios</t>
  </si>
  <si>
    <t>Documento actualizado, publicado y socializado</t>
  </si>
  <si>
    <t>7. APOYO</t>
  </si>
  <si>
    <t xml:space="preserve"> </t>
  </si>
  <si>
    <t>7.2 Competencia</t>
  </si>
  <si>
    <t>Realizar sensibilización al interior de todos los procesos sobre aspectos de distribución, acceso y uso de la información documentada</t>
  </si>
  <si>
    <t>Sensibilización realizada</t>
  </si>
  <si>
    <t>7.3 Toma de Conciencia</t>
  </si>
  <si>
    <t>Realizar sensibilización a funcionarios y contratistas de la Entidad sobre:
Política de la Calidad
Objetivos de la Calidad
Contribución a la eficacia del SGC
Implicaciones del incumplimiento de requisitos</t>
  </si>
  <si>
    <t>Sensibilización realizada en temas definidos</t>
  </si>
  <si>
    <t>Material utilizado
Registros de asistencia presencial o virtual</t>
  </si>
  <si>
    <t>7.4 Comunicación</t>
  </si>
  <si>
    <t>Revisar y actualizar la matriz de comunicaciones de la Entidad y publicarla</t>
  </si>
  <si>
    <t>Matriz de comunicaciones actualizada y publicada</t>
  </si>
  <si>
    <t>7.5 Información Documentada</t>
  </si>
  <si>
    <t>Procesos con documentación verificada</t>
  </si>
  <si>
    <t>8. OPERACIÓN</t>
  </si>
  <si>
    <t>8.1 Planificación y Control Operacional</t>
  </si>
  <si>
    <t>Documentos verificados en su aplicación</t>
  </si>
  <si>
    <t>8.2 Requisitos para los productos y servicios</t>
  </si>
  <si>
    <t>Matriz de requisitos legales actualizada y publicada</t>
  </si>
  <si>
    <t xml:space="preserve">8.5.4 Preservación </t>
  </si>
  <si>
    <t>*Gestión Documental</t>
  </si>
  <si>
    <t>8.7 Control de Salidas No Conformes</t>
  </si>
  <si>
    <t>*Promoción y Defensa de Derechos
*Prevención y Control a la Función Pública
*Potestad Disciplinaria</t>
  </si>
  <si>
    <t>SNC identificadas, registradas, analizadas y reportadas</t>
  </si>
  <si>
    <t>Reportes trimestrales de SNC 
Documentación de acciones de mejora a que haya lugar</t>
  </si>
  <si>
    <t>9. EVALUACIÓN Y DESEMPEÑO</t>
  </si>
  <si>
    <t>Realizar medición del grado en que se han logrado los objetivos estratégicos y de calidad (informe semestral)</t>
  </si>
  <si>
    <t>Informe de seguimiento</t>
  </si>
  <si>
    <t>Informe de seguimiento al grado de cumplimiento de los objetivos estratégicos y de Calidad</t>
  </si>
  <si>
    <t>Realizar medición del desempeño de los procesos (POA) (informe trimestral)</t>
  </si>
  <si>
    <t>Informe de seguimiento al desempeño de los procesos (POA)</t>
  </si>
  <si>
    <t>*Servicio al Usuario</t>
  </si>
  <si>
    <t>Circular/oficio/memorando con lineamientos sobre aplicación de encuestas de satisfacción y reporte (informando las fechas de entrega de la información)</t>
  </si>
  <si>
    <t>Aplicar encuestas a partes interesadas relevantes, realizar seguimiento y análisis de resultados y establecer las oportunidades de mejora a que haya lugar</t>
  </si>
  <si>
    <t>Seguimiento realizado</t>
  </si>
  <si>
    <t>Informes mensuales de seguimiento a quejas
Acta de reunión (visitas de campo)
Acciones de mejora documentadas a que haya lugar
Informe periódico de análisis de resultados</t>
  </si>
  <si>
    <t>Realizar informe de PQRSDF y divulgarlo a todos los procesos</t>
  </si>
  <si>
    <t>*Servicio al usuario</t>
  </si>
  <si>
    <t>Informe periódico de análisis de resultados</t>
  </si>
  <si>
    <t>Informe publicado en el enlace de transparencia</t>
  </si>
  <si>
    <t xml:space="preserve">9.2 Auditoria Interna </t>
  </si>
  <si>
    <t xml:space="preserve">Realizar auditoria interna al SGC a procesos institucionales con el fin de identificar desviaciones que puedan afectar el sistema. </t>
  </si>
  <si>
    <t>Auditoría Interna al SGC realizada</t>
  </si>
  <si>
    <t>9.3 Revisión por la Dirección</t>
  </si>
  <si>
    <t>Revisión por la Dirección realizada</t>
  </si>
  <si>
    <t>Informe para efectuar la  Revisión por la Dirección que contenga información del desempeño incluidas en el numeral 9.3.2
Acta de revisión por la dirección realizada por el Comité Institucional de Gestión y Desempeño. (Que incluya desarrollo y conclusiones de la Revisión por la Dirección)</t>
  </si>
  <si>
    <t>10. MEJORA</t>
  </si>
  <si>
    <t>10.1 Generalidades
10.3. Mejora Continua</t>
  </si>
  <si>
    <t>*Gestión Contractual</t>
  </si>
  <si>
    <t>Registros de seguimiento a la implementación de las oportunidades de mejora identificadas en la Revisión por la Dirección</t>
  </si>
  <si>
    <t>TOTAL PLAN</t>
  </si>
  <si>
    <t>TOTAL ACUMULADO</t>
  </si>
  <si>
    <t>Convenciones</t>
  </si>
  <si>
    <r>
      <rPr>
        <sz val="16"/>
        <rFont val="Arial"/>
        <family val="2"/>
      </rPr>
      <t>*</t>
    </r>
    <r>
      <rPr>
        <sz val="14"/>
        <rFont val="Arial"/>
        <family val="2"/>
      </rPr>
      <t xml:space="preserve"> Responsable directo de la actividad (Lidera la actividad)</t>
    </r>
  </si>
  <si>
    <r>
      <rPr>
        <sz val="16"/>
        <rFont val="Arial"/>
        <family val="2"/>
      </rPr>
      <t xml:space="preserve">** </t>
    </r>
    <r>
      <rPr>
        <sz val="14"/>
        <rFont val="Arial"/>
        <family val="2"/>
      </rPr>
      <t>Responsable de apoyo en la ejecución de la actividad (corresponsable)</t>
    </r>
  </si>
  <si>
    <t xml:space="preserve">PLAN DE ACCIÓN DEL SISTEMA DE GESTIÓN DE LA CALIDAD </t>
  </si>
  <si>
    <t>Política publicada y comunicada</t>
  </si>
  <si>
    <t>Publicación en sitio del SGC y en página web de  la Entidad
Correo electrónico masivo</t>
  </si>
  <si>
    <t>Orientación a los nuevos referentes de gestión sobre el SGC en la Entidad</t>
  </si>
  <si>
    <t>Número de Cambios planificados</t>
  </si>
  <si>
    <t>Realizar seguimiento a los riesgos identificados en cada proceso</t>
  </si>
  <si>
    <t>Seguimientos realizados</t>
  </si>
  <si>
    <t>Seguimientos reportados trimestralmente</t>
  </si>
  <si>
    <t>Seguimientos reportados cuatrimestralmente</t>
  </si>
  <si>
    <t>Comunicación generada</t>
  </si>
  <si>
    <t>Jornada de orientación realizada</t>
  </si>
  <si>
    <t>Informe de seguimiento realizado</t>
  </si>
  <si>
    <t>Informe de seguimiento trimestral realizado</t>
  </si>
  <si>
    <t>Documentos actualizados y publicados</t>
  </si>
  <si>
    <t>Realizar reporte de la identificación, registro y análisis de las salidas no conformes</t>
  </si>
  <si>
    <t>Comunicaciones emitidas sobre lineamientos para aplicación de las encuestas</t>
  </si>
  <si>
    <t>Guía y formato de Salidas No Conformes actualizados y publicados</t>
  </si>
  <si>
    <t>Taller de sensibilización realizado</t>
  </si>
  <si>
    <t>*Evaluación y Seguimiento</t>
  </si>
  <si>
    <t>7.1 Recursos</t>
  </si>
  <si>
    <t>Realizar seguimiento trimestral al estado de las QRSD</t>
  </si>
  <si>
    <t>Emitir comunicaciones oficiales con lineamientos para aplicación de encuestas de satisfacción, partes interesadas y su reporte.</t>
  </si>
  <si>
    <t>PERSONERÍA DE
BOGOTÁ, D. C.</t>
  </si>
  <si>
    <r>
      <t xml:space="preserve">Página: 
</t>
    </r>
    <r>
      <rPr>
        <sz val="10"/>
        <rFont val="Arial"/>
        <family val="2"/>
      </rPr>
      <t>1 de 2</t>
    </r>
  </si>
  <si>
    <t>CONTROL DE CAMBIOS</t>
  </si>
  <si>
    <t>VERSIÓN</t>
  </si>
  <si>
    <t>FECHA</t>
  </si>
  <si>
    <t>DESCRIPCIÓN DE LA MODIFICACIÓN</t>
  </si>
  <si>
    <t>Elaboró</t>
  </si>
  <si>
    <t>Revisó</t>
  </si>
  <si>
    <t>Aprobó</t>
  </si>
  <si>
    <t>Nota: Si este documento se encuentra impreso se considera Copia no Controlada. La versión vigente está publicada en el repositorio oficial de la Personería de Bogotá, D. C.</t>
  </si>
  <si>
    <t xml:space="preserve">PLAN DE ACCIÓN DEL SISTEMA DE GESTIÓN DE LA CALIDAD  </t>
  </si>
  <si>
    <t>Generación del plan de acción del Sistema de Gestión de la Calidad para el año 2022</t>
  </si>
  <si>
    <t>Versión inicial del documento.
Generación del plan de acción del Sistema de Gestión de la Calidad para el año 2021.</t>
  </si>
  <si>
    <t>%P</t>
  </si>
  <si>
    <t>%E</t>
  </si>
  <si>
    <t>%P = Porcentaje programado</t>
  </si>
  <si>
    <t>%E = Porcentaje ejecutado</t>
  </si>
  <si>
    <t>Consolidado de Encuestas a usuarios reportadas mensualmente</t>
  </si>
  <si>
    <t>Reprogramación de la actividad N° 30, se mantiene el porcentaje asignado a la actividad del 3%; pero se disminuye la periodicidad de tres veces a dos veces en el año, asignando programación de la actividad para los meses de junio y noviembre.</t>
  </si>
  <si>
    <t>5.3 Roles, Responsabilidades y Autoridades en la Organización</t>
  </si>
  <si>
    <t>Acto administrativo publicado y socializado</t>
  </si>
  <si>
    <t xml:space="preserve">*Gestión del Conocimiento e Innovación
</t>
  </si>
  <si>
    <t>8.4 Control de los procesos, productos y servicios suministrados externamente( no aplicabilidad numeral 8.4.1  literal b).</t>
  </si>
  <si>
    <t>Realizar el seguimiento a la efectividad de las acciones de mejora establecidas en el plan de mejoramiento por procesos</t>
  </si>
  <si>
    <t xml:space="preserve">Informe de seguimiento al plan de mejoramiento
</t>
  </si>
  <si>
    <t>Realizar control y seguimiento al desempeño de proveedores donde se documenten como mínimo los siguientes aspectos:
1) Nombre del proveedor
2) Objeto contractual
3) Número del contrato Fecha de evaluación
4) Área de supervisión del contrato
5) Objeto del contrato
6) Brechas (dificultades que se han presentado)
7) Acciones realizadas (Como ha podido mejorar con el proveedor)
8) Mejoras en el servicio (Que se fortaleció)</t>
  </si>
  <si>
    <t>Verificar que la documentación de los procesos del SGC cuente con la idoneidad y asegure la vigencia (Uso de versiones vigentes)</t>
  </si>
  <si>
    <t>Realizar autoevaluación aleatoria sobre la aplicación de los procedimientos, manuales, guías, protocolos, instructivos y formatos vigentes del proceso.</t>
  </si>
  <si>
    <t>Realizar taller de socialización de la Guía de Salidas No conformes</t>
  </si>
  <si>
    <t>Realizar revisión por la dirección (Garantizar que aborden todas las entradas y salidas requeridas en los numerales 9.3.2 y 9.3.3 de la NTC  ISO 9001:2015)</t>
  </si>
  <si>
    <t>Hacer seguimiento al avance en la implementación de las salidas de la revisión por la dirección (oportunidades de mejora, posibles cambios en el sistema y recursos) identificadas en la Revisión por la Dirección inmediatamente anterior.</t>
  </si>
  <si>
    <t>*Direccionamiento TIC
*Gestión Documental
*Gestión Administrativa</t>
  </si>
  <si>
    <t>Número de contratos revisados con cumplimiento de requisitos</t>
  </si>
  <si>
    <t>Informe de resultado de revisión por proceso</t>
  </si>
  <si>
    <t>Informes de control y seguimiento de proveedores presentado</t>
  </si>
  <si>
    <t>Programa de gestión documental y programas que lo compones  actualizados</t>
  </si>
  <si>
    <t>Tablas de Retención Documental convalidadas, adoptadas y socializadas</t>
  </si>
  <si>
    <t>Tablas de Valoración Documental convalidadas, adoptadas y socializadas</t>
  </si>
  <si>
    <t>Informes de control y seguimiento realizados</t>
  </si>
  <si>
    <t>Consolidado de Encuestas a partes interesadas reportadas Trimestralmente</t>
  </si>
  <si>
    <t>2.Realizar acciones para comunicar la Política de la Calidad</t>
  </si>
  <si>
    <t>1.Revisar y actualizar el documento Contexto de la Organización</t>
  </si>
  <si>
    <t>6.Determinar los conocimientos necesarios para la operación de sus procesos y para lograr la conformidad de los productos y servicios</t>
  </si>
  <si>
    <t xml:space="preserve">7.Fortalecer  la competencia de las personas </t>
  </si>
  <si>
    <t>8.Realizar acciones para a toma de conciencia en la Entidad</t>
  </si>
  <si>
    <t>9.Mantener actualizada la Matriz de Comunicaciones</t>
  </si>
  <si>
    <t>10.Realizar acciones para el control de la información documentada</t>
  </si>
  <si>
    <t>11.Verificar el cumplimiento de requisitos establecidos en los Manuales, procedimientos, protocolos, guías e instructivos</t>
  </si>
  <si>
    <t>12.Fortalecer acciones para la comunicación, determinación y revisión de los requisitos de los servicios ofrecidos por la Entidad.</t>
  </si>
  <si>
    <t>13.Fortalecer la metodología para realizar el control de los productos y servicios suministrados externamente</t>
  </si>
  <si>
    <t xml:space="preserve">14.Generar lineamientos institucionales relacionados con la preservación de la información </t>
  </si>
  <si>
    <t>15.Fortalecer el manejo de las Salidas No Conformes en la Entidad</t>
  </si>
  <si>
    <t>16.Desarrollar acciones que fortalezcan el seguimiento, medición, análisis y evaluación</t>
  </si>
  <si>
    <t>17.Realizar la auditoría interna al  Sistema de Gestión de la Calidad</t>
  </si>
  <si>
    <t>18.Realizar revisión al Sistema de Gestión de la Calidad</t>
  </si>
  <si>
    <t>19.Realizar acciones que contribuyan a la mejora continua del SGC</t>
  </si>
  <si>
    <t>Realizar la revisión y actualización del Contexto de la Entidad, con la inclusión de la sección que contenga la trazabilidad de la evolución del documento.</t>
  </si>
  <si>
    <t>4.Promover y fortalecer en la Entidad acciones para abordar oportunidades y el Pensamiento basado en riesgos</t>
  </si>
  <si>
    <t>Documentar las oportunidades de conformidad con la Guía para Abordar Oportunidades 01-GU-06, vigente.</t>
  </si>
  <si>
    <t>Revisar y actualizar la matriz de requisitos legales y reglamentarios de los servicios misionales de la Entidad.</t>
  </si>
  <si>
    <t>Aplicar la encuesta de satisfacción de manera permanente por cada sede o punto de atención y reportarla mensualmente al proceso Servicio al Usuario (Secretaría General) y realizar el análisis de las cifras presentadas, su injerencia o participación en las mismas y de requerirse, formular los planes de acción de mejora que sean necesarios</t>
  </si>
  <si>
    <t>Informe de análisis de la medición de la percepción de otras partes interesadas, reportado al proceso Servicio al Usuario</t>
  </si>
  <si>
    <t>Realizar seguimiento a las quejas presentadas en contra de la Entidad, analizar datos, analizar el tratamiento y establecer las acciones de mejora a que haya lugar.</t>
  </si>
  <si>
    <t>*Promoción y Defensa de Derechos
*Prevención y Control a la Función Pública
*Potestad Disciplinaria
*Direccionamiento TIC
*Gestión Contractual</t>
  </si>
  <si>
    <t>Generación del plan de acción del Sistema de Gestión de la Calidad para el año 2023.</t>
  </si>
  <si>
    <t>Modificación de la actividad 35 del plan de acción del Sistema de Gestión de la Calidad para el año 2023, por solicitud de la responsable del proceso Potestad Disciplinaria, modificación aprobada en Comité Institucional de Gestión y Desempeño en sesión del 20-04-2023.</t>
  </si>
  <si>
    <t>3.Generar acciones para comunicar la Resolución 250 de 29 de junio de 2023</t>
  </si>
  <si>
    <t xml:space="preserve">Comunicar la Resolución 250 de 2023 </t>
  </si>
  <si>
    <t>*Promoción y Defensa de Derechos (P.D. Coordinación de Gestión de las Personerías Locales)</t>
  </si>
  <si>
    <t>Realizar sensibilización de la metodología para planificación de cambios en el Sistema de Gestión de la Calidad, con los enlaces y/o referentes de gestión designados desde la Personería Delegada para la Coordinación de Gestión de las Personerías Locales y las Personería Locales.</t>
  </si>
  <si>
    <t>Cambios planificados consolidados</t>
  </si>
  <si>
    <t>Documentación de planificación de cambios determinados de las 20 Personerías Locales</t>
  </si>
  <si>
    <t xml:space="preserve">Oportunidades de mejora analizadas </t>
  </si>
  <si>
    <t>Realizar la actualización de la Política de Administración del Riesgo acorde con los lineamientos establecidos en la Guía de Administración del Riesgo y el Diseño de controles en las entidades públicas, del Departamento Administrativo de la Función Pública.</t>
  </si>
  <si>
    <t>Realizar seguimiento periódico a la matriz de oportunidades, de acuerdo con los lineamientos institucionales.</t>
  </si>
  <si>
    <t>Revisar, actualizar y socializar la metodología para abordar riesgos (Haciendo inclusión de los riesgos fiscales y riesgos de lavado de activos y financiación del terrorismo.)</t>
  </si>
  <si>
    <t xml:space="preserve">Comunicar la Política de la Calidad </t>
  </si>
  <si>
    <t>6.2 Objetivos de la calidad y planificación para lograrlos</t>
  </si>
  <si>
    <t>5.Realizar acciones para comunicar los objetivos de Calidad</t>
  </si>
  <si>
    <t>6.Determinar los cambios que afectan al SGC</t>
  </si>
  <si>
    <t>Comunicar los objetivos de calidad</t>
  </si>
  <si>
    <t>Direccionamiento TIC</t>
  </si>
  <si>
    <t>Solicitud de actualización de la matriz de requisitos legales, dirigida a los procesos institucionales (Proceso Gestión Jurídica) Marzo/Septiembre
Matriz de requisitos legales por proceso y evidencia de entrega al proceso Gestión Jurídica (Todos los procesos) Abril/Octubre
Matriz de requisitos legales y reglamentarios de los procesos de la Entidad consolidada y publicada (Proceso Gestión Jurídica) Abril/Octubre</t>
  </si>
  <si>
    <t>Reportes de  buenas prácticas y lecciones aprendidas revisados y retroalimentados</t>
  </si>
  <si>
    <t>Solicitud de actualización de la matriz de comunicaciones, dirigida a los procesos institucionales (Proceso Comunicación Estratégica) Junio
Matriz de Comunicaciones por proceso y evidencia de entrega al proceso Comunicación Estratégica (Todos los procesos) Junio
Matriz de Comunicaciones de los procesos de la Entidad consolidada y publicada (Proceso Comunicación Estratégica) Julio</t>
  </si>
  <si>
    <t>Evolucionar al expediente digital que facilite la disposición, conservación y consulta de información institucional que lo amerite fase 2</t>
  </si>
  <si>
    <t>*Gestión Documental
**Direccionamiento TIC</t>
  </si>
  <si>
    <t xml:space="preserve">Grado de Avance de actividades </t>
  </si>
  <si>
    <t>Actualizar el Programa de Gestión Documental (PGD) y los programas que lo componen.</t>
  </si>
  <si>
    <t>Programa de Gestión Documental Actualizado junto con los programas que de el se desprenden (Marzo)
Acta de aprobación de la sesión del Comité Institucional de Gestión y Desempeño (Marzo)
Soportes de publicación del PGD aprobado (Marzo)</t>
  </si>
  <si>
    <t xml:space="preserve">Hacer seguimiento al proceso de convalidación de las Tablas de Retención Documental (TRD) ante el Consejo Distrital de Archivos y su uso en la Entidad.
</t>
  </si>
  <si>
    <t xml:space="preserve">Hacer seguimiento al proceso de convalidación de las Tablas de Valoración Documental (TVD) ante el Consejo Distrital de Archivos y su uso en la Entidad.
</t>
  </si>
  <si>
    <t>Documento con ajustes señalados por el Consejo Distrital de Archivos de ser requerido (junio)
Documento de convalidación del Consejo Distrital de Archivo (Noviembre)</t>
  </si>
  <si>
    <t>Documento con ajustes señalados por el Consejo Distrital de Archivos de ser requerido (junio)
Documento de convalidación del Consejo Distrital de Archivo (junio)
Soportes de publicación de TRD en página web de la Entidad (noviembre)
Soportes de sensibilización y/o acompañamiento para uso de TRD en dependencias (noviembre)</t>
  </si>
  <si>
    <t>Informe de análisis de la medición de las satisfacción de usuarios, reportado al proceso Servicio al Usuario. (P. D. Coordinación, Personeras locales, Personerías Delegadas, Dirección Técnica)</t>
  </si>
  <si>
    <r>
      <t xml:space="preserve">*Promoción y Defensa de Derechos
*Prevención y Control a la Función Pública
*Potestad Disciplinaria
</t>
    </r>
    <r>
      <rPr>
        <sz val="11"/>
        <rFont val="Arial"/>
        <family val="2"/>
      </rPr>
      <t xml:space="preserve">(P.D. Coordinación de Ministerio Público y los Derechos Humanos, 
P.D. Coordinación de Gestión de Personerías Locales, P.D. Coordinación de Prevención y Control a la Función Pública y P.D. Coordinación de Potestad Disciplinaria)  
</t>
    </r>
  </si>
  <si>
    <t>Acta de apertura de la auditoría
Informe de auditoría interna realizada
Acciones de mejora documentadas a que haya lugar</t>
  </si>
  <si>
    <t>Recursos Tecnológicos
Recursos financieros</t>
  </si>
  <si>
    <t>Generar un Backup periódico en el servidor de la Entidad para la ruta \\172.28.4.36\Planeacion</t>
  </si>
  <si>
    <t>Material utilizado para la comunicación al interior del proceso
Registros de asistencia presencial o virtual</t>
  </si>
  <si>
    <t>Guía para la administración del riesgo 01-GU-04 actualizada y publicada (mayo)
Soportes de socialización de cambios en la metodología con referentes de gestión (mayo)</t>
  </si>
  <si>
    <t>Soportes de socialización de la metodología para abordar riesgos con enlaces designados en las 20 Personerías Locales (mayo)</t>
  </si>
  <si>
    <t xml:space="preserve">Planificación del Cambio en la plataforma estratégica y la Política de la Calidad, derivado de los cambios que se realicen en el planteamiento estratégico para el nuevo cuatrienio a iniciar en 2024 en la Personería de Bogotá, D.C.
</t>
  </si>
  <si>
    <t>Soportes de socialización de la metodología  con los enlaces y/o referentes de gestión designados desde la Personería Delegada para la Coordinación de Gestión de las Personerías Locales y las Personería Locales.</t>
  </si>
  <si>
    <t>Planificación documentada en el formato vigente</t>
  </si>
  <si>
    <t>Documentación de planificación del cambio en la plataforma estratégica y la Política de la Calidad, derivado de los cambios que se realicen en el planteamiento estratégico para el nuevo cuatrienio a iniciar en 2024 en la Personería de Bogotá, D.C.</t>
  </si>
  <si>
    <t>Identificar la necesidad de cambios en el SGC y realizar seguimiento periódico</t>
  </si>
  <si>
    <t>Documentación de planificación de cambios determinados por los procesos institucionales
Seguimiento a los cambios planificados</t>
  </si>
  <si>
    <t>Comunicación oficial de cambios a planificar (Marzo)
Comunicación oficial de seguimiento a cambios planificados o por planificar (junio)</t>
  </si>
  <si>
    <t>Desarrollar actividad lúdica para la apropiación y toma de conciencia del Sistema de Gestión de la Calidad en los servidores(as) y contratistas de la Entidad.</t>
  </si>
  <si>
    <t>Realizar verificación aleatoria en los expedientes contractuales de prestación de servicios profesionales y/o apoyo a la gestión, verificando en las etapas precontractual, contractual y post contractual (cuando aplique), el cumplimiento de requisitos y la comunicación e interacciones realizada por la Entidad en el marco de la ejecución contractual a través de la plataforma SECOP II en la sección de 7. Ejecución.</t>
  </si>
  <si>
    <t>*Direccionamiento Estratégico
**Direccionamiento TIC
** Comunicación estratégica</t>
  </si>
  <si>
    <t>Material para la jornada de orientación
Registro de asistentes (virtual o presencial)</t>
  </si>
  <si>
    <t>Actas de reunión / Registro de asistencia presencial o virtual
Material utilizado</t>
  </si>
  <si>
    <t xml:space="preserve">Material utilizado
Registros de asistencia </t>
  </si>
  <si>
    <t>Acta de reunión que soporte la verificación documental y la necesidad o no de implementar Acciones de Mejora</t>
  </si>
  <si>
    <t>Acta de reunión que soporte la autoevaluación y la necesidad o no de implementar Acciones de Mejora</t>
  </si>
  <si>
    <t>Revisión de insumos (Marzo) Procesos Direccionamiento TIC  y Gestión Documental
Soportes de mesas de trabajo DTIC - G. Documental realizadas (Marzo/Abril)
Cronograma de trabajo establecido y aprobado por los dos procesos (Abril)
Soportes de avance del cronograma de manera trimestral julio/Octubre/Diciembre</t>
  </si>
  <si>
    <t>Versión: 6</t>
  </si>
  <si>
    <r>
      <t xml:space="preserve">Vigente desde:
</t>
    </r>
    <r>
      <rPr>
        <sz val="10"/>
        <rFont val="Arial"/>
        <family val="2"/>
      </rPr>
      <t>XX-02-2024</t>
    </r>
  </si>
  <si>
    <t>Política actualizada, publicada y comunicada</t>
  </si>
  <si>
    <t>Política actualizada
Soportes de publicación en página web</t>
  </si>
  <si>
    <t>Personerías locales sensibilizadas</t>
  </si>
  <si>
    <t>Fortalecer la identificación de  buenas prácticas y lecciones aprendidas en la Entidad</t>
  </si>
  <si>
    <t>Convocatoria difundida para la identificación de buenas prácticas y lecciones aprendidas (Marzo)
Soportes de actividades para la identificación   de buenas prácticas y lecciones aprendidas (Julio)
Informe de resultados de buenas prácticas y lecciones aprendidas (Septiembre)</t>
  </si>
  <si>
    <t>Reporte mensual de Backup semanales del servidor  \\172.28.4.36\ Carpeta Planeación</t>
  </si>
  <si>
    <t>Reporte mensual del Backup semanal generado y almacenado en la nube de acronis, del servidor  \\172.28.4.36\ Carpeta Planeación</t>
  </si>
  <si>
    <t>Divulgaciones realizadas
Evaluaciones  de capacitación realizadas.</t>
  </si>
  <si>
    <t>Realizar análisis y definir la forma en que se van desarrollar las acciones identificadas como  oportunidades de mejora en la auditoría de seguimiento efectuada por el Icontec en los procesos:
*Promoción y Defensa de Derechos (P. D. Coordinación de Gestión de las Personerías Locales, Personerías Locales de Usaquén y Chapinero).
*Potestad Disciplinaria
*Servicio al Usuario
*Direccionamiento Estratégico
*Gestión del Conocimiento e Innovación
*Comunicación Estratégica
*Gestión del Talento Humano
*Evaluación y Seguimiento</t>
  </si>
  <si>
    <t xml:space="preserve">*Promoción y Defensa de Derechos (P. D. Coordinación de Gestión de las Personerías Locales)
*Potestad Disciplinaria
*Servicio al Usuario
*Direccionamiento Estratégico
*Gestión del Conocimiento e Innovación
*Comunicación Estratégica
*Gestión del Talento Humano
*Evaluación y Seguimiento
</t>
  </si>
  <si>
    <t>Documento de análisis y definición de oportunidades de mejora para abordar. (Marzo)
Documentación de la(s) oportunidad(es) de mejora a que haya lugar a desarrollarse .
(Plan de mejoramiento, plan de acción, matriz de oportunidades)  (Marzo) 
Informe de avance de las  la(s) oportunidad(es) de mejora pertinente(s) a desarrollarse (julio con corte a junio/octubre con corte a septiembre)</t>
  </si>
  <si>
    <t>*Consolidación de información por cada módulo de estudio (Marzo). Dir. Estratégico
*Campaña de expectativa (Abril-Mayo). Dir. Estratégico, Comunicación Estratégica
*Espacio creado en el sitio del SGC (Abril). Dir. Estratégico, Direccionamiento TIC
*Cargue de información por cada módulo en sitio del SGC (Mayo).Dir. Estratégico, Direccionamiento TIC
*Creación y cargue de formulario por cada módulo (Mayo). Dir. Estratégico, Direccionamiento TIC</t>
  </si>
  <si>
    <t xml:space="preserve">
Crear un espacio para alojamiento de Material de estudio del Sistema de Gestión de la Calidad -SGC- para realizar la acción de formación autónoma dirigida a los servidores y contratistas de la Entidad, dispuesto en el sitio del SGC que contendrá los siguientes módulos.
1. Fundamentos del SGC bajo los requisitos de la NTC ISO 9001:2015.
2. Pensamiento basado en riesgos bajo los requisitos de la NTC ISO 9001:2015 .
3. Comprensión de las necesidades y expectativas de la partes interesadas bajo los requisitos de la NTC ISO 9001:2015 
4. Control de salidas no conformes bajo los requisitos de la NTC ISO 9001:2015.
5. Enfoque al cliente en la gestión de una organización bajo los requisitos de la NTC ISO 9001:2015 
</t>
  </si>
  <si>
    <t>9.1 Seguimiento, Medición, Análisis y Evaluación</t>
  </si>
  <si>
    <t>*Comunicación Estratégica
*Todos los procesos</t>
  </si>
  <si>
    <t>Realizar la actualización de la Guía para la identificación y control de salidas no conformes, con el fin de dar mayor alcance en la identificación de las salidas no conformes incluyendo otros procesos institucionales (Gestión del Talento Humano, Gestión Administrativa, Gestión Documental, Gestión Financiera, Servicio al Usuario y Control Disciplinario Interno).</t>
  </si>
  <si>
    <t>*Direccionamiento TIC
*Promoción y Defensa de Derechos
*Prevención y Control a la Función Pública
*Potestad Disciplinaria
*Gestión del Talento Humano
*Gestión Administrativa
*Gestión Financiera
*Gestión Contractual
*Gestión Documental 
*Servicio al Usuario
*Control Disciplinario Interno</t>
  </si>
  <si>
    <t>Profesionales
Dirección de Planeación</t>
  </si>
  <si>
    <r>
      <t xml:space="preserve">Versión: </t>
    </r>
    <r>
      <rPr>
        <sz val="10"/>
        <rFont val="Arial"/>
        <family val="2"/>
      </rPr>
      <t>7</t>
    </r>
  </si>
  <si>
    <t>Informes de evaluación de proveedores</t>
  </si>
  <si>
    <t>Plan de mejoramiento</t>
  </si>
  <si>
    <t>*Direccionamiento Estratégico
*Direccionamiento TIC
*SG-SST</t>
  </si>
  <si>
    <t>Direccionamiento Estratégico</t>
  </si>
  <si>
    <t>Documentar las partes interesadas pertinentes, sus necesidades y expectativas, de conformidad con la metodología establecida en la Entidad</t>
  </si>
  <si>
    <t>Comunicar los objetivos estratégicos  y de calidad</t>
  </si>
  <si>
    <t>Realizar sensibilización de la metodología para planificación de cambios en el Sistema de Gestión de la Calidad con los referentes de gestión de los procesos institucionales</t>
  </si>
  <si>
    <t>Documentación de planificación de cambios determinados por los procesos institucionales</t>
  </si>
  <si>
    <t>Informe consolidado de seguimiento</t>
  </si>
  <si>
    <t>Jornada(s) de orientación</t>
  </si>
  <si>
    <t xml:space="preserve">Identificar la necesidad de cambios en el SGC </t>
  </si>
  <si>
    <t>*Comunicación Estratégica</t>
  </si>
  <si>
    <t>Revisar, consolidar y publicar la matriz de comunicaciones de la Entidad</t>
  </si>
  <si>
    <t>Revisar, consolidar y publicar la matriz de requisitos legales y reglamentarios de la Entidad.</t>
  </si>
  <si>
    <t>Realizar taller de socialización de la Guía de Salidas No conformes y formato</t>
  </si>
  <si>
    <t>Revisar y aprobar las acciones de mejora y su consolidación en el Plan de Mejoramiento</t>
  </si>
  <si>
    <t xml:space="preserve">Acciones de mejora formuladas en formato 01-FR-26 definiendo su programación en el año 2025
Acciones de mejora consolidadas en el formato Plan de mejoramiento 01-FR-25 definiendo su programación trimestral en el año 2025
Comunicación de aprobación del Plan de Mejoramiento y acciones de mejora por parte de la Oficina de Control Interno de la Entidad
</t>
  </si>
  <si>
    <t>Comunicaciones emitidas sobre aprobación de planes de mejoramiento</t>
  </si>
  <si>
    <t xml:space="preserve">Metodología de identificación de partes interesadas actualizada  </t>
  </si>
  <si>
    <t>Partes interesadas pertinentes documentadas</t>
  </si>
  <si>
    <t>Actualizar la matriz de comunicaciones de la Entidad y entregarla al proceso Comunicación Estratégica</t>
  </si>
  <si>
    <t>Matriz de comunicaciones por procesos actualizada y entregada</t>
  </si>
  <si>
    <t>Soporte o evidencias de implementación de la matriz de comunicaciones consolidada por cada proceso</t>
  </si>
  <si>
    <t>*Gestión Jurídica</t>
  </si>
  <si>
    <t>Matriz de requisitos legales por proceso y evidencia de entrega al proceso Gestión Jurídica (Abril, Octubre)</t>
  </si>
  <si>
    <t>Solicitud de actualización de la matriz de requisitos legales, dirigida a los procesos institucionales (Marzo, Septiembre)
Matriz de requisitos legales y reglamentarios de los procesos de la Entidad consolidada y publicada (Abril, Octubre)</t>
  </si>
  <si>
    <t>Realizar el seguimiento y análisis de resultados a la percepción, necesidades y expectativas de las partes interesadas pertinentes, y establecer las oportunidades de mejora a que haya lugar</t>
  </si>
  <si>
    <t>Convocatoria realizada (correo electrónico o memorando)
Material utilizado en la jornada (presentación o su equivalente)
Registro de asistencia virtual o físico</t>
  </si>
  <si>
    <t>Versión: 7</t>
  </si>
  <si>
    <r>
      <t xml:space="preserve">Página:
</t>
    </r>
    <r>
      <rPr>
        <sz val="10"/>
        <rFont val="Arial"/>
        <family val="2"/>
      </rPr>
      <t>2 de 2</t>
    </r>
  </si>
  <si>
    <t>Informe de resultados de la verificación aleatoria</t>
  </si>
  <si>
    <t>Informe periódico Trimestral de análisis de resultados
Soporte de publicación y divulgación del Informe publicado en el enlace de transparencia</t>
  </si>
  <si>
    <t>Emitir comunicaciones oficiales con lineamientos para aplicación de encuestas de satisfacción, percepción de partes interesadas (necesidades y expectativas) y su reporte.</t>
  </si>
  <si>
    <t>Seguimiento y análisis  de resultados a la percepción de partes interesadas realizados</t>
  </si>
  <si>
    <t>Documento con la metodología para la identificación de partes interesadas pertinentes actualizado, publicado y divulgado.</t>
  </si>
  <si>
    <t>Documento que contenga las partes interesadas pertinentes de los procesos institucionales, con sus respectivas necesidades y expectativas, de acuerdo con la metodología establecida en la Entidad.</t>
  </si>
  <si>
    <t>Seguimientos reportados trimestralmente donde se incluye la evaluación de la eficacia</t>
  </si>
  <si>
    <t>Comunicación oficial de cambios a planificar (Marzo)
Comunicación oficial de seguimiento a cambios planificados o por planificar (junio, septiembre)</t>
  </si>
  <si>
    <t>Realizar seguimiento periódico al cumplimiento de las acciones o actividades programadas de los cambios identificados por los procesos institucionales</t>
  </si>
  <si>
    <t xml:space="preserve">Reporte de cumplimiento de acciones / actividades programadas de los cambios planificadas  </t>
  </si>
  <si>
    <t>Realizar jornada de orientación a referentes de gestión designados recientemente (Nuevos 2025) sobre el SGC, las responsabilidades adquiridas en el rol, temáticas a desarrollar en el año y preguntas.</t>
  </si>
  <si>
    <t>Reporte mensual del Backup semanal generado y almacenado en la nube de Acronis, del servidor  \\172.28.4.36\ Carpeta Planeación</t>
  </si>
  <si>
    <t>Consolidar y conservar los soportes/evidencias de implementación de la matriz de comunicaciones de cada proceso</t>
  </si>
  <si>
    <t>Soportes/evidencias de implementación de la matriz de comunicaciones consolidado y conservado</t>
  </si>
  <si>
    <t>Actualizar, publicar y divulgar los documentos controlados:
Procedimiento para la Creación, Actualización, Eliminación y Control de Documentos 01-PT-02 y sus anexos
Actualizar la Guía para la Elaboración de Documentos Controlados 01-GU-01 
Actualizar el instructivo para la actualización de documentos controlados 01-IN-02 
Actualizar el formato Listado Maestro de Documentos 01-FR-09</t>
  </si>
  <si>
    <t>Procedimiento actualizado, publicado y divulgado</t>
  </si>
  <si>
    <t>Revisar y actualizar la matriz de requisitos legales y reglamentarios de procesos institucionales establecidos en la Entidad.</t>
  </si>
  <si>
    <t xml:space="preserve">Informes de evaluación de proveedores  </t>
  </si>
  <si>
    <t>El plan de acción aplica a los procesos institucionales vigentes que conforman el Sistema de Gestión de la Calidad en la Personería de Bogotá, D. C. y aborda los numerales de la NTC- ISO 9001:2015</t>
  </si>
  <si>
    <t xml:space="preserve">Elaborar el proyecto de acto administrativo que modifique o derogue la Resolución 250 de 2023, derivado de la entrada en vigencia del acuerdo distrital de reestructuración y los lineamientos de la alta dirección. </t>
  </si>
  <si>
    <t>5.1 Liderazgo</t>
  </si>
  <si>
    <t>Revisar y actualizar la metodología para la identificación de las partes interesadas pertinentes, sus necesidades y expectativas. (Revisar en las partes interesadas pertinentes y sus respectivos requisitos con respecto al cambio climático, actualizar e incluir seguimiento y revisión periódica)</t>
  </si>
  <si>
    <t>Realizar sensibilización al interior de cada proceso institucional garantizando la vinculación de todas las personas que lo conforman, en los siguientes elementos:
Política de la Calidad
Objetivos de la Calidad
Contribución a la eficacia del SGC
Implicaciones del incumplimiento de requisitos del SGC
Incorporación de consideraciones sobre el Cambio Climático en la ISO 9001 (enmienda) y su aplicación</t>
  </si>
  <si>
    <t>Actualizar la metodología para Abordar las Oportunidades del Sistema de Gestión de la Calidad (Formato 01-FR-029).</t>
  </si>
  <si>
    <t>Revisar, actualizar y socializar la metodología para abordar riesgos (Formato 01-FR-021).</t>
  </si>
  <si>
    <t>Evolucionar al expediente electrónico que facilite la disposición, conservación, preservación y consulta de información institucional que lo amerite</t>
  </si>
  <si>
    <t>Actualizar el documento Contexto de la Organización, donde se aborden las siguientes aspectos:
1.Actualización de PESTEL donde se consolide en análisis externo de los sistemas de gestión.
2. Actualización del DOFA por procesos .
3. Revisión y actualización de Partes interesadas pertinentes  (identificación requisitos pertinentes) 
Con respecto al cambio climático, incluir  aspectos específicos con respecto a la enmienda de  la ISO 9001:2015</t>
  </si>
  <si>
    <t>01-FR-029 Matriz de oportunidades actualizado, publicado y divulgado</t>
  </si>
  <si>
    <t>Mapa de Riesgos institucional actualizado y publicado (agosto)
Soportes de socialización de cambios en la metodología con referentes de gestión y enlaces (agosto)</t>
  </si>
  <si>
    <t>Material utilizado para la comunicación al interior del proceso
Soportes de la comunicación</t>
  </si>
  <si>
    <t>Publicación en sitio del SGC y en página web de  la Entidad
Soportes de la comunicación</t>
  </si>
  <si>
    <t>Generar lineamientos para que se realice autoevaluación periódica, la identificación de cambios en el SGC y su seguimiento</t>
  </si>
  <si>
    <t>Realizar control y seguimiento al desempeño de proveedores donde se documenten como mínimo los siguientes aspectos:
1) Nombre del proveedor
2) Objeto contractual
3) Número del contrato
4) Fecha de evaluación
5) Área de supervisión del contrato
6) Obligaciones generales
7) Obligaciones especificas
8) Acciones realizadas y mejoras en el servicio (Como ha podido mejorar con el proveedor)</t>
  </si>
  <si>
    <t xml:space="preserve">Realizar verificación aleatoria del cumplimiento de los requisitos para el pago durante la vigencia contractual a través de la plataforma SECOP II en la sección 7, para los contratos de prestación de servicios profesionales y/o apoyo a la gestión. </t>
  </si>
  <si>
    <t xml:space="preserve">Verificar aleatoriamente los documentos que garanticen el control y seguimiento al desempeño de proveedores por parte de la supervisión en los Contratos de Prestación de Servicios (CPS) los cuales cuentan como mínimo con los siguientes aspectos: 
1) Datos generales del contrato
2) Datos del supervisor 
3) Cumplimiento de las obligaciones
4) Cumplimiento en los pagos de seguridad social integral y/o parafiscales </t>
  </si>
  <si>
    <t>Solicitud de actualización de la matriz de comunicaciones, dirigida a los procesos institucionales (Agosto)
Matriz de Comunicaciones de los procesos de la Entidad consolidada y publicada (Septiembre)</t>
  </si>
  <si>
    <t>Procedimiento para la Creación, Actualización, Eliminación y Control de Documentos 01-PT-02 y sus anexos, actualizado, publicado en isolución y divulgado por correo masivo. (junio)
Guía para la Elaboración de Documentos Controlados 01-GU-01,actualizado, publicado en isolución y divulgado por correo masivo. (junio)
Instructivo para la actualización de documentos controlados 01-IN-02, actualizado, publicado en isolución y divulgado por correo masivo. (junio)
Listado Maestro de Documentos 01-FR-09, actualizado, publicado en isolución y divulgado por correo masivo.(junio)</t>
  </si>
  <si>
    <t xml:space="preserve">*Direccionamiento Estratégico
*Relacionamiento con la Ciudadanía
</t>
  </si>
  <si>
    <t>*Relacionamiento con la Ciudadanía
*Promoción y Defensa de Derechos
*Prevención y Control a la Función Pública
*Potestad Disciplinaria</t>
  </si>
  <si>
    <t xml:space="preserve">*Gestión del conocimiento y Relacionamiento Institucional
</t>
  </si>
  <si>
    <t>Soportes de socialización de la metodología  con los enlaces y/o referentes de gestión designados desde la Personería Delegada para el Relacionamiento con el Ciudadano y  Asuntos Locales y las Personería Locales.</t>
  </si>
  <si>
    <t>Revisión de insumos Procesos Direccionamiento TIC  y Gestión Documental  (Mayo)
Cronograma de trabajo de implementación (Mayo)
Soportes de avance del cronograma de manera trimestral (Octubre, Diciembre)</t>
  </si>
  <si>
    <t>Realizar reporte de la identificación, registro, análisis, tratamiento y seguimiento de las salidas no conformes por parte de los procesos institucionales.</t>
  </si>
  <si>
    <t>Realizar medición del grado de avance  de los objetivos estratégicos y de calidad (informe semestral)</t>
  </si>
  <si>
    <t>Circular/oficio/memorando con lineamientos sobre aplicación de encuestas de satisfacción y reporte de usuarios informando las fechas de entrega de la información (Agosto)
Circular/oficio/memorando con lineamientos sobre aplicación de encuestas o soportes de seguimiento de percepción de las partes interesadas pertinentes, informando las fechas de entrega de la información. (Septiembre)</t>
  </si>
  <si>
    <t>Informe de análisis de la medición de la percepción, necesidades y expectativas de las partes interesadas pertinentes, reportado al proceso Relacionamiento con la Ciudadanía (Este se puede realizar a través de encuestas, reuniones, retroalimentación e informes, de acuerdo con la naturaleza de cada parte interesa pertinente)</t>
  </si>
  <si>
    <t>Informes trimestrales de seguimiento a quejas presentadas en contra de la Entidad</t>
  </si>
  <si>
    <t>*Relacionamiento con la Ciudadanía
(P.D. para el Relacionamiento con el Ciudadano y Asuntos Locales)</t>
  </si>
  <si>
    <t>Comunicación de aprobación del Plan de Mejoramiento y acciones de mejora (derivada de la oportunidades de mejora identificadas  en la auditoría del Icontec) emitidas a los procesos auditados por el Icontec en 2024: 
*Direccionamiento Estratégico
*Gestión del Conocimiento e Innovación
*Direccionamiento TIC
*Comunicación Estratégica
*Promoción y Defensa de Derechos (P. D. Coordinación de Gestión de las Personerías Locales, Personerías Locales de Santa Fé, Sumapaz, Fontibón y Mártires)
*Potestad Disciplinaria
*Gestión del Talento Humano
*Gestión Administrativa
*Gestión Contractual
*Gestión Documental
*Servicio al Usuario
*Control Disciplinario Interno
*Evaluación y Seguimiento)</t>
  </si>
  <si>
    <t>Desarrollar actividad para la apropiación y toma de conciencia del Sistema de Gestión de la Calidad dirigida a los servidores(as) y contratistas de la Entidad en las diferentes sedes.</t>
  </si>
  <si>
    <t>Matriz de Comunicaciones por proceso y evidencia de entrega al proceso Comunicación Estratégica, correo electrónico o radicado en el gestor documental de la Entidad. (Septiembre)</t>
  </si>
  <si>
    <t>Realizar la actualización de la Guía y formato para la identificación y control de salidas no conformes, mejorando aspectos metodológicos en la identificación, registro, análisis, tratamiento y seguimiento (incluir la presentación al Comité Directivo Institucional)  de las salidas no conformes incluyendo otros procesos institucionales (Gestión del conocimiento y Relacionamiento Institucional, Comunicación Estratégica).</t>
  </si>
  <si>
    <t>Reportes trimestrales de SNC durante o después de la prestación del servicio
Documentación de acciones de mejora a que haya lugar en los formatos 01-R-025 y 01-FR-026.</t>
  </si>
  <si>
    <t>Informe de seguimiento que describa la SNC, las acciones tomadas y avance en el seguimiento</t>
  </si>
  <si>
    <t>Informe de análisis de la medición de las satisfacción de usuarios, reportado al proceso Relacionamiento con la Ciudadanía (P.D. para la Misionalidad del Ministerio Público y la Función Pública, 
P.D. para el Relacionamiento con el Ciudadano y Asuntos Locales)</t>
  </si>
  <si>
    <t>*Direccionamiento Estratégico
*Gestión del conocimiento y Relacionamiento Institucional
*Direccionamiento TIC
*Comunicación Estratégica
*Promoción y Defensa de Derechos (P. D. Coordinación de Gestión de las Personerías Locales, Personerías Locales de Santa Fé, Sumapaz, Fontibón y Mártires)
*Potestad Disciplinaria
*Gestión del Talento Humano
*Gestión Administrativa
*Gestión Contractual
*Gestión Documental
*Relacionamiento con la Ciudadanía
*Control Disciplinario Interno
*Evaluación y Seguimiento</t>
  </si>
  <si>
    <t>Elaborar y presentar informe ejecutivo cuatrimestral para presentar al  Comité  Directivo Institucional CDI o quien haga sus veces.</t>
  </si>
  <si>
    <t>Informe ejecutivo
Soporte(s) de presentación del informe al CDI o quien haga sus veces</t>
  </si>
  <si>
    <r>
      <t xml:space="preserve">*Gestión del conocimiento y Relacionamiento Institucional </t>
    </r>
    <r>
      <rPr>
        <sz val="9"/>
        <rFont val="Arial"/>
        <family val="2"/>
      </rPr>
      <t>(a partir del la  socialización de a la actualización de la Guía)</t>
    </r>
    <r>
      <rPr>
        <sz val="11"/>
        <rFont val="Arial"/>
        <family val="2"/>
      </rPr>
      <t xml:space="preserve">
*Direccionamiento TIC
*Comunicación Estratégica </t>
    </r>
    <r>
      <rPr>
        <sz val="9"/>
        <rFont val="Arial"/>
        <family val="2"/>
      </rPr>
      <t>(a partir del la  socialización de a la actualización de la Guía)</t>
    </r>
    <r>
      <rPr>
        <sz val="11"/>
        <rFont val="Arial"/>
        <family val="2"/>
      </rPr>
      <t xml:space="preserve">
*Promoción y Defensa de Derechos
*Prevención y Control a la Función Pública
*Potestad Disciplinaria
*Gestión del Talento Humano
*Gestión Administrativa
*Gestión Financiera
*Gestión Contractual
*Gestión Documental 
*Relacionamiento con la Ciudadanía
*Control Disciplinario Interno</t>
    </r>
  </si>
  <si>
    <t>*Gestión Administrativa
**Direccionamiento Estratégico</t>
  </si>
  <si>
    <t>No de biciusuarios en la Entidad</t>
  </si>
  <si>
    <t>Reporte sobre de la cantidad biciusuarios que asisten a la Entidad usando este medio</t>
  </si>
  <si>
    <t>Convocatoria difundida para la identificación de buenas prácticas y lecciones aprendidas (Agosto)
Soportes de actividades para la identificación de buenas prácticas y lecciones aprendidas (Septiembre)
Informe de resultados de buenas prácticas y lecciones aprendidas (Noviembre)</t>
  </si>
  <si>
    <t>Elaborar informe de las Salidas No Conformes para presentar al Comité Directivo Institucional.</t>
  </si>
  <si>
    <t>Generación del plan de acción del Sistema de Gestión de la Calidad para el año 2024 alineado con el Acuerdo 978 de 2025.</t>
  </si>
  <si>
    <t>*Todos los procesos
Direccionamiento Estratégico"</t>
  </si>
  <si>
    <t xml:space="preserve">Definir las acciones necesarias derivadas de la oportunidades de mejora identificadas en la auditoría externa (según informe de resultados de auditoría), documentándolas en los formatos  Acciones de Mejora 01-FR-26 y Plan de Mejoramiento 01-FR-25
</t>
  </si>
  <si>
    <t>Continuar con las acciones orientadas a cumplir con la meta anual de biciusuarios conforme a lo previsto en el despliegue de los objetivos del SGA "Promover acciones que contribuyan a mitigar el cambio climático".</t>
  </si>
  <si>
    <r>
      <t xml:space="preserve">*Promoción y Defensa de Derechos
*Prevención y Control a la Función Pública
*Potestad Disciplinaria
</t>
    </r>
    <r>
      <rPr>
        <sz val="11"/>
        <rFont val="Arial"/>
        <family val="2"/>
      </rPr>
      <t>(P.D. para la Misionalidad del Ministerio Público y La Función Pública, 
P.D. para el Relacionamiento con el Ciudadano y Asuntos Locales,
Personera Auxiliar)</t>
    </r>
  </si>
  <si>
    <t>*Relacionamiento con la Ciudadanía
(Secretario General)</t>
  </si>
  <si>
    <t>Aplicar la encuesta de satisfacción de manera permanente por cada sede o punto de atención y reportarla mensualmente al proceso Relacionamiento con la Ciudadanía (Secretaría General) y realizar el análisis de las cifras presentadas, su injerencia o participación en las mismas y de requerirse, formular los planes de acción de mejora que sean necesarios</t>
  </si>
  <si>
    <t xml:space="preserve">Comunicar el acto administrativo que modifique o derogue la Resolución 250 de 2023. </t>
  </si>
  <si>
    <t>Comité Directivo Institucional</t>
  </si>
  <si>
    <t>2.Identificar las acciones para mitigar los efectos del cambio climático a desarrollar en los procesos desde el SGA de la Entidad</t>
  </si>
  <si>
    <t>3.Realizar acciones para comunicar la Política de la Calidad</t>
  </si>
  <si>
    <t>4.Generar acciones para comunicar los roles y responsabilidades en la Personería de Bogotá, D.  C.</t>
  </si>
  <si>
    <t>5.Promover y fortalecer en la Entidad acciones para abordar oportunidades y el Pensamiento basado en riesgos</t>
  </si>
  <si>
    <t>6.Realizar acciones para comunicar los objetivos de Calidad</t>
  </si>
  <si>
    <t>7.Determinar los cambios que afectan al SGC</t>
  </si>
  <si>
    <t>8.Determinar los conocimientos necesarios para la operación de sus procesos y para lograr la conformidad de los productos y servicios</t>
  </si>
  <si>
    <t xml:space="preserve">9.Fortalecer  la competencia de las personas </t>
  </si>
  <si>
    <t>10.Realizar acciones para la toma de conciencia en la Entidad</t>
  </si>
  <si>
    <t>11.Mantener actualizada la Matriz de Comunicaciones y su implementación</t>
  </si>
  <si>
    <t>12.Realizar acciones para el control de la información documentada</t>
  </si>
  <si>
    <t>13.Verificar el cumplimiento de requisitos establecidos en los Manuales, procedimientos, protocolos, guías e instructivos</t>
  </si>
  <si>
    <t>14.Fortalecer acciones para la comunicación, determinación y revisión de los requisitos de los servicios ofrecidos por la Entidad.</t>
  </si>
  <si>
    <t>15.Fortalecer la metodología para realizar el control de los productos y servicios suministrados externamente</t>
  </si>
  <si>
    <t xml:space="preserve">16.Generar lineamientos institucionales relacionados con la preservación de la información </t>
  </si>
  <si>
    <t>17.Fortalecer el manejo de las Salidas No Conformes en la Entidad</t>
  </si>
  <si>
    <t>18.Desarrollar acciones que fortalezcan el seguimiento, medición, análisis y evaluación</t>
  </si>
  <si>
    <t>19.Realizar la auditoría interna al  Sistema de Gestión de la Calidad</t>
  </si>
  <si>
    <t>20.Realizar revisión al Sistema de Gestión de la Calidad</t>
  </si>
  <si>
    <t>21.Realizar acciones que contribuyan a la mejora continua del SGC</t>
  </si>
  <si>
    <t>Generación de la actualización del plan de acción del Sistema de Gestión de la Calidad para su ejecución en el año 2025.</t>
  </si>
  <si>
    <r>
      <t xml:space="preserve">Vigencia desde: 
</t>
    </r>
    <r>
      <rPr>
        <sz val="10"/>
        <rFont val="Arial"/>
        <family val="2"/>
      </rPr>
      <t>29-08-2025</t>
    </r>
  </si>
  <si>
    <r>
      <t xml:space="preserve">Vigente desde:
</t>
    </r>
    <r>
      <rPr>
        <sz val="10"/>
        <rFont val="Arial"/>
        <family val="2"/>
      </rPr>
      <t>29-08-2025</t>
    </r>
  </si>
  <si>
    <r>
      <t xml:space="preserve">Código: </t>
    </r>
    <r>
      <rPr>
        <sz val="10"/>
        <rFont val="Arial"/>
        <family val="2"/>
      </rPr>
      <t>01-PL-001</t>
    </r>
  </si>
  <si>
    <t>Código: 01-PL-001</t>
  </si>
  <si>
    <t xml:space="preserve">Gloria Inés Bohórquez Torres
Personera Auxiliar
Ana Ingrid Vargas Amaya
Directora de Planeación (E) </t>
  </si>
  <si>
    <t>Realizar informe periódico trimestral al estado de las PQRSD</t>
  </si>
  <si>
    <t>Informe periódico realizado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</si>
</sst>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39" x14ac:knownFonts="1">
    <font>
      <sz val="11"/>
      <color theme="1"/>
      <name val="Calibri"/>
      <family val="2"/>
      <scheme val="minor"/>
    </font>
    <font>
      <sz val="11"/>
      <color theme="1"/>
      <name val="Calibri"/>
      <family val="2"/>
      <scheme val="minor"/>
    </font>
    <font>
      <sz val="10"/>
      <name val="Arial"/>
      <family val="2"/>
    </font>
    <font>
      <b/>
      <sz val="12"/>
      <name val="Arial"/>
      <family val="2"/>
    </font>
    <font>
      <b/>
      <sz val="10"/>
      <name val="Arial"/>
      <family val="2"/>
    </font>
    <font>
      <sz val="8"/>
      <name val="Arial"/>
      <family val="2"/>
    </font>
    <font>
      <b/>
      <sz val="9"/>
      <name val="Arial"/>
      <family val="2"/>
    </font>
    <font>
      <b/>
      <sz val="8"/>
      <name val="Arial"/>
      <family val="2"/>
    </font>
    <font>
      <b/>
      <sz val="8"/>
      <color theme="5" tint="-0.499984740745262"/>
      <name val="Arial"/>
      <family val="2"/>
    </font>
    <font>
      <sz val="8"/>
      <color theme="1"/>
      <name val="Arial"/>
      <family val="2"/>
    </font>
    <font>
      <sz val="11"/>
      <color theme="1"/>
      <name val="Arial"/>
      <family val="2"/>
    </font>
    <font>
      <sz val="12"/>
      <name val="Arial"/>
      <family val="2"/>
    </font>
    <font>
      <sz val="12"/>
      <color theme="1"/>
      <name val="Arial"/>
      <family val="2"/>
    </font>
    <font>
      <b/>
      <sz val="14"/>
      <name val="Arial"/>
      <family val="2"/>
    </font>
    <font>
      <b/>
      <sz val="11"/>
      <name val="Arial"/>
      <family val="2"/>
    </font>
    <font>
      <b/>
      <sz val="12"/>
      <color theme="5" tint="-0.499984740745262"/>
      <name val="Arial"/>
      <family val="2"/>
    </font>
    <font>
      <b/>
      <sz val="14"/>
      <color theme="1"/>
      <name val="Arial"/>
      <family val="2"/>
    </font>
    <font>
      <b/>
      <sz val="10"/>
      <color theme="1"/>
      <name val="Arial"/>
      <family val="2"/>
    </font>
    <font>
      <b/>
      <sz val="12"/>
      <color theme="1"/>
      <name val="Arial"/>
      <family val="2"/>
    </font>
    <font>
      <b/>
      <sz val="14"/>
      <color rgb="FF002060"/>
      <name val="Arial"/>
      <family val="2"/>
    </font>
    <font>
      <b/>
      <sz val="12"/>
      <color rgb="FF002060"/>
      <name val="Arial"/>
      <family val="2"/>
    </font>
    <font>
      <b/>
      <sz val="16"/>
      <name val="Arial"/>
      <family val="2"/>
    </font>
    <font>
      <sz val="14"/>
      <name val="Arial"/>
      <family val="2"/>
    </font>
    <font>
      <sz val="16"/>
      <name val="Arial"/>
      <family val="2"/>
    </font>
    <font>
      <b/>
      <sz val="8"/>
      <color rgb="FFFF0000"/>
      <name val="Arial"/>
      <family val="2"/>
    </font>
    <font>
      <b/>
      <sz val="20"/>
      <name val="Arial"/>
      <family val="2"/>
    </font>
    <font>
      <b/>
      <sz val="13"/>
      <color theme="1"/>
      <name val="Arial"/>
      <family val="2"/>
    </font>
    <font>
      <b/>
      <sz val="16"/>
      <color theme="1"/>
      <name val="Arial"/>
      <family val="2"/>
    </font>
    <font>
      <b/>
      <sz val="8"/>
      <color theme="1"/>
      <name val="Arial"/>
      <family val="2"/>
    </font>
    <font>
      <b/>
      <sz val="11"/>
      <color theme="1"/>
      <name val="Arial"/>
      <family val="2"/>
    </font>
    <font>
      <sz val="9"/>
      <color theme="1"/>
      <name val="Arial"/>
      <family val="2"/>
    </font>
    <font>
      <sz val="11"/>
      <name val="Arial"/>
      <family val="2"/>
    </font>
    <font>
      <sz val="14"/>
      <color theme="1"/>
      <name val="Calibri"/>
      <family val="2"/>
      <scheme val="minor"/>
    </font>
    <font>
      <b/>
      <sz val="9"/>
      <color theme="1"/>
      <name val="Arial"/>
      <family val="2"/>
    </font>
    <font>
      <sz val="9"/>
      <color indexed="81"/>
      <name val="Tahoma"/>
      <family val="2"/>
    </font>
    <font>
      <b/>
      <sz val="9"/>
      <color indexed="81"/>
      <name val="Tahoma"/>
      <family val="2"/>
    </font>
    <font>
      <sz val="9"/>
      <name val="Arial"/>
      <family val="2"/>
    </font>
    <font>
      <sz val="11"/>
      <name val="Calibri"/>
      <family val="2"/>
      <scheme val="minor"/>
    </font>
    <font>
      <sz val="14"/>
      <name val="Calibri"/>
      <family val="2"/>
      <scheme val="minor"/>
    </font>
  </fonts>
  <fills count="12">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theme="3" tint="0.59999389629810485"/>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2" tint="-0.499984740745262"/>
        <bgColor indexed="64"/>
      </patternFill>
    </fill>
    <fill>
      <patternFill patternType="solid">
        <fgColor theme="7" tint="0.39997558519241921"/>
        <bgColor indexed="64"/>
      </patternFill>
    </fill>
    <fill>
      <patternFill patternType="solid">
        <fgColor rgb="FFD9D9D9"/>
        <bgColor indexed="64"/>
      </patternFill>
    </fill>
  </fills>
  <borders count="28">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auto="1"/>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auto="1"/>
      </left>
      <right/>
      <top/>
      <bottom/>
      <diagonal/>
    </border>
    <border>
      <left/>
      <right/>
      <top style="thin">
        <color auto="1"/>
      </top>
      <bottom style="thin">
        <color auto="1"/>
      </bottom>
      <diagonal/>
    </border>
    <border>
      <left/>
      <right style="thin">
        <color indexed="64"/>
      </right>
      <top/>
      <bottom/>
      <diagonal/>
    </border>
    <border>
      <left/>
      <right/>
      <top style="thin">
        <color auto="1"/>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
    <xf numFmtId="0" fontId="0" fillId="0" borderId="0"/>
    <xf numFmtId="9" fontId="1" fillId="0" borderId="0" applyFont="0" applyFill="0" applyBorder="0" applyAlignment="0" applyProtection="0"/>
    <xf numFmtId="0" fontId="2" fillId="0" borderId="0"/>
    <xf numFmtId="0" fontId="2" fillId="0" borderId="0"/>
  </cellStyleXfs>
  <cellXfs count="348">
    <xf numFmtId="0" fontId="0" fillId="0" borderId="0" xfId="0"/>
    <xf numFmtId="0" fontId="5" fillId="0" borderId="0" xfId="2" applyFont="1"/>
    <xf numFmtId="0" fontId="5" fillId="0" borderId="0" xfId="2" applyFont="1" applyAlignment="1">
      <alignment horizontal="center"/>
    </xf>
    <xf numFmtId="0" fontId="9" fillId="0" borderId="0" xfId="2" applyFont="1" applyAlignment="1">
      <alignment horizontal="center" vertical="center"/>
    </xf>
    <xf numFmtId="0" fontId="7" fillId="0" borderId="0" xfId="2" applyFont="1"/>
    <xf numFmtId="0" fontId="3" fillId="7" borderId="3" xfId="2" applyFont="1" applyFill="1" applyBorder="1" applyAlignment="1">
      <alignment horizontal="center"/>
    </xf>
    <xf numFmtId="0" fontId="3" fillId="7" borderId="3" xfId="2" applyFont="1" applyFill="1" applyBorder="1" applyAlignment="1">
      <alignment horizontal="center" vertical="center"/>
    </xf>
    <xf numFmtId="0" fontId="4" fillId="0" borderId="9" xfId="2" applyFont="1" applyBorder="1" applyAlignment="1">
      <alignment horizontal="center"/>
    </xf>
    <xf numFmtId="0" fontId="4" fillId="0" borderId="0" xfId="2" applyFont="1"/>
    <xf numFmtId="0" fontId="4" fillId="0" borderId="0" xfId="2" applyFont="1" applyAlignment="1">
      <alignment horizontal="center"/>
    </xf>
    <xf numFmtId="0" fontId="4" fillId="0" borderId="8" xfId="2" applyFont="1" applyBorder="1"/>
    <xf numFmtId="0" fontId="17" fillId="0" borderId="8" xfId="2" applyFont="1" applyBorder="1" applyAlignment="1">
      <alignment horizontal="center" vertical="center"/>
    </xf>
    <xf numFmtId="2" fontId="4" fillId="0" borderId="8" xfId="2" applyNumberFormat="1" applyFont="1" applyBorder="1" applyAlignment="1">
      <alignment horizontal="center"/>
    </xf>
    <xf numFmtId="0" fontId="4" fillId="0" borderId="8" xfId="2" applyFont="1" applyBorder="1" applyAlignment="1">
      <alignment horizontal="center"/>
    </xf>
    <xf numFmtId="0" fontId="15" fillId="4" borderId="3" xfId="2" applyFont="1" applyFill="1" applyBorder="1" applyAlignment="1">
      <alignment horizontal="center" vertical="center"/>
    </xf>
    <xf numFmtId="0" fontId="13" fillId="4" borderId="3" xfId="2" applyFont="1" applyFill="1" applyBorder="1" applyAlignment="1">
      <alignment horizontal="center" vertical="center"/>
    </xf>
    <xf numFmtId="0" fontId="19" fillId="4" borderId="3" xfId="2" applyFont="1" applyFill="1" applyBorder="1" applyAlignment="1">
      <alignment horizontal="center" vertical="center"/>
    </xf>
    <xf numFmtId="0" fontId="14" fillId="5" borderId="4" xfId="2" applyFont="1" applyFill="1" applyBorder="1" applyAlignment="1">
      <alignment horizontal="center" vertical="center" wrapText="1"/>
    </xf>
    <xf numFmtId="9" fontId="14" fillId="5" borderId="13" xfId="2" applyNumberFormat="1" applyFont="1" applyFill="1" applyBorder="1" applyAlignment="1">
      <alignment horizontal="center" vertical="center"/>
    </xf>
    <xf numFmtId="0" fontId="6" fillId="5" borderId="13" xfId="2" applyFont="1" applyFill="1" applyBorder="1" applyAlignment="1">
      <alignment vertical="center"/>
    </xf>
    <xf numFmtId="0" fontId="6" fillId="5" borderId="13" xfId="2" applyFont="1" applyFill="1" applyBorder="1" applyAlignment="1">
      <alignment horizontal="center" vertical="center"/>
    </xf>
    <xf numFmtId="0" fontId="6" fillId="5" borderId="5" xfId="2" applyFont="1" applyFill="1" applyBorder="1" applyAlignment="1">
      <alignment horizontal="center" vertical="center"/>
    </xf>
    <xf numFmtId="0" fontId="7" fillId="5" borderId="3" xfId="2" applyFont="1" applyFill="1" applyBorder="1" applyAlignment="1">
      <alignment horizontal="center" vertical="center"/>
    </xf>
    <xf numFmtId="0" fontId="8" fillId="5" borderId="3" xfId="2" applyFont="1" applyFill="1" applyBorder="1" applyAlignment="1">
      <alignment horizontal="center" vertical="center"/>
    </xf>
    <xf numFmtId="2" fontId="5" fillId="0" borderId="3" xfId="2" applyNumberFormat="1" applyFont="1" applyBorder="1" applyAlignment="1">
      <alignment horizontal="center" vertical="center"/>
    </xf>
    <xf numFmtId="164" fontId="11" fillId="0" borderId="3" xfId="2" applyNumberFormat="1" applyFont="1" applyBorder="1" applyAlignment="1">
      <alignment horizontal="center" vertical="center"/>
    </xf>
    <xf numFmtId="0" fontId="3" fillId="5" borderId="4" xfId="2" applyFont="1" applyFill="1" applyBorder="1" applyAlignment="1">
      <alignment horizontal="center" vertical="center"/>
    </xf>
    <xf numFmtId="9" fontId="3" fillId="5" borderId="13" xfId="2" applyNumberFormat="1" applyFont="1" applyFill="1" applyBorder="1" applyAlignment="1">
      <alignment horizontal="center" vertical="center"/>
    </xf>
    <xf numFmtId="0" fontId="3" fillId="5" borderId="13" xfId="2" applyFont="1" applyFill="1" applyBorder="1" applyAlignment="1">
      <alignment vertical="center"/>
    </xf>
    <xf numFmtId="0" fontId="3" fillId="5" borderId="13" xfId="2" applyFont="1" applyFill="1" applyBorder="1" applyAlignment="1">
      <alignment horizontal="center" vertical="center"/>
    </xf>
    <xf numFmtId="0" fontId="3" fillId="5" borderId="5" xfId="2" applyFont="1" applyFill="1" applyBorder="1" applyAlignment="1">
      <alignment horizontal="center" vertical="center"/>
    </xf>
    <xf numFmtId="164" fontId="3" fillId="5" borderId="3" xfId="2" applyNumberFormat="1" applyFont="1" applyFill="1" applyBorder="1" applyAlignment="1">
      <alignment horizontal="center" vertical="center"/>
    </xf>
    <xf numFmtId="164" fontId="15" fillId="5" borderId="3" xfId="2" applyNumberFormat="1" applyFont="1" applyFill="1" applyBorder="1" applyAlignment="1">
      <alignment horizontal="center" vertical="center"/>
    </xf>
    <xf numFmtId="164" fontId="18" fillId="0" borderId="3" xfId="0" applyNumberFormat="1" applyFont="1" applyBorder="1" applyAlignment="1">
      <alignment horizontal="center" vertical="center"/>
    </xf>
    <xf numFmtId="2" fontId="9" fillId="0" borderId="1" xfId="0" applyNumberFormat="1" applyFont="1" applyBorder="1" applyAlignment="1">
      <alignment horizontal="center" vertical="center"/>
    </xf>
    <xf numFmtId="164" fontId="12" fillId="0" borderId="1" xfId="0" applyNumberFormat="1" applyFont="1" applyBorder="1" applyAlignment="1">
      <alignment horizontal="center" vertical="center"/>
    </xf>
    <xf numFmtId="0" fontId="11" fillId="3" borderId="3" xfId="3" applyFont="1" applyFill="1" applyBorder="1" applyAlignment="1">
      <alignment horizontal="justify" vertical="center" wrapText="1"/>
    </xf>
    <xf numFmtId="0" fontId="12" fillId="3" borderId="1" xfId="2" applyFont="1" applyFill="1" applyBorder="1" applyAlignment="1">
      <alignment horizontal="center" vertical="center" wrapText="1"/>
    </xf>
    <xf numFmtId="0" fontId="12" fillId="3" borderId="3" xfId="3" applyFont="1" applyFill="1" applyBorder="1" applyAlignment="1">
      <alignment horizontal="center" vertical="center" wrapText="1"/>
    </xf>
    <xf numFmtId="0" fontId="12" fillId="3" borderId="3" xfId="2" applyFont="1" applyFill="1" applyBorder="1" applyAlignment="1">
      <alignment horizontal="justify" vertical="center" wrapText="1"/>
    </xf>
    <xf numFmtId="2" fontId="12" fillId="0" borderId="3" xfId="0" applyNumberFormat="1" applyFont="1" applyBorder="1" applyAlignment="1">
      <alignment horizontal="center" vertical="center"/>
    </xf>
    <xf numFmtId="9" fontId="20" fillId="0" borderId="3" xfId="2" applyNumberFormat="1" applyFont="1" applyBorder="1" applyAlignment="1">
      <alignment horizontal="center" vertical="center"/>
    </xf>
    <xf numFmtId="0" fontId="11" fillId="0" borderId="0" xfId="2" applyFont="1"/>
    <xf numFmtId="0" fontId="11" fillId="0" borderId="0" xfId="2" applyFont="1" applyAlignment="1">
      <alignment horizontal="center"/>
    </xf>
    <xf numFmtId="164" fontId="12" fillId="3" borderId="3" xfId="2" applyNumberFormat="1" applyFont="1" applyFill="1" applyBorder="1" applyAlignment="1">
      <alignment horizontal="center" vertical="center" wrapText="1"/>
    </xf>
    <xf numFmtId="0" fontId="22" fillId="0" borderId="0" xfId="2" applyFont="1" applyAlignment="1">
      <alignment horizontal="center"/>
    </xf>
    <xf numFmtId="0" fontId="22" fillId="0" borderId="0" xfId="2" applyFont="1" applyAlignment="1">
      <alignment horizontal="left"/>
    </xf>
    <xf numFmtId="0" fontId="5" fillId="0" borderId="12" xfId="2" applyFont="1" applyBorder="1" applyAlignment="1">
      <alignment horizontal="center"/>
    </xf>
    <xf numFmtId="0" fontId="11" fillId="3" borderId="7" xfId="3" applyFont="1" applyFill="1" applyBorder="1" applyAlignment="1">
      <alignment vertical="center" wrapText="1"/>
    </xf>
    <xf numFmtId="0" fontId="11" fillId="3" borderId="6" xfId="2" applyFont="1" applyFill="1" applyBorder="1" applyAlignment="1">
      <alignment vertical="center" wrapText="1"/>
    </xf>
    <xf numFmtId="0" fontId="11" fillId="2" borderId="3" xfId="2" applyFont="1" applyFill="1" applyBorder="1" applyAlignment="1">
      <alignment horizontal="center" vertical="center" wrapText="1"/>
    </xf>
    <xf numFmtId="0" fontId="12" fillId="2" borderId="3" xfId="2" applyFont="1" applyFill="1" applyBorder="1" applyAlignment="1">
      <alignment horizontal="center" vertical="center" wrapText="1"/>
    </xf>
    <xf numFmtId="164" fontId="3" fillId="6" borderId="3" xfId="2" applyNumberFormat="1" applyFont="1" applyFill="1" applyBorder="1" applyAlignment="1">
      <alignment horizontal="center" vertical="center"/>
    </xf>
    <xf numFmtId="164" fontId="3" fillId="0" borderId="3" xfId="2" applyNumberFormat="1" applyFont="1" applyBorder="1" applyAlignment="1">
      <alignment horizontal="center" vertical="center"/>
    </xf>
    <xf numFmtId="9" fontId="3" fillId="0" borderId="3" xfId="1" applyFont="1" applyBorder="1" applyAlignment="1" applyProtection="1">
      <alignment horizontal="center" vertical="center"/>
    </xf>
    <xf numFmtId="0" fontId="11" fillId="2" borderId="3" xfId="2" applyFont="1" applyFill="1" applyBorder="1" applyAlignment="1">
      <alignment horizontal="justify" vertical="center" wrapText="1"/>
    </xf>
    <xf numFmtId="0" fontId="12" fillId="0" borderId="3" xfId="2" applyFont="1" applyBorder="1" applyAlignment="1">
      <alignment horizontal="center" vertical="center" wrapText="1"/>
    </xf>
    <xf numFmtId="0" fontId="11" fillId="2" borderId="3" xfId="2" applyFont="1" applyFill="1" applyBorder="1" applyAlignment="1">
      <alignment horizontal="left" vertical="center" wrapText="1"/>
    </xf>
    <xf numFmtId="2" fontId="9" fillId="0" borderId="3" xfId="0" applyNumberFormat="1" applyFont="1" applyBorder="1" applyAlignment="1">
      <alignment horizontal="center" vertical="center"/>
    </xf>
    <xf numFmtId="164" fontId="12" fillId="0" borderId="3" xfId="0" applyNumberFormat="1" applyFont="1" applyBorder="1" applyAlignment="1">
      <alignment horizontal="center" vertical="center"/>
    </xf>
    <xf numFmtId="164" fontId="18" fillId="6" borderId="3" xfId="0" applyNumberFormat="1" applyFont="1" applyFill="1" applyBorder="1" applyAlignment="1">
      <alignment horizontal="center" vertical="center"/>
    </xf>
    <xf numFmtId="0" fontId="10" fillId="0" borderId="0" xfId="0" applyFont="1"/>
    <xf numFmtId="0" fontId="11" fillId="3" borderId="3" xfId="2" applyFont="1" applyFill="1" applyBorder="1" applyAlignment="1">
      <alignment horizontal="center" vertical="center" wrapText="1"/>
    </xf>
    <xf numFmtId="0" fontId="11" fillId="3" borderId="3" xfId="2" applyFont="1" applyFill="1" applyBorder="1" applyAlignment="1">
      <alignment horizontal="justify" vertical="center" wrapText="1"/>
    </xf>
    <xf numFmtId="0" fontId="12" fillId="3" borderId="3" xfId="2" applyFont="1" applyFill="1" applyBorder="1" applyAlignment="1">
      <alignment horizontal="center" vertical="center" wrapText="1"/>
    </xf>
    <xf numFmtId="0" fontId="11" fillId="0" borderId="3" xfId="2" applyFont="1" applyBorder="1" applyAlignment="1">
      <alignment horizontal="justify" vertical="center" wrapText="1"/>
    </xf>
    <xf numFmtId="0" fontId="11" fillId="0" borderId="3" xfId="3" applyFont="1" applyBorder="1" applyAlignment="1">
      <alignment horizontal="center" vertical="center" wrapText="1"/>
    </xf>
    <xf numFmtId="0" fontId="12" fillId="0" borderId="3" xfId="2" applyFont="1" applyBorder="1" applyAlignment="1">
      <alignment horizontal="justify" vertical="center" wrapText="1"/>
    </xf>
    <xf numFmtId="0" fontId="12" fillId="2" borderId="3" xfId="2" applyFont="1" applyFill="1" applyBorder="1" applyAlignment="1">
      <alignment horizontal="justify" vertical="center" wrapText="1"/>
    </xf>
    <xf numFmtId="164" fontId="16" fillId="4" borderId="3" xfId="0" applyNumberFormat="1" applyFont="1" applyFill="1" applyBorder="1" applyAlignment="1">
      <alignment horizontal="center" vertical="center"/>
    </xf>
    <xf numFmtId="164" fontId="19" fillId="4" borderId="3" xfId="0" applyNumberFormat="1" applyFont="1" applyFill="1" applyBorder="1" applyAlignment="1">
      <alignment horizontal="center" vertical="center"/>
    </xf>
    <xf numFmtId="0" fontId="11" fillId="3" borderId="3" xfId="3" applyFont="1" applyFill="1" applyBorder="1" applyAlignment="1">
      <alignment horizontal="left" vertical="center" wrapText="1"/>
    </xf>
    <xf numFmtId="0" fontId="24" fillId="5" borderId="3" xfId="2" applyFont="1" applyFill="1" applyBorder="1" applyAlignment="1">
      <alignment horizontal="center" vertical="center"/>
    </xf>
    <xf numFmtId="164" fontId="9" fillId="0" borderId="3" xfId="0" applyNumberFormat="1" applyFont="1" applyBorder="1" applyAlignment="1">
      <alignment horizontal="center" vertical="center"/>
    </xf>
    <xf numFmtId="164" fontId="11" fillId="10" borderId="3" xfId="2" applyNumberFormat="1" applyFont="1" applyFill="1" applyBorder="1" applyAlignment="1">
      <alignment horizontal="center" vertical="center"/>
    </xf>
    <xf numFmtId="164" fontId="12" fillId="10" borderId="3" xfId="0" applyNumberFormat="1" applyFont="1" applyFill="1" applyBorder="1" applyAlignment="1">
      <alignment horizontal="center" vertical="center"/>
    </xf>
    <xf numFmtId="164" fontId="12" fillId="10" borderId="1" xfId="0" applyNumberFormat="1" applyFont="1" applyFill="1" applyBorder="1" applyAlignment="1">
      <alignment horizontal="center" vertical="center"/>
    </xf>
    <xf numFmtId="0" fontId="11" fillId="3" borderId="1" xfId="2" applyFont="1" applyFill="1" applyBorder="1" applyAlignment="1">
      <alignment vertical="center" wrapText="1"/>
    </xf>
    <xf numFmtId="0" fontId="11" fillId="3" borderId="3" xfId="2" applyFont="1" applyFill="1" applyBorder="1" applyAlignment="1">
      <alignment vertical="center" wrapText="1"/>
    </xf>
    <xf numFmtId="0" fontId="11" fillId="3" borderId="7" xfId="2" applyFont="1" applyFill="1" applyBorder="1" applyAlignment="1">
      <alignment vertical="center" wrapText="1"/>
    </xf>
    <xf numFmtId="0" fontId="11" fillId="0" borderId="1" xfId="2" applyFont="1" applyBorder="1" applyAlignment="1">
      <alignment vertical="center" wrapText="1"/>
    </xf>
    <xf numFmtId="0" fontId="11" fillId="3" borderId="1" xfId="3" applyFont="1" applyFill="1" applyBorder="1" applyAlignment="1">
      <alignment horizontal="left" vertical="center" wrapText="1"/>
    </xf>
    <xf numFmtId="0" fontId="11" fillId="3" borderId="7" xfId="3" applyFont="1" applyFill="1" applyBorder="1" applyAlignment="1">
      <alignment horizontal="left" vertical="center" wrapText="1"/>
    </xf>
    <xf numFmtId="0" fontId="12" fillId="2" borderId="1" xfId="2" applyFont="1" applyFill="1" applyBorder="1" applyAlignment="1">
      <alignment horizontal="center" vertical="center" wrapText="1"/>
    </xf>
    <xf numFmtId="0" fontId="11" fillId="3" borderId="1" xfId="3" applyFont="1" applyFill="1" applyBorder="1" applyAlignment="1">
      <alignment horizontal="center" vertical="center" wrapText="1"/>
    </xf>
    <xf numFmtId="0" fontId="11" fillId="3" borderId="6" xfId="3" applyFont="1" applyFill="1" applyBorder="1" applyAlignment="1">
      <alignment horizontal="center" vertical="center" wrapText="1"/>
    </xf>
    <xf numFmtId="0" fontId="11" fillId="3" borderId="3" xfId="3" applyFont="1" applyFill="1" applyBorder="1" applyAlignment="1">
      <alignment horizontal="center" vertical="center" wrapText="1"/>
    </xf>
    <xf numFmtId="0" fontId="11" fillId="3" borderId="1" xfId="3" applyFont="1" applyFill="1" applyBorder="1" applyAlignment="1">
      <alignment horizontal="justify" vertical="center" wrapText="1"/>
    </xf>
    <xf numFmtId="0" fontId="11" fillId="2" borderId="1" xfId="2" applyFont="1" applyFill="1" applyBorder="1" applyAlignment="1">
      <alignment horizontal="left" vertical="center" wrapText="1"/>
    </xf>
    <xf numFmtId="0" fontId="11" fillId="2" borderId="1" xfId="2" applyFont="1" applyFill="1" applyBorder="1" applyAlignment="1">
      <alignment horizontal="center" vertical="center" wrapText="1"/>
    </xf>
    <xf numFmtId="0" fontId="3" fillId="4" borderId="3" xfId="2" applyFont="1" applyFill="1" applyBorder="1" applyAlignment="1">
      <alignment horizontal="center" vertical="center"/>
    </xf>
    <xf numFmtId="0" fontId="11" fillId="2" borderId="1" xfId="2" applyFont="1" applyFill="1" applyBorder="1" applyAlignment="1">
      <alignment horizontal="justify" vertical="center" wrapText="1"/>
    </xf>
    <xf numFmtId="164" fontId="15" fillId="0" borderId="3" xfId="2" applyNumberFormat="1" applyFont="1" applyBorder="1" applyAlignment="1">
      <alignment horizontal="center" vertical="center"/>
    </xf>
    <xf numFmtId="164" fontId="12" fillId="3" borderId="3" xfId="0" applyNumberFormat="1" applyFont="1" applyFill="1" applyBorder="1" applyAlignment="1">
      <alignment horizontal="center" vertical="center"/>
    </xf>
    <xf numFmtId="164" fontId="11" fillId="3" borderId="3" xfId="2" applyNumberFormat="1" applyFont="1" applyFill="1" applyBorder="1" applyAlignment="1">
      <alignment horizontal="center" vertical="center"/>
    </xf>
    <xf numFmtId="0" fontId="10" fillId="0" borderId="3" xfId="0" applyFont="1" applyBorder="1"/>
    <xf numFmtId="0" fontId="8" fillId="0" borderId="3" xfId="2" applyFont="1" applyBorder="1" applyAlignment="1">
      <alignment horizontal="center" vertical="center"/>
    </xf>
    <xf numFmtId="165" fontId="3" fillId="5" borderId="13" xfId="2" applyNumberFormat="1" applyFont="1" applyFill="1" applyBorder="1" applyAlignment="1">
      <alignment horizontal="center" vertical="center"/>
    </xf>
    <xf numFmtId="165" fontId="5" fillId="0" borderId="0" xfId="2" applyNumberFormat="1" applyFont="1"/>
    <xf numFmtId="9" fontId="3" fillId="0" borderId="3" xfId="1" applyFont="1" applyFill="1" applyBorder="1" applyAlignment="1" applyProtection="1">
      <alignment horizontal="center" vertical="center"/>
    </xf>
    <xf numFmtId="0" fontId="4" fillId="0" borderId="3" xfId="0" applyFont="1" applyBorder="1" applyAlignment="1">
      <alignment vertical="center"/>
    </xf>
    <xf numFmtId="0" fontId="4" fillId="0" borderId="20" xfId="0" applyFont="1" applyBorder="1" applyAlignment="1">
      <alignment horizontal="left" vertical="center" wrapText="1"/>
    </xf>
    <xf numFmtId="0" fontId="0" fillId="0" borderId="21" xfId="0" applyBorder="1"/>
    <xf numFmtId="0" fontId="0" fillId="0" borderId="22" xfId="0" applyBorder="1"/>
    <xf numFmtId="0" fontId="27" fillId="0" borderId="21" xfId="0" applyFont="1" applyBorder="1" applyAlignment="1">
      <alignment vertical="center"/>
    </xf>
    <xf numFmtId="0" fontId="27" fillId="0" borderId="0" xfId="0" applyFont="1" applyAlignment="1">
      <alignment vertical="center"/>
    </xf>
    <xf numFmtId="0" fontId="27" fillId="0" borderId="22" xfId="0" applyFont="1" applyBorder="1" applyAlignment="1">
      <alignment vertical="center"/>
    </xf>
    <xf numFmtId="0" fontId="28" fillId="0" borderId="21" xfId="0" applyFont="1" applyBorder="1" applyAlignment="1">
      <alignment vertical="center"/>
    </xf>
    <xf numFmtId="0" fontId="14" fillId="0" borderId="22" xfId="0" applyFont="1" applyBorder="1" applyAlignment="1">
      <alignment vertical="center" wrapText="1"/>
    </xf>
    <xf numFmtId="0" fontId="3" fillId="0" borderId="3" xfId="0" applyFont="1" applyBorder="1" applyAlignment="1">
      <alignment horizontal="center" vertical="center" wrapText="1"/>
    </xf>
    <xf numFmtId="0" fontId="28" fillId="0" borderId="22" xfId="0" applyFont="1" applyBorder="1" applyAlignment="1">
      <alignment vertical="center"/>
    </xf>
    <xf numFmtId="0" fontId="29" fillId="0" borderId="21" xfId="0" applyFont="1" applyBorder="1"/>
    <xf numFmtId="0" fontId="11" fillId="0" borderId="3" xfId="0" applyFont="1" applyBorder="1" applyAlignment="1">
      <alignment horizontal="center" vertical="center" wrapText="1"/>
    </xf>
    <xf numFmtId="14" fontId="11" fillId="0" borderId="3" xfId="0" applyNumberFormat="1" applyFont="1" applyBorder="1" applyAlignment="1">
      <alignment horizontal="center" vertical="center" wrapText="1"/>
    </xf>
    <xf numFmtId="0" fontId="0" fillId="0" borderId="21" xfId="0" applyBorder="1" applyAlignment="1">
      <alignment horizontal="left" vertical="center"/>
    </xf>
    <xf numFmtId="0" fontId="29" fillId="0" borderId="22" xfId="0" applyFont="1" applyBorder="1" applyAlignment="1">
      <alignment vertical="center"/>
    </xf>
    <xf numFmtId="0" fontId="0" fillId="0" borderId="22" xfId="0" applyBorder="1" applyAlignment="1">
      <alignment horizontal="center"/>
    </xf>
    <xf numFmtId="0" fontId="29" fillId="0" borderId="21" xfId="0" applyFont="1" applyBorder="1" applyAlignment="1">
      <alignment vertical="center"/>
    </xf>
    <xf numFmtId="0" fontId="29" fillId="0" borderId="0" xfId="0" applyFont="1" applyAlignment="1">
      <alignment vertical="center"/>
    </xf>
    <xf numFmtId="0" fontId="0" fillId="0" borderId="21" xfId="0" applyBorder="1" applyAlignment="1">
      <alignment vertical="center"/>
    </xf>
    <xf numFmtId="0" fontId="0" fillId="0" borderId="0" xfId="0" applyAlignment="1">
      <alignment vertical="center"/>
    </xf>
    <xf numFmtId="0" fontId="0" fillId="0" borderId="21" xfId="0" applyBorder="1" applyAlignment="1">
      <alignment wrapText="1"/>
    </xf>
    <xf numFmtId="0" fontId="0" fillId="0" borderId="0" xfId="0" applyAlignment="1">
      <alignment wrapText="1"/>
    </xf>
    <xf numFmtId="0" fontId="16" fillId="8" borderId="3" xfId="0" applyFont="1" applyFill="1" applyBorder="1" applyAlignment="1">
      <alignment horizontal="center" vertical="center"/>
    </xf>
    <xf numFmtId="0" fontId="12" fillId="0" borderId="3" xfId="0" applyFont="1" applyBorder="1" applyAlignment="1">
      <alignment horizontal="center" vertical="center" wrapText="1"/>
    </xf>
    <xf numFmtId="0" fontId="0" fillId="0" borderId="25" xfId="0" applyBorder="1"/>
    <xf numFmtId="0" fontId="0" fillId="0" borderId="26" xfId="0" applyBorder="1"/>
    <xf numFmtId="0" fontId="0" fillId="0" borderId="27" xfId="0" applyBorder="1"/>
    <xf numFmtId="0" fontId="29" fillId="0" borderId="0" xfId="0" applyFont="1"/>
    <xf numFmtId="0" fontId="29" fillId="0" borderId="0" xfId="0" applyFont="1" applyAlignment="1">
      <alignment horizontal="center"/>
    </xf>
    <xf numFmtId="0" fontId="17" fillId="0" borderId="0" xfId="0" applyFont="1"/>
    <xf numFmtId="0" fontId="32" fillId="0" borderId="0" xfId="0" applyFont="1"/>
    <xf numFmtId="0" fontId="12" fillId="2" borderId="13" xfId="2" applyFont="1" applyFill="1" applyBorder="1" applyAlignment="1">
      <alignment horizontal="center" vertical="center" wrapText="1"/>
    </xf>
    <xf numFmtId="0" fontId="7" fillId="0" borderId="3" xfId="2" applyFont="1" applyBorder="1" applyAlignment="1">
      <alignment horizontal="center" vertical="center"/>
    </xf>
    <xf numFmtId="9" fontId="33" fillId="5" borderId="13" xfId="2" applyNumberFormat="1" applyFont="1" applyFill="1" applyBorder="1" applyAlignment="1">
      <alignment horizontal="left" vertical="center"/>
    </xf>
    <xf numFmtId="0" fontId="33" fillId="5" borderId="13" xfId="2" applyFont="1" applyFill="1" applyBorder="1" applyAlignment="1">
      <alignment horizontal="center" vertical="center"/>
    </xf>
    <xf numFmtId="0" fontId="18" fillId="5" borderId="13" xfId="2" applyFont="1" applyFill="1" applyBorder="1" applyAlignment="1">
      <alignment horizontal="center" vertical="center"/>
    </xf>
    <xf numFmtId="2" fontId="12" fillId="10" borderId="3" xfId="0" applyNumberFormat="1" applyFont="1" applyFill="1" applyBorder="1" applyAlignment="1">
      <alignment horizontal="center" vertical="center"/>
    </xf>
    <xf numFmtId="2" fontId="3" fillId="6" borderId="3" xfId="2" applyNumberFormat="1" applyFont="1" applyFill="1" applyBorder="1" applyAlignment="1">
      <alignment horizontal="center" vertical="center"/>
    </xf>
    <xf numFmtId="2" fontId="16" fillId="4" borderId="3" xfId="0" applyNumberFormat="1" applyFont="1" applyFill="1" applyBorder="1" applyAlignment="1">
      <alignment horizontal="center" vertical="center"/>
    </xf>
    <xf numFmtId="2" fontId="5" fillId="0" borderId="0" xfId="2" applyNumberFormat="1" applyFont="1"/>
    <xf numFmtId="10" fontId="3" fillId="5" borderId="13" xfId="2" applyNumberFormat="1" applyFont="1" applyFill="1" applyBorder="1" applyAlignment="1">
      <alignment horizontal="center" vertical="center"/>
    </xf>
    <xf numFmtId="0" fontId="11" fillId="3" borderId="7" xfId="2" applyFont="1" applyFill="1" applyBorder="1" applyAlignment="1">
      <alignment horizontal="center" vertical="center" wrapText="1"/>
    </xf>
    <xf numFmtId="2" fontId="9" fillId="3" borderId="3" xfId="0" applyNumberFormat="1" applyFont="1" applyFill="1" applyBorder="1" applyAlignment="1">
      <alignment horizontal="center" vertical="center"/>
    </xf>
    <xf numFmtId="0" fontId="11" fillId="0" borderId="3" xfId="2" applyFont="1" applyBorder="1" applyAlignment="1">
      <alignment horizontal="center" vertical="center" wrapText="1"/>
    </xf>
    <xf numFmtId="0" fontId="11" fillId="0" borderId="1" xfId="3" applyFont="1" applyBorder="1" applyAlignment="1">
      <alignment horizontal="left" vertical="center" wrapText="1"/>
    </xf>
    <xf numFmtId="0" fontId="11" fillId="0" borderId="7" xfId="3" applyFont="1" applyBorder="1" applyAlignment="1">
      <alignment horizontal="left" vertical="center" wrapText="1"/>
    </xf>
    <xf numFmtId="0" fontId="11" fillId="0" borderId="1" xfId="2" applyFont="1" applyBorder="1" applyAlignment="1">
      <alignment horizontal="justify" vertical="center" wrapText="1"/>
    </xf>
    <xf numFmtId="0" fontId="11" fillId="0" borderId="1" xfId="2" applyFont="1" applyBorder="1" applyAlignment="1">
      <alignment horizontal="center" vertical="center" wrapText="1"/>
    </xf>
    <xf numFmtId="0" fontId="11" fillId="0" borderId="6" xfId="2" applyFont="1" applyBorder="1" applyAlignment="1">
      <alignment horizontal="left" vertical="center" wrapText="1"/>
    </xf>
    <xf numFmtId="0" fontId="11" fillId="0" borderId="1" xfId="3" applyFont="1" applyBorder="1" applyAlignment="1">
      <alignment horizontal="center" vertical="center" wrapText="1"/>
    </xf>
    <xf numFmtId="0" fontId="11" fillId="0" borderId="3" xfId="2" applyFont="1" applyBorder="1" applyAlignment="1">
      <alignment horizontal="left" vertical="center" wrapText="1"/>
    </xf>
    <xf numFmtId="0" fontId="11" fillId="0" borderId="7" xfId="3" applyFont="1" applyBorder="1" applyAlignment="1">
      <alignment horizontal="center" vertical="center" wrapText="1"/>
    </xf>
    <xf numFmtId="0" fontId="11" fillId="0" borderId="6" xfId="3" applyFont="1" applyBorder="1" applyAlignment="1">
      <alignment horizontal="center" vertical="center" wrapText="1"/>
    </xf>
    <xf numFmtId="0" fontId="11" fillId="0" borderId="7" xfId="2" applyFont="1" applyBorder="1" applyAlignment="1">
      <alignment horizontal="left" vertical="center" wrapText="1"/>
    </xf>
    <xf numFmtId="0" fontId="11" fillId="0" borderId="7" xfId="2" applyFont="1" applyBorder="1" applyAlignment="1">
      <alignment horizontal="center" vertical="center" wrapText="1"/>
    </xf>
    <xf numFmtId="0" fontId="12" fillId="0" borderId="3" xfId="2" applyFont="1" applyBorder="1" applyAlignment="1">
      <alignment vertical="center" wrapText="1"/>
    </xf>
    <xf numFmtId="0" fontId="11" fillId="0" borderId="3" xfId="2" applyFont="1" applyBorder="1" applyAlignment="1">
      <alignment vertical="center" wrapText="1"/>
    </xf>
    <xf numFmtId="0" fontId="12" fillId="0" borderId="6" xfId="2" applyFont="1" applyBorder="1" applyAlignment="1">
      <alignment vertical="center" wrapText="1"/>
    </xf>
    <xf numFmtId="0" fontId="12" fillId="0" borderId="6" xfId="2" applyFont="1" applyBorder="1" applyAlignment="1">
      <alignment horizontal="center" vertical="center" wrapText="1"/>
    </xf>
    <xf numFmtId="0" fontId="11" fillId="0" borderId="6" xfId="2" applyFont="1" applyBorder="1" applyAlignment="1">
      <alignment horizontal="center" vertical="center" wrapText="1"/>
    </xf>
    <xf numFmtId="0" fontId="11" fillId="2" borderId="6" xfId="2" applyFont="1" applyFill="1" applyBorder="1" applyAlignment="1">
      <alignment horizontal="center" vertical="center" wrapText="1"/>
    </xf>
    <xf numFmtId="0" fontId="12" fillId="0" borderId="1" xfId="2" applyFont="1" applyBorder="1" applyAlignment="1">
      <alignment horizontal="left" vertical="center" wrapText="1"/>
    </xf>
    <xf numFmtId="0" fontId="11" fillId="3" borderId="3" xfId="2" applyFont="1" applyFill="1" applyBorder="1" applyAlignment="1">
      <alignment horizontal="left" vertical="center" wrapText="1"/>
    </xf>
    <xf numFmtId="0" fontId="0" fillId="0" borderId="3" xfId="0" applyBorder="1"/>
    <xf numFmtId="0" fontId="3" fillId="5" borderId="4" xfId="2" applyFont="1" applyFill="1" applyBorder="1" applyAlignment="1" applyProtection="1">
      <alignment horizontal="center" vertical="center" wrapText="1"/>
      <protection locked="0"/>
    </xf>
    <xf numFmtId="10" fontId="3" fillId="5" borderId="13" xfId="2" applyNumberFormat="1" applyFont="1" applyFill="1" applyBorder="1" applyAlignment="1" applyProtection="1">
      <alignment horizontal="center" vertical="center"/>
      <protection locked="0"/>
    </xf>
    <xf numFmtId="9" fontId="3" fillId="5" borderId="13" xfId="2" applyNumberFormat="1" applyFont="1" applyFill="1" applyBorder="1" applyAlignment="1" applyProtection="1">
      <alignment horizontal="center" vertical="center"/>
      <protection locked="0"/>
    </xf>
    <xf numFmtId="0" fontId="3" fillId="5" borderId="13" xfId="2" applyFont="1" applyFill="1" applyBorder="1" applyAlignment="1" applyProtection="1">
      <alignment vertical="center"/>
      <protection locked="0"/>
    </xf>
    <xf numFmtId="0" fontId="18" fillId="5" borderId="13" xfId="2" applyFont="1" applyFill="1" applyBorder="1" applyAlignment="1" applyProtection="1">
      <alignment horizontal="center" vertical="center"/>
      <protection locked="0"/>
    </xf>
    <xf numFmtId="0" fontId="3" fillId="5" borderId="13" xfId="2" applyFont="1" applyFill="1" applyBorder="1" applyAlignment="1" applyProtection="1">
      <alignment horizontal="center" vertical="center"/>
      <protection locked="0"/>
    </xf>
    <xf numFmtId="0" fontId="3" fillId="5" borderId="5" xfId="2" applyFont="1" applyFill="1" applyBorder="1" applyAlignment="1" applyProtection="1">
      <alignment horizontal="center" vertical="center"/>
      <protection locked="0"/>
    </xf>
    <xf numFmtId="0" fontId="7" fillId="5" borderId="3" xfId="2" applyFont="1" applyFill="1" applyBorder="1" applyAlignment="1" applyProtection="1">
      <alignment horizontal="center" vertical="center"/>
      <protection locked="0"/>
    </xf>
    <xf numFmtId="0" fontId="8" fillId="5" borderId="3" xfId="2" applyFont="1" applyFill="1" applyBorder="1" applyAlignment="1" applyProtection="1">
      <alignment horizontal="center" vertical="center"/>
      <protection locked="0"/>
    </xf>
    <xf numFmtId="164" fontId="3" fillId="5" borderId="3" xfId="2" applyNumberFormat="1" applyFont="1" applyFill="1" applyBorder="1" applyAlignment="1" applyProtection="1">
      <alignment horizontal="center" vertical="center"/>
      <protection locked="0"/>
    </xf>
    <xf numFmtId="164" fontId="15" fillId="5" borderId="3" xfId="2" applyNumberFormat="1" applyFont="1" applyFill="1" applyBorder="1" applyAlignment="1" applyProtection="1">
      <alignment horizontal="center" vertical="center"/>
      <protection locked="0"/>
    </xf>
    <xf numFmtId="164" fontId="3" fillId="6" borderId="3" xfId="2" applyNumberFormat="1" applyFont="1" applyFill="1" applyBorder="1" applyAlignment="1" applyProtection="1">
      <alignment horizontal="center" vertical="center"/>
      <protection locked="0"/>
    </xf>
    <xf numFmtId="164" fontId="10" fillId="0" borderId="0" xfId="0" applyNumberFormat="1" applyFont="1" applyProtection="1">
      <protection locked="0"/>
    </xf>
    <xf numFmtId="0" fontId="10" fillId="0" borderId="0" xfId="0" applyFont="1" applyProtection="1">
      <protection locked="0"/>
    </xf>
    <xf numFmtId="2" fontId="11" fillId="10" borderId="3" xfId="2" applyNumberFormat="1" applyFont="1" applyFill="1" applyBorder="1" applyAlignment="1">
      <alignment horizontal="center" vertical="center"/>
    </xf>
    <xf numFmtId="2" fontId="18" fillId="5" borderId="13" xfId="2" applyNumberFormat="1" applyFont="1" applyFill="1" applyBorder="1" applyAlignment="1">
      <alignment horizontal="center" vertical="center"/>
    </xf>
    <xf numFmtId="0" fontId="11" fillId="3" borderId="1" xfId="3" applyFont="1" applyFill="1" applyBorder="1" applyAlignment="1">
      <alignment vertical="center" wrapText="1"/>
    </xf>
    <xf numFmtId="0" fontId="11" fillId="0" borderId="1" xfId="3" applyFont="1" applyBorder="1" applyAlignment="1">
      <alignment vertical="center" wrapText="1"/>
    </xf>
    <xf numFmtId="0" fontId="11" fillId="0" borderId="2" xfId="3" applyFont="1" applyBorder="1" applyAlignment="1">
      <alignment vertical="center" wrapText="1"/>
    </xf>
    <xf numFmtId="0" fontId="11" fillId="3" borderId="1" xfId="2" applyFont="1" applyFill="1" applyBorder="1" applyAlignment="1">
      <alignment horizontal="center" vertical="center" wrapText="1"/>
    </xf>
    <xf numFmtId="0" fontId="11" fillId="0" borderId="1" xfId="2" applyFont="1" applyBorder="1" applyAlignment="1">
      <alignment horizontal="left" vertical="center" wrapText="1"/>
    </xf>
    <xf numFmtId="0" fontId="11" fillId="0" borderId="1" xfId="3" applyFont="1" applyBorder="1" applyAlignment="1">
      <alignment horizontal="justify" vertical="center" wrapText="1"/>
    </xf>
    <xf numFmtId="0" fontId="11" fillId="0" borderId="7" xfId="3" applyFont="1" applyBorder="1" applyAlignment="1">
      <alignment horizontal="justify" vertical="center" wrapText="1"/>
    </xf>
    <xf numFmtId="0" fontId="5" fillId="0" borderId="0" xfId="2" applyFont="1" applyAlignment="1">
      <alignment horizontal="center" vertical="center"/>
    </xf>
    <xf numFmtId="0" fontId="37" fillId="0" borderId="0" xfId="0" applyFont="1"/>
    <xf numFmtId="0" fontId="4" fillId="0" borderId="8" xfId="2" applyFont="1" applyBorder="1" applyAlignment="1">
      <alignment horizontal="center" vertical="center"/>
    </xf>
    <xf numFmtId="9" fontId="6" fillId="5" borderId="13" xfId="2" applyNumberFormat="1" applyFont="1" applyFill="1" applyBorder="1" applyAlignment="1">
      <alignment horizontal="left" vertical="center"/>
    </xf>
    <xf numFmtId="2" fontId="3" fillId="5" borderId="13" xfId="2" applyNumberFormat="1" applyFont="1" applyFill="1" applyBorder="1" applyAlignment="1">
      <alignment horizontal="center" vertical="center"/>
    </xf>
    <xf numFmtId="2" fontId="5" fillId="0" borderId="3" xfId="0" applyNumberFormat="1" applyFont="1" applyBorder="1" applyAlignment="1">
      <alignment horizontal="center" vertical="center"/>
    </xf>
    <xf numFmtId="164" fontId="11" fillId="0" borderId="3" xfId="0" applyNumberFormat="1" applyFont="1" applyBorder="1" applyAlignment="1">
      <alignment horizontal="center" vertical="center"/>
    </xf>
    <xf numFmtId="2" fontId="11" fillId="10" borderId="3" xfId="0" applyNumberFormat="1" applyFont="1" applyFill="1" applyBorder="1" applyAlignment="1">
      <alignment horizontal="center" vertical="center"/>
    </xf>
    <xf numFmtId="0" fontId="31" fillId="0" borderId="0" xfId="0" applyFont="1"/>
    <xf numFmtId="164" fontId="3" fillId="6" borderId="3" xfId="0" applyNumberFormat="1" applyFont="1" applyFill="1" applyBorder="1" applyAlignment="1">
      <alignment horizontal="center" vertical="center"/>
    </xf>
    <xf numFmtId="164" fontId="3" fillId="0" borderId="3" xfId="0" applyNumberFormat="1" applyFont="1" applyBorder="1" applyAlignment="1">
      <alignment horizontal="center" vertical="center"/>
    </xf>
    <xf numFmtId="0" fontId="11" fillId="2" borderId="13" xfId="2" applyFont="1" applyFill="1" applyBorder="1" applyAlignment="1">
      <alignment horizontal="center" vertical="center" wrapText="1"/>
    </xf>
    <xf numFmtId="164" fontId="11" fillId="10" borderId="3" xfId="0" applyNumberFormat="1" applyFont="1" applyFill="1" applyBorder="1" applyAlignment="1">
      <alignment horizontal="center" vertical="center"/>
    </xf>
    <xf numFmtId="164" fontId="11" fillId="3" borderId="3" xfId="0" applyNumberFormat="1" applyFont="1" applyFill="1" applyBorder="1" applyAlignment="1">
      <alignment horizontal="center" vertical="center"/>
    </xf>
    <xf numFmtId="2" fontId="11" fillId="0" borderId="3" xfId="0" applyNumberFormat="1" applyFont="1" applyBorder="1" applyAlignment="1">
      <alignment horizontal="center" vertical="center"/>
    </xf>
    <xf numFmtId="0" fontId="31" fillId="0" borderId="3" xfId="0" applyFont="1" applyBorder="1"/>
    <xf numFmtId="164" fontId="11" fillId="10" borderId="1" xfId="0" applyNumberFormat="1" applyFont="1" applyFill="1" applyBorder="1" applyAlignment="1">
      <alignment horizontal="center" vertical="center"/>
    </xf>
    <xf numFmtId="164" fontId="11" fillId="3" borderId="3" xfId="2" applyNumberFormat="1" applyFont="1" applyFill="1" applyBorder="1" applyAlignment="1">
      <alignment horizontal="center" vertical="center" wrapText="1"/>
    </xf>
    <xf numFmtId="0" fontId="11" fillId="0" borderId="6" xfId="2" applyFont="1" applyBorder="1" applyAlignment="1">
      <alignment vertical="center" wrapText="1"/>
    </xf>
    <xf numFmtId="2" fontId="5" fillId="0" borderId="1" xfId="0" applyNumberFormat="1" applyFont="1" applyBorder="1" applyAlignment="1">
      <alignment horizontal="center" vertical="center"/>
    </xf>
    <xf numFmtId="164" fontId="11" fillId="0" borderId="1" xfId="0" applyNumberFormat="1" applyFont="1" applyBorder="1" applyAlignment="1">
      <alignment horizontal="center" vertical="center"/>
    </xf>
    <xf numFmtId="0" fontId="37" fillId="0" borderId="3" xfId="0" applyFont="1" applyBorder="1"/>
    <xf numFmtId="2" fontId="3" fillId="6" borderId="3" xfId="0" applyNumberFormat="1" applyFont="1" applyFill="1" applyBorder="1" applyAlignment="1">
      <alignment horizontal="center" vertical="center"/>
    </xf>
    <xf numFmtId="0" fontId="11" fillId="3" borderId="1" xfId="2" applyFont="1" applyFill="1" applyBorder="1" applyAlignment="1">
      <alignment horizontal="justify" vertical="center" wrapText="1"/>
    </xf>
    <xf numFmtId="0" fontId="11" fillId="3" borderId="7" xfId="3" applyFont="1" applyFill="1" applyBorder="1" applyAlignment="1">
      <alignment horizontal="center" vertical="center" wrapText="1"/>
    </xf>
    <xf numFmtId="164" fontId="5" fillId="0" borderId="3" xfId="0" applyNumberFormat="1" applyFont="1" applyBorder="1" applyAlignment="1">
      <alignment horizontal="center" vertical="center"/>
    </xf>
    <xf numFmtId="0" fontId="11" fillId="0" borderId="3" xfId="3" applyFont="1" applyBorder="1" applyAlignment="1">
      <alignment horizontal="left" vertical="center" wrapText="1"/>
    </xf>
    <xf numFmtId="2" fontId="5" fillId="3" borderId="3" xfId="0" applyNumberFormat="1" applyFont="1" applyFill="1" applyBorder="1" applyAlignment="1">
      <alignment horizontal="center" vertical="center"/>
    </xf>
    <xf numFmtId="0" fontId="31" fillId="3" borderId="3" xfId="3" applyFont="1" applyFill="1" applyBorder="1" applyAlignment="1">
      <alignment horizontal="center" vertical="center" wrapText="1"/>
    </xf>
    <xf numFmtId="0" fontId="3" fillId="5" borderId="4" xfId="2" applyFont="1" applyFill="1" applyBorder="1" applyAlignment="1">
      <alignment horizontal="center" vertical="center" wrapText="1"/>
    </xf>
    <xf numFmtId="164" fontId="31" fillId="0" borderId="0" xfId="0" applyNumberFormat="1" applyFont="1"/>
    <xf numFmtId="0" fontId="31" fillId="2" borderId="3" xfId="2" applyFont="1" applyFill="1" applyBorder="1" applyAlignment="1">
      <alignment horizontal="justify" vertical="center" wrapText="1"/>
    </xf>
    <xf numFmtId="164" fontId="13" fillId="4" borderId="3" xfId="0" applyNumberFormat="1" applyFont="1" applyFill="1" applyBorder="1" applyAlignment="1">
      <alignment horizontal="center" vertical="center"/>
    </xf>
    <xf numFmtId="9" fontId="3" fillId="0" borderId="3" xfId="2" applyNumberFormat="1" applyFont="1" applyBorder="1" applyAlignment="1">
      <alignment horizontal="center" vertical="center"/>
    </xf>
    <xf numFmtId="0" fontId="38" fillId="0" borderId="0" xfId="0" applyFont="1"/>
    <xf numFmtId="0" fontId="11" fillId="0" borderId="4" xfId="0" applyFont="1" applyBorder="1" applyAlignment="1">
      <alignment horizontal="center" vertical="center" wrapText="1"/>
    </xf>
    <xf numFmtId="0" fontId="11" fillId="0" borderId="24" xfId="0" applyFont="1" applyBorder="1" applyAlignment="1">
      <alignment horizontal="center" vertical="center" wrapText="1"/>
    </xf>
    <xf numFmtId="0" fontId="30" fillId="0" borderId="21" xfId="0" applyFont="1" applyBorder="1" applyAlignment="1">
      <alignment horizontal="left" wrapText="1"/>
    </xf>
    <xf numFmtId="0" fontId="30" fillId="0" borderId="0" xfId="0" applyFont="1" applyAlignment="1">
      <alignment horizontal="left" wrapText="1"/>
    </xf>
    <xf numFmtId="0" fontId="30" fillId="0" borderId="22" xfId="0" applyFont="1" applyBorder="1" applyAlignment="1">
      <alignment horizontal="left" wrapText="1"/>
    </xf>
    <xf numFmtId="0" fontId="11" fillId="0" borderId="3" xfId="0" applyFont="1" applyBorder="1" applyAlignment="1">
      <alignment horizontal="left" vertical="center" wrapText="1"/>
    </xf>
    <xf numFmtId="0" fontId="13" fillId="8" borderId="23" xfId="0" applyFont="1" applyFill="1" applyBorder="1" applyAlignment="1">
      <alignment horizontal="center" wrapText="1"/>
    </xf>
    <xf numFmtId="0" fontId="13" fillId="8" borderId="13" xfId="0" applyFont="1" applyFill="1" applyBorder="1" applyAlignment="1">
      <alignment horizontal="center" wrapText="1"/>
    </xf>
    <xf numFmtId="0" fontId="13" fillId="8" borderId="5" xfId="0" applyFont="1" applyFill="1" applyBorder="1" applyAlignment="1">
      <alignment horizontal="center" wrapText="1"/>
    </xf>
    <xf numFmtId="0" fontId="13" fillId="8" borderId="4" xfId="0" applyFont="1" applyFill="1" applyBorder="1" applyAlignment="1">
      <alignment horizontal="center" vertical="center"/>
    </xf>
    <xf numFmtId="0" fontId="13" fillId="8" borderId="24" xfId="0" applyFont="1" applyFill="1" applyBorder="1" applyAlignment="1">
      <alignment horizontal="center" vertical="center"/>
    </xf>
    <xf numFmtId="0" fontId="12" fillId="0" borderId="23" xfId="0" applyFont="1" applyBorder="1" applyAlignment="1">
      <alignment horizontal="center" vertical="center" wrapText="1"/>
    </xf>
    <xf numFmtId="0" fontId="12" fillId="0" borderId="13" xfId="0" applyFont="1" applyBorder="1" applyAlignment="1">
      <alignment horizontal="center" vertical="center"/>
    </xf>
    <xf numFmtId="0" fontId="12" fillId="0" borderId="5" xfId="0" applyFont="1" applyBorder="1" applyAlignment="1">
      <alignment horizontal="center" vertical="center"/>
    </xf>
    <xf numFmtId="0" fontId="3" fillId="0" borderId="3" xfId="0" applyFont="1" applyBorder="1" applyAlignment="1">
      <alignment horizontal="center" vertical="center" wrapText="1"/>
    </xf>
    <xf numFmtId="0" fontId="26" fillId="0" borderId="16" xfId="0" applyFont="1" applyBorder="1" applyAlignment="1">
      <alignment horizontal="center" vertical="center" wrapText="1"/>
    </xf>
    <xf numFmtId="0" fontId="26" fillId="0" borderId="17" xfId="0" applyFont="1" applyBorder="1" applyAlignment="1">
      <alignment horizontal="center" vertical="center"/>
    </xf>
    <xf numFmtId="0" fontId="26" fillId="0" borderId="19" xfId="0" applyFont="1" applyBorder="1" applyAlignment="1">
      <alignment horizontal="center" vertical="center"/>
    </xf>
    <xf numFmtId="0" fontId="26" fillId="0" borderId="3" xfId="0" applyFont="1" applyBorder="1" applyAlignment="1">
      <alignment horizontal="center" vertical="center"/>
    </xf>
    <xf numFmtId="0" fontId="3" fillId="0" borderId="17" xfId="0" applyFont="1" applyBorder="1" applyAlignment="1">
      <alignment horizontal="center" vertical="center" wrapText="1"/>
    </xf>
    <xf numFmtId="0" fontId="4" fillId="0" borderId="17" xfId="0" applyFont="1" applyBorder="1" applyAlignment="1">
      <alignment horizontal="left" vertical="center"/>
    </xf>
    <xf numFmtId="0" fontId="4" fillId="0" borderId="18" xfId="0" applyFont="1" applyBorder="1" applyAlignment="1">
      <alignment horizontal="left" vertical="center"/>
    </xf>
    <xf numFmtId="0" fontId="4" fillId="0" borderId="3" xfId="0" applyFont="1" applyBorder="1" applyAlignment="1">
      <alignment horizontal="left" vertical="center" wrapText="1"/>
    </xf>
    <xf numFmtId="0" fontId="4" fillId="0" borderId="20" xfId="0" applyFont="1" applyBorder="1" applyAlignment="1">
      <alignment horizontal="left" vertical="center" wrapText="1"/>
    </xf>
    <xf numFmtId="0" fontId="14" fillId="11" borderId="3" xfId="0" applyFont="1" applyFill="1" applyBorder="1" applyAlignment="1">
      <alignment horizontal="center" vertical="center" wrapText="1"/>
    </xf>
    <xf numFmtId="164" fontId="16" fillId="9" borderId="4" xfId="0" applyNumberFormat="1" applyFont="1" applyFill="1" applyBorder="1" applyAlignment="1">
      <alignment horizontal="center" vertical="center"/>
    </xf>
    <xf numFmtId="164" fontId="16" fillId="9" borderId="13" xfId="0" applyNumberFormat="1" applyFont="1" applyFill="1" applyBorder="1" applyAlignment="1">
      <alignment horizontal="center" vertical="center"/>
    </xf>
    <xf numFmtId="164" fontId="16" fillId="9" borderId="5" xfId="0" applyNumberFormat="1" applyFont="1" applyFill="1" applyBorder="1" applyAlignment="1">
      <alignment horizontal="center" vertical="center"/>
    </xf>
    <xf numFmtId="0" fontId="31" fillId="0" borderId="0" xfId="2" applyFont="1" applyAlignment="1">
      <alignment horizontal="left"/>
    </xf>
    <xf numFmtId="0" fontId="11" fillId="3" borderId="1" xfId="3" applyFont="1" applyFill="1" applyBorder="1" applyAlignment="1">
      <alignment horizontal="left" vertical="center" wrapText="1"/>
    </xf>
    <xf numFmtId="0" fontId="11" fillId="3" borderId="6" xfId="3" applyFont="1" applyFill="1" applyBorder="1" applyAlignment="1">
      <alignment horizontal="left" vertical="center" wrapText="1"/>
    </xf>
    <xf numFmtId="0" fontId="11" fillId="3" borderId="1" xfId="2" applyFont="1" applyFill="1" applyBorder="1" applyAlignment="1">
      <alignment horizontal="center" vertical="center" wrapText="1"/>
    </xf>
    <xf numFmtId="0" fontId="11" fillId="3" borderId="7" xfId="2" applyFont="1" applyFill="1" applyBorder="1" applyAlignment="1">
      <alignment horizontal="center" vertical="center" wrapText="1"/>
    </xf>
    <xf numFmtId="0" fontId="11" fillId="3" borderId="6" xfId="2" applyFont="1" applyFill="1" applyBorder="1" applyAlignment="1">
      <alignment horizontal="center" vertical="center" wrapText="1"/>
    </xf>
    <xf numFmtId="0" fontId="11" fillId="3" borderId="1" xfId="2" applyFont="1" applyFill="1" applyBorder="1" applyAlignment="1">
      <alignment horizontal="left" vertical="center" wrapText="1"/>
    </xf>
    <xf numFmtId="0" fontId="11" fillId="3" borderId="7" xfId="2" applyFont="1" applyFill="1" applyBorder="1" applyAlignment="1">
      <alignment horizontal="left" vertical="center" wrapText="1"/>
    </xf>
    <xf numFmtId="0" fontId="11" fillId="3" borderId="6" xfId="2" applyFont="1" applyFill="1" applyBorder="1" applyAlignment="1">
      <alignment horizontal="left" vertical="center" wrapText="1"/>
    </xf>
    <xf numFmtId="0" fontId="3" fillId="4" borderId="1" xfId="2" applyFont="1" applyFill="1" applyBorder="1" applyAlignment="1">
      <alignment horizontal="center" vertical="center" wrapText="1"/>
    </xf>
    <xf numFmtId="0" fontId="3" fillId="4" borderId="6" xfId="2" applyFont="1" applyFill="1" applyBorder="1" applyAlignment="1">
      <alignment horizontal="center" vertical="center" wrapText="1"/>
    </xf>
    <xf numFmtId="165" fontId="13" fillId="8" borderId="2" xfId="2" applyNumberFormat="1" applyFont="1" applyFill="1" applyBorder="1" applyAlignment="1">
      <alignment horizontal="center" vertical="center" wrapText="1"/>
    </xf>
    <xf numFmtId="165" fontId="13" fillId="8" borderId="10" xfId="2" applyNumberFormat="1" applyFont="1" applyFill="1" applyBorder="1" applyAlignment="1">
      <alignment horizontal="center" vertical="center" wrapText="1"/>
    </xf>
    <xf numFmtId="165" fontId="13" fillId="8" borderId="9" xfId="2" applyNumberFormat="1" applyFont="1" applyFill="1" applyBorder="1" applyAlignment="1">
      <alignment horizontal="center" vertical="center" wrapText="1"/>
    </xf>
    <xf numFmtId="165" fontId="13" fillId="8" borderId="11" xfId="2" applyNumberFormat="1" applyFont="1" applyFill="1" applyBorder="1" applyAlignment="1">
      <alignment horizontal="center" vertical="center" wrapText="1"/>
    </xf>
    <xf numFmtId="0" fontId="13" fillId="4" borderId="3" xfId="2" applyFont="1" applyFill="1" applyBorder="1" applyAlignment="1">
      <alignment horizontal="right" vertical="center" wrapText="1"/>
    </xf>
    <xf numFmtId="0" fontId="3" fillId="4" borderId="3" xfId="2" applyFont="1" applyFill="1" applyBorder="1" applyAlignment="1">
      <alignment horizontal="center" vertical="center"/>
    </xf>
    <xf numFmtId="0" fontId="13" fillId="0" borderId="4" xfId="2" applyFont="1" applyBorder="1" applyAlignment="1">
      <alignment horizontal="left" vertical="center"/>
    </xf>
    <xf numFmtId="0" fontId="13" fillId="0" borderId="13" xfId="2" applyFont="1" applyBorder="1" applyAlignment="1">
      <alignment horizontal="left" vertical="center"/>
    </xf>
    <xf numFmtId="0" fontId="13" fillId="0" borderId="5" xfId="2" applyFont="1" applyBorder="1" applyAlignment="1">
      <alignment horizontal="left" vertical="center"/>
    </xf>
    <xf numFmtId="0" fontId="22" fillId="0" borderId="4" xfId="2" applyFont="1" applyBorder="1" applyAlignment="1">
      <alignment horizontal="left" vertical="center" wrapText="1"/>
    </xf>
    <xf numFmtId="0" fontId="22" fillId="0" borderId="13" xfId="2" applyFont="1" applyBorder="1" applyAlignment="1">
      <alignment horizontal="left" vertical="center" wrapText="1"/>
    </xf>
    <xf numFmtId="0" fontId="22" fillId="0" borderId="5" xfId="2" applyFont="1" applyBorder="1" applyAlignment="1">
      <alignment horizontal="left" vertical="center" wrapText="1"/>
    </xf>
    <xf numFmtId="0" fontId="22" fillId="0" borderId="3" xfId="2" applyFont="1" applyBorder="1" applyAlignment="1">
      <alignment horizontal="left" vertical="center" wrapText="1"/>
    </xf>
    <xf numFmtId="0" fontId="3" fillId="4" borderId="3" xfId="2" applyFont="1" applyFill="1" applyBorder="1" applyAlignment="1">
      <alignment horizontal="center" vertical="center" wrapText="1"/>
    </xf>
    <xf numFmtId="0" fontId="3" fillId="4" borderId="7" xfId="2" applyFont="1" applyFill="1" applyBorder="1" applyAlignment="1">
      <alignment horizontal="center" vertical="center"/>
    </xf>
    <xf numFmtId="0" fontId="3" fillId="4" borderId="6" xfId="2" applyFont="1" applyFill="1" applyBorder="1" applyAlignment="1">
      <alignment horizontal="center" vertical="center"/>
    </xf>
    <xf numFmtId="0" fontId="3" fillId="4" borderId="4" xfId="2" applyFont="1" applyFill="1" applyBorder="1" applyAlignment="1">
      <alignment horizontal="center" vertical="center"/>
    </xf>
    <xf numFmtId="0" fontId="3" fillId="4" borderId="13" xfId="2" applyFont="1" applyFill="1" applyBorder="1" applyAlignment="1">
      <alignment horizontal="center" vertical="center"/>
    </xf>
    <xf numFmtId="0" fontId="3" fillId="4" borderId="5" xfId="2" applyFont="1" applyFill="1" applyBorder="1" applyAlignment="1">
      <alignment horizontal="center" vertical="center"/>
    </xf>
    <xf numFmtId="0" fontId="3" fillId="4" borderId="7" xfId="2" applyFont="1" applyFill="1" applyBorder="1" applyAlignment="1">
      <alignment horizontal="center" vertical="center" wrapText="1"/>
    </xf>
    <xf numFmtId="0" fontId="3" fillId="4" borderId="1" xfId="2" applyFont="1" applyFill="1" applyBorder="1" applyAlignment="1">
      <alignment horizontal="center" vertical="center"/>
    </xf>
    <xf numFmtId="0" fontId="11" fillId="4" borderId="4" xfId="2" applyFont="1" applyFill="1" applyBorder="1" applyAlignment="1">
      <alignment horizontal="center" vertical="center"/>
    </xf>
    <xf numFmtId="0" fontId="11" fillId="4" borderId="13" xfId="2" applyFont="1" applyFill="1" applyBorder="1" applyAlignment="1">
      <alignment horizontal="center" vertical="center"/>
    </xf>
    <xf numFmtId="0" fontId="11" fillId="4" borderId="5" xfId="2" applyFont="1" applyFill="1" applyBorder="1" applyAlignment="1">
      <alignment horizontal="center" vertical="center"/>
    </xf>
    <xf numFmtId="0" fontId="4" fillId="4" borderId="3" xfId="2" applyFont="1" applyFill="1" applyBorder="1" applyAlignment="1">
      <alignment horizontal="center" vertical="center" wrapText="1"/>
    </xf>
    <xf numFmtId="0" fontId="4" fillId="4" borderId="6" xfId="2" applyFont="1" applyFill="1" applyBorder="1" applyAlignment="1">
      <alignment horizontal="center" vertical="center"/>
    </xf>
    <xf numFmtId="0" fontId="4" fillId="4" borderId="3" xfId="2" applyFont="1" applyFill="1" applyBorder="1" applyAlignment="1">
      <alignment horizontal="center" vertical="center"/>
    </xf>
    <xf numFmtId="0" fontId="17" fillId="4" borderId="6" xfId="2" applyFont="1" applyFill="1" applyBorder="1" applyAlignment="1">
      <alignment horizontal="center" vertical="center" wrapText="1"/>
    </xf>
    <xf numFmtId="0" fontId="17" fillId="4" borderId="3" xfId="2" applyFont="1" applyFill="1" applyBorder="1" applyAlignment="1">
      <alignment horizontal="center" vertical="center" wrapText="1"/>
    </xf>
    <xf numFmtId="0" fontId="25" fillId="0" borderId="3" xfId="2" applyFont="1" applyBorder="1" applyAlignment="1">
      <alignment horizontal="center" vertical="center" wrapText="1"/>
    </xf>
    <xf numFmtId="0" fontId="21" fillId="0" borderId="2" xfId="2" applyFont="1" applyBorder="1" applyAlignment="1">
      <alignment horizontal="center" vertical="center" wrapText="1"/>
    </xf>
    <xf numFmtId="0" fontId="21" fillId="0" borderId="15" xfId="2" applyFont="1" applyBorder="1" applyAlignment="1">
      <alignment horizontal="center" vertical="center"/>
    </xf>
    <xf numFmtId="0" fontId="21" fillId="0" borderId="10" xfId="2" applyFont="1" applyBorder="1" applyAlignment="1">
      <alignment horizontal="center" vertical="center"/>
    </xf>
    <xf numFmtId="0" fontId="21" fillId="0" borderId="12" xfId="2" applyFont="1" applyBorder="1" applyAlignment="1">
      <alignment horizontal="center" vertical="center"/>
    </xf>
    <xf numFmtId="0" fontId="21" fillId="0" borderId="0" xfId="2" applyFont="1" applyAlignment="1">
      <alignment horizontal="center" vertical="center"/>
    </xf>
    <xf numFmtId="0" fontId="21" fillId="0" borderId="14" xfId="2" applyFont="1" applyBorder="1" applyAlignment="1">
      <alignment horizontal="center" vertical="center"/>
    </xf>
    <xf numFmtId="0" fontId="21" fillId="0" borderId="9" xfId="2" applyFont="1" applyBorder="1" applyAlignment="1">
      <alignment horizontal="center" vertical="center"/>
    </xf>
    <xf numFmtId="0" fontId="21" fillId="0" borderId="8" xfId="2" applyFont="1" applyBorder="1" applyAlignment="1">
      <alignment horizontal="center" vertical="center"/>
    </xf>
    <xf numFmtId="0" fontId="21" fillId="0" borderId="11" xfId="2" applyFont="1" applyBorder="1" applyAlignment="1">
      <alignment horizontal="center" vertical="center"/>
    </xf>
    <xf numFmtId="0" fontId="4" fillId="0" borderId="3" xfId="2" applyFont="1" applyBorder="1" applyAlignment="1">
      <alignment horizontal="left" vertical="center"/>
    </xf>
    <xf numFmtId="0" fontId="4" fillId="0" borderId="3" xfId="2" applyFont="1" applyBorder="1" applyAlignment="1">
      <alignment horizontal="left" vertical="center" wrapText="1"/>
    </xf>
    <xf numFmtId="0" fontId="4" fillId="0" borderId="3" xfId="2" applyFont="1" applyBorder="1" applyAlignment="1">
      <alignment horizontal="center" wrapText="1"/>
    </xf>
    <xf numFmtId="0" fontId="4" fillId="0" borderId="3" xfId="2" applyFont="1" applyBorder="1" applyAlignment="1">
      <alignment horizontal="left" wrapText="1"/>
    </xf>
    <xf numFmtId="10" fontId="13" fillId="8" borderId="2" xfId="2" applyNumberFormat="1" applyFont="1" applyFill="1" applyBorder="1" applyAlignment="1">
      <alignment horizontal="center" vertical="center" wrapText="1"/>
    </xf>
    <xf numFmtId="10" fontId="13" fillId="8" borderId="10" xfId="2" applyNumberFormat="1" applyFont="1" applyFill="1" applyBorder="1" applyAlignment="1">
      <alignment horizontal="center" vertical="center" wrapText="1"/>
    </xf>
    <xf numFmtId="10" fontId="13" fillId="8" borderId="9" xfId="2" applyNumberFormat="1" applyFont="1" applyFill="1" applyBorder="1" applyAlignment="1">
      <alignment horizontal="center" vertical="center" wrapText="1"/>
    </xf>
    <xf numFmtId="10" fontId="13" fillId="8" borderId="11" xfId="2" applyNumberFormat="1" applyFont="1" applyFill="1" applyBorder="1" applyAlignment="1">
      <alignment horizontal="center" vertical="center" wrapText="1"/>
    </xf>
    <xf numFmtId="0" fontId="25" fillId="0" borderId="2" xfId="2" applyFont="1" applyBorder="1" applyAlignment="1">
      <alignment horizontal="center" vertical="center" wrapText="1"/>
    </xf>
    <xf numFmtId="0" fontId="25" fillId="0" borderId="15" xfId="2" applyFont="1" applyBorder="1" applyAlignment="1">
      <alignment horizontal="center" vertical="center"/>
    </xf>
    <xf numFmtId="0" fontId="25" fillId="0" borderId="10" xfId="2" applyFont="1" applyBorder="1" applyAlignment="1">
      <alignment horizontal="center" vertical="center"/>
    </xf>
    <xf numFmtId="0" fontId="25" fillId="0" borderId="12" xfId="2" applyFont="1" applyBorder="1" applyAlignment="1">
      <alignment horizontal="center" vertical="center"/>
    </xf>
    <xf numFmtId="0" fontId="25" fillId="0" borderId="0" xfId="2" applyFont="1" applyAlignment="1">
      <alignment horizontal="center" vertical="center"/>
    </xf>
    <xf numFmtId="0" fontId="25" fillId="0" borderId="14" xfId="2" applyFont="1" applyBorder="1" applyAlignment="1">
      <alignment horizontal="center" vertical="center"/>
    </xf>
    <xf numFmtId="0" fontId="25" fillId="0" borderId="9" xfId="2" applyFont="1" applyBorder="1" applyAlignment="1">
      <alignment horizontal="center" vertical="center"/>
    </xf>
    <xf numFmtId="0" fontId="25" fillId="0" borderId="8" xfId="2" applyFont="1" applyBorder="1" applyAlignment="1">
      <alignment horizontal="center" vertical="center"/>
    </xf>
    <xf numFmtId="0" fontId="25" fillId="0" borderId="11" xfId="2" applyFont="1" applyBorder="1" applyAlignment="1">
      <alignment horizontal="center" vertical="center"/>
    </xf>
    <xf numFmtId="0" fontId="11" fillId="2" borderId="1" xfId="2" applyFont="1" applyFill="1" applyBorder="1" applyAlignment="1">
      <alignment horizontal="left" vertical="center" wrapText="1"/>
    </xf>
    <xf numFmtId="0" fontId="11" fillId="2" borderId="7" xfId="2" applyFont="1" applyFill="1" applyBorder="1" applyAlignment="1">
      <alignment horizontal="left" vertical="center" wrapText="1"/>
    </xf>
    <xf numFmtId="0" fontId="11" fillId="2" borderId="6" xfId="2" applyFont="1" applyFill="1" applyBorder="1" applyAlignment="1">
      <alignment horizontal="left" vertical="center" wrapText="1"/>
    </xf>
    <xf numFmtId="0" fontId="11" fillId="0" borderId="1" xfId="2" applyFont="1" applyBorder="1" applyAlignment="1">
      <alignment horizontal="left" vertical="center" wrapText="1"/>
    </xf>
    <xf numFmtId="0" fontId="11" fillId="0" borderId="6" xfId="2" applyFont="1" applyBorder="1" applyAlignment="1">
      <alignment horizontal="left" vertical="center" wrapText="1"/>
    </xf>
    <xf numFmtId="0" fontId="4" fillId="4" borderId="6" xfId="2" applyFont="1" applyFill="1" applyBorder="1" applyAlignment="1">
      <alignment horizontal="center" vertical="center" wrapText="1"/>
    </xf>
    <xf numFmtId="0" fontId="11" fillId="3" borderId="1" xfId="3" applyFont="1" applyFill="1" applyBorder="1" applyAlignment="1">
      <alignment vertical="center" wrapText="1"/>
    </xf>
    <xf numFmtId="0" fontId="11" fillId="3" borderId="6" xfId="3" applyFont="1" applyFill="1" applyBorder="1" applyAlignment="1">
      <alignment vertical="center" wrapText="1"/>
    </xf>
    <xf numFmtId="0" fontId="11" fillId="0" borderId="1" xfId="3" applyFont="1" applyBorder="1" applyAlignment="1">
      <alignment horizontal="left" vertical="top" wrapText="1"/>
    </xf>
    <xf numFmtId="0" fontId="11" fillId="0" borderId="7" xfId="3" applyFont="1" applyBorder="1" applyAlignment="1">
      <alignment horizontal="left" vertical="top" wrapText="1"/>
    </xf>
    <xf numFmtId="0" fontId="11" fillId="0" borderId="6" xfId="3" applyFont="1" applyBorder="1" applyAlignment="1">
      <alignment horizontal="left" vertical="top" wrapText="1"/>
    </xf>
    <xf numFmtId="164" fontId="13" fillId="9" borderId="4" xfId="0" applyNumberFormat="1" applyFont="1" applyFill="1" applyBorder="1" applyAlignment="1">
      <alignment horizontal="center" vertical="center"/>
    </xf>
    <xf numFmtId="164" fontId="13" fillId="9" borderId="13" xfId="0" applyNumberFormat="1" applyFont="1" applyFill="1" applyBorder="1" applyAlignment="1">
      <alignment horizontal="center" vertical="center"/>
    </xf>
    <xf numFmtId="164" fontId="13" fillId="9" borderId="5" xfId="0" applyNumberFormat="1" applyFont="1" applyFill="1" applyBorder="1" applyAlignment="1">
      <alignment horizontal="center" vertical="center"/>
    </xf>
    <xf numFmtId="0" fontId="11" fillId="3" borderId="7" xfId="3" applyFont="1" applyFill="1" applyBorder="1" applyAlignment="1">
      <alignment vertical="center" wrapText="1"/>
    </xf>
    <xf numFmtId="0" fontId="11" fillId="3" borderId="7" xfId="3" applyFont="1" applyFill="1" applyBorder="1" applyAlignment="1">
      <alignment horizontal="left" vertical="center" wrapText="1"/>
    </xf>
    <xf numFmtId="0" fontId="11" fillId="3" borderId="2" xfId="3" applyFont="1" applyFill="1" applyBorder="1" applyAlignment="1">
      <alignment horizontal="left" vertical="center" wrapText="1"/>
    </xf>
    <xf numFmtId="0" fontId="11" fillId="3" borderId="12" xfId="3" applyFont="1" applyFill="1" applyBorder="1" applyAlignment="1">
      <alignment horizontal="left" vertical="center" wrapText="1"/>
    </xf>
    <xf numFmtId="0" fontId="11" fillId="3" borderId="9" xfId="3" applyFont="1" applyFill="1" applyBorder="1" applyAlignment="1">
      <alignment horizontal="left" vertical="center" wrapText="1"/>
    </xf>
    <xf numFmtId="0" fontId="11" fillId="3" borderId="3" xfId="3" applyFont="1" applyFill="1" applyBorder="1" applyAlignment="1">
      <alignment horizontal="left" vertical="center" wrapText="1"/>
    </xf>
    <xf numFmtId="0" fontId="11" fillId="0" borderId="1" xfId="2" applyFont="1" applyBorder="1" applyAlignment="1">
      <alignment horizontal="center" vertical="center" wrapText="1"/>
    </xf>
    <xf numFmtId="0" fontId="11" fillId="0" borderId="6" xfId="2" applyFont="1" applyBorder="1" applyAlignment="1">
      <alignment horizontal="center" vertical="center" wrapText="1"/>
    </xf>
    <xf numFmtId="0" fontId="11" fillId="2" borderId="1" xfId="2" applyFont="1" applyFill="1" applyBorder="1" applyAlignment="1">
      <alignment horizontal="center" vertical="center" wrapText="1"/>
    </xf>
    <xf numFmtId="0" fontId="11" fillId="2" borderId="6" xfId="2" applyFont="1" applyFill="1" applyBorder="1" applyAlignment="1">
      <alignment horizontal="center" vertical="center" wrapText="1"/>
    </xf>
    <xf numFmtId="0" fontId="11" fillId="3" borderId="1" xfId="3" applyFont="1" applyFill="1" applyBorder="1" applyAlignment="1">
      <alignment horizontal="center" vertical="center" wrapText="1"/>
    </xf>
    <xf numFmtId="0" fontId="11" fillId="3" borderId="6" xfId="3" applyFont="1" applyFill="1" applyBorder="1" applyAlignment="1">
      <alignment horizontal="center" vertical="center" wrapText="1"/>
    </xf>
    <xf numFmtId="0" fontId="11" fillId="0" borderId="1" xfId="3" applyFont="1" applyBorder="1" applyAlignment="1">
      <alignment horizontal="left" vertical="center" wrapText="1"/>
    </xf>
    <xf numFmtId="0" fontId="11" fillId="0" borderId="7" xfId="3" applyFont="1" applyBorder="1" applyAlignment="1">
      <alignment horizontal="left" vertical="center" wrapText="1"/>
    </xf>
    <xf numFmtId="0" fontId="11" fillId="0" borderId="1" xfId="3" applyFont="1" applyBorder="1" applyAlignment="1">
      <alignment horizontal="justify" vertical="center" wrapText="1"/>
    </xf>
    <xf numFmtId="0" fontId="11" fillId="0" borderId="7" xfId="3" applyFont="1" applyBorder="1" applyAlignment="1">
      <alignment horizontal="justify" vertical="center" wrapText="1"/>
    </xf>
  </cellXfs>
  <cellStyles count="4">
    <cellStyle name="Normal" xfId="0" builtinId="0"/>
    <cellStyle name="Normal 2" xfId="2" xr:uid="{00000000-0005-0000-0000-000001000000}"/>
    <cellStyle name="Normal 2 3" xfId="3" xr:uid="{00000000-0005-0000-0000-000002000000}"/>
    <cellStyle name="Porcentaje" xfId="1" builtinId="5"/>
  </cellStyles>
  <dxfs count="95">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s>
  <tableStyles count="0" defaultTableStyle="TableStyleMedium2" defaultPivotStyle="PivotStyleLight16"/>
  <colors>
    <mruColors>
      <color rgb="FFFF6600"/>
      <color rgb="FFFF9966"/>
      <color rgb="FF66FF33"/>
      <color rgb="FFFF0000"/>
      <color rgb="FF3333FF"/>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personeriabogota.sharepoint.com/Users/omorales/Downloads/Users/njarias/Documents/COMITE%20DIRECTIVO/POA_DISCIPLINARIOS_2014(1)%20fina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personeriabogota.sharepoint.com/Users/omorales/Downloads/Users/DANIEL/Desktop/CESAR/temporal/2.%20documentos%201%20(FORMATO%20PO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OA "/>
      <sheetName val="Hoja2"/>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A"/>
      <sheetName val="Hoja1"/>
    </sheetNames>
    <sheetDataSet>
      <sheetData sheetId="0"/>
      <sheetData sheetId="1"/>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40"/>
  <sheetViews>
    <sheetView showGridLines="0" topLeftCell="A11" zoomScale="130" zoomScaleNormal="130" workbookViewId="0">
      <selection activeCell="C15" sqref="C15"/>
    </sheetView>
  </sheetViews>
  <sheetFormatPr baseColWidth="10" defaultColWidth="12.5546875" defaultRowHeight="14.4" x14ac:dyDescent="0.3"/>
  <cols>
    <col min="1" max="1" width="4.33203125" customWidth="1"/>
    <col min="2" max="2" width="13.6640625" customWidth="1"/>
    <col min="3" max="3" width="16.44140625" customWidth="1"/>
    <col min="4" max="4" width="52.44140625" customWidth="1"/>
    <col min="5" max="5" width="16.44140625" customWidth="1"/>
    <col min="6" max="6" width="13.6640625" customWidth="1"/>
  </cols>
  <sheetData>
    <row r="1" spans="1:6" x14ac:dyDescent="0.3">
      <c r="A1" s="238" t="s">
        <v>127</v>
      </c>
      <c r="B1" s="239"/>
      <c r="C1" s="239"/>
      <c r="D1" s="242" t="s">
        <v>137</v>
      </c>
      <c r="E1" s="243" t="s">
        <v>392</v>
      </c>
      <c r="F1" s="244"/>
    </row>
    <row r="2" spans="1:6" ht="26.4" x14ac:dyDescent="0.3">
      <c r="A2" s="240"/>
      <c r="B2" s="241"/>
      <c r="C2" s="241"/>
      <c r="D2" s="237"/>
      <c r="E2" s="100" t="s">
        <v>265</v>
      </c>
      <c r="F2" s="101" t="s">
        <v>128</v>
      </c>
    </row>
    <row r="3" spans="1:6" ht="28.95" customHeight="1" x14ac:dyDescent="0.3">
      <c r="A3" s="240"/>
      <c r="B3" s="241"/>
      <c r="C3" s="241"/>
      <c r="D3" s="237"/>
      <c r="E3" s="245" t="s">
        <v>390</v>
      </c>
      <c r="F3" s="246"/>
    </row>
    <row r="4" spans="1:6" x14ac:dyDescent="0.3">
      <c r="A4" s="102"/>
      <c r="F4" s="103"/>
    </row>
    <row r="5" spans="1:6" ht="21" x14ac:dyDescent="0.3">
      <c r="A5" s="104"/>
      <c r="B5" s="105"/>
      <c r="C5" s="105"/>
      <c r="D5" s="105"/>
      <c r="E5" s="105"/>
      <c r="F5" s="106"/>
    </row>
    <row r="6" spans="1:6" x14ac:dyDescent="0.3">
      <c r="A6" s="107"/>
      <c r="B6" s="247" t="s">
        <v>129</v>
      </c>
      <c r="C6" s="247"/>
      <c r="D6" s="247"/>
      <c r="E6" s="247"/>
      <c r="F6" s="108"/>
    </row>
    <row r="7" spans="1:6" ht="15.6" x14ac:dyDescent="0.3">
      <c r="A7" s="107"/>
      <c r="B7" s="109" t="s">
        <v>130</v>
      </c>
      <c r="C7" s="109" t="s">
        <v>131</v>
      </c>
      <c r="D7" s="237" t="s">
        <v>132</v>
      </c>
      <c r="E7" s="237"/>
      <c r="F7" s="110"/>
    </row>
    <row r="8" spans="1:6" ht="48.6" customHeight="1" x14ac:dyDescent="0.3">
      <c r="A8" s="111"/>
      <c r="B8" s="112">
        <v>1</v>
      </c>
      <c r="C8" s="113">
        <v>44279</v>
      </c>
      <c r="D8" s="228" t="s">
        <v>139</v>
      </c>
      <c r="E8" s="228"/>
      <c r="F8" s="103"/>
    </row>
    <row r="9" spans="1:6" ht="36.6" customHeight="1" x14ac:dyDescent="0.3">
      <c r="A9" s="102"/>
      <c r="B9" s="112">
        <v>2</v>
      </c>
      <c r="C9" s="113">
        <v>44629</v>
      </c>
      <c r="D9" s="228" t="s">
        <v>138</v>
      </c>
      <c r="E9" s="228"/>
      <c r="F9" s="103"/>
    </row>
    <row r="10" spans="1:6" ht="72.599999999999994" customHeight="1" x14ac:dyDescent="0.3">
      <c r="A10" s="114"/>
      <c r="B10" s="112">
        <v>3</v>
      </c>
      <c r="C10" s="113">
        <v>44685</v>
      </c>
      <c r="D10" s="228" t="s">
        <v>145</v>
      </c>
      <c r="E10" s="228"/>
      <c r="F10" s="115"/>
    </row>
    <row r="11" spans="1:6" ht="80.25" customHeight="1" x14ac:dyDescent="0.3">
      <c r="A11" s="102"/>
      <c r="B11" s="112">
        <v>4</v>
      </c>
      <c r="C11" s="113">
        <v>44987</v>
      </c>
      <c r="D11" s="228" t="s">
        <v>191</v>
      </c>
      <c r="E11" s="228"/>
      <c r="F11" s="116"/>
    </row>
    <row r="12" spans="1:6" ht="89.4" customHeight="1" x14ac:dyDescent="0.3">
      <c r="A12" s="117"/>
      <c r="B12" s="112">
        <v>5</v>
      </c>
      <c r="C12" s="113">
        <v>45036</v>
      </c>
      <c r="D12" s="228" t="s">
        <v>192</v>
      </c>
      <c r="E12" s="228"/>
      <c r="F12" s="103"/>
    </row>
    <row r="13" spans="1:6" ht="60" customHeight="1" x14ac:dyDescent="0.3">
      <c r="A13" s="117"/>
      <c r="B13" s="112">
        <v>6</v>
      </c>
      <c r="C13" s="113">
        <v>45350</v>
      </c>
      <c r="D13" s="228" t="s">
        <v>360</v>
      </c>
      <c r="E13" s="228"/>
      <c r="F13" s="115"/>
    </row>
    <row r="14" spans="1:6" ht="60" customHeight="1" x14ac:dyDescent="0.3">
      <c r="A14" s="117"/>
      <c r="B14" s="112">
        <v>7</v>
      </c>
      <c r="C14" s="113">
        <v>45898</v>
      </c>
      <c r="D14" s="228" t="s">
        <v>389</v>
      </c>
      <c r="E14" s="228"/>
      <c r="F14" s="115"/>
    </row>
    <row r="15" spans="1:6" x14ac:dyDescent="0.3">
      <c r="A15" s="119"/>
      <c r="B15" s="120"/>
      <c r="C15" s="120"/>
      <c r="D15" s="120"/>
      <c r="E15" s="118"/>
      <c r="F15" s="115"/>
    </row>
    <row r="16" spans="1:6" x14ac:dyDescent="0.3">
      <c r="A16" s="117"/>
      <c r="B16" s="118"/>
      <c r="F16" s="103"/>
    </row>
    <row r="17" spans="1:6" x14ac:dyDescent="0.3">
      <c r="A17" s="117"/>
      <c r="B17" s="118"/>
      <c r="F17" s="103"/>
    </row>
    <row r="18" spans="1:6" x14ac:dyDescent="0.3">
      <c r="A18" s="121"/>
      <c r="B18" s="122"/>
      <c r="C18" s="122"/>
      <c r="D18" s="122"/>
      <c r="F18" s="103"/>
    </row>
    <row r="19" spans="1:6" x14ac:dyDescent="0.3">
      <c r="A19" s="102"/>
      <c r="F19" s="103"/>
    </row>
    <row r="20" spans="1:6" x14ac:dyDescent="0.3">
      <c r="A20" s="119"/>
      <c r="B20" s="120"/>
      <c r="C20" s="120"/>
      <c r="D20" s="118"/>
      <c r="E20" s="118"/>
      <c r="F20" s="115"/>
    </row>
    <row r="21" spans="1:6" x14ac:dyDescent="0.3">
      <c r="A21" s="119"/>
      <c r="B21" s="120"/>
      <c r="C21" s="120"/>
      <c r="D21" s="118"/>
      <c r="E21" s="118"/>
      <c r="F21" s="115"/>
    </row>
    <row r="22" spans="1:6" x14ac:dyDescent="0.3">
      <c r="A22" s="102"/>
      <c r="F22" s="103"/>
    </row>
    <row r="23" spans="1:6" x14ac:dyDescent="0.3">
      <c r="A23" s="102"/>
      <c r="F23" s="103"/>
    </row>
    <row r="24" spans="1:6" x14ac:dyDescent="0.3">
      <c r="A24" s="102"/>
      <c r="F24" s="103"/>
    </row>
    <row r="25" spans="1:6" ht="17.399999999999999" x14ac:dyDescent="0.3">
      <c r="A25" s="229" t="s">
        <v>133</v>
      </c>
      <c r="B25" s="230"/>
      <c r="C25" s="231"/>
      <c r="D25" s="123" t="s">
        <v>134</v>
      </c>
      <c r="E25" s="232" t="s">
        <v>135</v>
      </c>
      <c r="F25" s="233"/>
    </row>
    <row r="26" spans="1:6" ht="76.5" customHeight="1" x14ac:dyDescent="0.3">
      <c r="A26" s="234" t="s">
        <v>264</v>
      </c>
      <c r="B26" s="235"/>
      <c r="C26" s="236"/>
      <c r="D26" s="124" t="s">
        <v>394</v>
      </c>
      <c r="E26" s="223" t="s">
        <v>368</v>
      </c>
      <c r="F26" s="224"/>
    </row>
    <row r="27" spans="1:6" x14ac:dyDescent="0.3">
      <c r="A27" s="102"/>
      <c r="F27" s="103"/>
    </row>
    <row r="28" spans="1:6" ht="25.2" customHeight="1" x14ac:dyDescent="0.3">
      <c r="A28" s="225" t="s">
        <v>136</v>
      </c>
      <c r="B28" s="226"/>
      <c r="C28" s="226"/>
      <c r="D28" s="226"/>
      <c r="E28" s="226"/>
      <c r="F28" s="227"/>
    </row>
    <row r="29" spans="1:6" ht="17.25" customHeight="1" thickBot="1" x14ac:dyDescent="0.35">
      <c r="A29" s="125"/>
      <c r="B29" s="126"/>
      <c r="C29" s="126"/>
      <c r="D29" s="126"/>
      <c r="E29" s="126"/>
      <c r="F29" s="127"/>
    </row>
    <row r="31" spans="1:6" x14ac:dyDescent="0.3">
      <c r="A31" s="128"/>
      <c r="B31" s="128"/>
      <c r="C31" s="128"/>
      <c r="D31" s="128"/>
      <c r="E31" s="128"/>
      <c r="F31" s="128"/>
    </row>
    <row r="32" spans="1:6" x14ac:dyDescent="0.3">
      <c r="A32" s="128"/>
    </row>
    <row r="33" spans="1:6" x14ac:dyDescent="0.3">
      <c r="B33" s="129"/>
    </row>
    <row r="34" spans="1:6" x14ac:dyDescent="0.3">
      <c r="A34" s="128"/>
      <c r="B34" s="128"/>
      <c r="C34" s="128"/>
      <c r="D34" s="128"/>
    </row>
    <row r="35" spans="1:6" x14ac:dyDescent="0.3">
      <c r="A35" s="128"/>
      <c r="B35" s="128"/>
      <c r="C35" s="128"/>
      <c r="D35" s="128"/>
      <c r="E35" s="128"/>
      <c r="F35" s="128"/>
    </row>
    <row r="36" spans="1:6" x14ac:dyDescent="0.3">
      <c r="A36" s="128"/>
      <c r="B36" s="128"/>
      <c r="C36" s="128"/>
      <c r="D36" s="128"/>
      <c r="E36" s="128"/>
      <c r="F36" s="128"/>
    </row>
    <row r="38" spans="1:6" x14ac:dyDescent="0.3">
      <c r="A38" s="130"/>
      <c r="B38" s="130"/>
      <c r="C38" s="130"/>
      <c r="D38" s="130"/>
      <c r="E38" s="130"/>
      <c r="F38" s="130"/>
    </row>
    <row r="40" spans="1:6" x14ac:dyDescent="0.3">
      <c r="A40" s="118"/>
      <c r="B40" s="118"/>
      <c r="C40" s="118"/>
      <c r="D40" s="118"/>
      <c r="E40" s="118"/>
      <c r="F40" s="118"/>
    </row>
  </sheetData>
  <mergeCells count="18">
    <mergeCell ref="D7:E7"/>
    <mergeCell ref="A1:C3"/>
    <mergeCell ref="D1:D3"/>
    <mergeCell ref="E1:F1"/>
    <mergeCell ref="E3:F3"/>
    <mergeCell ref="B6:E6"/>
    <mergeCell ref="E26:F26"/>
    <mergeCell ref="A28:F28"/>
    <mergeCell ref="D8:E8"/>
    <mergeCell ref="D9:E9"/>
    <mergeCell ref="D10:E10"/>
    <mergeCell ref="D11:E11"/>
    <mergeCell ref="D12:E12"/>
    <mergeCell ref="A25:C25"/>
    <mergeCell ref="E25:F25"/>
    <mergeCell ref="D13:E13"/>
    <mergeCell ref="A26:C26"/>
    <mergeCell ref="D14:E14"/>
  </mergeCells>
  <pageMargins left="0.7" right="0.7" top="0.75" bottom="0.75" header="0.3" footer="0.3"/>
  <pageSetup scale="77"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AK41"/>
  <sheetViews>
    <sheetView topLeftCell="O27" workbookViewId="0">
      <selection activeCell="X29" sqref="X29"/>
    </sheetView>
  </sheetViews>
  <sheetFormatPr baseColWidth="10" defaultColWidth="11.44140625" defaultRowHeight="10.199999999999999" x14ac:dyDescent="0.2"/>
  <cols>
    <col min="1" max="1" width="2.88671875" style="1" customWidth="1"/>
    <col min="2" max="2" width="29.5546875" style="2" customWidth="1"/>
    <col min="3" max="3" width="23.109375" style="1" customWidth="1"/>
    <col min="4" max="4" width="6.109375" style="2" customWidth="1"/>
    <col min="5" max="5" width="66.88671875" style="1" customWidth="1"/>
    <col min="6" max="6" width="13.44140625" style="3" customWidth="1"/>
    <col min="7" max="7" width="40.6640625" style="1" customWidth="1"/>
    <col min="8" max="8" width="23.88671875" style="2" customWidth="1"/>
    <col min="9" max="9" width="52.44140625" style="1" customWidth="1"/>
    <col min="10" max="10" width="22.88671875" style="2" customWidth="1"/>
    <col min="11" max="12" width="6.109375" style="1" hidden="1" customWidth="1"/>
    <col min="13" max="14" width="10.109375" style="1" customWidth="1"/>
    <col min="15" max="16" width="9.6640625" style="1" customWidth="1"/>
    <col min="17" max="32" width="9.109375" style="2" customWidth="1"/>
    <col min="33" max="33" width="10.44140625" style="2" customWidth="1"/>
    <col min="34" max="34" width="10.6640625" style="2" customWidth="1"/>
    <col min="35" max="35" width="15.5546875" style="1" customWidth="1"/>
    <col min="36" max="36" width="9.109375" style="1" customWidth="1"/>
    <col min="37" max="37" width="15.5546875" style="1" customWidth="1"/>
    <col min="38" max="16384" width="11.44140625" style="1"/>
  </cols>
  <sheetData>
    <row r="2" spans="2:37" ht="20.25" customHeight="1" x14ac:dyDescent="0.2">
      <c r="B2" s="291" t="s">
        <v>0</v>
      </c>
      <c r="C2" s="291"/>
      <c r="D2" s="292" t="s">
        <v>105</v>
      </c>
      <c r="E2" s="293"/>
      <c r="F2" s="293"/>
      <c r="G2" s="293"/>
      <c r="H2" s="293"/>
      <c r="I2" s="293"/>
      <c r="J2" s="293"/>
      <c r="K2" s="293"/>
      <c r="L2" s="293"/>
      <c r="M2" s="293"/>
      <c r="N2" s="293"/>
      <c r="O2" s="293"/>
      <c r="P2" s="293"/>
      <c r="Q2" s="293"/>
      <c r="R2" s="293"/>
      <c r="S2" s="293"/>
      <c r="T2" s="293"/>
      <c r="U2" s="293"/>
      <c r="V2" s="293"/>
      <c r="W2" s="293"/>
      <c r="X2" s="293"/>
      <c r="Y2" s="293"/>
      <c r="Z2" s="293"/>
      <c r="AA2" s="293"/>
      <c r="AB2" s="293"/>
      <c r="AC2" s="293"/>
      <c r="AD2" s="293"/>
      <c r="AE2" s="293"/>
      <c r="AF2" s="293"/>
      <c r="AG2" s="294"/>
      <c r="AH2" s="301" t="s">
        <v>1</v>
      </c>
      <c r="AI2" s="301"/>
      <c r="AJ2" s="301"/>
      <c r="AK2" s="301"/>
    </row>
    <row r="3" spans="2:37" ht="30" customHeight="1" x14ac:dyDescent="0.25">
      <c r="B3" s="291"/>
      <c r="C3" s="291"/>
      <c r="D3" s="295"/>
      <c r="E3" s="296"/>
      <c r="F3" s="296"/>
      <c r="G3" s="296"/>
      <c r="H3" s="296"/>
      <c r="I3" s="296"/>
      <c r="J3" s="296"/>
      <c r="K3" s="296"/>
      <c r="L3" s="296"/>
      <c r="M3" s="296"/>
      <c r="N3" s="296"/>
      <c r="O3" s="296"/>
      <c r="P3" s="296"/>
      <c r="Q3" s="296"/>
      <c r="R3" s="296"/>
      <c r="S3" s="296"/>
      <c r="T3" s="296"/>
      <c r="U3" s="296"/>
      <c r="V3" s="296"/>
      <c r="W3" s="296"/>
      <c r="X3" s="296"/>
      <c r="Y3" s="296"/>
      <c r="Z3" s="296"/>
      <c r="AA3" s="296"/>
      <c r="AB3" s="296"/>
      <c r="AC3" s="296"/>
      <c r="AD3" s="296"/>
      <c r="AE3" s="296"/>
      <c r="AF3" s="296"/>
      <c r="AG3" s="297"/>
      <c r="AH3" s="302" t="s">
        <v>245</v>
      </c>
      <c r="AI3" s="302"/>
      <c r="AJ3" s="303" t="s">
        <v>2</v>
      </c>
      <c r="AK3" s="303"/>
    </row>
    <row r="4" spans="2:37" ht="26.25" customHeight="1" x14ac:dyDescent="0.25">
      <c r="B4" s="291"/>
      <c r="C4" s="291"/>
      <c r="D4" s="298"/>
      <c r="E4" s="299"/>
      <c r="F4" s="299"/>
      <c r="G4" s="299"/>
      <c r="H4" s="299"/>
      <c r="I4" s="299"/>
      <c r="J4" s="299"/>
      <c r="K4" s="299"/>
      <c r="L4" s="299"/>
      <c r="M4" s="299"/>
      <c r="N4" s="299"/>
      <c r="O4" s="299"/>
      <c r="P4" s="299"/>
      <c r="Q4" s="299"/>
      <c r="R4" s="299"/>
      <c r="S4" s="299"/>
      <c r="T4" s="299"/>
      <c r="U4" s="299"/>
      <c r="V4" s="299"/>
      <c r="W4" s="299"/>
      <c r="X4" s="299"/>
      <c r="Y4" s="299"/>
      <c r="Z4" s="299"/>
      <c r="AA4" s="299"/>
      <c r="AB4" s="299"/>
      <c r="AC4" s="299"/>
      <c r="AD4" s="299"/>
      <c r="AE4" s="299"/>
      <c r="AF4" s="299"/>
      <c r="AG4" s="300"/>
      <c r="AH4" s="304" t="s">
        <v>246</v>
      </c>
      <c r="AI4" s="304"/>
      <c r="AJ4" s="304"/>
      <c r="AK4" s="304"/>
    </row>
    <row r="5" spans="2:37" ht="6.75" customHeight="1" x14ac:dyDescent="0.3">
      <c r="B5" s="47"/>
      <c r="AI5" s="4"/>
      <c r="AJ5"/>
      <c r="AK5"/>
    </row>
    <row r="6" spans="2:37" ht="24" customHeight="1" x14ac:dyDescent="0.3">
      <c r="B6" s="5" t="s">
        <v>3</v>
      </c>
      <c r="C6" s="268">
        <v>2024</v>
      </c>
      <c r="D6" s="269"/>
      <c r="E6" s="269"/>
      <c r="F6" s="269"/>
      <c r="G6" s="269"/>
      <c r="H6" s="269"/>
      <c r="I6" s="269"/>
      <c r="J6" s="269"/>
      <c r="K6" s="269"/>
      <c r="L6" s="269"/>
      <c r="M6" s="269"/>
      <c r="N6" s="269"/>
      <c r="O6" s="269"/>
      <c r="P6" s="269"/>
      <c r="Q6" s="269"/>
      <c r="R6" s="269"/>
      <c r="S6" s="269"/>
      <c r="T6" s="269"/>
      <c r="U6" s="269"/>
      <c r="V6" s="269"/>
      <c r="W6" s="269"/>
      <c r="X6" s="269"/>
      <c r="Y6" s="269"/>
      <c r="Z6" s="269"/>
      <c r="AA6" s="269"/>
      <c r="AB6" s="269"/>
      <c r="AC6" s="269"/>
      <c r="AD6" s="269"/>
      <c r="AE6" s="269"/>
      <c r="AF6" s="269"/>
      <c r="AG6" s="269"/>
      <c r="AH6" s="269"/>
      <c r="AI6" s="269"/>
      <c r="AJ6" s="269"/>
      <c r="AK6" s="270"/>
    </row>
    <row r="7" spans="2:37" ht="24" customHeight="1" x14ac:dyDescent="0.2">
      <c r="B7" s="6" t="s">
        <v>4</v>
      </c>
      <c r="C7" s="271" t="s">
        <v>5</v>
      </c>
      <c r="D7" s="272"/>
      <c r="E7" s="272"/>
      <c r="F7" s="272"/>
      <c r="G7" s="272"/>
      <c r="H7" s="272"/>
      <c r="I7" s="272"/>
      <c r="J7" s="272"/>
      <c r="K7" s="272"/>
      <c r="L7" s="272"/>
      <c r="M7" s="272"/>
      <c r="N7" s="272"/>
      <c r="O7" s="272"/>
      <c r="P7" s="272"/>
      <c r="Q7" s="272"/>
      <c r="R7" s="272"/>
      <c r="S7" s="272"/>
      <c r="T7" s="272"/>
      <c r="U7" s="272"/>
      <c r="V7" s="272"/>
      <c r="W7" s="272"/>
      <c r="X7" s="272"/>
      <c r="Y7" s="272"/>
      <c r="Z7" s="272"/>
      <c r="AA7" s="272"/>
      <c r="AB7" s="272"/>
      <c r="AC7" s="272"/>
      <c r="AD7" s="272"/>
      <c r="AE7" s="272"/>
      <c r="AF7" s="272"/>
      <c r="AG7" s="272"/>
      <c r="AH7" s="272"/>
      <c r="AI7" s="272"/>
      <c r="AJ7" s="272"/>
      <c r="AK7" s="273"/>
    </row>
    <row r="8" spans="2:37" ht="24" customHeight="1" x14ac:dyDescent="0.2">
      <c r="B8" s="6" t="s">
        <v>6</v>
      </c>
      <c r="C8" s="274" t="s">
        <v>7</v>
      </c>
      <c r="D8" s="274"/>
      <c r="E8" s="274"/>
      <c r="F8" s="274"/>
      <c r="G8" s="274"/>
      <c r="H8" s="274"/>
      <c r="I8" s="274"/>
      <c r="J8" s="274"/>
      <c r="K8" s="274"/>
      <c r="L8" s="274"/>
      <c r="M8" s="274"/>
      <c r="N8" s="274"/>
      <c r="O8" s="274"/>
      <c r="P8" s="274"/>
      <c r="Q8" s="274"/>
      <c r="R8" s="274"/>
      <c r="S8" s="274"/>
      <c r="T8" s="274"/>
      <c r="U8" s="274"/>
      <c r="V8" s="274"/>
      <c r="W8" s="274"/>
      <c r="X8" s="274"/>
      <c r="Y8" s="274"/>
      <c r="Z8" s="274"/>
      <c r="AA8" s="274"/>
      <c r="AB8" s="274"/>
      <c r="AC8" s="274"/>
      <c r="AD8" s="274"/>
      <c r="AE8" s="274"/>
      <c r="AF8" s="274"/>
      <c r="AG8" s="274"/>
      <c r="AH8" s="274"/>
      <c r="AI8" s="274"/>
      <c r="AJ8" s="274"/>
      <c r="AK8" s="274"/>
    </row>
    <row r="9" spans="2:37" s="8" customFormat="1" ht="13.2" x14ac:dyDescent="0.25">
      <c r="B9" s="7"/>
      <c r="D9" s="9"/>
      <c r="E9" s="10"/>
      <c r="F9" s="11"/>
      <c r="H9" s="9"/>
      <c r="J9" s="9"/>
      <c r="K9" s="10"/>
      <c r="L9" s="10"/>
      <c r="M9" s="10"/>
      <c r="N9" s="10"/>
      <c r="O9" s="10"/>
      <c r="P9" s="10"/>
      <c r="Q9" s="12"/>
      <c r="R9" s="13"/>
      <c r="S9" s="12"/>
      <c r="T9" s="13"/>
      <c r="U9" s="12"/>
      <c r="V9" s="13"/>
      <c r="W9" s="12"/>
      <c r="X9" s="13"/>
      <c r="Y9" s="12"/>
      <c r="Z9" s="13"/>
      <c r="AA9" s="12"/>
      <c r="AB9" s="13"/>
      <c r="AC9" s="12"/>
      <c r="AD9" s="13"/>
      <c r="AE9" s="12"/>
      <c r="AF9" s="13"/>
      <c r="AG9" s="13"/>
      <c r="AH9" s="13"/>
      <c r="AI9" s="12"/>
      <c r="AJ9" s="12"/>
    </row>
    <row r="10" spans="2:37" ht="21.75" customHeight="1" x14ac:dyDescent="0.2">
      <c r="B10" s="275" t="s">
        <v>8</v>
      </c>
      <c r="C10" s="260" t="s">
        <v>9</v>
      </c>
      <c r="D10" s="278" t="s">
        <v>10</v>
      </c>
      <c r="E10" s="279"/>
      <c r="F10" s="280"/>
      <c r="G10" s="260" t="s">
        <v>11</v>
      </c>
      <c r="H10" s="282" t="s">
        <v>12</v>
      </c>
      <c r="I10" s="282" t="s">
        <v>13</v>
      </c>
      <c r="J10" s="282" t="s">
        <v>14</v>
      </c>
      <c r="K10" s="283" t="s">
        <v>15</v>
      </c>
      <c r="L10" s="284"/>
      <c r="M10" s="284"/>
      <c r="N10" s="284"/>
      <c r="O10" s="284"/>
      <c r="P10" s="284"/>
      <c r="Q10" s="284"/>
      <c r="R10" s="284"/>
      <c r="S10" s="284"/>
      <c r="T10" s="284"/>
      <c r="U10" s="284"/>
      <c r="V10" s="284"/>
      <c r="W10" s="284"/>
      <c r="X10" s="284"/>
      <c r="Y10" s="284"/>
      <c r="Z10" s="284"/>
      <c r="AA10" s="284"/>
      <c r="AB10" s="284"/>
      <c r="AC10" s="284"/>
      <c r="AD10" s="284"/>
      <c r="AE10" s="284"/>
      <c r="AF10" s="284"/>
      <c r="AG10" s="284"/>
      <c r="AH10" s="284"/>
      <c r="AI10" s="284"/>
      <c r="AJ10" s="285"/>
      <c r="AK10" s="286" t="s">
        <v>16</v>
      </c>
    </row>
    <row r="11" spans="2:37" ht="32.25" customHeight="1" x14ac:dyDescent="0.2">
      <c r="B11" s="267"/>
      <c r="C11" s="276"/>
      <c r="D11" s="287" t="s">
        <v>17</v>
      </c>
      <c r="E11" s="287" t="s">
        <v>18</v>
      </c>
      <c r="F11" s="289" t="s">
        <v>19</v>
      </c>
      <c r="G11" s="281"/>
      <c r="H11" s="276"/>
      <c r="I11" s="276"/>
      <c r="J11" s="276"/>
      <c r="K11" s="267" t="s">
        <v>20</v>
      </c>
      <c r="L11" s="267"/>
      <c r="M11" s="267" t="s">
        <v>21</v>
      </c>
      <c r="N11" s="267"/>
      <c r="O11" s="267" t="s">
        <v>22</v>
      </c>
      <c r="P11" s="267"/>
      <c r="Q11" s="267" t="s">
        <v>23</v>
      </c>
      <c r="R11" s="267"/>
      <c r="S11" s="267" t="s">
        <v>24</v>
      </c>
      <c r="T11" s="267"/>
      <c r="U11" s="267" t="s">
        <v>25</v>
      </c>
      <c r="V11" s="267"/>
      <c r="W11" s="267" t="s">
        <v>26</v>
      </c>
      <c r="X11" s="267"/>
      <c r="Y11" s="267" t="s">
        <v>27</v>
      </c>
      <c r="Z11" s="267"/>
      <c r="AA11" s="267" t="s">
        <v>28</v>
      </c>
      <c r="AB11" s="267"/>
      <c r="AC11" s="267" t="s">
        <v>29</v>
      </c>
      <c r="AD11" s="267"/>
      <c r="AE11" s="267" t="s">
        <v>30</v>
      </c>
      <c r="AF11" s="267"/>
      <c r="AG11" s="267" t="s">
        <v>31</v>
      </c>
      <c r="AH11" s="267"/>
      <c r="AI11" s="267" t="s">
        <v>32</v>
      </c>
      <c r="AJ11" s="267"/>
      <c r="AK11" s="286"/>
    </row>
    <row r="12" spans="2:37" ht="53.25" customHeight="1" x14ac:dyDescent="0.2">
      <c r="B12" s="267"/>
      <c r="C12" s="277"/>
      <c r="D12" s="288"/>
      <c r="E12" s="288"/>
      <c r="F12" s="290"/>
      <c r="G12" s="261"/>
      <c r="H12" s="277"/>
      <c r="I12" s="277"/>
      <c r="J12" s="277"/>
      <c r="K12" s="90" t="s">
        <v>33</v>
      </c>
      <c r="L12" s="14" t="s">
        <v>34</v>
      </c>
      <c r="M12" s="90" t="s">
        <v>33</v>
      </c>
      <c r="N12" s="14" t="s">
        <v>34</v>
      </c>
      <c r="O12" s="90" t="s">
        <v>140</v>
      </c>
      <c r="P12" s="14" t="s">
        <v>141</v>
      </c>
      <c r="Q12" s="15" t="s">
        <v>140</v>
      </c>
      <c r="R12" s="16" t="s">
        <v>141</v>
      </c>
      <c r="S12" s="15" t="s">
        <v>140</v>
      </c>
      <c r="T12" s="16" t="s">
        <v>141</v>
      </c>
      <c r="U12" s="15" t="s">
        <v>140</v>
      </c>
      <c r="V12" s="16" t="s">
        <v>141</v>
      </c>
      <c r="W12" s="15" t="s">
        <v>140</v>
      </c>
      <c r="X12" s="16" t="s">
        <v>141</v>
      </c>
      <c r="Y12" s="15" t="s">
        <v>140</v>
      </c>
      <c r="Z12" s="16" t="s">
        <v>141</v>
      </c>
      <c r="AA12" s="15" t="s">
        <v>140</v>
      </c>
      <c r="AB12" s="16" t="s">
        <v>141</v>
      </c>
      <c r="AC12" s="15" t="s">
        <v>140</v>
      </c>
      <c r="AD12" s="16" t="s">
        <v>141</v>
      </c>
      <c r="AE12" s="15" t="s">
        <v>140</v>
      </c>
      <c r="AF12" s="16" t="s">
        <v>141</v>
      </c>
      <c r="AG12" s="15" t="s">
        <v>140</v>
      </c>
      <c r="AH12" s="16" t="s">
        <v>141</v>
      </c>
      <c r="AI12" s="15" t="s">
        <v>140</v>
      </c>
      <c r="AJ12" s="16" t="s">
        <v>141</v>
      </c>
      <c r="AK12" s="286"/>
    </row>
    <row r="13" spans="2:37" ht="27.75" customHeight="1" x14ac:dyDescent="0.2">
      <c r="B13" s="26" t="s">
        <v>41</v>
      </c>
      <c r="C13" s="97">
        <f>$F13/100</f>
        <v>0.02</v>
      </c>
      <c r="D13" s="27"/>
      <c r="E13" s="28"/>
      <c r="F13" s="136">
        <f>+F14</f>
        <v>2</v>
      </c>
      <c r="G13" s="28"/>
      <c r="H13" s="29"/>
      <c r="I13" s="28"/>
      <c r="J13" s="30"/>
      <c r="K13" s="22"/>
      <c r="L13" s="23"/>
      <c r="M13" s="22"/>
      <c r="N13" s="23"/>
      <c r="O13" s="22"/>
      <c r="P13" s="23"/>
      <c r="Q13" s="31"/>
      <c r="R13" s="32"/>
      <c r="S13" s="31"/>
      <c r="T13" s="32"/>
      <c r="U13" s="31"/>
      <c r="V13" s="32"/>
      <c r="W13" s="31"/>
      <c r="X13" s="32"/>
      <c r="Y13" s="31"/>
      <c r="Z13" s="32"/>
      <c r="AA13" s="31"/>
      <c r="AB13" s="32"/>
      <c r="AC13" s="31"/>
      <c r="AD13" s="32"/>
      <c r="AE13" s="31"/>
      <c r="AF13" s="32"/>
      <c r="AG13" s="31"/>
      <c r="AH13" s="32"/>
      <c r="AI13" s="52"/>
      <c r="AJ13" s="32"/>
      <c r="AK13" s="32"/>
    </row>
    <row r="14" spans="2:37" s="61" customFormat="1" ht="114.75" customHeight="1" x14ac:dyDescent="0.25">
      <c r="B14" s="57" t="s">
        <v>146</v>
      </c>
      <c r="C14" s="65" t="s">
        <v>193</v>
      </c>
      <c r="D14" s="144">
        <v>3</v>
      </c>
      <c r="E14" s="65" t="s">
        <v>194</v>
      </c>
      <c r="F14" s="132">
        <v>2</v>
      </c>
      <c r="G14" s="50" t="s">
        <v>45</v>
      </c>
      <c r="H14" s="50" t="s">
        <v>147</v>
      </c>
      <c r="I14" s="65" t="s">
        <v>226</v>
      </c>
      <c r="J14" s="50" t="s">
        <v>40</v>
      </c>
      <c r="K14" s="58"/>
      <c r="L14" s="58"/>
      <c r="M14" s="58"/>
      <c r="N14" s="58"/>
      <c r="O14" s="25"/>
      <c r="P14" s="58"/>
      <c r="Q14" s="75">
        <v>1</v>
      </c>
      <c r="R14" s="59"/>
      <c r="S14" s="93"/>
      <c r="T14" s="40"/>
      <c r="U14" s="93"/>
      <c r="V14" s="59"/>
      <c r="W14" s="59"/>
      <c r="X14" s="59"/>
      <c r="Y14" s="59"/>
      <c r="Z14" s="59"/>
      <c r="AA14" s="75">
        <v>1</v>
      </c>
      <c r="AB14" s="59"/>
      <c r="AC14" s="59"/>
      <c r="AD14" s="59"/>
      <c r="AE14" s="59"/>
      <c r="AF14" s="59"/>
      <c r="AG14" s="59"/>
      <c r="AH14" s="59"/>
      <c r="AI14" s="60">
        <f t="shared" ref="AI14" si="0">K14+M14+O14+Q14+S14+U14+W14+Y14+AA14+AC14+AE14+AG14</f>
        <v>2</v>
      </c>
      <c r="AJ14" s="33">
        <f>L14+N14+P14+R14+T14+V14+X14+Z14+AB14+AD14+AF14+AH14</f>
        <v>0</v>
      </c>
      <c r="AK14" s="54">
        <f>AJ14/AI14</f>
        <v>0</v>
      </c>
    </row>
    <row r="15" spans="2:37" s="61" customFormat="1" ht="24.75" customHeight="1" x14ac:dyDescent="0.25">
      <c r="B15" s="26" t="s">
        <v>43</v>
      </c>
      <c r="C15" s="97">
        <f>$F15/100</f>
        <v>7.4999999999999997E-2</v>
      </c>
      <c r="D15" s="27"/>
      <c r="E15" s="28"/>
      <c r="F15" s="136">
        <f>SUM(F16:F19)</f>
        <v>7.5</v>
      </c>
      <c r="G15" s="28"/>
      <c r="H15" s="29"/>
      <c r="I15" s="28"/>
      <c r="J15" s="30"/>
      <c r="K15" s="22"/>
      <c r="L15" s="23"/>
      <c r="M15" s="22"/>
      <c r="N15" s="23"/>
      <c r="O15" s="22"/>
      <c r="P15" s="23"/>
      <c r="Q15" s="31"/>
      <c r="R15" s="32"/>
      <c r="S15" s="31"/>
      <c r="T15" s="32"/>
      <c r="U15" s="31"/>
      <c r="V15" s="32"/>
      <c r="W15" s="31"/>
      <c r="X15" s="32"/>
      <c r="Y15" s="31"/>
      <c r="Z15" s="32"/>
      <c r="AA15" s="31"/>
      <c r="AB15" s="32"/>
      <c r="AC15" s="31"/>
      <c r="AD15" s="32"/>
      <c r="AE15" s="31"/>
      <c r="AF15" s="32"/>
      <c r="AG15" s="31"/>
      <c r="AH15" s="32"/>
      <c r="AI15" s="52"/>
      <c r="AJ15" s="32"/>
      <c r="AK15" s="32"/>
    </row>
    <row r="16" spans="2:37" s="61" customFormat="1" ht="95.4" customHeight="1" x14ac:dyDescent="0.25">
      <c r="B16" s="254" t="s">
        <v>44</v>
      </c>
      <c r="C16" s="257" t="s">
        <v>184</v>
      </c>
      <c r="D16" s="62">
        <v>4</v>
      </c>
      <c r="E16" s="78" t="s">
        <v>185</v>
      </c>
      <c r="F16" s="64">
        <v>1</v>
      </c>
      <c r="G16" s="50" t="s">
        <v>45</v>
      </c>
      <c r="H16" s="62" t="s">
        <v>46</v>
      </c>
      <c r="I16" s="55" t="s">
        <v>47</v>
      </c>
      <c r="J16" s="50" t="s">
        <v>40</v>
      </c>
      <c r="K16" s="58"/>
      <c r="L16" s="58"/>
      <c r="M16" s="58"/>
      <c r="N16" s="58"/>
      <c r="O16" s="58"/>
      <c r="P16" s="58"/>
      <c r="Q16" s="75">
        <v>1</v>
      </c>
      <c r="R16" s="59"/>
      <c r="S16" s="93"/>
      <c r="T16" s="93"/>
      <c r="U16" s="93"/>
      <c r="V16" s="59"/>
      <c r="W16" s="59"/>
      <c r="X16" s="59"/>
      <c r="Y16" s="59"/>
      <c r="Z16" s="59"/>
      <c r="AA16" s="59"/>
      <c r="AB16" s="59"/>
      <c r="AC16" s="59"/>
      <c r="AD16" s="59"/>
      <c r="AE16" s="59"/>
      <c r="AF16" s="59"/>
      <c r="AG16" s="59"/>
      <c r="AH16" s="59"/>
      <c r="AI16" s="60">
        <f t="shared" ref="AI16:AJ19" si="1">K16+M16+O16+Q16+S16+U16+W16+Y16+AA16+AC16+AE16+AG16</f>
        <v>1</v>
      </c>
      <c r="AJ16" s="53">
        <f t="shared" si="1"/>
        <v>0</v>
      </c>
      <c r="AK16" s="54">
        <f t="shared" ref="AK16:AK28" si="2">AJ16/AI16</f>
        <v>0</v>
      </c>
    </row>
    <row r="17" spans="2:37" s="61" customFormat="1" ht="95.4" customHeight="1" x14ac:dyDescent="0.25">
      <c r="B17" s="255"/>
      <c r="C17" s="258"/>
      <c r="D17" s="62">
        <v>5</v>
      </c>
      <c r="E17" s="55" t="s">
        <v>201</v>
      </c>
      <c r="F17" s="64">
        <v>3</v>
      </c>
      <c r="G17" s="50" t="s">
        <v>45</v>
      </c>
      <c r="H17" s="62" t="s">
        <v>111</v>
      </c>
      <c r="I17" s="55" t="s">
        <v>112</v>
      </c>
      <c r="J17" s="50" t="s">
        <v>40</v>
      </c>
      <c r="K17" s="58"/>
      <c r="L17" s="58"/>
      <c r="M17" s="58"/>
      <c r="N17" s="58"/>
      <c r="O17" s="58"/>
      <c r="P17" s="58"/>
      <c r="Q17" s="75">
        <v>1</v>
      </c>
      <c r="R17" s="59"/>
      <c r="S17" s="93"/>
      <c r="T17" s="93"/>
      <c r="U17" s="93"/>
      <c r="V17" s="93"/>
      <c r="W17" s="75">
        <v>1</v>
      </c>
      <c r="X17" s="93"/>
      <c r="Y17" s="93"/>
      <c r="Z17" s="93"/>
      <c r="AA17" s="93"/>
      <c r="AB17" s="59"/>
      <c r="AC17" s="75">
        <v>1</v>
      </c>
      <c r="AD17" s="59"/>
      <c r="AE17" s="59"/>
      <c r="AF17" s="59"/>
      <c r="AG17" s="59"/>
      <c r="AH17" s="59"/>
      <c r="AI17" s="60">
        <f t="shared" si="1"/>
        <v>3</v>
      </c>
      <c r="AJ17" s="53">
        <f t="shared" si="1"/>
        <v>0</v>
      </c>
      <c r="AK17" s="54">
        <f t="shared" si="2"/>
        <v>0</v>
      </c>
    </row>
    <row r="18" spans="2:37" s="61" customFormat="1" ht="56.4" customHeight="1" x14ac:dyDescent="0.25">
      <c r="B18" s="256"/>
      <c r="C18" s="259"/>
      <c r="D18" s="144">
        <v>8</v>
      </c>
      <c r="E18" s="65" t="s">
        <v>110</v>
      </c>
      <c r="F18" s="64">
        <v>2</v>
      </c>
      <c r="G18" s="50" t="s">
        <v>45</v>
      </c>
      <c r="H18" s="62" t="s">
        <v>111</v>
      </c>
      <c r="I18" s="55" t="s">
        <v>113</v>
      </c>
      <c r="J18" s="50" t="s">
        <v>40</v>
      </c>
      <c r="K18" s="58"/>
      <c r="L18" s="58"/>
      <c r="M18" s="58"/>
      <c r="N18" s="58"/>
      <c r="O18" s="58"/>
      <c r="P18" s="58"/>
      <c r="Q18" s="59"/>
      <c r="R18" s="59"/>
      <c r="S18" s="75">
        <v>1</v>
      </c>
      <c r="T18" s="59"/>
      <c r="U18" s="93"/>
      <c r="V18" s="59"/>
      <c r="W18" s="59"/>
      <c r="X18" s="59"/>
      <c r="Y18" s="59"/>
      <c r="Z18" s="59"/>
      <c r="AA18" s="75">
        <v>1</v>
      </c>
      <c r="AB18" s="59"/>
      <c r="AC18" s="59"/>
      <c r="AD18" s="59"/>
      <c r="AE18" s="59"/>
      <c r="AF18" s="59"/>
      <c r="AG18" s="59"/>
      <c r="AH18" s="59"/>
      <c r="AI18" s="60">
        <f t="shared" si="1"/>
        <v>2</v>
      </c>
      <c r="AJ18" s="53">
        <f t="shared" si="1"/>
        <v>0</v>
      </c>
      <c r="AK18" s="54">
        <f t="shared" si="2"/>
        <v>0</v>
      </c>
    </row>
    <row r="19" spans="2:37" s="61" customFormat="1" ht="94.95" customHeight="1" x14ac:dyDescent="0.25">
      <c r="B19" s="77" t="s">
        <v>48</v>
      </c>
      <c r="C19" s="77" t="s">
        <v>206</v>
      </c>
      <c r="D19" s="160">
        <v>12</v>
      </c>
      <c r="E19" s="80" t="s">
        <v>233</v>
      </c>
      <c r="F19" s="56">
        <v>1.5</v>
      </c>
      <c r="G19" s="144" t="s">
        <v>45</v>
      </c>
      <c r="H19" s="144" t="s">
        <v>109</v>
      </c>
      <c r="I19" s="63" t="s">
        <v>234</v>
      </c>
      <c r="J19" s="50" t="s">
        <v>40</v>
      </c>
      <c r="K19" s="34"/>
      <c r="L19" s="34"/>
      <c r="M19" s="34"/>
      <c r="N19" s="34"/>
      <c r="O19" s="34"/>
      <c r="P19" s="34"/>
      <c r="Q19" s="76">
        <v>0.5</v>
      </c>
      <c r="R19" s="35"/>
      <c r="S19" s="35"/>
      <c r="T19" s="35"/>
      <c r="U19" s="35"/>
      <c r="V19" s="35"/>
      <c r="W19" s="76">
        <v>0.5</v>
      </c>
      <c r="X19" s="35"/>
      <c r="Y19" s="35"/>
      <c r="Z19" s="35"/>
      <c r="AA19" s="35"/>
      <c r="AB19" s="35"/>
      <c r="AC19" s="76">
        <v>0.5</v>
      </c>
      <c r="AD19" s="35"/>
      <c r="AE19" s="35"/>
      <c r="AF19" s="35"/>
      <c r="AG19" s="35"/>
      <c r="AH19" s="35"/>
      <c r="AI19" s="52">
        <f t="shared" si="1"/>
        <v>1.5</v>
      </c>
      <c r="AJ19" s="53">
        <f t="shared" si="1"/>
        <v>0</v>
      </c>
      <c r="AK19" s="54">
        <f t="shared" si="2"/>
        <v>0</v>
      </c>
    </row>
    <row r="20" spans="2:37" s="61" customFormat="1" ht="22.5" customHeight="1" x14ac:dyDescent="0.25">
      <c r="B20" s="26" t="s">
        <v>50</v>
      </c>
      <c r="C20" s="97">
        <f>$F20/100</f>
        <v>0.06</v>
      </c>
      <c r="D20" s="27"/>
      <c r="E20" s="28" t="s">
        <v>51</v>
      </c>
      <c r="F20" s="180">
        <f>SUM(F21:F24)</f>
        <v>6</v>
      </c>
      <c r="G20" s="28"/>
      <c r="H20" s="29"/>
      <c r="I20" s="28"/>
      <c r="J20" s="30"/>
      <c r="K20" s="22"/>
      <c r="L20" s="23"/>
      <c r="M20" s="22"/>
      <c r="N20" s="23"/>
      <c r="O20" s="22"/>
      <c r="P20" s="23"/>
      <c r="Q20" s="31"/>
      <c r="R20" s="32"/>
      <c r="S20" s="31"/>
      <c r="T20" s="32"/>
      <c r="U20" s="31"/>
      <c r="V20" s="32"/>
      <c r="W20" s="31"/>
      <c r="X20" s="32"/>
      <c r="Y20" s="31"/>
      <c r="Z20" s="32"/>
      <c r="AA20" s="31"/>
      <c r="AB20" s="32"/>
      <c r="AC20" s="31"/>
      <c r="AD20" s="32"/>
      <c r="AE20" s="31"/>
      <c r="AF20" s="32"/>
      <c r="AG20" s="31"/>
      <c r="AH20" s="32"/>
      <c r="AI20" s="52"/>
      <c r="AJ20" s="32"/>
      <c r="AK20" s="32"/>
    </row>
    <row r="21" spans="2:37" s="61" customFormat="1" ht="74.400000000000006" customHeight="1" x14ac:dyDescent="0.25">
      <c r="B21" s="181" t="s">
        <v>52</v>
      </c>
      <c r="C21" s="181" t="s">
        <v>170</v>
      </c>
      <c r="D21" s="84">
        <v>17</v>
      </c>
      <c r="E21" s="63" t="s">
        <v>53</v>
      </c>
      <c r="F21" s="64">
        <v>2</v>
      </c>
      <c r="G21" s="86" t="s">
        <v>45</v>
      </c>
      <c r="H21" s="86" t="s">
        <v>54</v>
      </c>
      <c r="I21" s="63" t="s">
        <v>240</v>
      </c>
      <c r="J21" s="50" t="s">
        <v>40</v>
      </c>
      <c r="K21" s="58"/>
      <c r="L21" s="58"/>
      <c r="M21" s="58"/>
      <c r="N21" s="58"/>
      <c r="O21" s="58"/>
      <c r="P21" s="58"/>
      <c r="Q21" s="93"/>
      <c r="R21" s="59"/>
      <c r="S21" s="75">
        <v>2</v>
      </c>
      <c r="T21" s="59"/>
      <c r="U21" s="59"/>
      <c r="V21" s="59"/>
      <c r="W21" s="59"/>
      <c r="X21" s="59"/>
      <c r="Y21" s="59"/>
      <c r="Z21" s="59"/>
      <c r="AA21" s="59"/>
      <c r="AB21" s="59"/>
      <c r="AC21" s="59"/>
      <c r="AD21" s="59"/>
      <c r="AE21" s="59"/>
      <c r="AF21" s="59"/>
      <c r="AG21" s="59"/>
      <c r="AH21" s="59"/>
      <c r="AI21" s="60">
        <f t="shared" ref="AI21:AJ24" si="3">K21+M21+O21+Q21+S21+U21+W21+Y21+AA21+AC21+AE21+AG21</f>
        <v>2</v>
      </c>
      <c r="AJ21" s="53">
        <f t="shared" si="3"/>
        <v>0</v>
      </c>
      <c r="AK21" s="54">
        <f t="shared" si="2"/>
        <v>0</v>
      </c>
    </row>
    <row r="22" spans="2:37" s="61" customFormat="1" ht="121.5" customHeight="1" x14ac:dyDescent="0.25">
      <c r="B22" s="81" t="s">
        <v>55</v>
      </c>
      <c r="C22" s="81" t="s">
        <v>171</v>
      </c>
      <c r="D22" s="150">
        <v>18</v>
      </c>
      <c r="E22" s="65" t="s">
        <v>56</v>
      </c>
      <c r="F22" s="64">
        <v>1</v>
      </c>
      <c r="G22" s="86" t="s">
        <v>45</v>
      </c>
      <c r="H22" s="86" t="s">
        <v>57</v>
      </c>
      <c r="I22" s="63" t="s">
        <v>58</v>
      </c>
      <c r="J22" s="50" t="s">
        <v>40</v>
      </c>
      <c r="K22" s="58"/>
      <c r="L22" s="58"/>
      <c r="M22" s="58"/>
      <c r="N22" s="58"/>
      <c r="O22" s="58"/>
      <c r="P22" s="58"/>
      <c r="Q22" s="93"/>
      <c r="R22" s="59"/>
      <c r="S22" s="59"/>
      <c r="T22" s="59"/>
      <c r="U22" s="59"/>
      <c r="V22" s="59"/>
      <c r="W22" s="59"/>
      <c r="X22" s="59"/>
      <c r="Y22" s="75">
        <v>1</v>
      </c>
      <c r="Z22" s="59"/>
      <c r="AA22" s="59"/>
      <c r="AB22" s="59"/>
      <c r="AC22" s="59"/>
      <c r="AD22" s="59"/>
      <c r="AE22" s="59"/>
      <c r="AF22" s="59"/>
      <c r="AG22" s="59"/>
      <c r="AH22" s="59"/>
      <c r="AI22" s="60">
        <f t="shared" si="3"/>
        <v>1</v>
      </c>
      <c r="AJ22" s="53">
        <f t="shared" si="3"/>
        <v>0</v>
      </c>
      <c r="AK22" s="54">
        <f t="shared" si="2"/>
        <v>0</v>
      </c>
    </row>
    <row r="23" spans="2:37" s="61" customFormat="1" ht="192.6" customHeight="1" x14ac:dyDescent="0.25">
      <c r="B23" s="71" t="s">
        <v>59</v>
      </c>
      <c r="C23" s="36" t="s">
        <v>172</v>
      </c>
      <c r="D23" s="150">
        <v>20</v>
      </c>
      <c r="E23" s="65" t="s">
        <v>60</v>
      </c>
      <c r="F23" s="56">
        <v>2</v>
      </c>
      <c r="G23" s="66" t="s">
        <v>261</v>
      </c>
      <c r="H23" s="66" t="s">
        <v>61</v>
      </c>
      <c r="I23" s="65" t="s">
        <v>211</v>
      </c>
      <c r="J23" s="50" t="s">
        <v>40</v>
      </c>
      <c r="K23" s="58"/>
      <c r="L23" s="58"/>
      <c r="M23" s="58"/>
      <c r="N23" s="58"/>
      <c r="O23" s="58"/>
      <c r="P23" s="58"/>
      <c r="Q23" s="59"/>
      <c r="R23" s="59"/>
      <c r="S23" s="59"/>
      <c r="T23" s="59"/>
      <c r="U23" s="59"/>
      <c r="V23" s="59"/>
      <c r="W23" s="75">
        <v>2</v>
      </c>
      <c r="X23" s="59"/>
      <c r="Y23" s="59"/>
      <c r="Z23" s="59"/>
      <c r="AA23" s="59"/>
      <c r="AB23" s="59"/>
      <c r="AC23" s="59"/>
      <c r="AD23" s="59"/>
      <c r="AE23" s="59"/>
      <c r="AF23" s="59"/>
      <c r="AG23" s="59"/>
      <c r="AH23" s="59"/>
      <c r="AI23" s="52">
        <f t="shared" si="3"/>
        <v>2</v>
      </c>
      <c r="AJ23" s="53">
        <f t="shared" si="3"/>
        <v>0</v>
      </c>
      <c r="AK23" s="54">
        <f t="shared" si="2"/>
        <v>0</v>
      </c>
    </row>
    <row r="24" spans="2:37" s="61" customFormat="1" ht="70.2" customHeight="1" x14ac:dyDescent="0.25">
      <c r="B24" s="82" t="s">
        <v>62</v>
      </c>
      <c r="C24" s="48" t="s">
        <v>173</v>
      </c>
      <c r="D24" s="84">
        <v>21</v>
      </c>
      <c r="E24" s="63" t="s">
        <v>153</v>
      </c>
      <c r="F24" s="64">
        <v>1</v>
      </c>
      <c r="G24" s="85" t="s">
        <v>45</v>
      </c>
      <c r="H24" s="38" t="s">
        <v>63</v>
      </c>
      <c r="I24" s="39" t="s">
        <v>242</v>
      </c>
      <c r="J24" s="50" t="s">
        <v>40</v>
      </c>
      <c r="K24" s="24"/>
      <c r="L24" s="24"/>
      <c r="M24" s="24"/>
      <c r="N24" s="24"/>
      <c r="O24" s="24"/>
      <c r="P24" s="24"/>
      <c r="Q24" s="25"/>
      <c r="R24" s="25"/>
      <c r="S24" s="25"/>
      <c r="T24" s="25"/>
      <c r="U24" s="74">
        <v>1</v>
      </c>
      <c r="V24" s="25"/>
      <c r="W24" s="25"/>
      <c r="X24" s="25"/>
      <c r="Y24" s="25"/>
      <c r="Z24" s="25"/>
      <c r="AA24" s="25"/>
      <c r="AB24" s="25"/>
      <c r="AC24" s="25"/>
      <c r="AD24" s="25"/>
      <c r="AE24" s="25"/>
      <c r="AF24" s="25"/>
      <c r="AG24" s="25"/>
      <c r="AH24" s="25"/>
      <c r="AI24" s="52">
        <f t="shared" si="3"/>
        <v>1</v>
      </c>
      <c r="AJ24" s="53">
        <f t="shared" si="3"/>
        <v>0</v>
      </c>
      <c r="AK24" s="54">
        <f t="shared" si="2"/>
        <v>0</v>
      </c>
    </row>
    <row r="25" spans="2:37" s="61" customFormat="1" ht="22.5" customHeight="1" x14ac:dyDescent="0.25">
      <c r="B25" s="26" t="s">
        <v>64</v>
      </c>
      <c r="C25" s="97">
        <f>$F25/100</f>
        <v>0.05</v>
      </c>
      <c r="D25" s="27"/>
      <c r="E25" s="28"/>
      <c r="F25" s="136">
        <f>SUM(F26:F28)</f>
        <v>5</v>
      </c>
      <c r="G25" s="28"/>
      <c r="H25" s="29"/>
      <c r="I25" s="28"/>
      <c r="J25" s="30"/>
      <c r="K25" s="22"/>
      <c r="L25" s="23"/>
      <c r="M25" s="22"/>
      <c r="N25" s="23"/>
      <c r="O25" s="22"/>
      <c r="P25" s="23"/>
      <c r="Q25" s="31"/>
      <c r="R25" s="32"/>
      <c r="S25" s="31"/>
      <c r="T25" s="32"/>
      <c r="U25" s="31"/>
      <c r="V25" s="32"/>
      <c r="W25" s="31"/>
      <c r="X25" s="32"/>
      <c r="Y25" s="31"/>
      <c r="Z25" s="32"/>
      <c r="AA25" s="31"/>
      <c r="AB25" s="32"/>
      <c r="AC25" s="31"/>
      <c r="AD25" s="32"/>
      <c r="AE25" s="31"/>
      <c r="AF25" s="32"/>
      <c r="AG25" s="31"/>
      <c r="AH25" s="32"/>
      <c r="AI25" s="52"/>
      <c r="AJ25" s="32"/>
      <c r="AK25" s="32"/>
    </row>
    <row r="26" spans="2:37" s="61" customFormat="1" ht="163.19999999999999" customHeight="1" x14ac:dyDescent="0.25">
      <c r="B26" s="81" t="s">
        <v>65</v>
      </c>
      <c r="C26" s="87" t="s">
        <v>174</v>
      </c>
      <c r="D26" s="86">
        <v>22</v>
      </c>
      <c r="E26" s="63" t="s">
        <v>154</v>
      </c>
      <c r="F26" s="37">
        <v>1</v>
      </c>
      <c r="G26" s="86" t="s">
        <v>45</v>
      </c>
      <c r="H26" s="86" t="s">
        <v>66</v>
      </c>
      <c r="I26" s="39" t="s">
        <v>243</v>
      </c>
      <c r="J26" s="50" t="s">
        <v>40</v>
      </c>
      <c r="K26" s="34"/>
      <c r="L26" s="34"/>
      <c r="M26" s="34"/>
      <c r="N26" s="34"/>
      <c r="O26" s="34"/>
      <c r="P26" s="34"/>
      <c r="Q26" s="35"/>
      <c r="R26" s="35"/>
      <c r="S26" s="35"/>
      <c r="T26" s="35"/>
      <c r="U26" s="76">
        <v>1</v>
      </c>
      <c r="V26" s="35"/>
      <c r="W26" s="35"/>
      <c r="X26" s="35"/>
      <c r="Y26" s="35"/>
      <c r="Z26" s="35"/>
      <c r="AA26" s="35"/>
      <c r="AB26" s="35"/>
      <c r="AC26" s="35"/>
      <c r="AD26" s="35"/>
      <c r="AE26" s="35"/>
      <c r="AF26" s="35"/>
      <c r="AG26" s="35"/>
      <c r="AH26" s="35"/>
      <c r="AI26" s="52">
        <f t="shared" ref="AI26:AJ28" si="4">K26+M26+O26+Q26+S26+U26+W26+Y26+AA26+AC26+AE26+AG26</f>
        <v>1</v>
      </c>
      <c r="AJ26" s="53">
        <f t="shared" si="4"/>
        <v>0</v>
      </c>
      <c r="AK26" s="54">
        <f t="shared" si="2"/>
        <v>0</v>
      </c>
    </row>
    <row r="27" spans="2:37" s="61" customFormat="1" ht="201.6" customHeight="1" x14ac:dyDescent="0.25">
      <c r="B27" s="181" t="s">
        <v>67</v>
      </c>
      <c r="C27" s="181" t="s">
        <v>175</v>
      </c>
      <c r="D27" s="66">
        <v>24</v>
      </c>
      <c r="E27" s="65" t="s">
        <v>186</v>
      </c>
      <c r="F27" s="56">
        <v>2.5</v>
      </c>
      <c r="G27" s="66" t="s">
        <v>45</v>
      </c>
      <c r="H27" s="66" t="s">
        <v>68</v>
      </c>
      <c r="I27" s="65" t="s">
        <v>209</v>
      </c>
      <c r="J27" s="50" t="s">
        <v>40</v>
      </c>
      <c r="K27" s="58"/>
      <c r="L27" s="58"/>
      <c r="M27" s="58"/>
      <c r="N27" s="58"/>
      <c r="O27" s="137">
        <v>0.25</v>
      </c>
      <c r="P27" s="58"/>
      <c r="Q27" s="75">
        <v>1</v>
      </c>
      <c r="R27" s="59"/>
      <c r="S27" s="59"/>
      <c r="T27" s="59"/>
      <c r="U27" s="59"/>
      <c r="V27" s="59"/>
      <c r="W27" s="59"/>
      <c r="X27" s="59"/>
      <c r="Y27" s="59"/>
      <c r="Z27" s="59"/>
      <c r="AA27" s="137">
        <v>0.25</v>
      </c>
      <c r="AB27" s="59"/>
      <c r="AC27" s="75">
        <v>1</v>
      </c>
      <c r="AD27" s="59"/>
      <c r="AE27" s="59"/>
      <c r="AF27" s="59"/>
      <c r="AG27" s="59"/>
      <c r="AH27" s="59"/>
      <c r="AI27" s="52">
        <f t="shared" si="4"/>
        <v>2.5</v>
      </c>
      <c r="AJ27" s="53">
        <f t="shared" si="4"/>
        <v>0</v>
      </c>
      <c r="AK27" s="54">
        <f t="shared" si="2"/>
        <v>0</v>
      </c>
    </row>
    <row r="28" spans="2:37" s="61" customFormat="1" ht="185.4" customHeight="1" x14ac:dyDescent="0.25">
      <c r="B28" s="182" t="s">
        <v>71</v>
      </c>
      <c r="C28" s="183" t="s">
        <v>178</v>
      </c>
      <c r="D28" s="66">
        <v>33</v>
      </c>
      <c r="E28" s="67" t="s">
        <v>119</v>
      </c>
      <c r="F28" s="56">
        <v>1.5</v>
      </c>
      <c r="G28" s="86" t="s">
        <v>263</v>
      </c>
      <c r="H28" s="86" t="s">
        <v>73</v>
      </c>
      <c r="I28" s="71" t="s">
        <v>74</v>
      </c>
      <c r="J28" s="50" t="s">
        <v>40</v>
      </c>
      <c r="K28" s="58"/>
      <c r="L28" s="58"/>
      <c r="M28" s="58"/>
      <c r="N28" s="58"/>
      <c r="O28" s="58"/>
      <c r="P28" s="58"/>
      <c r="Q28" s="75">
        <v>0.5</v>
      </c>
      <c r="R28" s="59"/>
      <c r="S28" s="59"/>
      <c r="T28" s="59"/>
      <c r="U28" s="59"/>
      <c r="V28" s="59"/>
      <c r="W28" s="75">
        <v>0.5</v>
      </c>
      <c r="X28" s="59"/>
      <c r="Y28" s="59"/>
      <c r="Z28" s="59"/>
      <c r="AA28" s="59"/>
      <c r="AB28" s="59"/>
      <c r="AC28" s="75">
        <v>0.5</v>
      </c>
      <c r="AD28" s="59"/>
      <c r="AE28" s="59"/>
      <c r="AF28" s="59"/>
      <c r="AG28" s="59"/>
      <c r="AH28" s="59"/>
      <c r="AI28" s="138">
        <f t="shared" si="4"/>
        <v>1.5</v>
      </c>
      <c r="AJ28" s="53">
        <f t="shared" si="4"/>
        <v>0</v>
      </c>
      <c r="AK28" s="54">
        <f t="shared" si="2"/>
        <v>0</v>
      </c>
    </row>
    <row r="29" spans="2:37" s="42" customFormat="1" ht="31.5" customHeight="1" x14ac:dyDescent="0.25">
      <c r="B29" s="260" t="s">
        <v>100</v>
      </c>
      <c r="C29" s="262">
        <f>+C13+C15+C20+C25</f>
        <v>0.20500000000000002</v>
      </c>
      <c r="D29" s="263"/>
      <c r="E29" s="266" t="s">
        <v>32</v>
      </c>
      <c r="F29" s="266"/>
      <c r="G29" s="266"/>
      <c r="H29" s="266"/>
      <c r="I29" s="266"/>
      <c r="J29" s="266"/>
      <c r="K29" s="40">
        <f t="shared" ref="K29:AH29" si="5">SUM(K13:K27)</f>
        <v>0</v>
      </c>
      <c r="L29" s="40">
        <f t="shared" si="5"/>
        <v>0</v>
      </c>
      <c r="M29" s="69">
        <f t="shared" si="5"/>
        <v>0</v>
      </c>
      <c r="N29" s="70">
        <f t="shared" si="5"/>
        <v>0</v>
      </c>
      <c r="O29" s="69">
        <f t="shared" si="5"/>
        <v>0.25</v>
      </c>
      <c r="P29" s="70">
        <f t="shared" si="5"/>
        <v>0</v>
      </c>
      <c r="Q29" s="69">
        <f t="shared" si="5"/>
        <v>4.5</v>
      </c>
      <c r="R29" s="70">
        <f t="shared" si="5"/>
        <v>0</v>
      </c>
      <c r="S29" s="69">
        <f t="shared" si="5"/>
        <v>3</v>
      </c>
      <c r="T29" s="70">
        <f t="shared" si="5"/>
        <v>0</v>
      </c>
      <c r="U29" s="69">
        <f t="shared" si="5"/>
        <v>2</v>
      </c>
      <c r="V29" s="70">
        <f t="shared" si="5"/>
        <v>0</v>
      </c>
      <c r="W29" s="69">
        <f t="shared" si="5"/>
        <v>3.5</v>
      </c>
      <c r="X29" s="70">
        <f t="shared" si="5"/>
        <v>0</v>
      </c>
      <c r="Y29" s="69">
        <f t="shared" si="5"/>
        <v>1</v>
      </c>
      <c r="Z29" s="70">
        <f t="shared" si="5"/>
        <v>0</v>
      </c>
      <c r="AA29" s="69">
        <f t="shared" si="5"/>
        <v>2.25</v>
      </c>
      <c r="AB29" s="70">
        <f t="shared" si="5"/>
        <v>0</v>
      </c>
      <c r="AC29" s="69">
        <f t="shared" si="5"/>
        <v>2.5</v>
      </c>
      <c r="AD29" s="70">
        <f t="shared" si="5"/>
        <v>0</v>
      </c>
      <c r="AE29" s="69">
        <f t="shared" si="5"/>
        <v>0</v>
      </c>
      <c r="AF29" s="70">
        <f t="shared" si="5"/>
        <v>0</v>
      </c>
      <c r="AG29" s="69">
        <f t="shared" si="5"/>
        <v>0</v>
      </c>
      <c r="AH29" s="70">
        <f t="shared" si="5"/>
        <v>0</v>
      </c>
      <c r="AI29" s="139">
        <f>SUM(AI13:AI28)</f>
        <v>20.5</v>
      </c>
      <c r="AJ29" s="69">
        <f>SUM(AJ13:AJ27)</f>
        <v>0</v>
      </c>
      <c r="AK29" s="41">
        <f>AVERAGE(AK13:AK27)</f>
        <v>0</v>
      </c>
    </row>
    <row r="30" spans="2:37" s="42" customFormat="1" ht="31.5" customHeight="1" x14ac:dyDescent="0.25">
      <c r="B30" s="261"/>
      <c r="C30" s="264"/>
      <c r="D30" s="265"/>
      <c r="E30" s="266" t="s">
        <v>101</v>
      </c>
      <c r="F30" s="266"/>
      <c r="G30" s="266"/>
      <c r="H30" s="266"/>
      <c r="I30" s="266"/>
      <c r="J30" s="266"/>
      <c r="K30" s="40">
        <f>SUM(K13:K29)</f>
        <v>0</v>
      </c>
      <c r="L30" s="40">
        <f>SUM(L13:L29)</f>
        <v>0</v>
      </c>
      <c r="M30" s="69">
        <f>+M29</f>
        <v>0</v>
      </c>
      <c r="N30" s="70">
        <f>+N29</f>
        <v>0</v>
      </c>
      <c r="O30" s="69">
        <f>+O29+M30</f>
        <v>0.25</v>
      </c>
      <c r="P30" s="70">
        <f>+P29+N30</f>
        <v>0</v>
      </c>
      <c r="Q30" s="69">
        <f>+Q29+O30</f>
        <v>4.75</v>
      </c>
      <c r="R30" s="70">
        <f>+R29</f>
        <v>0</v>
      </c>
      <c r="S30" s="69">
        <f>Q30+S29</f>
        <v>7.75</v>
      </c>
      <c r="T30" s="70">
        <f t="shared" ref="T30:AG30" si="6">+R30+T29</f>
        <v>0</v>
      </c>
      <c r="U30" s="69">
        <f t="shared" si="6"/>
        <v>9.75</v>
      </c>
      <c r="V30" s="70">
        <f t="shared" si="6"/>
        <v>0</v>
      </c>
      <c r="W30" s="69">
        <f t="shared" si="6"/>
        <v>13.25</v>
      </c>
      <c r="X30" s="70">
        <f t="shared" si="6"/>
        <v>0</v>
      </c>
      <c r="Y30" s="69">
        <f t="shared" si="6"/>
        <v>14.25</v>
      </c>
      <c r="Z30" s="70">
        <f t="shared" si="6"/>
        <v>0</v>
      </c>
      <c r="AA30" s="69">
        <f t="shared" si="6"/>
        <v>16.5</v>
      </c>
      <c r="AB30" s="70">
        <f t="shared" si="6"/>
        <v>0</v>
      </c>
      <c r="AC30" s="69">
        <f t="shared" si="6"/>
        <v>19</v>
      </c>
      <c r="AD30" s="70">
        <f t="shared" si="6"/>
        <v>0</v>
      </c>
      <c r="AE30" s="69">
        <f t="shared" si="6"/>
        <v>19</v>
      </c>
      <c r="AF30" s="70">
        <f t="shared" si="6"/>
        <v>0</v>
      </c>
      <c r="AG30" s="69">
        <f t="shared" si="6"/>
        <v>19</v>
      </c>
      <c r="AH30" s="70">
        <f>+AF30+AH29</f>
        <v>0</v>
      </c>
      <c r="AI30" s="248"/>
      <c r="AJ30" s="249"/>
      <c r="AK30" s="250"/>
    </row>
    <row r="31" spans="2:37" ht="15" x14ac:dyDescent="0.25">
      <c r="J31" s="43"/>
    </row>
    <row r="32" spans="2:37" ht="17.399999999999999" x14ac:dyDescent="0.3">
      <c r="B32" s="45" t="s">
        <v>102</v>
      </c>
      <c r="J32" s="43"/>
    </row>
    <row r="33" spans="2:35" ht="20.399999999999999" x14ac:dyDescent="0.35">
      <c r="B33" s="46" t="s">
        <v>103</v>
      </c>
      <c r="J33" s="43"/>
      <c r="AI33" s="140"/>
    </row>
    <row r="34" spans="2:35" ht="20.399999999999999" x14ac:dyDescent="0.35">
      <c r="B34" s="46" t="s">
        <v>104</v>
      </c>
      <c r="J34" s="43"/>
    </row>
    <row r="35" spans="2:35" ht="18" x14ac:dyDescent="0.35">
      <c r="B35" s="131" t="s">
        <v>142</v>
      </c>
      <c r="J35" s="43"/>
    </row>
    <row r="36" spans="2:35" ht="18" x14ac:dyDescent="0.35">
      <c r="B36" s="131" t="s">
        <v>143</v>
      </c>
      <c r="J36" s="43"/>
    </row>
    <row r="37" spans="2:35" ht="15" x14ac:dyDescent="0.25">
      <c r="J37" s="43"/>
    </row>
    <row r="38" spans="2:35" ht="15" customHeight="1" x14ac:dyDescent="0.25">
      <c r="B38" s="251" t="s">
        <v>136</v>
      </c>
      <c r="C38" s="251"/>
      <c r="D38" s="251"/>
      <c r="E38" s="251"/>
      <c r="F38" s="251"/>
      <c r="G38" s="251"/>
      <c r="H38" s="251"/>
      <c r="I38" s="251"/>
      <c r="J38" s="251"/>
      <c r="K38" s="251"/>
      <c r="L38" s="251"/>
      <c r="M38" s="251"/>
      <c r="N38" s="251"/>
      <c r="O38" s="251"/>
      <c r="P38" s="251"/>
    </row>
    <row r="39" spans="2:35" ht="15" x14ac:dyDescent="0.25">
      <c r="J39" s="43"/>
    </row>
    <row r="40" spans="2:35" ht="15" x14ac:dyDescent="0.25">
      <c r="J40" s="43"/>
    </row>
    <row r="41" spans="2:35" ht="15" x14ac:dyDescent="0.25">
      <c r="E41" s="98"/>
      <c r="J41" s="43"/>
    </row>
  </sheetData>
  <mergeCells count="42">
    <mergeCell ref="AI30:AK30"/>
    <mergeCell ref="U11:V11"/>
    <mergeCell ref="W11:X11"/>
    <mergeCell ref="Y11:Z11"/>
    <mergeCell ref="AA11:AB11"/>
    <mergeCell ref="AC11:AD11"/>
    <mergeCell ref="AE11:AF11"/>
    <mergeCell ref="C16:C18"/>
    <mergeCell ref="B29:B30"/>
    <mergeCell ref="C29:D30"/>
    <mergeCell ref="E29:J29"/>
    <mergeCell ref="E30:J30"/>
    <mergeCell ref="B38:P38"/>
    <mergeCell ref="C6:AK6"/>
    <mergeCell ref="C7:AK7"/>
    <mergeCell ref="C8:AK8"/>
    <mergeCell ref="B10:B12"/>
    <mergeCell ref="C10:C12"/>
    <mergeCell ref="D10:F10"/>
    <mergeCell ref="G10:G12"/>
    <mergeCell ref="H10:H12"/>
    <mergeCell ref="I10:I12"/>
    <mergeCell ref="J10:J12"/>
    <mergeCell ref="K10:AJ10"/>
    <mergeCell ref="AK10:AK12"/>
    <mergeCell ref="AG11:AH11"/>
    <mergeCell ref="AI11:AJ11"/>
    <mergeCell ref="B16:B18"/>
    <mergeCell ref="B2:C4"/>
    <mergeCell ref="D2:AG4"/>
    <mergeCell ref="O11:P11"/>
    <mergeCell ref="Q11:R11"/>
    <mergeCell ref="S11:T11"/>
    <mergeCell ref="M11:N11"/>
    <mergeCell ref="AH2:AK2"/>
    <mergeCell ref="AH3:AI3"/>
    <mergeCell ref="AJ3:AK3"/>
    <mergeCell ref="AH4:AK4"/>
    <mergeCell ref="D11:D12"/>
    <mergeCell ref="E11:E12"/>
    <mergeCell ref="F11:F12"/>
    <mergeCell ref="K11:L11"/>
  </mergeCells>
  <conditionalFormatting sqref="O14">
    <cfRule type="cellIs" dxfId="28" priority="3" operator="greaterThan">
      <formula>"O"</formula>
    </cfRule>
  </conditionalFormatting>
  <conditionalFormatting sqref="O27">
    <cfRule type="cellIs" dxfId="27" priority="2" operator="greaterThan">
      <formula>"O"</formula>
    </cfRule>
  </conditionalFormatting>
  <conditionalFormatting sqref="Q13:AH28">
    <cfRule type="cellIs" dxfId="26" priority="1" operator="greaterThan">
      <formula>"O"</formula>
    </cfRule>
  </conditionalFormatting>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2:AL80"/>
  <sheetViews>
    <sheetView workbookViewId="0">
      <selection activeCell="X29" sqref="X29"/>
    </sheetView>
  </sheetViews>
  <sheetFormatPr baseColWidth="10" defaultColWidth="11.44140625" defaultRowHeight="10.199999999999999" x14ac:dyDescent="0.2"/>
  <cols>
    <col min="1" max="1" width="2.88671875" style="1" customWidth="1"/>
    <col min="2" max="2" width="29.5546875" style="2" customWidth="1"/>
    <col min="3" max="3" width="23.109375" style="1" customWidth="1"/>
    <col min="4" max="4" width="6.109375" style="2" customWidth="1"/>
    <col min="5" max="5" width="66.88671875" style="1" customWidth="1"/>
    <col min="6" max="6" width="13.44140625" style="3" customWidth="1"/>
    <col min="7" max="7" width="40.6640625" style="1" customWidth="1"/>
    <col min="8" max="8" width="23.88671875" style="2" customWidth="1"/>
    <col min="9" max="9" width="52.44140625" style="1" customWidth="1"/>
    <col min="10" max="10" width="22.88671875" style="2" customWidth="1"/>
    <col min="11" max="12" width="6.109375" style="1" hidden="1" customWidth="1"/>
    <col min="13" max="14" width="10.109375" style="1" customWidth="1"/>
    <col min="15" max="16" width="9.6640625" style="1" customWidth="1"/>
    <col min="17" max="32" width="9.109375" style="2" customWidth="1"/>
    <col min="33" max="33" width="10.44140625" style="2" customWidth="1"/>
    <col min="34" max="34" width="10.6640625" style="2" customWidth="1"/>
    <col min="35" max="35" width="15.5546875" style="1" customWidth="1"/>
    <col min="36" max="36" width="9.109375" style="1" customWidth="1"/>
    <col min="37" max="37" width="15.5546875" style="1" customWidth="1"/>
    <col min="38" max="16384" width="11.44140625" style="1"/>
  </cols>
  <sheetData>
    <row r="2" spans="2:37" ht="20.25" customHeight="1" x14ac:dyDescent="0.2">
      <c r="B2" s="291" t="s">
        <v>0</v>
      </c>
      <c r="C2" s="291"/>
      <c r="D2" s="292" t="s">
        <v>105</v>
      </c>
      <c r="E2" s="293"/>
      <c r="F2" s="293"/>
      <c r="G2" s="293"/>
      <c r="H2" s="293"/>
      <c r="I2" s="293"/>
      <c r="J2" s="293"/>
      <c r="K2" s="293"/>
      <c r="L2" s="293"/>
      <c r="M2" s="293"/>
      <c r="N2" s="293"/>
      <c r="O2" s="293"/>
      <c r="P2" s="293"/>
      <c r="Q2" s="293"/>
      <c r="R2" s="293"/>
      <c r="S2" s="293"/>
      <c r="T2" s="293"/>
      <c r="U2" s="293"/>
      <c r="V2" s="293"/>
      <c r="W2" s="293"/>
      <c r="X2" s="293"/>
      <c r="Y2" s="293"/>
      <c r="Z2" s="293"/>
      <c r="AA2" s="293"/>
      <c r="AB2" s="293"/>
      <c r="AC2" s="293"/>
      <c r="AD2" s="293"/>
      <c r="AE2" s="293"/>
      <c r="AF2" s="293"/>
      <c r="AG2" s="294"/>
      <c r="AH2" s="301" t="s">
        <v>1</v>
      </c>
      <c r="AI2" s="301"/>
      <c r="AJ2" s="301"/>
      <c r="AK2" s="301"/>
    </row>
    <row r="3" spans="2:37" ht="30" customHeight="1" x14ac:dyDescent="0.25">
      <c r="B3" s="291"/>
      <c r="C3" s="291"/>
      <c r="D3" s="295"/>
      <c r="E3" s="296"/>
      <c r="F3" s="296"/>
      <c r="G3" s="296"/>
      <c r="H3" s="296"/>
      <c r="I3" s="296"/>
      <c r="J3" s="296"/>
      <c r="K3" s="296"/>
      <c r="L3" s="296"/>
      <c r="M3" s="296"/>
      <c r="N3" s="296"/>
      <c r="O3" s="296"/>
      <c r="P3" s="296"/>
      <c r="Q3" s="296"/>
      <c r="R3" s="296"/>
      <c r="S3" s="296"/>
      <c r="T3" s="296"/>
      <c r="U3" s="296"/>
      <c r="V3" s="296"/>
      <c r="W3" s="296"/>
      <c r="X3" s="296"/>
      <c r="Y3" s="296"/>
      <c r="Z3" s="296"/>
      <c r="AA3" s="296"/>
      <c r="AB3" s="296"/>
      <c r="AC3" s="296"/>
      <c r="AD3" s="296"/>
      <c r="AE3" s="296"/>
      <c r="AF3" s="296"/>
      <c r="AG3" s="297"/>
      <c r="AH3" s="302" t="s">
        <v>245</v>
      </c>
      <c r="AI3" s="302"/>
      <c r="AJ3" s="303" t="s">
        <v>2</v>
      </c>
      <c r="AK3" s="303"/>
    </row>
    <row r="4" spans="2:37" ht="26.25" customHeight="1" x14ac:dyDescent="0.25">
      <c r="B4" s="291"/>
      <c r="C4" s="291"/>
      <c r="D4" s="298"/>
      <c r="E4" s="299"/>
      <c r="F4" s="299"/>
      <c r="G4" s="299"/>
      <c r="H4" s="299"/>
      <c r="I4" s="299"/>
      <c r="J4" s="299"/>
      <c r="K4" s="299"/>
      <c r="L4" s="299"/>
      <c r="M4" s="299"/>
      <c r="N4" s="299"/>
      <c r="O4" s="299"/>
      <c r="P4" s="299"/>
      <c r="Q4" s="299"/>
      <c r="R4" s="299"/>
      <c r="S4" s="299"/>
      <c r="T4" s="299"/>
      <c r="U4" s="299"/>
      <c r="V4" s="299"/>
      <c r="W4" s="299"/>
      <c r="X4" s="299"/>
      <c r="Y4" s="299"/>
      <c r="Z4" s="299"/>
      <c r="AA4" s="299"/>
      <c r="AB4" s="299"/>
      <c r="AC4" s="299"/>
      <c r="AD4" s="299"/>
      <c r="AE4" s="299"/>
      <c r="AF4" s="299"/>
      <c r="AG4" s="300"/>
      <c r="AH4" s="304" t="s">
        <v>246</v>
      </c>
      <c r="AI4" s="304"/>
      <c r="AJ4" s="304"/>
      <c r="AK4" s="304"/>
    </row>
    <row r="5" spans="2:37" ht="6.75" customHeight="1" x14ac:dyDescent="0.3">
      <c r="B5" s="47"/>
      <c r="AI5" s="4"/>
      <c r="AJ5"/>
      <c r="AK5"/>
    </row>
    <row r="6" spans="2:37" ht="24" customHeight="1" x14ac:dyDescent="0.3">
      <c r="B6" s="5" t="s">
        <v>3</v>
      </c>
      <c r="C6" s="268">
        <v>2024</v>
      </c>
      <c r="D6" s="269"/>
      <c r="E6" s="269"/>
      <c r="F6" s="269"/>
      <c r="G6" s="269"/>
      <c r="H6" s="269"/>
      <c r="I6" s="269"/>
      <c r="J6" s="269"/>
      <c r="K6" s="269"/>
      <c r="L6" s="269"/>
      <c r="M6" s="269"/>
      <c r="N6" s="269"/>
      <c r="O6" s="269"/>
      <c r="P6" s="269"/>
      <c r="Q6" s="269"/>
      <c r="R6" s="269"/>
      <c r="S6" s="269"/>
      <c r="T6" s="269"/>
      <c r="U6" s="269"/>
      <c r="V6" s="269"/>
      <c r="W6" s="269"/>
      <c r="X6" s="269"/>
      <c r="Y6" s="269"/>
      <c r="Z6" s="269"/>
      <c r="AA6" s="269"/>
      <c r="AB6" s="269"/>
      <c r="AC6" s="269"/>
      <c r="AD6" s="269"/>
      <c r="AE6" s="269"/>
      <c r="AF6" s="269"/>
      <c r="AG6" s="269"/>
      <c r="AH6" s="269"/>
      <c r="AI6" s="269"/>
      <c r="AJ6" s="269"/>
      <c r="AK6" s="270"/>
    </row>
    <row r="7" spans="2:37" ht="24" customHeight="1" x14ac:dyDescent="0.2">
      <c r="B7" s="6" t="s">
        <v>4</v>
      </c>
      <c r="C7" s="271" t="s">
        <v>5</v>
      </c>
      <c r="D7" s="272"/>
      <c r="E7" s="272"/>
      <c r="F7" s="272"/>
      <c r="G7" s="272"/>
      <c r="H7" s="272"/>
      <c r="I7" s="272"/>
      <c r="J7" s="272"/>
      <c r="K7" s="272"/>
      <c r="L7" s="272"/>
      <c r="M7" s="272"/>
      <c r="N7" s="272"/>
      <c r="O7" s="272"/>
      <c r="P7" s="272"/>
      <c r="Q7" s="272"/>
      <c r="R7" s="272"/>
      <c r="S7" s="272"/>
      <c r="T7" s="272"/>
      <c r="U7" s="272"/>
      <c r="V7" s="272"/>
      <c r="W7" s="272"/>
      <c r="X7" s="272"/>
      <c r="Y7" s="272"/>
      <c r="Z7" s="272"/>
      <c r="AA7" s="272"/>
      <c r="AB7" s="272"/>
      <c r="AC7" s="272"/>
      <c r="AD7" s="272"/>
      <c r="AE7" s="272"/>
      <c r="AF7" s="272"/>
      <c r="AG7" s="272"/>
      <c r="AH7" s="272"/>
      <c r="AI7" s="272"/>
      <c r="AJ7" s="272"/>
      <c r="AK7" s="273"/>
    </row>
    <row r="8" spans="2:37" ht="24" customHeight="1" x14ac:dyDescent="0.2">
      <c r="B8" s="6" t="s">
        <v>6</v>
      </c>
      <c r="C8" s="274" t="s">
        <v>7</v>
      </c>
      <c r="D8" s="274"/>
      <c r="E8" s="274"/>
      <c r="F8" s="274"/>
      <c r="G8" s="274"/>
      <c r="H8" s="274"/>
      <c r="I8" s="274"/>
      <c r="J8" s="274"/>
      <c r="K8" s="274"/>
      <c r="L8" s="274"/>
      <c r="M8" s="274"/>
      <c r="N8" s="274"/>
      <c r="O8" s="274"/>
      <c r="P8" s="274"/>
      <c r="Q8" s="274"/>
      <c r="R8" s="274"/>
      <c r="S8" s="274"/>
      <c r="T8" s="274"/>
      <c r="U8" s="274"/>
      <c r="V8" s="274"/>
      <c r="W8" s="274"/>
      <c r="X8" s="274"/>
      <c r="Y8" s="274"/>
      <c r="Z8" s="274"/>
      <c r="AA8" s="274"/>
      <c r="AB8" s="274"/>
      <c r="AC8" s="274"/>
      <c r="AD8" s="274"/>
      <c r="AE8" s="274"/>
      <c r="AF8" s="274"/>
      <c r="AG8" s="274"/>
      <c r="AH8" s="274"/>
      <c r="AI8" s="274"/>
      <c r="AJ8" s="274"/>
      <c r="AK8" s="274"/>
    </row>
    <row r="9" spans="2:37" s="8" customFormat="1" ht="13.2" x14ac:dyDescent="0.25">
      <c r="B9" s="7"/>
      <c r="D9" s="9"/>
      <c r="E9" s="10"/>
      <c r="F9" s="11"/>
      <c r="H9" s="9"/>
      <c r="J9" s="9"/>
      <c r="K9" s="10"/>
      <c r="L9" s="10"/>
      <c r="M9" s="10"/>
      <c r="N9" s="10"/>
      <c r="O9" s="10"/>
      <c r="P9" s="10"/>
      <c r="Q9" s="12"/>
      <c r="R9" s="13"/>
      <c r="S9" s="12"/>
      <c r="T9" s="13"/>
      <c r="U9" s="12"/>
      <c r="V9" s="13"/>
      <c r="W9" s="12"/>
      <c r="X9" s="13"/>
      <c r="Y9" s="12"/>
      <c r="Z9" s="13"/>
      <c r="AA9" s="12"/>
      <c r="AB9" s="13"/>
      <c r="AC9" s="12"/>
      <c r="AD9" s="13"/>
      <c r="AE9" s="12"/>
      <c r="AF9" s="13"/>
      <c r="AG9" s="13"/>
      <c r="AH9" s="13"/>
      <c r="AI9" s="12"/>
      <c r="AJ9" s="12"/>
    </row>
    <row r="10" spans="2:37" ht="21.75" customHeight="1" x14ac:dyDescent="0.2">
      <c r="B10" s="275" t="s">
        <v>8</v>
      </c>
      <c r="C10" s="260" t="s">
        <v>9</v>
      </c>
      <c r="D10" s="278" t="s">
        <v>10</v>
      </c>
      <c r="E10" s="279"/>
      <c r="F10" s="280"/>
      <c r="G10" s="260" t="s">
        <v>11</v>
      </c>
      <c r="H10" s="282" t="s">
        <v>12</v>
      </c>
      <c r="I10" s="282" t="s">
        <v>13</v>
      </c>
      <c r="J10" s="282" t="s">
        <v>14</v>
      </c>
      <c r="K10" s="283" t="s">
        <v>15</v>
      </c>
      <c r="L10" s="284"/>
      <c r="M10" s="284"/>
      <c r="N10" s="284"/>
      <c r="O10" s="284"/>
      <c r="P10" s="284"/>
      <c r="Q10" s="284"/>
      <c r="R10" s="284"/>
      <c r="S10" s="284"/>
      <c r="T10" s="284"/>
      <c r="U10" s="284"/>
      <c r="V10" s="284"/>
      <c r="W10" s="284"/>
      <c r="X10" s="284"/>
      <c r="Y10" s="284"/>
      <c r="Z10" s="284"/>
      <c r="AA10" s="284"/>
      <c r="AB10" s="284"/>
      <c r="AC10" s="284"/>
      <c r="AD10" s="284"/>
      <c r="AE10" s="284"/>
      <c r="AF10" s="284"/>
      <c r="AG10" s="284"/>
      <c r="AH10" s="284"/>
      <c r="AI10" s="284"/>
      <c r="AJ10" s="285"/>
      <c r="AK10" s="286" t="s">
        <v>16</v>
      </c>
    </row>
    <row r="11" spans="2:37" ht="32.25" customHeight="1" x14ac:dyDescent="0.2">
      <c r="B11" s="267"/>
      <c r="C11" s="276"/>
      <c r="D11" s="287" t="s">
        <v>17</v>
      </c>
      <c r="E11" s="287" t="s">
        <v>18</v>
      </c>
      <c r="F11" s="289" t="s">
        <v>19</v>
      </c>
      <c r="G11" s="281"/>
      <c r="H11" s="276"/>
      <c r="I11" s="276"/>
      <c r="J11" s="276"/>
      <c r="K11" s="267" t="s">
        <v>20</v>
      </c>
      <c r="L11" s="267"/>
      <c r="M11" s="267" t="s">
        <v>21</v>
      </c>
      <c r="N11" s="267"/>
      <c r="O11" s="267" t="s">
        <v>22</v>
      </c>
      <c r="P11" s="267"/>
      <c r="Q11" s="267" t="s">
        <v>23</v>
      </c>
      <c r="R11" s="267"/>
      <c r="S11" s="267" t="s">
        <v>24</v>
      </c>
      <c r="T11" s="267"/>
      <c r="U11" s="267" t="s">
        <v>25</v>
      </c>
      <c r="V11" s="267"/>
      <c r="W11" s="267" t="s">
        <v>26</v>
      </c>
      <c r="X11" s="267"/>
      <c r="Y11" s="267" t="s">
        <v>27</v>
      </c>
      <c r="Z11" s="267"/>
      <c r="AA11" s="267" t="s">
        <v>28</v>
      </c>
      <c r="AB11" s="267"/>
      <c r="AC11" s="267" t="s">
        <v>29</v>
      </c>
      <c r="AD11" s="267"/>
      <c r="AE11" s="267" t="s">
        <v>30</v>
      </c>
      <c r="AF11" s="267"/>
      <c r="AG11" s="267" t="s">
        <v>31</v>
      </c>
      <c r="AH11" s="267"/>
      <c r="AI11" s="267" t="s">
        <v>32</v>
      </c>
      <c r="AJ11" s="267"/>
      <c r="AK11" s="286"/>
    </row>
    <row r="12" spans="2:37" ht="53.25" customHeight="1" x14ac:dyDescent="0.2">
      <c r="B12" s="267"/>
      <c r="C12" s="277"/>
      <c r="D12" s="288"/>
      <c r="E12" s="288"/>
      <c r="F12" s="290"/>
      <c r="G12" s="261"/>
      <c r="H12" s="277"/>
      <c r="I12" s="277"/>
      <c r="J12" s="277"/>
      <c r="K12" s="90" t="s">
        <v>33</v>
      </c>
      <c r="L12" s="14" t="s">
        <v>34</v>
      </c>
      <c r="M12" s="90" t="s">
        <v>33</v>
      </c>
      <c r="N12" s="14" t="s">
        <v>34</v>
      </c>
      <c r="O12" s="90" t="s">
        <v>140</v>
      </c>
      <c r="P12" s="14" t="s">
        <v>141</v>
      </c>
      <c r="Q12" s="15" t="s">
        <v>140</v>
      </c>
      <c r="R12" s="16" t="s">
        <v>141</v>
      </c>
      <c r="S12" s="15" t="s">
        <v>140</v>
      </c>
      <c r="T12" s="16" t="s">
        <v>141</v>
      </c>
      <c r="U12" s="15" t="s">
        <v>140</v>
      </c>
      <c r="V12" s="16" t="s">
        <v>141</v>
      </c>
      <c r="W12" s="15" t="s">
        <v>140</v>
      </c>
      <c r="X12" s="16" t="s">
        <v>141</v>
      </c>
      <c r="Y12" s="15" t="s">
        <v>140</v>
      </c>
      <c r="Z12" s="16" t="s">
        <v>141</v>
      </c>
      <c r="AA12" s="15" t="s">
        <v>140</v>
      </c>
      <c r="AB12" s="16" t="s">
        <v>141</v>
      </c>
      <c r="AC12" s="15" t="s">
        <v>140</v>
      </c>
      <c r="AD12" s="16" t="s">
        <v>141</v>
      </c>
      <c r="AE12" s="15" t="s">
        <v>140</v>
      </c>
      <c r="AF12" s="16" t="s">
        <v>141</v>
      </c>
      <c r="AG12" s="15" t="s">
        <v>140</v>
      </c>
      <c r="AH12" s="16" t="s">
        <v>141</v>
      </c>
      <c r="AI12" s="15" t="s">
        <v>140</v>
      </c>
      <c r="AJ12" s="16" t="s">
        <v>141</v>
      </c>
      <c r="AK12" s="286"/>
    </row>
    <row r="13" spans="2:37" ht="36.75" customHeight="1" x14ac:dyDescent="0.2">
      <c r="B13" s="17" t="s">
        <v>35</v>
      </c>
      <c r="C13" s="18">
        <v>0.02</v>
      </c>
      <c r="D13" s="18"/>
      <c r="E13" s="134"/>
      <c r="F13" s="135">
        <f>SUM(F14:F14)</f>
        <v>2</v>
      </c>
      <c r="G13" s="19"/>
      <c r="H13" s="20"/>
      <c r="I13" s="19"/>
      <c r="J13" s="21"/>
      <c r="K13" s="22"/>
      <c r="L13" s="23"/>
      <c r="M13" s="22"/>
      <c r="N13" s="23"/>
      <c r="O13" s="22"/>
      <c r="P13" s="23"/>
      <c r="Q13" s="22"/>
      <c r="R13" s="23"/>
      <c r="S13" s="22"/>
      <c r="T13" s="23"/>
      <c r="U13" s="22"/>
      <c r="V13" s="23"/>
      <c r="W13" s="22"/>
      <c r="X13" s="23"/>
      <c r="Y13" s="22"/>
      <c r="Z13" s="23"/>
      <c r="AA13" s="22"/>
      <c r="AB13" s="23"/>
      <c r="AC13" s="22"/>
      <c r="AD13" s="23"/>
      <c r="AE13" s="22"/>
      <c r="AF13" s="23"/>
      <c r="AG13" s="22"/>
      <c r="AH13" s="23"/>
      <c r="AI13" s="72"/>
      <c r="AJ13" s="23"/>
      <c r="AK13" s="23"/>
    </row>
    <row r="14" spans="2:37" ht="105" customHeight="1" x14ac:dyDescent="0.2">
      <c r="B14" s="57" t="s">
        <v>36</v>
      </c>
      <c r="C14" s="91" t="s">
        <v>168</v>
      </c>
      <c r="D14" s="50">
        <v>1</v>
      </c>
      <c r="E14" s="65" t="s">
        <v>183</v>
      </c>
      <c r="F14" s="51">
        <v>2</v>
      </c>
      <c r="G14" s="50" t="s">
        <v>37</v>
      </c>
      <c r="H14" s="89" t="s">
        <v>38</v>
      </c>
      <c r="I14" s="88" t="s">
        <v>39</v>
      </c>
      <c r="J14" s="89" t="s">
        <v>40</v>
      </c>
      <c r="K14" s="24"/>
      <c r="L14" s="24"/>
      <c r="M14" s="24"/>
      <c r="N14" s="24"/>
      <c r="O14" s="25"/>
      <c r="P14" s="24"/>
      <c r="Q14" s="25"/>
      <c r="R14" s="25"/>
      <c r="S14" s="25"/>
      <c r="T14" s="25"/>
      <c r="U14" s="74">
        <v>1</v>
      </c>
      <c r="V14" s="94"/>
      <c r="W14" s="74">
        <v>1</v>
      </c>
      <c r="X14" s="25"/>
      <c r="Y14" s="25"/>
      <c r="Z14" s="25"/>
      <c r="AA14" s="25"/>
      <c r="AB14" s="25"/>
      <c r="AC14" s="25"/>
      <c r="AD14" s="25"/>
      <c r="AE14" s="25"/>
      <c r="AF14" s="25"/>
      <c r="AG14" s="25"/>
      <c r="AH14" s="25"/>
      <c r="AI14" s="52">
        <f>K14+M14+O14+Q14+S14+U14+W14+Y14+AA14+AC14+AE14+AG14</f>
        <v>2</v>
      </c>
      <c r="AJ14" s="53">
        <f>L14+N14+P14+R14+T14+V14+X14+Z14+AB14+AD14+AF14+AH14</f>
        <v>0</v>
      </c>
      <c r="AK14" s="54">
        <f>AJ14/AI14</f>
        <v>0</v>
      </c>
    </row>
    <row r="15" spans="2:37" ht="27.75" customHeight="1" x14ac:dyDescent="0.2">
      <c r="B15" s="26" t="s">
        <v>41</v>
      </c>
      <c r="C15" s="97">
        <v>3.5000000000000003E-2</v>
      </c>
      <c r="D15" s="27"/>
      <c r="E15" s="28"/>
      <c r="F15" s="136">
        <f>+F16+F17</f>
        <v>3.5</v>
      </c>
      <c r="G15" s="28"/>
      <c r="H15" s="29"/>
      <c r="I15" s="28"/>
      <c r="J15" s="30"/>
      <c r="K15" s="22"/>
      <c r="L15" s="23"/>
      <c r="M15" s="22"/>
      <c r="N15" s="23"/>
      <c r="O15" s="22"/>
      <c r="P15" s="23"/>
      <c r="Q15" s="31"/>
      <c r="R15" s="32"/>
      <c r="S15" s="31"/>
      <c r="T15" s="32"/>
      <c r="U15" s="31"/>
      <c r="V15" s="32"/>
      <c r="W15" s="31"/>
      <c r="X15" s="32"/>
      <c r="Y15" s="31"/>
      <c r="Z15" s="32"/>
      <c r="AA15" s="31"/>
      <c r="AB15" s="32"/>
      <c r="AC15" s="31"/>
      <c r="AD15" s="32"/>
      <c r="AE15" s="31"/>
      <c r="AF15" s="32"/>
      <c r="AG15" s="31"/>
      <c r="AH15" s="32"/>
      <c r="AI15" s="52"/>
      <c r="AJ15" s="32"/>
      <c r="AK15" s="32"/>
    </row>
    <row r="16" spans="2:37" s="61" customFormat="1" ht="92.4" customHeight="1" x14ac:dyDescent="0.25">
      <c r="B16" s="57" t="s">
        <v>42</v>
      </c>
      <c r="C16" s="55" t="s">
        <v>167</v>
      </c>
      <c r="D16" s="50">
        <v>2</v>
      </c>
      <c r="E16" s="65" t="s">
        <v>203</v>
      </c>
      <c r="F16" s="51">
        <v>1.5</v>
      </c>
      <c r="G16" s="50" t="s">
        <v>37</v>
      </c>
      <c r="H16" s="50" t="s">
        <v>106</v>
      </c>
      <c r="I16" s="55" t="s">
        <v>107</v>
      </c>
      <c r="J16" s="50" t="s">
        <v>40</v>
      </c>
      <c r="K16" s="58"/>
      <c r="L16" s="58"/>
      <c r="M16" s="58"/>
      <c r="N16" s="58"/>
      <c r="O16" s="179">
        <v>0.75</v>
      </c>
      <c r="P16" s="58"/>
      <c r="Q16" s="59"/>
      <c r="R16" s="59"/>
      <c r="S16" s="59"/>
      <c r="T16" s="59"/>
      <c r="U16" s="59"/>
      <c r="V16" s="59"/>
      <c r="W16" s="59"/>
      <c r="X16" s="59"/>
      <c r="Y16" s="59"/>
      <c r="Z16" s="59"/>
      <c r="AA16" s="137">
        <v>0.75</v>
      </c>
      <c r="AB16" s="59"/>
      <c r="AC16" s="59"/>
      <c r="AD16" s="59"/>
      <c r="AE16" s="59"/>
      <c r="AF16" s="59"/>
      <c r="AG16" s="59"/>
      <c r="AH16" s="59"/>
      <c r="AI16" s="60">
        <f t="shared" ref="AI16:AI17" si="0">K16+M16+O16+Q16+S16+U16+W16+Y16+AA16+AC16+AE16+AG16</f>
        <v>1.5</v>
      </c>
      <c r="AJ16" s="33">
        <f>L16+N16+P16+R16+T16+V16+X16+Z16+AB16+AD16+AF16+AH16</f>
        <v>0</v>
      </c>
      <c r="AK16" s="54">
        <f>AJ16/AI16</f>
        <v>0</v>
      </c>
    </row>
    <row r="17" spans="2:37" s="61" customFormat="1" ht="114.75" customHeight="1" x14ac:dyDescent="0.25">
      <c r="B17" s="57" t="s">
        <v>146</v>
      </c>
      <c r="C17" s="65" t="s">
        <v>193</v>
      </c>
      <c r="D17" s="144">
        <v>3</v>
      </c>
      <c r="E17" s="65" t="s">
        <v>194</v>
      </c>
      <c r="F17" s="132">
        <v>2</v>
      </c>
      <c r="G17" s="50" t="s">
        <v>45</v>
      </c>
      <c r="H17" s="50" t="s">
        <v>147</v>
      </c>
      <c r="I17" s="65" t="s">
        <v>226</v>
      </c>
      <c r="J17" s="50" t="s">
        <v>40</v>
      </c>
      <c r="K17" s="58"/>
      <c r="L17" s="58"/>
      <c r="M17" s="58"/>
      <c r="N17" s="58"/>
      <c r="O17" s="25"/>
      <c r="P17" s="58"/>
      <c r="Q17" s="75">
        <v>1</v>
      </c>
      <c r="R17" s="59"/>
      <c r="S17" s="93"/>
      <c r="T17" s="40"/>
      <c r="U17" s="93"/>
      <c r="V17" s="59"/>
      <c r="W17" s="59"/>
      <c r="X17" s="59"/>
      <c r="Y17" s="59"/>
      <c r="Z17" s="59"/>
      <c r="AA17" s="75">
        <v>1</v>
      </c>
      <c r="AB17" s="59"/>
      <c r="AC17" s="59"/>
      <c r="AD17" s="59"/>
      <c r="AE17" s="59"/>
      <c r="AF17" s="59"/>
      <c r="AG17" s="59"/>
      <c r="AH17" s="59"/>
      <c r="AI17" s="60">
        <f t="shared" si="0"/>
        <v>2</v>
      </c>
      <c r="AJ17" s="33">
        <f>L17+N17+P17+R17+T17+V17+X17+Z17+AB17+AD17+AF17+AH17</f>
        <v>0</v>
      </c>
      <c r="AK17" s="54">
        <f>AJ17/AI17</f>
        <v>0</v>
      </c>
    </row>
    <row r="18" spans="2:37" s="61" customFormat="1" ht="24.75" customHeight="1" x14ac:dyDescent="0.25">
      <c r="B18" s="26" t="s">
        <v>43</v>
      </c>
      <c r="C18" s="97">
        <v>0.2</v>
      </c>
      <c r="D18" s="27"/>
      <c r="E18" s="28"/>
      <c r="F18" s="136">
        <f>SUM(F19:F30)</f>
        <v>20</v>
      </c>
      <c r="G18" s="28"/>
      <c r="H18" s="29"/>
      <c r="I18" s="28"/>
      <c r="J18" s="30"/>
      <c r="K18" s="22"/>
      <c r="L18" s="23"/>
      <c r="M18" s="22"/>
      <c r="N18" s="23"/>
      <c r="O18" s="22"/>
      <c r="P18" s="23"/>
      <c r="Q18" s="31"/>
      <c r="R18" s="32"/>
      <c r="S18" s="31"/>
      <c r="T18" s="32"/>
      <c r="U18" s="31"/>
      <c r="V18" s="32"/>
      <c r="W18" s="31"/>
      <c r="X18" s="32"/>
      <c r="Y18" s="31"/>
      <c r="Z18" s="32"/>
      <c r="AA18" s="31"/>
      <c r="AB18" s="32"/>
      <c r="AC18" s="31"/>
      <c r="AD18" s="32"/>
      <c r="AE18" s="31"/>
      <c r="AF18" s="32"/>
      <c r="AG18" s="31"/>
      <c r="AH18" s="32"/>
      <c r="AI18" s="52"/>
      <c r="AJ18" s="32"/>
      <c r="AK18" s="32"/>
    </row>
    <row r="19" spans="2:37" s="61" customFormat="1" ht="95.4" customHeight="1" x14ac:dyDescent="0.25">
      <c r="B19" s="254" t="s">
        <v>44</v>
      </c>
      <c r="C19" s="257" t="s">
        <v>184</v>
      </c>
      <c r="D19" s="62">
        <v>4</v>
      </c>
      <c r="E19" s="78" t="s">
        <v>185</v>
      </c>
      <c r="F19" s="64">
        <v>1</v>
      </c>
      <c r="G19" s="50" t="s">
        <v>45</v>
      </c>
      <c r="H19" s="62" t="s">
        <v>46</v>
      </c>
      <c r="I19" s="55" t="s">
        <v>47</v>
      </c>
      <c r="J19" s="50" t="s">
        <v>40</v>
      </c>
      <c r="K19" s="58"/>
      <c r="L19" s="58"/>
      <c r="M19" s="58"/>
      <c r="N19" s="58"/>
      <c r="O19" s="58"/>
      <c r="P19" s="58"/>
      <c r="Q19" s="75">
        <v>1</v>
      </c>
      <c r="R19" s="59"/>
      <c r="S19" s="93"/>
      <c r="T19" s="93"/>
      <c r="U19" s="93"/>
      <c r="V19" s="59"/>
      <c r="W19" s="59"/>
      <c r="X19" s="59"/>
      <c r="Y19" s="59"/>
      <c r="Z19" s="59"/>
      <c r="AA19" s="59"/>
      <c r="AB19" s="59"/>
      <c r="AC19" s="59"/>
      <c r="AD19" s="59"/>
      <c r="AE19" s="59"/>
      <c r="AF19" s="59"/>
      <c r="AG19" s="59"/>
      <c r="AH19" s="59"/>
      <c r="AI19" s="60">
        <f t="shared" ref="AI19:AJ34" si="1">K19+M19+O19+Q19+S19+U19+W19+Y19+AA19+AC19+AE19+AG19</f>
        <v>1</v>
      </c>
      <c r="AJ19" s="53">
        <f t="shared" si="1"/>
        <v>0</v>
      </c>
      <c r="AK19" s="54">
        <f t="shared" ref="AK19:AK63" si="2">AJ19/AI19</f>
        <v>0</v>
      </c>
    </row>
    <row r="20" spans="2:37" s="61" customFormat="1" ht="95.4" customHeight="1" x14ac:dyDescent="0.25">
      <c r="B20" s="255"/>
      <c r="C20" s="258"/>
      <c r="D20" s="62">
        <v>5</v>
      </c>
      <c r="E20" s="55" t="s">
        <v>201</v>
      </c>
      <c r="F20" s="64">
        <v>3</v>
      </c>
      <c r="G20" s="50" t="s">
        <v>45</v>
      </c>
      <c r="H20" s="62" t="s">
        <v>111</v>
      </c>
      <c r="I20" s="55" t="s">
        <v>112</v>
      </c>
      <c r="J20" s="50" t="s">
        <v>40</v>
      </c>
      <c r="K20" s="58"/>
      <c r="L20" s="58"/>
      <c r="M20" s="58"/>
      <c r="N20" s="58"/>
      <c r="O20" s="58"/>
      <c r="P20" s="58"/>
      <c r="Q20" s="75">
        <v>1</v>
      </c>
      <c r="R20" s="59"/>
      <c r="S20" s="93"/>
      <c r="T20" s="93"/>
      <c r="U20" s="93"/>
      <c r="V20" s="93"/>
      <c r="W20" s="75">
        <v>1</v>
      </c>
      <c r="X20" s="93"/>
      <c r="Y20" s="93"/>
      <c r="Z20" s="93"/>
      <c r="AA20" s="93"/>
      <c r="AB20" s="59"/>
      <c r="AC20" s="75">
        <v>1</v>
      </c>
      <c r="AD20" s="59"/>
      <c r="AE20" s="59"/>
      <c r="AF20" s="59"/>
      <c r="AG20" s="59"/>
      <c r="AH20" s="59"/>
      <c r="AI20" s="60">
        <f t="shared" si="1"/>
        <v>3</v>
      </c>
      <c r="AJ20" s="53">
        <f t="shared" si="1"/>
        <v>0</v>
      </c>
      <c r="AK20" s="54">
        <f t="shared" si="2"/>
        <v>0</v>
      </c>
    </row>
    <row r="21" spans="2:37" s="61" customFormat="1" ht="114" customHeight="1" x14ac:dyDescent="0.25">
      <c r="B21" s="255"/>
      <c r="C21" s="258"/>
      <c r="D21" s="148">
        <v>6</v>
      </c>
      <c r="E21" s="147" t="s">
        <v>200</v>
      </c>
      <c r="F21" s="56">
        <v>1</v>
      </c>
      <c r="G21" s="144" t="s">
        <v>37</v>
      </c>
      <c r="H21" s="148" t="s">
        <v>247</v>
      </c>
      <c r="I21" s="65" t="s">
        <v>248</v>
      </c>
      <c r="J21" s="50" t="s">
        <v>40</v>
      </c>
      <c r="K21" s="58"/>
      <c r="L21" s="58"/>
      <c r="M21" s="58"/>
      <c r="N21" s="58"/>
      <c r="O21" s="58"/>
      <c r="P21" s="58"/>
      <c r="Q21" s="75">
        <v>1</v>
      </c>
      <c r="R21" s="59"/>
      <c r="S21" s="59"/>
      <c r="T21" s="93"/>
      <c r="U21" s="93"/>
      <c r="V21" s="93"/>
      <c r="W21" s="59"/>
      <c r="X21" s="59"/>
      <c r="Y21" s="59"/>
      <c r="Z21" s="59"/>
      <c r="AA21" s="59"/>
      <c r="AB21" s="59"/>
      <c r="AC21" s="59"/>
      <c r="AD21" s="59"/>
      <c r="AE21" s="59"/>
      <c r="AF21" s="59"/>
      <c r="AG21" s="59"/>
      <c r="AH21" s="59"/>
      <c r="AI21" s="60">
        <f t="shared" si="1"/>
        <v>1</v>
      </c>
      <c r="AJ21" s="53">
        <f t="shared" si="1"/>
        <v>0</v>
      </c>
      <c r="AK21" s="54">
        <f t="shared" si="2"/>
        <v>0</v>
      </c>
    </row>
    <row r="22" spans="2:37" s="61" customFormat="1" ht="95.4" customHeight="1" x14ac:dyDescent="0.25">
      <c r="B22" s="255"/>
      <c r="C22" s="258"/>
      <c r="D22" s="338">
        <v>7</v>
      </c>
      <c r="E22" s="321" t="s">
        <v>202</v>
      </c>
      <c r="F22" s="56">
        <v>2</v>
      </c>
      <c r="G22" s="144" t="s">
        <v>37</v>
      </c>
      <c r="H22" s="338" t="s">
        <v>49</v>
      </c>
      <c r="I22" s="65" t="s">
        <v>227</v>
      </c>
      <c r="J22" s="340" t="s">
        <v>40</v>
      </c>
      <c r="K22" s="58"/>
      <c r="L22" s="58"/>
      <c r="M22" s="58"/>
      <c r="N22" s="58"/>
      <c r="O22" s="75">
        <v>1</v>
      </c>
      <c r="P22" s="93"/>
      <c r="Q22" s="59"/>
      <c r="R22" s="59"/>
      <c r="S22" s="75">
        <v>1</v>
      </c>
      <c r="T22" s="93"/>
      <c r="U22" s="93"/>
      <c r="V22" s="93"/>
      <c r="W22" s="93"/>
      <c r="X22" s="93"/>
      <c r="Y22" s="93"/>
      <c r="Z22" s="93"/>
      <c r="AA22" s="93"/>
      <c r="AB22" s="59"/>
      <c r="AC22" s="59"/>
      <c r="AD22" s="59"/>
      <c r="AE22" s="59"/>
      <c r="AF22" s="59"/>
      <c r="AG22" s="59"/>
      <c r="AH22" s="59"/>
      <c r="AI22" s="60">
        <f t="shared" si="1"/>
        <v>2</v>
      </c>
      <c r="AJ22" s="53">
        <f t="shared" si="1"/>
        <v>0</v>
      </c>
      <c r="AK22" s="54">
        <f t="shared" si="2"/>
        <v>0</v>
      </c>
    </row>
    <row r="23" spans="2:37" s="61" customFormat="1" ht="95.4" customHeight="1" x14ac:dyDescent="0.25">
      <c r="B23" s="255"/>
      <c r="C23" s="258"/>
      <c r="D23" s="339"/>
      <c r="E23" s="322"/>
      <c r="F23" s="56">
        <v>2</v>
      </c>
      <c r="G23" s="144" t="s">
        <v>195</v>
      </c>
      <c r="H23" s="339"/>
      <c r="I23" s="65" t="s">
        <v>228</v>
      </c>
      <c r="J23" s="341"/>
      <c r="K23" s="58"/>
      <c r="L23" s="58"/>
      <c r="M23" s="58"/>
      <c r="N23" s="58"/>
      <c r="O23" s="58"/>
      <c r="P23" s="58"/>
      <c r="Q23" s="59"/>
      <c r="R23" s="59"/>
      <c r="S23" s="75">
        <v>1</v>
      </c>
      <c r="T23" s="93"/>
      <c r="U23" s="93"/>
      <c r="V23" s="93"/>
      <c r="W23" s="95"/>
      <c r="X23" s="93"/>
      <c r="Y23" s="93"/>
      <c r="Z23" s="93"/>
      <c r="AA23" s="75">
        <v>1</v>
      </c>
      <c r="AB23" s="59"/>
      <c r="AC23" s="59"/>
      <c r="AD23" s="59"/>
      <c r="AE23" s="59"/>
      <c r="AF23" s="59"/>
      <c r="AG23" s="59"/>
      <c r="AH23" s="59"/>
      <c r="AI23" s="60">
        <f t="shared" si="1"/>
        <v>2</v>
      </c>
      <c r="AJ23" s="53">
        <f t="shared" si="1"/>
        <v>0</v>
      </c>
      <c r="AK23" s="54">
        <f>AJ23/AI23</f>
        <v>0</v>
      </c>
    </row>
    <row r="24" spans="2:37" s="61" customFormat="1" ht="56.4" customHeight="1" x14ac:dyDescent="0.25">
      <c r="B24" s="256"/>
      <c r="C24" s="259"/>
      <c r="D24" s="144">
        <v>8</v>
      </c>
      <c r="E24" s="65" t="s">
        <v>110</v>
      </c>
      <c r="F24" s="64">
        <v>2</v>
      </c>
      <c r="G24" s="50" t="s">
        <v>45</v>
      </c>
      <c r="H24" s="62" t="s">
        <v>111</v>
      </c>
      <c r="I24" s="55" t="s">
        <v>113</v>
      </c>
      <c r="J24" s="50" t="s">
        <v>40</v>
      </c>
      <c r="K24" s="58"/>
      <c r="L24" s="58"/>
      <c r="M24" s="58"/>
      <c r="N24" s="58"/>
      <c r="O24" s="58"/>
      <c r="P24" s="58"/>
      <c r="Q24" s="59"/>
      <c r="R24" s="59"/>
      <c r="S24" s="75">
        <v>1</v>
      </c>
      <c r="T24" s="59"/>
      <c r="U24" s="93"/>
      <c r="V24" s="59"/>
      <c r="W24" s="59"/>
      <c r="X24" s="59"/>
      <c r="Y24" s="59"/>
      <c r="Z24" s="59"/>
      <c r="AA24" s="75">
        <v>1</v>
      </c>
      <c r="AB24" s="59"/>
      <c r="AC24" s="59"/>
      <c r="AD24" s="59"/>
      <c r="AE24" s="59"/>
      <c r="AF24" s="59"/>
      <c r="AG24" s="59"/>
      <c r="AH24" s="59"/>
      <c r="AI24" s="60">
        <f t="shared" si="1"/>
        <v>2</v>
      </c>
      <c r="AJ24" s="53">
        <f t="shared" si="1"/>
        <v>0</v>
      </c>
      <c r="AK24" s="54">
        <f t="shared" si="2"/>
        <v>0</v>
      </c>
    </row>
    <row r="25" spans="2:37" s="61" customFormat="1" ht="81" customHeight="1" x14ac:dyDescent="0.25">
      <c r="B25" s="79" t="s">
        <v>204</v>
      </c>
      <c r="C25" s="55" t="s">
        <v>205</v>
      </c>
      <c r="D25" s="148">
        <v>9</v>
      </c>
      <c r="E25" s="147" t="s">
        <v>207</v>
      </c>
      <c r="F25" s="64">
        <v>1.5</v>
      </c>
      <c r="G25" s="50" t="s">
        <v>37</v>
      </c>
      <c r="H25" s="50" t="s">
        <v>106</v>
      </c>
      <c r="I25" s="55" t="s">
        <v>107</v>
      </c>
      <c r="J25" s="50"/>
      <c r="K25" s="58"/>
      <c r="L25" s="58"/>
      <c r="M25" s="58"/>
      <c r="N25" s="58"/>
      <c r="O25" s="179">
        <v>0.75</v>
      </c>
      <c r="P25" s="58"/>
      <c r="Q25" s="59"/>
      <c r="R25" s="59"/>
      <c r="S25" s="59"/>
      <c r="T25" s="59"/>
      <c r="U25" s="59"/>
      <c r="V25" s="59"/>
      <c r="W25" s="59"/>
      <c r="X25" s="59"/>
      <c r="Y25" s="59"/>
      <c r="Z25" s="59"/>
      <c r="AA25" s="137">
        <v>0.75</v>
      </c>
      <c r="AB25" s="59"/>
      <c r="AC25" s="59"/>
      <c r="AD25" s="59"/>
      <c r="AE25" s="59"/>
      <c r="AF25" s="59"/>
      <c r="AG25" s="59"/>
      <c r="AH25" s="59"/>
      <c r="AI25" s="60">
        <f t="shared" si="1"/>
        <v>1.5</v>
      </c>
      <c r="AJ25" s="53">
        <f t="shared" si="1"/>
        <v>0</v>
      </c>
      <c r="AK25" s="54">
        <f t="shared" si="2"/>
        <v>0</v>
      </c>
    </row>
    <row r="26" spans="2:37" s="61" customFormat="1" ht="91.5" customHeight="1" x14ac:dyDescent="0.25">
      <c r="B26" s="257" t="s">
        <v>48</v>
      </c>
      <c r="C26" s="257" t="s">
        <v>206</v>
      </c>
      <c r="D26" s="338">
        <v>10</v>
      </c>
      <c r="E26" s="321" t="s">
        <v>196</v>
      </c>
      <c r="F26" s="64">
        <v>1</v>
      </c>
      <c r="G26" s="50" t="s">
        <v>37</v>
      </c>
      <c r="H26" s="62" t="s">
        <v>249</v>
      </c>
      <c r="I26" s="65" t="s">
        <v>230</v>
      </c>
      <c r="J26" s="50" t="s">
        <v>40</v>
      </c>
      <c r="K26" s="58"/>
      <c r="L26" s="58"/>
      <c r="M26" s="58"/>
      <c r="N26" s="58"/>
      <c r="O26" s="58"/>
      <c r="P26" s="58"/>
      <c r="R26" s="59"/>
      <c r="S26" s="75">
        <v>1</v>
      </c>
      <c r="T26" s="59"/>
      <c r="U26" s="59"/>
      <c r="V26" s="59"/>
      <c r="W26" s="59"/>
      <c r="X26" s="59"/>
      <c r="Y26" s="59"/>
      <c r="Z26" s="59"/>
      <c r="AA26" s="59"/>
      <c r="AB26" s="59"/>
      <c r="AC26" s="59"/>
      <c r="AD26" s="59"/>
      <c r="AE26" s="59"/>
      <c r="AF26" s="59"/>
      <c r="AG26" s="59"/>
      <c r="AH26" s="59"/>
      <c r="AI26" s="60">
        <f t="shared" si="1"/>
        <v>1</v>
      </c>
      <c r="AJ26" s="53">
        <f t="shared" si="1"/>
        <v>0</v>
      </c>
      <c r="AK26" s="54">
        <f t="shared" si="2"/>
        <v>0</v>
      </c>
    </row>
    <row r="27" spans="2:37" s="61" customFormat="1" ht="83.25" customHeight="1" x14ac:dyDescent="0.25">
      <c r="B27" s="258"/>
      <c r="C27" s="258"/>
      <c r="D27" s="339"/>
      <c r="E27" s="322"/>
      <c r="F27" s="64">
        <v>2</v>
      </c>
      <c r="G27" s="50" t="s">
        <v>195</v>
      </c>
      <c r="H27" s="62" t="s">
        <v>197</v>
      </c>
      <c r="I27" s="65" t="s">
        <v>198</v>
      </c>
      <c r="J27" s="50"/>
      <c r="K27" s="58"/>
      <c r="L27" s="58"/>
      <c r="M27" s="58"/>
      <c r="N27" s="58"/>
      <c r="O27" s="58"/>
      <c r="P27" s="58"/>
      <c r="Q27" s="59"/>
      <c r="R27" s="59"/>
      <c r="S27" s="59"/>
      <c r="T27" s="59"/>
      <c r="U27" s="75">
        <v>2</v>
      </c>
      <c r="V27" s="59"/>
      <c r="W27" s="59"/>
      <c r="X27" s="59"/>
      <c r="Y27" s="59"/>
      <c r="Z27" s="59"/>
      <c r="AA27" s="59"/>
      <c r="AB27" s="59"/>
      <c r="AC27" s="59"/>
      <c r="AD27" s="59"/>
      <c r="AE27" s="59"/>
      <c r="AF27" s="59"/>
      <c r="AG27" s="59"/>
      <c r="AH27" s="59"/>
      <c r="AI27" s="60">
        <f t="shared" si="1"/>
        <v>2</v>
      </c>
      <c r="AJ27" s="53">
        <f t="shared" si="1"/>
        <v>0</v>
      </c>
      <c r="AK27" s="54">
        <f t="shared" si="2"/>
        <v>0</v>
      </c>
    </row>
    <row r="28" spans="2:37" s="61" customFormat="1" ht="97.2" customHeight="1" x14ac:dyDescent="0.25">
      <c r="B28" s="258"/>
      <c r="C28" s="258"/>
      <c r="D28" s="155">
        <v>11</v>
      </c>
      <c r="E28" s="154" t="s">
        <v>229</v>
      </c>
      <c r="F28" s="64">
        <v>2</v>
      </c>
      <c r="G28" s="50" t="s">
        <v>37</v>
      </c>
      <c r="H28" s="144" t="s">
        <v>231</v>
      </c>
      <c r="I28" s="65" t="s">
        <v>232</v>
      </c>
      <c r="J28" s="50"/>
      <c r="K28" s="58"/>
      <c r="L28" s="58"/>
      <c r="M28" s="58"/>
      <c r="N28" s="58"/>
      <c r="O28" s="75">
        <v>2</v>
      </c>
      <c r="P28" s="58"/>
      <c r="Q28" s="59"/>
      <c r="R28" s="59"/>
      <c r="T28" s="59"/>
      <c r="U28" s="59"/>
      <c r="V28" s="59"/>
      <c r="W28" s="59"/>
      <c r="X28" s="59"/>
      <c r="Y28" s="59"/>
      <c r="Z28" s="59"/>
      <c r="AA28" s="59"/>
      <c r="AB28" s="59"/>
      <c r="AC28" s="59"/>
      <c r="AD28" s="59"/>
      <c r="AE28" s="59"/>
      <c r="AF28" s="59"/>
      <c r="AG28" s="59"/>
      <c r="AH28" s="59"/>
      <c r="AI28" s="60">
        <f t="shared" si="1"/>
        <v>2</v>
      </c>
      <c r="AJ28" s="53">
        <f t="shared" si="1"/>
        <v>0</v>
      </c>
      <c r="AK28" s="54">
        <f t="shared" si="2"/>
        <v>0</v>
      </c>
    </row>
    <row r="29" spans="2:37" s="61" customFormat="1" ht="93.6" customHeight="1" x14ac:dyDescent="0.25">
      <c r="B29" s="258"/>
      <c r="C29" s="258"/>
      <c r="D29" s="338">
        <v>12</v>
      </c>
      <c r="E29" s="321" t="s">
        <v>233</v>
      </c>
      <c r="F29" s="56">
        <v>1</v>
      </c>
      <c r="G29" s="144" t="s">
        <v>37</v>
      </c>
      <c r="H29" s="144" t="s">
        <v>114</v>
      </c>
      <c r="I29" s="63" t="s">
        <v>235</v>
      </c>
      <c r="J29" s="50" t="s">
        <v>40</v>
      </c>
      <c r="K29" s="58"/>
      <c r="L29" s="58"/>
      <c r="M29" s="58"/>
      <c r="N29" s="58"/>
      <c r="O29" s="137">
        <v>0.25</v>
      </c>
      <c r="P29" s="58"/>
      <c r="Q29" s="59"/>
      <c r="R29" s="59"/>
      <c r="S29" s="44"/>
      <c r="T29" s="59"/>
      <c r="U29" s="137">
        <v>0.25</v>
      </c>
      <c r="V29" s="59"/>
      <c r="W29" s="59"/>
      <c r="X29" s="59"/>
      <c r="Y29" s="59"/>
      <c r="Z29" s="59"/>
      <c r="AA29" s="137">
        <v>0.25</v>
      </c>
      <c r="AB29" s="59"/>
      <c r="AC29" s="59"/>
      <c r="AD29" s="59"/>
      <c r="AE29" s="59"/>
      <c r="AF29" s="59"/>
      <c r="AG29" s="137">
        <v>0.25</v>
      </c>
      <c r="AH29" s="59"/>
      <c r="AI29" s="60">
        <f t="shared" si="1"/>
        <v>1</v>
      </c>
      <c r="AJ29" s="53">
        <f t="shared" si="1"/>
        <v>0</v>
      </c>
      <c r="AK29" s="54">
        <f t="shared" si="2"/>
        <v>0</v>
      </c>
    </row>
    <row r="30" spans="2:37" s="61" customFormat="1" ht="94.95" customHeight="1" x14ac:dyDescent="0.25">
      <c r="B30" s="259"/>
      <c r="C30" s="259"/>
      <c r="D30" s="339"/>
      <c r="E30" s="322"/>
      <c r="F30" s="56">
        <v>1.5</v>
      </c>
      <c r="G30" s="144" t="s">
        <v>45</v>
      </c>
      <c r="H30" s="144" t="s">
        <v>109</v>
      </c>
      <c r="I30" s="63" t="s">
        <v>234</v>
      </c>
      <c r="J30" s="50" t="s">
        <v>40</v>
      </c>
      <c r="K30" s="34"/>
      <c r="L30" s="34"/>
      <c r="M30" s="34"/>
      <c r="N30" s="34"/>
      <c r="O30" s="34"/>
      <c r="P30" s="34"/>
      <c r="Q30" s="76">
        <v>0.5</v>
      </c>
      <c r="R30" s="35"/>
      <c r="S30" s="35"/>
      <c r="T30" s="35"/>
      <c r="U30" s="35"/>
      <c r="V30" s="35"/>
      <c r="W30" s="76">
        <v>0.5</v>
      </c>
      <c r="X30" s="35"/>
      <c r="Y30" s="35"/>
      <c r="Z30" s="35"/>
      <c r="AA30" s="35"/>
      <c r="AB30" s="35"/>
      <c r="AC30" s="76">
        <v>0.5</v>
      </c>
      <c r="AD30" s="35"/>
      <c r="AE30" s="35"/>
      <c r="AF30" s="35"/>
      <c r="AG30" s="35"/>
      <c r="AH30" s="35"/>
      <c r="AI30" s="52">
        <f t="shared" si="1"/>
        <v>1.5</v>
      </c>
      <c r="AJ30" s="53">
        <f t="shared" si="1"/>
        <v>0</v>
      </c>
      <c r="AK30" s="54">
        <f t="shared" si="2"/>
        <v>0</v>
      </c>
    </row>
    <row r="31" spans="2:37" s="61" customFormat="1" ht="22.5" customHeight="1" x14ac:dyDescent="0.25">
      <c r="B31" s="26" t="s">
        <v>50</v>
      </c>
      <c r="C31" s="97">
        <v>0.22</v>
      </c>
      <c r="D31" s="27"/>
      <c r="E31" s="28" t="s">
        <v>51</v>
      </c>
      <c r="F31" s="180">
        <f>SUM(F32:F40)</f>
        <v>22</v>
      </c>
      <c r="G31" s="28"/>
      <c r="H31" s="29"/>
      <c r="I31" s="28"/>
      <c r="J31" s="30"/>
      <c r="K31" s="22"/>
      <c r="L31" s="23"/>
      <c r="M31" s="22"/>
      <c r="N31" s="23"/>
      <c r="O31" s="22"/>
      <c r="P31" s="23"/>
      <c r="Q31" s="31"/>
      <c r="R31" s="32"/>
      <c r="S31" s="31"/>
      <c r="T31" s="32"/>
      <c r="U31" s="31"/>
      <c r="V31" s="32"/>
      <c r="W31" s="31"/>
      <c r="X31" s="32"/>
      <c r="Y31" s="31"/>
      <c r="Z31" s="32"/>
      <c r="AA31" s="31"/>
      <c r="AB31" s="32"/>
      <c r="AC31" s="31"/>
      <c r="AD31" s="32"/>
      <c r="AE31" s="31"/>
      <c r="AF31" s="32"/>
      <c r="AG31" s="31"/>
      <c r="AH31" s="32"/>
      <c r="AI31" s="52"/>
      <c r="AJ31" s="32"/>
      <c r="AK31" s="32"/>
    </row>
    <row r="32" spans="2:37" s="61" customFormat="1" ht="195" customHeight="1" x14ac:dyDescent="0.25">
      <c r="B32" s="145" t="s">
        <v>124</v>
      </c>
      <c r="C32" s="145" t="s">
        <v>169</v>
      </c>
      <c r="D32" s="66">
        <v>13</v>
      </c>
      <c r="E32" s="151" t="s">
        <v>250</v>
      </c>
      <c r="F32" s="56">
        <v>2</v>
      </c>
      <c r="G32" s="66" t="s">
        <v>148</v>
      </c>
      <c r="H32" s="66" t="s">
        <v>210</v>
      </c>
      <c r="I32" s="65" t="s">
        <v>251</v>
      </c>
      <c r="J32" s="50" t="s">
        <v>40</v>
      </c>
      <c r="K32" s="133"/>
      <c r="L32" s="96"/>
      <c r="M32" s="133"/>
      <c r="N32" s="96"/>
      <c r="O32" s="75">
        <v>0.5</v>
      </c>
      <c r="P32" s="96"/>
      <c r="R32" s="92"/>
      <c r="S32" s="59"/>
      <c r="T32" s="92"/>
      <c r="U32" s="92"/>
      <c r="V32" s="92"/>
      <c r="W32" s="75">
        <v>0.5</v>
      </c>
      <c r="X32" s="92"/>
      <c r="Y32" s="53"/>
      <c r="Z32" s="92"/>
      <c r="AA32" s="75">
        <v>1</v>
      </c>
      <c r="AB32" s="92"/>
      <c r="AC32" s="59"/>
      <c r="AD32" s="92"/>
      <c r="AE32" s="53"/>
      <c r="AF32" s="92"/>
      <c r="AG32" s="53"/>
      <c r="AH32" s="92"/>
      <c r="AI32" s="52">
        <f t="shared" si="1"/>
        <v>2</v>
      </c>
      <c r="AJ32" s="53">
        <f>L32+N32+P32+R32+T32+V32+X32+Z32+AB32+AD32+AF32+AH32</f>
        <v>0</v>
      </c>
      <c r="AK32" s="54">
        <f t="shared" ref="AK32:AK33" si="3">AJ32/AI32</f>
        <v>0</v>
      </c>
    </row>
    <row r="33" spans="2:37" s="61" customFormat="1" ht="114" customHeight="1" x14ac:dyDescent="0.25">
      <c r="B33" s="146"/>
      <c r="C33" s="146"/>
      <c r="D33" s="152">
        <v>14</v>
      </c>
      <c r="E33" s="149" t="s">
        <v>225</v>
      </c>
      <c r="F33" s="56">
        <v>5</v>
      </c>
      <c r="G33" s="66" t="s">
        <v>208</v>
      </c>
      <c r="H33" s="153" t="s">
        <v>252</v>
      </c>
      <c r="I33" s="65" t="s">
        <v>253</v>
      </c>
      <c r="J33" s="144" t="s">
        <v>224</v>
      </c>
      <c r="K33" s="133"/>
      <c r="L33" s="96"/>
      <c r="M33" s="133"/>
      <c r="N33" s="96"/>
      <c r="O33" s="75">
        <v>0.5</v>
      </c>
      <c r="P33" s="96"/>
      <c r="Q33" s="75">
        <v>0.5</v>
      </c>
      <c r="R33" s="92"/>
      <c r="S33" s="75">
        <v>0.5</v>
      </c>
      <c r="T33" s="92"/>
      <c r="U33" s="75">
        <v>0.5</v>
      </c>
      <c r="V33" s="92"/>
      <c r="W33" s="75">
        <v>0.5</v>
      </c>
      <c r="X33" s="92"/>
      <c r="Y33" s="75">
        <v>0.5</v>
      </c>
      <c r="Z33" s="92"/>
      <c r="AA33" s="75">
        <v>0.5</v>
      </c>
      <c r="AB33" s="92"/>
      <c r="AC33" s="75">
        <v>0.5</v>
      </c>
      <c r="AD33" s="92"/>
      <c r="AE33" s="75">
        <v>0.5</v>
      </c>
      <c r="AF33" s="92"/>
      <c r="AG33" s="75">
        <v>0.5</v>
      </c>
      <c r="AH33" s="92"/>
      <c r="AI33" s="52">
        <f t="shared" si="1"/>
        <v>5</v>
      </c>
      <c r="AJ33" s="53">
        <f>L33+N33+P33+R33+T33+V33+X33+Z33+AB33+AD33+AF33+AH33</f>
        <v>0</v>
      </c>
      <c r="AK33" s="54">
        <f t="shared" si="3"/>
        <v>0</v>
      </c>
    </row>
    <row r="34" spans="2:37" s="61" customFormat="1" ht="333.6" customHeight="1" x14ac:dyDescent="0.3">
      <c r="B34" s="252" t="s">
        <v>52</v>
      </c>
      <c r="C34" s="252" t="s">
        <v>170</v>
      </c>
      <c r="D34" s="84">
        <v>15</v>
      </c>
      <c r="E34" s="63" t="s">
        <v>259</v>
      </c>
      <c r="F34" s="64">
        <v>6</v>
      </c>
      <c r="G34" s="50" t="s">
        <v>238</v>
      </c>
      <c r="H34" s="86" t="s">
        <v>254</v>
      </c>
      <c r="I34" s="163" t="s">
        <v>258</v>
      </c>
      <c r="J34" s="50" t="s">
        <v>40</v>
      </c>
      <c r="K34" s="164"/>
      <c r="L34" s="164"/>
      <c r="M34" s="164"/>
      <c r="N34" s="95"/>
      <c r="O34" s="75">
        <v>1</v>
      </c>
      <c r="P34" s="164"/>
      <c r="Q34" s="75">
        <v>2</v>
      </c>
      <c r="R34" s="164"/>
      <c r="S34" s="75">
        <v>3</v>
      </c>
      <c r="T34" s="93"/>
      <c r="U34" s="59"/>
      <c r="V34" s="95"/>
      <c r="W34" s="59"/>
      <c r="X34" s="59"/>
      <c r="Y34" s="59"/>
      <c r="Z34" s="59"/>
      <c r="AA34" s="59"/>
      <c r="AB34" s="59"/>
      <c r="AC34" s="59"/>
      <c r="AD34" s="59"/>
      <c r="AE34" s="59"/>
      <c r="AF34" s="59"/>
      <c r="AG34" s="59"/>
      <c r="AH34" s="59"/>
      <c r="AI34" s="52">
        <f t="shared" si="1"/>
        <v>6</v>
      </c>
      <c r="AJ34" s="53">
        <f t="shared" si="1"/>
        <v>0</v>
      </c>
      <c r="AK34" s="54">
        <f t="shared" si="2"/>
        <v>0</v>
      </c>
    </row>
    <row r="35" spans="2:37" s="61" customFormat="1" ht="71.400000000000006" customHeight="1" x14ac:dyDescent="0.25">
      <c r="B35" s="333"/>
      <c r="C35" s="333"/>
      <c r="D35" s="84">
        <v>16</v>
      </c>
      <c r="E35" s="63" t="s">
        <v>108</v>
      </c>
      <c r="F35" s="64">
        <v>2</v>
      </c>
      <c r="G35" s="50" t="s">
        <v>37</v>
      </c>
      <c r="H35" s="86" t="s">
        <v>115</v>
      </c>
      <c r="I35" s="63" t="s">
        <v>239</v>
      </c>
      <c r="J35" s="50" t="s">
        <v>40</v>
      </c>
      <c r="K35" s="58"/>
      <c r="L35" s="58"/>
      <c r="M35" s="58"/>
      <c r="N35" s="58"/>
      <c r="O35" s="75">
        <v>2</v>
      </c>
      <c r="P35" s="58"/>
      <c r="Q35" s="93"/>
      <c r="R35" s="59"/>
      <c r="S35" s="93"/>
      <c r="T35" s="59"/>
      <c r="U35" s="59"/>
      <c r="V35" s="59"/>
      <c r="W35" s="59"/>
      <c r="X35" s="59"/>
      <c r="Y35" s="59"/>
      <c r="Z35" s="59"/>
      <c r="AA35" s="59"/>
      <c r="AB35" s="59"/>
      <c r="AC35" s="59"/>
      <c r="AD35" s="59"/>
      <c r="AE35" s="59"/>
      <c r="AF35" s="59"/>
      <c r="AG35" s="59"/>
      <c r="AH35" s="59"/>
      <c r="AI35" s="60">
        <f t="shared" ref="AI35:AJ40" si="4">K35+M35+O35+Q35+S35+U35+W35+Y35+AA35+AC35+AE35+AG35</f>
        <v>2</v>
      </c>
      <c r="AJ35" s="53">
        <f t="shared" si="4"/>
        <v>0</v>
      </c>
      <c r="AK35" s="54">
        <f t="shared" si="2"/>
        <v>0</v>
      </c>
    </row>
    <row r="36" spans="2:37" s="61" customFormat="1" ht="74.400000000000006" customHeight="1" x14ac:dyDescent="0.25">
      <c r="B36" s="253"/>
      <c r="C36" s="253"/>
      <c r="D36" s="84">
        <v>17</v>
      </c>
      <c r="E36" s="63" t="s">
        <v>53</v>
      </c>
      <c r="F36" s="64">
        <v>2</v>
      </c>
      <c r="G36" s="86" t="s">
        <v>45</v>
      </c>
      <c r="H36" s="86" t="s">
        <v>54</v>
      </c>
      <c r="I36" s="63" t="s">
        <v>240</v>
      </c>
      <c r="J36" s="50" t="s">
        <v>40</v>
      </c>
      <c r="K36" s="58"/>
      <c r="L36" s="58"/>
      <c r="M36" s="58"/>
      <c r="N36" s="58"/>
      <c r="O36" s="58"/>
      <c r="P36" s="58"/>
      <c r="Q36" s="93"/>
      <c r="R36" s="59"/>
      <c r="S36" s="75">
        <v>2</v>
      </c>
      <c r="T36" s="59"/>
      <c r="U36" s="59"/>
      <c r="V36" s="59"/>
      <c r="W36" s="59"/>
      <c r="X36" s="59"/>
      <c r="Y36" s="59"/>
      <c r="Z36" s="59"/>
      <c r="AA36" s="59"/>
      <c r="AB36" s="59"/>
      <c r="AC36" s="59"/>
      <c r="AD36" s="59"/>
      <c r="AE36" s="59"/>
      <c r="AF36" s="59"/>
      <c r="AG36" s="59"/>
      <c r="AH36" s="59"/>
      <c r="AI36" s="60">
        <f t="shared" si="4"/>
        <v>2</v>
      </c>
      <c r="AJ36" s="53">
        <f t="shared" si="4"/>
        <v>0</v>
      </c>
      <c r="AK36" s="54">
        <f t="shared" si="2"/>
        <v>0</v>
      </c>
    </row>
    <row r="37" spans="2:37" s="61" customFormat="1" ht="121.5" customHeight="1" x14ac:dyDescent="0.25">
      <c r="B37" s="252" t="s">
        <v>55</v>
      </c>
      <c r="C37" s="252" t="s">
        <v>171</v>
      </c>
      <c r="D37" s="150">
        <v>18</v>
      </c>
      <c r="E37" s="65" t="s">
        <v>56</v>
      </c>
      <c r="F37" s="64">
        <v>1</v>
      </c>
      <c r="G37" s="86" t="s">
        <v>45</v>
      </c>
      <c r="H37" s="86" t="s">
        <v>57</v>
      </c>
      <c r="I37" s="63" t="s">
        <v>58</v>
      </c>
      <c r="J37" s="50" t="s">
        <v>40</v>
      </c>
      <c r="K37" s="58"/>
      <c r="L37" s="58"/>
      <c r="M37" s="58"/>
      <c r="N37" s="58"/>
      <c r="O37" s="58"/>
      <c r="P37" s="58"/>
      <c r="Q37" s="93"/>
      <c r="R37" s="59"/>
      <c r="S37" s="59"/>
      <c r="T37" s="59"/>
      <c r="U37" s="59"/>
      <c r="V37" s="59"/>
      <c r="W37" s="59"/>
      <c r="X37" s="59"/>
      <c r="Y37" s="75">
        <v>1</v>
      </c>
      <c r="Z37" s="59"/>
      <c r="AA37" s="59"/>
      <c r="AB37" s="59"/>
      <c r="AC37" s="59"/>
      <c r="AD37" s="59"/>
      <c r="AE37" s="59"/>
      <c r="AF37" s="59"/>
      <c r="AG37" s="59"/>
      <c r="AH37" s="59"/>
      <c r="AI37" s="60">
        <f t="shared" si="4"/>
        <v>1</v>
      </c>
      <c r="AJ37" s="53">
        <f t="shared" si="4"/>
        <v>0</v>
      </c>
      <c r="AK37" s="54">
        <f t="shared" si="2"/>
        <v>0</v>
      </c>
    </row>
    <row r="38" spans="2:37" s="61" customFormat="1" ht="92.4" customHeight="1" x14ac:dyDescent="0.25">
      <c r="B38" s="253"/>
      <c r="C38" s="253"/>
      <c r="D38" s="150">
        <v>19</v>
      </c>
      <c r="E38" s="65" t="s">
        <v>236</v>
      </c>
      <c r="F38" s="64">
        <v>1</v>
      </c>
      <c r="G38" s="86" t="s">
        <v>37</v>
      </c>
      <c r="H38" s="86" t="s">
        <v>57</v>
      </c>
      <c r="I38" s="63" t="s">
        <v>241</v>
      </c>
      <c r="J38" s="50" t="s">
        <v>40</v>
      </c>
      <c r="K38" s="58"/>
      <c r="L38" s="58"/>
      <c r="M38" s="58"/>
      <c r="N38" s="58"/>
      <c r="O38" s="58"/>
      <c r="P38" s="58"/>
      <c r="Q38" s="59"/>
      <c r="R38" s="59"/>
      <c r="S38" s="59"/>
      <c r="T38" s="59"/>
      <c r="U38" s="59"/>
      <c r="V38" s="59"/>
      <c r="W38" s="95"/>
      <c r="X38" s="59"/>
      <c r="Y38" s="95"/>
      <c r="Z38" s="59"/>
      <c r="AA38" s="75">
        <v>1</v>
      </c>
      <c r="AB38" s="59"/>
      <c r="AC38" s="59"/>
      <c r="AD38" s="59"/>
      <c r="AE38" s="59"/>
      <c r="AF38" s="59"/>
      <c r="AG38" s="59"/>
      <c r="AH38" s="59"/>
      <c r="AI38" s="60">
        <f t="shared" si="4"/>
        <v>1</v>
      </c>
      <c r="AJ38" s="53">
        <f t="shared" si="4"/>
        <v>0</v>
      </c>
      <c r="AK38" s="54">
        <f t="shared" si="2"/>
        <v>0</v>
      </c>
    </row>
    <row r="39" spans="2:37" s="61" customFormat="1" ht="192.6" customHeight="1" x14ac:dyDescent="0.25">
      <c r="B39" s="71" t="s">
        <v>59</v>
      </c>
      <c r="C39" s="36" t="s">
        <v>172</v>
      </c>
      <c r="D39" s="150">
        <v>20</v>
      </c>
      <c r="E39" s="65" t="s">
        <v>60</v>
      </c>
      <c r="F39" s="56">
        <v>2</v>
      </c>
      <c r="G39" s="66" t="s">
        <v>261</v>
      </c>
      <c r="H39" s="66" t="s">
        <v>61</v>
      </c>
      <c r="I39" s="65" t="s">
        <v>211</v>
      </c>
      <c r="J39" s="50" t="s">
        <v>40</v>
      </c>
      <c r="K39" s="58"/>
      <c r="L39" s="58"/>
      <c r="M39" s="58"/>
      <c r="N39" s="58"/>
      <c r="O39" s="58"/>
      <c r="P39" s="58"/>
      <c r="Q39" s="59"/>
      <c r="R39" s="59"/>
      <c r="S39" s="59"/>
      <c r="T39" s="59"/>
      <c r="U39" s="59"/>
      <c r="V39" s="59"/>
      <c r="W39" s="75">
        <v>2</v>
      </c>
      <c r="X39" s="59"/>
      <c r="Y39" s="59"/>
      <c r="Z39" s="59"/>
      <c r="AA39" s="59"/>
      <c r="AB39" s="59"/>
      <c r="AC39" s="59"/>
      <c r="AD39" s="59"/>
      <c r="AE39" s="59"/>
      <c r="AF39" s="59"/>
      <c r="AG39" s="59"/>
      <c r="AH39" s="59"/>
      <c r="AI39" s="52">
        <f t="shared" si="4"/>
        <v>2</v>
      </c>
      <c r="AJ39" s="53">
        <f t="shared" si="4"/>
        <v>0</v>
      </c>
      <c r="AK39" s="54">
        <f t="shared" si="2"/>
        <v>0</v>
      </c>
    </row>
    <row r="40" spans="2:37" s="61" customFormat="1" ht="70.2" customHeight="1" x14ac:dyDescent="0.25">
      <c r="B40" s="82" t="s">
        <v>62</v>
      </c>
      <c r="C40" s="48" t="s">
        <v>173</v>
      </c>
      <c r="D40" s="84">
        <v>21</v>
      </c>
      <c r="E40" s="63" t="s">
        <v>153</v>
      </c>
      <c r="F40" s="64">
        <v>1</v>
      </c>
      <c r="G40" s="85" t="s">
        <v>45</v>
      </c>
      <c r="H40" s="38" t="s">
        <v>63</v>
      </c>
      <c r="I40" s="39" t="s">
        <v>242</v>
      </c>
      <c r="J40" s="50" t="s">
        <v>40</v>
      </c>
      <c r="K40" s="24"/>
      <c r="L40" s="24"/>
      <c r="M40" s="24"/>
      <c r="N40" s="24"/>
      <c r="O40" s="24"/>
      <c r="P40" s="24"/>
      <c r="Q40" s="25"/>
      <c r="R40" s="25"/>
      <c r="S40" s="25"/>
      <c r="T40" s="25"/>
      <c r="U40" s="74">
        <v>1</v>
      </c>
      <c r="V40" s="25"/>
      <c r="W40" s="25"/>
      <c r="X40" s="25"/>
      <c r="Y40" s="25"/>
      <c r="Z40" s="25"/>
      <c r="AA40" s="25"/>
      <c r="AB40" s="25"/>
      <c r="AC40" s="25"/>
      <c r="AD40" s="25"/>
      <c r="AE40" s="25"/>
      <c r="AF40" s="25"/>
      <c r="AG40" s="25"/>
      <c r="AH40" s="25"/>
      <c r="AI40" s="52">
        <f t="shared" si="4"/>
        <v>1</v>
      </c>
      <c r="AJ40" s="53">
        <f t="shared" si="4"/>
        <v>0</v>
      </c>
      <c r="AK40" s="54">
        <f t="shared" si="2"/>
        <v>0</v>
      </c>
    </row>
    <row r="41" spans="2:37" s="61" customFormat="1" ht="22.5" customHeight="1" x14ac:dyDescent="0.25">
      <c r="B41" s="26" t="s">
        <v>64</v>
      </c>
      <c r="C41" s="141">
        <v>0.23250000000000001</v>
      </c>
      <c r="D41" s="27"/>
      <c r="E41" s="28"/>
      <c r="F41" s="136">
        <f>SUM(F42:F53)</f>
        <v>23.25</v>
      </c>
      <c r="G41" s="28"/>
      <c r="H41" s="29"/>
      <c r="I41" s="28"/>
      <c r="J41" s="30"/>
      <c r="K41" s="22"/>
      <c r="L41" s="23"/>
      <c r="M41" s="22"/>
      <c r="N41" s="23"/>
      <c r="O41" s="22"/>
      <c r="P41" s="23"/>
      <c r="Q41" s="31"/>
      <c r="R41" s="32"/>
      <c r="S41" s="31"/>
      <c r="T41" s="32"/>
      <c r="U41" s="31"/>
      <c r="V41" s="32"/>
      <c r="W41" s="31"/>
      <c r="X41" s="32"/>
      <c r="Y41" s="31"/>
      <c r="Z41" s="32"/>
      <c r="AA41" s="31"/>
      <c r="AB41" s="32"/>
      <c r="AC41" s="31"/>
      <c r="AD41" s="32"/>
      <c r="AE41" s="31"/>
      <c r="AF41" s="32"/>
      <c r="AG41" s="31"/>
      <c r="AH41" s="32"/>
      <c r="AI41" s="52"/>
      <c r="AJ41" s="32"/>
      <c r="AK41" s="32"/>
    </row>
    <row r="42" spans="2:37" s="61" customFormat="1" ht="163.19999999999999" customHeight="1" x14ac:dyDescent="0.25">
      <c r="B42" s="81" t="s">
        <v>65</v>
      </c>
      <c r="C42" s="87" t="s">
        <v>174</v>
      </c>
      <c r="D42" s="86">
        <v>22</v>
      </c>
      <c r="E42" s="63" t="s">
        <v>154</v>
      </c>
      <c r="F42" s="37">
        <v>1</v>
      </c>
      <c r="G42" s="86" t="s">
        <v>45</v>
      </c>
      <c r="H42" s="86" t="s">
        <v>66</v>
      </c>
      <c r="I42" s="39" t="s">
        <v>243</v>
      </c>
      <c r="J42" s="50" t="s">
        <v>40</v>
      </c>
      <c r="K42" s="34"/>
      <c r="L42" s="34"/>
      <c r="M42" s="34"/>
      <c r="N42" s="34"/>
      <c r="O42" s="34"/>
      <c r="P42" s="34"/>
      <c r="Q42" s="35"/>
      <c r="R42" s="35"/>
      <c r="S42" s="35"/>
      <c r="T42" s="35"/>
      <c r="U42" s="76">
        <v>1</v>
      </c>
      <c r="V42" s="35"/>
      <c r="W42" s="35"/>
      <c r="X42" s="35"/>
      <c r="Y42" s="35"/>
      <c r="Z42" s="35"/>
      <c r="AA42" s="35"/>
      <c r="AB42" s="35"/>
      <c r="AC42" s="35"/>
      <c r="AD42" s="35"/>
      <c r="AE42" s="35"/>
      <c r="AF42" s="35"/>
      <c r="AG42" s="35"/>
      <c r="AH42" s="35"/>
      <c r="AI42" s="52">
        <f t="shared" ref="AI42:AJ53" si="5">K42+M42+O42+Q42+S42+U42+W42+Y42+AA42+AC42+AE42+AG42</f>
        <v>1</v>
      </c>
      <c r="AJ42" s="53">
        <f t="shared" si="5"/>
        <v>0</v>
      </c>
      <c r="AK42" s="54">
        <f t="shared" si="2"/>
        <v>0</v>
      </c>
    </row>
    <row r="43" spans="2:37" s="61" customFormat="1" ht="115.95" customHeight="1" x14ac:dyDescent="0.25">
      <c r="B43" s="252" t="s">
        <v>67</v>
      </c>
      <c r="C43" s="252" t="s">
        <v>175</v>
      </c>
      <c r="D43" s="66">
        <v>23</v>
      </c>
      <c r="E43" s="65" t="s">
        <v>125</v>
      </c>
      <c r="F43" s="51">
        <v>3</v>
      </c>
      <c r="G43" s="86" t="s">
        <v>81</v>
      </c>
      <c r="H43" s="86" t="s">
        <v>116</v>
      </c>
      <c r="I43" s="55" t="s">
        <v>117</v>
      </c>
      <c r="J43" s="50" t="s">
        <v>40</v>
      </c>
      <c r="K43" s="58"/>
      <c r="L43" s="58"/>
      <c r="M43" s="58"/>
      <c r="N43" s="58"/>
      <c r="O43" s="58"/>
      <c r="P43" s="58"/>
      <c r="Q43" s="75">
        <v>1</v>
      </c>
      <c r="R43" s="59"/>
      <c r="S43" s="93"/>
      <c r="T43" s="59"/>
      <c r="U43" s="59"/>
      <c r="V43" s="59"/>
      <c r="W43" s="75">
        <v>1</v>
      </c>
      <c r="X43" s="59"/>
      <c r="Y43" s="59"/>
      <c r="Z43" s="59"/>
      <c r="AA43" s="59"/>
      <c r="AB43" s="59"/>
      <c r="AC43" s="75">
        <v>1</v>
      </c>
      <c r="AD43" s="59"/>
      <c r="AE43" s="59"/>
      <c r="AF43" s="59"/>
      <c r="AG43" s="59"/>
      <c r="AH43" s="59"/>
      <c r="AI43" s="52">
        <f t="shared" si="5"/>
        <v>3</v>
      </c>
      <c r="AJ43" s="53">
        <f t="shared" si="5"/>
        <v>0</v>
      </c>
      <c r="AK43" s="54">
        <f t="shared" si="2"/>
        <v>0</v>
      </c>
    </row>
    <row r="44" spans="2:37" s="61" customFormat="1" ht="201.6" customHeight="1" x14ac:dyDescent="0.25">
      <c r="B44" s="253"/>
      <c r="C44" s="253"/>
      <c r="D44" s="66">
        <v>24</v>
      </c>
      <c r="E44" s="65" t="s">
        <v>186</v>
      </c>
      <c r="F44" s="56">
        <v>2.5</v>
      </c>
      <c r="G44" s="66" t="s">
        <v>45</v>
      </c>
      <c r="H44" s="66" t="s">
        <v>68</v>
      </c>
      <c r="I44" s="65" t="s">
        <v>209</v>
      </c>
      <c r="J44" s="50" t="s">
        <v>40</v>
      </c>
      <c r="K44" s="58"/>
      <c r="L44" s="58"/>
      <c r="M44" s="58"/>
      <c r="N44" s="58"/>
      <c r="O44" s="137">
        <v>0.25</v>
      </c>
      <c r="P44" s="58"/>
      <c r="Q44" s="75">
        <v>1</v>
      </c>
      <c r="R44" s="59"/>
      <c r="S44" s="59"/>
      <c r="T44" s="59"/>
      <c r="U44" s="59"/>
      <c r="V44" s="59"/>
      <c r="W44" s="59"/>
      <c r="X44" s="59"/>
      <c r="Y44" s="59"/>
      <c r="Z44" s="59"/>
      <c r="AA44" s="137">
        <v>0.25</v>
      </c>
      <c r="AB44" s="59"/>
      <c r="AC44" s="75">
        <v>1</v>
      </c>
      <c r="AD44" s="59"/>
      <c r="AE44" s="59"/>
      <c r="AF44" s="59"/>
      <c r="AG44" s="59"/>
      <c r="AH44" s="59"/>
      <c r="AI44" s="52">
        <f t="shared" si="5"/>
        <v>2.5</v>
      </c>
      <c r="AJ44" s="53">
        <f t="shared" si="5"/>
        <v>0</v>
      </c>
      <c r="AK44" s="54">
        <f t="shared" si="2"/>
        <v>0</v>
      </c>
    </row>
    <row r="45" spans="2:37" s="61" customFormat="1" ht="120.6" customHeight="1" x14ac:dyDescent="0.25">
      <c r="B45" s="342" t="s">
        <v>149</v>
      </c>
      <c r="C45" s="252" t="s">
        <v>176</v>
      </c>
      <c r="D45" s="66">
        <v>25</v>
      </c>
      <c r="E45" s="65" t="s">
        <v>237</v>
      </c>
      <c r="F45" s="56">
        <v>2</v>
      </c>
      <c r="G45" s="66" t="s">
        <v>98</v>
      </c>
      <c r="H45" s="86" t="s">
        <v>159</v>
      </c>
      <c r="I45" s="71" t="s">
        <v>160</v>
      </c>
      <c r="J45" s="50" t="s">
        <v>40</v>
      </c>
      <c r="K45" s="58"/>
      <c r="L45" s="58"/>
      <c r="M45" s="58"/>
      <c r="N45" s="58"/>
      <c r="O45" s="58"/>
      <c r="P45" s="58"/>
      <c r="Q45" s="58"/>
      <c r="R45" s="59"/>
      <c r="S45" s="75">
        <v>1</v>
      </c>
      <c r="T45" s="59"/>
      <c r="U45" s="59"/>
      <c r="V45" s="59"/>
      <c r="W45" s="59"/>
      <c r="X45" s="59"/>
      <c r="Y45" s="59"/>
      <c r="Z45" s="59"/>
      <c r="AA45" s="59"/>
      <c r="AB45" s="59"/>
      <c r="AC45" s="59"/>
      <c r="AD45" s="59"/>
      <c r="AE45" s="75">
        <v>1</v>
      </c>
      <c r="AF45" s="59"/>
      <c r="AG45" s="59"/>
      <c r="AH45" s="59"/>
      <c r="AI45" s="52">
        <f t="shared" si="5"/>
        <v>2</v>
      </c>
      <c r="AJ45" s="53">
        <f t="shared" si="5"/>
        <v>0</v>
      </c>
      <c r="AK45" s="54">
        <f t="shared" si="2"/>
        <v>0</v>
      </c>
    </row>
    <row r="46" spans="2:37" s="61" customFormat="1" ht="199.2" customHeight="1" x14ac:dyDescent="0.25">
      <c r="B46" s="343"/>
      <c r="C46" s="253"/>
      <c r="D46" s="66">
        <v>26</v>
      </c>
      <c r="E46" s="65" t="s">
        <v>152</v>
      </c>
      <c r="F46" s="56">
        <v>2</v>
      </c>
      <c r="G46" s="66" t="s">
        <v>158</v>
      </c>
      <c r="H46" s="66" t="s">
        <v>161</v>
      </c>
      <c r="I46" s="65" t="s">
        <v>165</v>
      </c>
      <c r="J46" s="50" t="s">
        <v>40</v>
      </c>
      <c r="K46" s="58"/>
      <c r="L46" s="58"/>
      <c r="M46" s="58"/>
      <c r="N46" s="58"/>
      <c r="O46" s="58"/>
      <c r="P46" s="58"/>
      <c r="Q46" s="58"/>
      <c r="R46" s="59"/>
      <c r="S46" s="75">
        <v>1</v>
      </c>
      <c r="T46" s="59"/>
      <c r="U46" s="59"/>
      <c r="V46" s="59"/>
      <c r="W46" s="59"/>
      <c r="X46" s="59"/>
      <c r="Y46" s="59"/>
      <c r="Z46" s="59"/>
      <c r="AA46" s="59"/>
      <c r="AB46" s="59"/>
      <c r="AC46" s="59"/>
      <c r="AD46" s="59"/>
      <c r="AE46" s="75">
        <v>1</v>
      </c>
      <c r="AF46" s="59"/>
      <c r="AG46" s="59"/>
      <c r="AH46" s="59"/>
      <c r="AI46" s="52">
        <f t="shared" si="5"/>
        <v>2</v>
      </c>
      <c r="AJ46" s="53">
        <f t="shared" si="5"/>
        <v>0</v>
      </c>
      <c r="AK46" s="54">
        <f t="shared" si="2"/>
        <v>0</v>
      </c>
    </row>
    <row r="47" spans="2:37" s="61" customFormat="1" ht="114" customHeight="1" x14ac:dyDescent="0.25">
      <c r="B47" s="344" t="s">
        <v>69</v>
      </c>
      <c r="C47" s="346" t="s">
        <v>177</v>
      </c>
      <c r="D47" s="66">
        <v>27</v>
      </c>
      <c r="E47" s="156" t="s">
        <v>215</v>
      </c>
      <c r="F47" s="56">
        <v>1</v>
      </c>
      <c r="G47" s="66" t="s">
        <v>70</v>
      </c>
      <c r="H47" s="66" t="s">
        <v>162</v>
      </c>
      <c r="I47" s="157" t="s">
        <v>216</v>
      </c>
      <c r="J47" s="50" t="s">
        <v>40</v>
      </c>
      <c r="K47" s="58"/>
      <c r="L47" s="58"/>
      <c r="M47" s="58"/>
      <c r="N47" s="58"/>
      <c r="O47" s="75">
        <v>1</v>
      </c>
      <c r="P47" s="58"/>
      <c r="Q47" s="58"/>
      <c r="R47" s="59"/>
      <c r="S47" s="59"/>
      <c r="T47" s="59"/>
      <c r="V47" s="59"/>
      <c r="W47" s="59"/>
      <c r="X47" s="59"/>
      <c r="Y47" s="59"/>
      <c r="Z47" s="59"/>
      <c r="AA47" s="59"/>
      <c r="AB47" s="59"/>
      <c r="AC47" s="59"/>
      <c r="AD47" s="59"/>
      <c r="AE47" s="59"/>
      <c r="AF47" s="59"/>
      <c r="AG47" s="59"/>
      <c r="AH47" s="59"/>
      <c r="AI47" s="52">
        <f t="shared" si="5"/>
        <v>1</v>
      </c>
      <c r="AJ47" s="53">
        <f t="shared" si="5"/>
        <v>0</v>
      </c>
      <c r="AK47" s="54">
        <f t="shared" si="2"/>
        <v>0</v>
      </c>
    </row>
    <row r="48" spans="2:37" s="61" customFormat="1" ht="201" customHeight="1" x14ac:dyDescent="0.25">
      <c r="B48" s="345"/>
      <c r="C48" s="347"/>
      <c r="D48" s="66">
        <v>28</v>
      </c>
      <c r="E48" s="158" t="s">
        <v>217</v>
      </c>
      <c r="F48" s="159">
        <v>2</v>
      </c>
      <c r="G48" s="66" t="s">
        <v>70</v>
      </c>
      <c r="H48" s="66" t="s">
        <v>163</v>
      </c>
      <c r="I48" s="157" t="s">
        <v>220</v>
      </c>
      <c r="J48" s="50" t="s">
        <v>40</v>
      </c>
      <c r="K48" s="58"/>
      <c r="L48" s="58"/>
      <c r="N48" s="58"/>
      <c r="O48" s="58"/>
      <c r="P48" s="58"/>
      <c r="Q48" s="58"/>
      <c r="R48" s="59"/>
      <c r="T48" s="59"/>
      <c r="U48" s="75">
        <v>1</v>
      </c>
      <c r="V48" s="59"/>
      <c r="W48" s="59"/>
      <c r="X48" s="59"/>
      <c r="Y48" s="59"/>
      <c r="Z48" s="59"/>
      <c r="AA48" s="59"/>
      <c r="AB48" s="59"/>
      <c r="AC48" s="59"/>
      <c r="AD48" s="59"/>
      <c r="AE48" s="75">
        <v>1</v>
      </c>
      <c r="AF48" s="59"/>
      <c r="AG48" s="59"/>
      <c r="AH48" s="59"/>
      <c r="AI48" s="52">
        <f t="shared" si="5"/>
        <v>2</v>
      </c>
      <c r="AJ48" s="53">
        <f t="shared" si="5"/>
        <v>0</v>
      </c>
      <c r="AK48" s="54">
        <f t="shared" si="2"/>
        <v>0</v>
      </c>
    </row>
    <row r="49" spans="2:38" s="61" customFormat="1" ht="178.2" customHeight="1" x14ac:dyDescent="0.25">
      <c r="B49" s="345"/>
      <c r="C49" s="347"/>
      <c r="D49" s="66">
        <v>29</v>
      </c>
      <c r="E49" s="158" t="s">
        <v>218</v>
      </c>
      <c r="F49" s="159">
        <v>2</v>
      </c>
      <c r="G49" s="66" t="s">
        <v>70</v>
      </c>
      <c r="H49" s="66" t="s">
        <v>164</v>
      </c>
      <c r="I49" s="157" t="s">
        <v>219</v>
      </c>
      <c r="J49" s="50" t="s">
        <v>40</v>
      </c>
      <c r="K49" s="58"/>
      <c r="L49" s="58"/>
      <c r="M49" s="58"/>
      <c r="N49" s="58"/>
      <c r="O49" s="58"/>
      <c r="P49" s="58"/>
      <c r="Q49" s="59"/>
      <c r="R49" s="59"/>
      <c r="S49" s="59"/>
      <c r="T49" s="59"/>
      <c r="U49" s="75">
        <v>1</v>
      </c>
      <c r="V49" s="59"/>
      <c r="W49" s="59"/>
      <c r="X49" s="59"/>
      <c r="Y49" s="59"/>
      <c r="Z49" s="59"/>
      <c r="AA49" s="59"/>
      <c r="AB49" s="59"/>
      <c r="AD49" s="59"/>
      <c r="AE49" s="75">
        <v>1</v>
      </c>
      <c r="AF49" s="59"/>
      <c r="AG49" s="59"/>
      <c r="AH49" s="59"/>
      <c r="AI49" s="52">
        <f t="shared" si="5"/>
        <v>2</v>
      </c>
      <c r="AJ49" s="53">
        <f t="shared" si="5"/>
        <v>0</v>
      </c>
      <c r="AK49" s="54">
        <f t="shared" si="2"/>
        <v>0</v>
      </c>
    </row>
    <row r="50" spans="2:38" s="61" customFormat="1" ht="185.4" customHeight="1" x14ac:dyDescent="0.25">
      <c r="B50" s="345"/>
      <c r="C50" s="347"/>
      <c r="D50" s="66">
        <v>30</v>
      </c>
      <c r="E50" s="162" t="s">
        <v>212</v>
      </c>
      <c r="F50" s="159">
        <v>4.25</v>
      </c>
      <c r="G50" s="66" t="s">
        <v>213</v>
      </c>
      <c r="H50" s="66" t="s">
        <v>214</v>
      </c>
      <c r="I50" s="157" t="s">
        <v>244</v>
      </c>
      <c r="J50" s="50" t="s">
        <v>40</v>
      </c>
      <c r="K50" s="58"/>
      <c r="L50" s="58"/>
      <c r="M50" s="58"/>
      <c r="N50" s="58"/>
      <c r="O50" s="75">
        <v>0.5</v>
      </c>
      <c r="P50" s="143"/>
      <c r="Q50" s="137">
        <v>0.75</v>
      </c>
      <c r="R50" s="93"/>
      <c r="S50" s="93"/>
      <c r="T50" s="93"/>
      <c r="U50" s="93"/>
      <c r="V50" s="93"/>
      <c r="W50" s="75">
        <v>1</v>
      </c>
      <c r="X50" s="93"/>
      <c r="Y50" s="93"/>
      <c r="Z50" s="93"/>
      <c r="AA50" s="59"/>
      <c r="AB50" s="59"/>
      <c r="AC50" s="75">
        <v>1</v>
      </c>
      <c r="AD50" s="59"/>
      <c r="AE50" s="59"/>
      <c r="AF50" s="59"/>
      <c r="AG50" s="75">
        <v>1</v>
      </c>
      <c r="AH50" s="59"/>
      <c r="AI50" s="138">
        <f t="shared" si="5"/>
        <v>4.25</v>
      </c>
      <c r="AJ50" s="53">
        <f t="shared" si="5"/>
        <v>0</v>
      </c>
      <c r="AK50" s="54">
        <f t="shared" si="2"/>
        <v>0</v>
      </c>
    </row>
    <row r="51" spans="2:38" s="61" customFormat="1" ht="104.4" customHeight="1" x14ac:dyDescent="0.25">
      <c r="B51" s="252" t="s">
        <v>71</v>
      </c>
      <c r="C51" s="252" t="s">
        <v>178</v>
      </c>
      <c r="D51" s="66">
        <v>31</v>
      </c>
      <c r="E51" s="67" t="s">
        <v>262</v>
      </c>
      <c r="F51" s="56">
        <v>1</v>
      </c>
      <c r="G51" s="86" t="s">
        <v>37</v>
      </c>
      <c r="H51" s="86" t="s">
        <v>118</v>
      </c>
      <c r="I51" s="63" t="s">
        <v>121</v>
      </c>
      <c r="J51" s="50" t="s">
        <v>40</v>
      </c>
      <c r="K51" s="58"/>
      <c r="L51" s="58"/>
      <c r="M51" s="58"/>
      <c r="N51" s="58"/>
      <c r="O51" s="58"/>
      <c r="P51" s="58"/>
      <c r="Q51" s="58"/>
      <c r="R51" s="59"/>
      <c r="S51" s="75">
        <v>1</v>
      </c>
      <c r="T51" s="59"/>
      <c r="U51" s="93"/>
      <c r="V51" s="59"/>
      <c r="W51" s="59"/>
      <c r="X51" s="59"/>
      <c r="Y51" s="59"/>
      <c r="Z51" s="59"/>
      <c r="AA51" s="59"/>
      <c r="AB51" s="59"/>
      <c r="AC51" s="59"/>
      <c r="AD51" s="59"/>
      <c r="AE51" s="59"/>
      <c r="AF51" s="59"/>
      <c r="AG51" s="59"/>
      <c r="AH51" s="59"/>
      <c r="AI51" s="52">
        <f t="shared" si="5"/>
        <v>1</v>
      </c>
      <c r="AJ51" s="53">
        <f t="shared" si="5"/>
        <v>0</v>
      </c>
      <c r="AK51" s="54">
        <f t="shared" si="2"/>
        <v>0</v>
      </c>
    </row>
    <row r="52" spans="2:38" s="61" customFormat="1" ht="85.95" customHeight="1" x14ac:dyDescent="0.25">
      <c r="B52" s="333"/>
      <c r="C52" s="333"/>
      <c r="D52" s="66">
        <v>32</v>
      </c>
      <c r="E52" s="67" t="s">
        <v>155</v>
      </c>
      <c r="F52" s="56">
        <v>1</v>
      </c>
      <c r="G52" s="86" t="s">
        <v>37</v>
      </c>
      <c r="H52" s="86" t="s">
        <v>122</v>
      </c>
      <c r="I52" s="63" t="s">
        <v>58</v>
      </c>
      <c r="J52" s="50" t="s">
        <v>40</v>
      </c>
      <c r="K52" s="58"/>
      <c r="L52" s="58"/>
      <c r="M52" s="58"/>
      <c r="N52" s="58"/>
      <c r="O52" s="58"/>
      <c r="P52" s="58"/>
      <c r="Q52" s="58"/>
      <c r="R52" s="59"/>
      <c r="S52" s="75">
        <v>1</v>
      </c>
      <c r="T52" s="93"/>
      <c r="U52" s="93"/>
      <c r="V52" s="93"/>
      <c r="W52" s="59"/>
      <c r="X52" s="59"/>
      <c r="Y52" s="59"/>
      <c r="Z52" s="59"/>
      <c r="AA52" s="59"/>
      <c r="AB52" s="59"/>
      <c r="AC52" s="59"/>
      <c r="AD52" s="59"/>
      <c r="AE52" s="59"/>
      <c r="AF52" s="59"/>
      <c r="AG52" s="59"/>
      <c r="AH52" s="59"/>
      <c r="AI52" s="52">
        <f t="shared" si="5"/>
        <v>1</v>
      </c>
      <c r="AJ52" s="53">
        <f t="shared" si="5"/>
        <v>0</v>
      </c>
      <c r="AK52" s="54">
        <f t="shared" si="2"/>
        <v>0</v>
      </c>
    </row>
    <row r="53" spans="2:38" s="61" customFormat="1" ht="195.6" customHeight="1" x14ac:dyDescent="0.25">
      <c r="B53" s="253"/>
      <c r="C53" s="253"/>
      <c r="D53" s="86">
        <v>33</v>
      </c>
      <c r="E53" s="67" t="s">
        <v>119</v>
      </c>
      <c r="F53" s="56">
        <v>1.5</v>
      </c>
      <c r="G53" s="86" t="s">
        <v>263</v>
      </c>
      <c r="H53" s="86" t="s">
        <v>73</v>
      </c>
      <c r="I53" s="71" t="s">
        <v>74</v>
      </c>
      <c r="J53" s="50" t="s">
        <v>40</v>
      </c>
      <c r="K53" s="58"/>
      <c r="L53" s="58"/>
      <c r="M53" s="58"/>
      <c r="N53" s="58"/>
      <c r="O53" s="58"/>
      <c r="P53" s="58"/>
      <c r="Q53" s="75">
        <v>0.5</v>
      </c>
      <c r="R53" s="59"/>
      <c r="S53" s="59"/>
      <c r="T53" s="59"/>
      <c r="U53" s="59"/>
      <c r="V53" s="59"/>
      <c r="W53" s="75">
        <v>0.5</v>
      </c>
      <c r="X53" s="59"/>
      <c r="Y53" s="59"/>
      <c r="Z53" s="59"/>
      <c r="AA53" s="59"/>
      <c r="AB53" s="59"/>
      <c r="AC53" s="75">
        <v>0.5</v>
      </c>
      <c r="AD53" s="59"/>
      <c r="AE53" s="59"/>
      <c r="AF53" s="59"/>
      <c r="AG53" s="59"/>
      <c r="AH53" s="59"/>
      <c r="AI53" s="52">
        <f t="shared" si="5"/>
        <v>1.5</v>
      </c>
      <c r="AJ53" s="53">
        <f t="shared" si="5"/>
        <v>0</v>
      </c>
      <c r="AK53" s="54">
        <f t="shared" si="2"/>
        <v>0</v>
      </c>
    </row>
    <row r="54" spans="2:38" s="178" customFormat="1" ht="39" customHeight="1" x14ac:dyDescent="0.25">
      <c r="B54" s="165" t="s">
        <v>75</v>
      </c>
      <c r="C54" s="166">
        <v>0.22500000000000001</v>
      </c>
      <c r="D54" s="167"/>
      <c r="E54" s="168"/>
      <c r="F54" s="169">
        <f>SUM(F55:F63)</f>
        <v>22.5</v>
      </c>
      <c r="G54" s="168"/>
      <c r="H54" s="170"/>
      <c r="I54" s="168"/>
      <c r="J54" s="171"/>
      <c r="K54" s="172"/>
      <c r="L54" s="173"/>
      <c r="M54" s="172"/>
      <c r="N54" s="173"/>
      <c r="O54" s="172"/>
      <c r="P54" s="173"/>
      <c r="Q54" s="174"/>
      <c r="R54" s="175"/>
      <c r="S54" s="174"/>
      <c r="T54" s="175"/>
      <c r="U54" s="174"/>
      <c r="V54" s="175"/>
      <c r="W54" s="174"/>
      <c r="X54" s="175"/>
      <c r="Y54" s="174"/>
      <c r="Z54" s="175"/>
      <c r="AA54" s="174"/>
      <c r="AB54" s="175"/>
      <c r="AC54" s="174"/>
      <c r="AD54" s="175"/>
      <c r="AE54" s="174"/>
      <c r="AF54" s="175"/>
      <c r="AG54" s="174"/>
      <c r="AH54" s="175"/>
      <c r="AI54" s="176"/>
      <c r="AJ54" s="175"/>
      <c r="AK54" s="175"/>
      <c r="AL54" s="177"/>
    </row>
    <row r="55" spans="2:38" s="61" customFormat="1" ht="69.75" customHeight="1" x14ac:dyDescent="0.25">
      <c r="B55" s="252" t="s">
        <v>260</v>
      </c>
      <c r="C55" s="252" t="s">
        <v>179</v>
      </c>
      <c r="D55" s="51">
        <v>34</v>
      </c>
      <c r="E55" s="68" t="s">
        <v>76</v>
      </c>
      <c r="F55" s="51">
        <v>2</v>
      </c>
      <c r="G55" s="86" t="s">
        <v>37</v>
      </c>
      <c r="H55" s="86" t="s">
        <v>77</v>
      </c>
      <c r="I55" s="55" t="s">
        <v>78</v>
      </c>
      <c r="J55" s="50" t="s">
        <v>40</v>
      </c>
      <c r="K55" s="58"/>
      <c r="L55" s="58"/>
      <c r="M55" s="58"/>
      <c r="N55" s="58"/>
      <c r="O55" s="58"/>
      <c r="P55" s="58"/>
      <c r="Q55" s="59"/>
      <c r="R55" s="59"/>
      <c r="S55" s="59"/>
      <c r="T55" s="59"/>
      <c r="U55" s="59"/>
      <c r="V55" s="59"/>
      <c r="W55" s="75">
        <v>2</v>
      </c>
      <c r="X55" s="59"/>
      <c r="Y55" s="59"/>
      <c r="Z55" s="59"/>
      <c r="AA55" s="59"/>
      <c r="AB55" s="59"/>
      <c r="AC55" s="59"/>
      <c r="AD55" s="59"/>
      <c r="AE55" s="59"/>
      <c r="AF55" s="59"/>
      <c r="AG55" s="59"/>
      <c r="AH55" s="59"/>
      <c r="AI55" s="52">
        <f t="shared" ref="AI55:AJ67" si="6">K55+M55+O55+Q55+S55+U55+W55+Y55+AA55+AC55+AE55+AG55</f>
        <v>2</v>
      </c>
      <c r="AJ55" s="53">
        <f t="shared" si="6"/>
        <v>0</v>
      </c>
      <c r="AK55" s="54">
        <f t="shared" si="2"/>
        <v>0</v>
      </c>
    </row>
    <row r="56" spans="2:38" s="61" customFormat="1" ht="56.4" customHeight="1" x14ac:dyDescent="0.25">
      <c r="B56" s="333"/>
      <c r="C56" s="333"/>
      <c r="D56" s="51">
        <v>35</v>
      </c>
      <c r="E56" s="68" t="s">
        <v>79</v>
      </c>
      <c r="F56" s="51">
        <v>3</v>
      </c>
      <c r="G56" s="86" t="s">
        <v>37</v>
      </c>
      <c r="H56" s="86" t="s">
        <v>77</v>
      </c>
      <c r="I56" s="55" t="s">
        <v>80</v>
      </c>
      <c r="J56" s="50" t="s">
        <v>40</v>
      </c>
      <c r="K56" s="58"/>
      <c r="L56" s="58"/>
      <c r="M56" s="58"/>
      <c r="N56" s="58"/>
      <c r="O56" s="58"/>
      <c r="P56" s="58"/>
      <c r="Q56" s="75">
        <v>1</v>
      </c>
      <c r="R56" s="59"/>
      <c r="S56" s="59"/>
      <c r="T56" s="59"/>
      <c r="U56" s="59"/>
      <c r="V56" s="59"/>
      <c r="W56" s="75">
        <v>1</v>
      </c>
      <c r="X56" s="59"/>
      <c r="Y56" s="59"/>
      <c r="Z56" s="59"/>
      <c r="AA56" s="59"/>
      <c r="AB56" s="59"/>
      <c r="AC56" s="75">
        <v>1</v>
      </c>
      <c r="AD56" s="59"/>
      <c r="AE56" s="59"/>
      <c r="AF56" s="59"/>
      <c r="AG56" s="59"/>
      <c r="AH56" s="59"/>
      <c r="AI56" s="52">
        <f t="shared" si="6"/>
        <v>3</v>
      </c>
      <c r="AJ56" s="53">
        <f t="shared" si="6"/>
        <v>0</v>
      </c>
      <c r="AK56" s="54">
        <f t="shared" si="2"/>
        <v>0</v>
      </c>
    </row>
    <row r="57" spans="2:38" s="61" customFormat="1" ht="85.2" customHeight="1" x14ac:dyDescent="0.25">
      <c r="B57" s="333"/>
      <c r="C57" s="333"/>
      <c r="D57" s="83">
        <v>36</v>
      </c>
      <c r="E57" s="80" t="s">
        <v>126</v>
      </c>
      <c r="F57" s="51">
        <v>0.5</v>
      </c>
      <c r="G57" s="86" t="s">
        <v>81</v>
      </c>
      <c r="H57" s="84" t="s">
        <v>120</v>
      </c>
      <c r="I57" s="55" t="s">
        <v>82</v>
      </c>
      <c r="J57" s="50" t="s">
        <v>40</v>
      </c>
      <c r="K57" s="58"/>
      <c r="L57" s="58"/>
      <c r="M57" s="58"/>
      <c r="N57" s="58"/>
      <c r="O57" s="137">
        <v>0.5</v>
      </c>
      <c r="P57" s="58"/>
      <c r="Q57" s="59"/>
      <c r="R57" s="59"/>
      <c r="S57" s="59"/>
      <c r="T57" s="59"/>
      <c r="U57" s="59"/>
      <c r="V57" s="59"/>
      <c r="W57" s="59"/>
      <c r="X57" s="59"/>
      <c r="Y57" s="59"/>
      <c r="Z57" s="59"/>
      <c r="AA57" s="59"/>
      <c r="AB57" s="59"/>
      <c r="AC57" s="59"/>
      <c r="AD57" s="59"/>
      <c r="AE57" s="59"/>
      <c r="AF57" s="59"/>
      <c r="AG57" s="59"/>
      <c r="AH57" s="59"/>
      <c r="AI57" s="138">
        <f t="shared" si="6"/>
        <v>0.5</v>
      </c>
      <c r="AJ57" s="53">
        <f t="shared" si="6"/>
        <v>0</v>
      </c>
      <c r="AK57" s="54">
        <f t="shared" si="2"/>
        <v>0</v>
      </c>
    </row>
    <row r="58" spans="2:38" s="61" customFormat="1" ht="185.4" customHeight="1" x14ac:dyDescent="0.25">
      <c r="B58" s="333"/>
      <c r="C58" s="333"/>
      <c r="D58" s="56">
        <v>37</v>
      </c>
      <c r="E58" s="157" t="s">
        <v>187</v>
      </c>
      <c r="F58" s="56">
        <v>5</v>
      </c>
      <c r="G58" s="144" t="s">
        <v>222</v>
      </c>
      <c r="H58" s="144" t="s">
        <v>144</v>
      </c>
      <c r="I58" s="157" t="s">
        <v>221</v>
      </c>
      <c r="J58" s="144" t="s">
        <v>40</v>
      </c>
      <c r="K58" s="24"/>
      <c r="L58" s="24"/>
      <c r="M58" s="24"/>
      <c r="N58" s="24"/>
      <c r="O58" s="74">
        <v>0.5</v>
      </c>
      <c r="P58" s="24"/>
      <c r="Q58" s="74">
        <v>0.5</v>
      </c>
      <c r="R58" s="25"/>
      <c r="S58" s="74">
        <v>0.5</v>
      </c>
      <c r="T58" s="25"/>
      <c r="U58" s="74">
        <v>0.5</v>
      </c>
      <c r="V58" s="25"/>
      <c r="W58" s="74">
        <v>0.5</v>
      </c>
      <c r="X58" s="25"/>
      <c r="Y58" s="74">
        <v>0.5</v>
      </c>
      <c r="Z58" s="25"/>
      <c r="AA58" s="74">
        <v>0.5</v>
      </c>
      <c r="AB58" s="25"/>
      <c r="AC58" s="74">
        <v>0.5</v>
      </c>
      <c r="AD58" s="25"/>
      <c r="AE58" s="74">
        <v>0.5</v>
      </c>
      <c r="AF58" s="25"/>
      <c r="AG58" s="74">
        <v>0.5</v>
      </c>
      <c r="AH58" s="25"/>
      <c r="AI58" s="52">
        <f t="shared" si="6"/>
        <v>5</v>
      </c>
      <c r="AJ58" s="53">
        <f t="shared" si="6"/>
        <v>0</v>
      </c>
      <c r="AK58" s="54">
        <f t="shared" si="2"/>
        <v>0</v>
      </c>
    </row>
    <row r="59" spans="2:38" s="61" customFormat="1" ht="92.4" customHeight="1" x14ac:dyDescent="0.25">
      <c r="B59" s="333"/>
      <c r="C59" s="333"/>
      <c r="D59" s="56">
        <v>38</v>
      </c>
      <c r="E59" s="158" t="s">
        <v>83</v>
      </c>
      <c r="F59" s="56">
        <v>1</v>
      </c>
      <c r="G59" s="144" t="s">
        <v>72</v>
      </c>
      <c r="H59" s="144" t="s">
        <v>166</v>
      </c>
      <c r="I59" s="157" t="s">
        <v>188</v>
      </c>
      <c r="J59" s="144" t="s">
        <v>40</v>
      </c>
      <c r="K59" s="24"/>
      <c r="L59" s="24"/>
      <c r="M59" s="24"/>
      <c r="N59" s="24"/>
      <c r="O59" s="24"/>
      <c r="P59" s="24"/>
      <c r="Q59" s="25"/>
      <c r="R59" s="25"/>
      <c r="S59" s="25"/>
      <c r="T59" s="25"/>
      <c r="U59" s="94"/>
      <c r="V59" s="25"/>
      <c r="W59" s="25"/>
      <c r="X59" s="25"/>
      <c r="Y59" s="74">
        <v>1</v>
      </c>
      <c r="Z59" s="25"/>
      <c r="AA59" s="59"/>
      <c r="AB59" s="25"/>
      <c r="AC59" s="25"/>
      <c r="AD59" s="25"/>
      <c r="AE59" s="94"/>
      <c r="AF59" s="25"/>
      <c r="AG59" s="25"/>
      <c r="AH59" s="25"/>
      <c r="AI59" s="52">
        <f t="shared" si="6"/>
        <v>1</v>
      </c>
      <c r="AJ59" s="53">
        <f t="shared" si="6"/>
        <v>0</v>
      </c>
      <c r="AK59" s="54">
        <f t="shared" si="2"/>
        <v>0</v>
      </c>
    </row>
    <row r="60" spans="2:38" s="61" customFormat="1" ht="96.6" customHeight="1" x14ac:dyDescent="0.25">
      <c r="B60" s="333"/>
      <c r="C60" s="333"/>
      <c r="D60" s="56">
        <v>39</v>
      </c>
      <c r="E60" s="158" t="s">
        <v>189</v>
      </c>
      <c r="F60" s="56">
        <v>1.5</v>
      </c>
      <c r="G60" s="66" t="s">
        <v>81</v>
      </c>
      <c r="H60" s="66" t="s">
        <v>84</v>
      </c>
      <c r="I60" s="65" t="s">
        <v>85</v>
      </c>
      <c r="J60" s="144" t="s">
        <v>40</v>
      </c>
      <c r="K60" s="58"/>
      <c r="L60" s="58"/>
      <c r="M60" s="58"/>
      <c r="N60" s="58"/>
      <c r="O60" s="58"/>
      <c r="P60" s="58"/>
      <c r="Q60" s="75">
        <v>0.5</v>
      </c>
      <c r="R60" s="59"/>
      <c r="S60" s="59"/>
      <c r="T60" s="59"/>
      <c r="U60" s="59"/>
      <c r="V60" s="59"/>
      <c r="W60" s="75">
        <v>0.5</v>
      </c>
      <c r="X60" s="59"/>
      <c r="Y60" s="59"/>
      <c r="Z60" s="59"/>
      <c r="AA60" s="59"/>
      <c r="AB60" s="59"/>
      <c r="AC60" s="75">
        <v>0.5</v>
      </c>
      <c r="AD60" s="59"/>
      <c r="AE60" s="59"/>
      <c r="AF60" s="59"/>
      <c r="AG60" s="59"/>
      <c r="AH60" s="59"/>
      <c r="AI60" s="52">
        <f t="shared" si="6"/>
        <v>1.5</v>
      </c>
      <c r="AJ60" s="53">
        <f t="shared" si="6"/>
        <v>0</v>
      </c>
      <c r="AK60" s="54">
        <f t="shared" si="2"/>
        <v>0</v>
      </c>
    </row>
    <row r="61" spans="2:38" s="61" customFormat="1" ht="53.4" customHeight="1" x14ac:dyDescent="0.25">
      <c r="B61" s="253"/>
      <c r="C61" s="253"/>
      <c r="D61" s="66">
        <v>40</v>
      </c>
      <c r="E61" s="65" t="s">
        <v>86</v>
      </c>
      <c r="F61" s="56">
        <v>1.5</v>
      </c>
      <c r="G61" s="66" t="s">
        <v>87</v>
      </c>
      <c r="H61" s="66" t="s">
        <v>88</v>
      </c>
      <c r="I61" s="65" t="s">
        <v>89</v>
      </c>
      <c r="J61" s="144" t="s">
        <v>40</v>
      </c>
      <c r="K61" s="58"/>
      <c r="L61" s="58"/>
      <c r="M61" s="58"/>
      <c r="N61" s="58"/>
      <c r="O61" s="58"/>
      <c r="P61" s="58"/>
      <c r="Q61" s="75">
        <v>0.5</v>
      </c>
      <c r="R61" s="59"/>
      <c r="S61" s="59"/>
      <c r="T61" s="59"/>
      <c r="U61" s="59"/>
      <c r="V61" s="59"/>
      <c r="W61" s="75">
        <v>0.5</v>
      </c>
      <c r="X61" s="59"/>
      <c r="Y61" s="59"/>
      <c r="Z61" s="59"/>
      <c r="AA61" s="59"/>
      <c r="AB61" s="59"/>
      <c r="AC61" s="75">
        <v>0.5</v>
      </c>
      <c r="AD61" s="59"/>
      <c r="AE61" s="59"/>
      <c r="AF61" s="59"/>
      <c r="AG61" s="59"/>
      <c r="AH61" s="59"/>
      <c r="AI61" s="52">
        <f t="shared" si="6"/>
        <v>1.5</v>
      </c>
      <c r="AJ61" s="53">
        <f t="shared" si="6"/>
        <v>0</v>
      </c>
      <c r="AK61" s="99">
        <f t="shared" si="2"/>
        <v>0</v>
      </c>
    </row>
    <row r="62" spans="2:38" s="61" customFormat="1" ht="86.25" customHeight="1" x14ac:dyDescent="0.25">
      <c r="B62" s="81" t="s">
        <v>90</v>
      </c>
      <c r="C62" s="87" t="s">
        <v>180</v>
      </c>
      <c r="D62" s="56">
        <v>41</v>
      </c>
      <c r="E62" s="65" t="s">
        <v>91</v>
      </c>
      <c r="F62" s="56">
        <v>5</v>
      </c>
      <c r="G62" s="150" t="s">
        <v>123</v>
      </c>
      <c r="H62" s="150" t="s">
        <v>92</v>
      </c>
      <c r="I62" s="147" t="s">
        <v>223</v>
      </c>
      <c r="J62" s="144" t="s">
        <v>40</v>
      </c>
      <c r="K62" s="58"/>
      <c r="L62" s="58"/>
      <c r="M62" s="58"/>
      <c r="N62" s="58"/>
      <c r="O62" s="73"/>
      <c r="P62" s="73"/>
      <c r="Q62" s="137">
        <v>0.5</v>
      </c>
      <c r="R62" s="59"/>
      <c r="S62" s="137">
        <v>0.5</v>
      </c>
      <c r="T62" s="59"/>
      <c r="U62" s="59"/>
      <c r="V62" s="59"/>
      <c r="W62" s="137">
        <v>0.5</v>
      </c>
      <c r="X62" s="40"/>
      <c r="Y62" s="137">
        <v>1.5</v>
      </c>
      <c r="Z62" s="40"/>
      <c r="AA62" s="137">
        <v>1.5</v>
      </c>
      <c r="AB62" s="40"/>
      <c r="AC62" s="137">
        <v>0.5</v>
      </c>
      <c r="AD62" s="40"/>
      <c r="AE62" s="59"/>
      <c r="AF62" s="59"/>
      <c r="AG62" s="59"/>
      <c r="AH62" s="59"/>
      <c r="AI62" s="138">
        <f>+AC62+AA62+Y62+W62+S62+Q62</f>
        <v>5</v>
      </c>
      <c r="AJ62" s="53">
        <f t="shared" si="6"/>
        <v>0</v>
      </c>
      <c r="AK62" s="54">
        <f>AJ62/AI62</f>
        <v>0</v>
      </c>
    </row>
    <row r="63" spans="2:38" s="61" customFormat="1" ht="140.4" customHeight="1" x14ac:dyDescent="0.25">
      <c r="B63" s="81" t="s">
        <v>93</v>
      </c>
      <c r="C63" s="36" t="s">
        <v>181</v>
      </c>
      <c r="D63" s="51">
        <v>42</v>
      </c>
      <c r="E63" s="68" t="s">
        <v>156</v>
      </c>
      <c r="F63" s="51">
        <v>3</v>
      </c>
      <c r="G63" s="84" t="s">
        <v>37</v>
      </c>
      <c r="H63" s="84" t="s">
        <v>94</v>
      </c>
      <c r="I63" s="88" t="s">
        <v>95</v>
      </c>
      <c r="J63" s="50" t="s">
        <v>40</v>
      </c>
      <c r="K63" s="58"/>
      <c r="L63" s="58"/>
      <c r="M63" s="58"/>
      <c r="N63" s="58"/>
      <c r="O63" s="58"/>
      <c r="P63" s="58"/>
      <c r="Q63" s="59"/>
      <c r="R63" s="59"/>
      <c r="S63" s="59"/>
      <c r="T63" s="59"/>
      <c r="U63" s="59"/>
      <c r="W63" s="59"/>
      <c r="X63" s="59"/>
      <c r="Y63" s="59"/>
      <c r="Z63" s="59"/>
      <c r="AA63" s="59"/>
      <c r="AB63" s="59"/>
      <c r="AC63" s="75">
        <v>3</v>
      </c>
      <c r="AD63" s="59"/>
      <c r="AE63" s="59"/>
      <c r="AF63" s="59"/>
      <c r="AG63" s="59"/>
      <c r="AH63" s="59"/>
      <c r="AI63" s="52">
        <f t="shared" si="6"/>
        <v>3</v>
      </c>
      <c r="AJ63" s="53">
        <f t="shared" si="6"/>
        <v>0</v>
      </c>
      <c r="AK63" s="54">
        <f t="shared" si="2"/>
        <v>0</v>
      </c>
    </row>
    <row r="64" spans="2:38" s="61" customFormat="1" ht="22.5" customHeight="1" x14ac:dyDescent="0.25">
      <c r="B64" s="26" t="s">
        <v>96</v>
      </c>
      <c r="C64" s="141">
        <v>6.7500000000000004E-2</v>
      </c>
      <c r="D64" s="29"/>
      <c r="E64" s="28"/>
      <c r="F64" s="136">
        <f>SUM(F65:F67)</f>
        <v>6.75</v>
      </c>
      <c r="G64" s="28"/>
      <c r="H64" s="29"/>
      <c r="I64" s="28"/>
      <c r="J64" s="30"/>
      <c r="K64" s="22"/>
      <c r="L64" s="23"/>
      <c r="M64" s="22"/>
      <c r="N64" s="23"/>
      <c r="O64" s="22"/>
      <c r="P64" s="23"/>
      <c r="Q64" s="31"/>
      <c r="R64" s="32"/>
      <c r="S64" s="31"/>
      <c r="T64" s="32"/>
      <c r="U64" s="31"/>
      <c r="V64" s="32"/>
      <c r="W64" s="31"/>
      <c r="X64" s="32"/>
      <c r="Y64" s="31"/>
      <c r="Z64" s="32"/>
      <c r="AA64" s="31"/>
      <c r="AB64" s="32"/>
      <c r="AC64" s="31"/>
      <c r="AD64" s="32"/>
      <c r="AE64" s="31"/>
      <c r="AF64" s="32"/>
      <c r="AG64" s="31"/>
      <c r="AH64" s="32"/>
      <c r="AI64" s="52"/>
      <c r="AJ64" s="32"/>
      <c r="AK64" s="32"/>
    </row>
    <row r="65" spans="2:37" s="61" customFormat="1" ht="241.95" customHeight="1" x14ac:dyDescent="0.25">
      <c r="B65" s="252" t="s">
        <v>97</v>
      </c>
      <c r="C65" s="252" t="s">
        <v>182</v>
      </c>
      <c r="D65" s="56">
        <v>43</v>
      </c>
      <c r="E65" s="55" t="s">
        <v>255</v>
      </c>
      <c r="F65" s="56">
        <v>3</v>
      </c>
      <c r="G65" s="86" t="s">
        <v>256</v>
      </c>
      <c r="H65" s="86" t="s">
        <v>199</v>
      </c>
      <c r="I65" s="55" t="s">
        <v>257</v>
      </c>
      <c r="J65" s="50" t="s">
        <v>40</v>
      </c>
      <c r="K65" s="58"/>
      <c r="L65" s="58"/>
      <c r="M65" s="58"/>
      <c r="N65" s="58"/>
      <c r="O65" s="137">
        <v>1</v>
      </c>
      <c r="P65" s="58"/>
      <c r="Q65" s="40"/>
      <c r="R65" s="40"/>
      <c r="S65" s="40"/>
      <c r="T65" s="40"/>
      <c r="U65" s="40"/>
      <c r="V65" s="40"/>
      <c r="W65" s="137">
        <v>1</v>
      </c>
      <c r="X65" s="40"/>
      <c r="Y65" s="40"/>
      <c r="Z65" s="40"/>
      <c r="AA65" s="40"/>
      <c r="AB65" s="40"/>
      <c r="AC65" s="137">
        <v>1</v>
      </c>
      <c r="AD65" s="40"/>
      <c r="AE65" s="40"/>
      <c r="AF65" s="40"/>
      <c r="AG65" s="40"/>
      <c r="AH65" s="59"/>
      <c r="AI65" s="138">
        <f>K65+M65+O65+Q65+S65+U65+W65+Y65+AA65+AC65+AE65+AG65</f>
        <v>3</v>
      </c>
      <c r="AJ65" s="53">
        <f>L65+N65+P65+R65+T65+V65+X65+Z65+AB65+AD65+AF65+AH65</f>
        <v>0</v>
      </c>
      <c r="AK65" s="54">
        <f t="shared" ref="AK65:AK67" si="7">AJ65/AI65</f>
        <v>0</v>
      </c>
    </row>
    <row r="66" spans="2:37" s="61" customFormat="1" ht="84" customHeight="1" x14ac:dyDescent="0.25">
      <c r="B66" s="333"/>
      <c r="C66" s="333"/>
      <c r="D66" s="56">
        <v>44</v>
      </c>
      <c r="E66" s="65" t="s">
        <v>150</v>
      </c>
      <c r="F66" s="51">
        <v>1.75</v>
      </c>
      <c r="G66" s="86" t="s">
        <v>123</v>
      </c>
      <c r="H66" s="86" t="s">
        <v>77</v>
      </c>
      <c r="I66" s="55" t="s">
        <v>151</v>
      </c>
      <c r="J66" s="50" t="s">
        <v>40</v>
      </c>
      <c r="K66" s="58"/>
      <c r="L66" s="58"/>
      <c r="M66" s="58"/>
      <c r="N66" s="58"/>
      <c r="O66" s="137">
        <v>0.25</v>
      </c>
      <c r="P66" s="58"/>
      <c r="Q66" s="137">
        <v>0.25</v>
      </c>
      <c r="R66" s="40"/>
      <c r="S66" s="137">
        <v>0.25</v>
      </c>
      <c r="T66" s="40"/>
      <c r="U66" s="137">
        <v>0.25</v>
      </c>
      <c r="V66" s="40"/>
      <c r="W66" s="137">
        <v>0.25</v>
      </c>
      <c r="X66" s="40"/>
      <c r="Y66" s="40"/>
      <c r="Z66" s="40"/>
      <c r="AA66" s="137">
        <v>0.25</v>
      </c>
      <c r="AB66" s="40"/>
      <c r="AC66" s="137">
        <v>0.25</v>
      </c>
      <c r="AD66" s="40"/>
      <c r="AE66" s="40"/>
      <c r="AF66" s="40"/>
      <c r="AG66" s="40"/>
      <c r="AH66" s="59"/>
      <c r="AI66" s="138">
        <f>K66+M66+O66+Q66+S66+U66+W66+Y66+AA66+AC66+AE66+AG66</f>
        <v>1.75</v>
      </c>
      <c r="AJ66" s="53">
        <f>L66+N66+P66+R66+T66+V66+X66+Z66+AB66+AD66+AF66+AH66</f>
        <v>0</v>
      </c>
      <c r="AK66" s="54">
        <f t="shared" si="7"/>
        <v>0</v>
      </c>
    </row>
    <row r="67" spans="2:37" s="61" customFormat="1" ht="84" customHeight="1" x14ac:dyDescent="0.25">
      <c r="B67" s="253"/>
      <c r="C67" s="253"/>
      <c r="D67" s="51">
        <v>45</v>
      </c>
      <c r="E67" s="55" t="s">
        <v>157</v>
      </c>
      <c r="F67" s="51">
        <v>2</v>
      </c>
      <c r="G67" s="86" t="s">
        <v>37</v>
      </c>
      <c r="H67" s="86" t="s">
        <v>84</v>
      </c>
      <c r="I67" s="55" t="s">
        <v>99</v>
      </c>
      <c r="J67" s="50" t="s">
        <v>40</v>
      </c>
      <c r="K67" s="58"/>
      <c r="L67" s="58"/>
      <c r="M67" s="58"/>
      <c r="N67" s="58"/>
      <c r="O67" s="58"/>
      <c r="P67" s="58"/>
      <c r="Q67" s="75">
        <v>1</v>
      </c>
      <c r="R67" s="59"/>
      <c r="S67" s="59"/>
      <c r="T67" s="59"/>
      <c r="U67" s="59"/>
      <c r="V67" s="59"/>
      <c r="W67" s="59"/>
      <c r="X67" s="59"/>
      <c r="Y67" s="59"/>
      <c r="Z67" s="59"/>
      <c r="AA67" s="59"/>
      <c r="AB67" s="59"/>
      <c r="AC67" s="75">
        <v>1</v>
      </c>
      <c r="AD67" s="59"/>
      <c r="AE67" s="59"/>
      <c r="AF67" s="59"/>
      <c r="AG67" s="59"/>
      <c r="AH67" s="59"/>
      <c r="AI67" s="52">
        <f t="shared" si="6"/>
        <v>2</v>
      </c>
      <c r="AJ67" s="53">
        <f>L67+N67+P67+R67+T67+V67+X67+Z67+AB67+AD67+AF67+AH67</f>
        <v>0</v>
      </c>
      <c r="AK67" s="54">
        <f t="shared" si="7"/>
        <v>0</v>
      </c>
    </row>
    <row r="68" spans="2:37" s="42" customFormat="1" ht="31.5" customHeight="1" x14ac:dyDescent="0.25">
      <c r="B68" s="260" t="s">
        <v>100</v>
      </c>
      <c r="C68" s="262">
        <f>+C13+C15+C18+C31+C41+C54+C64</f>
        <v>1</v>
      </c>
      <c r="D68" s="263"/>
      <c r="E68" s="266" t="s">
        <v>32</v>
      </c>
      <c r="F68" s="266"/>
      <c r="G68" s="266"/>
      <c r="H68" s="266"/>
      <c r="I68" s="266"/>
      <c r="J68" s="266"/>
      <c r="K68" s="40">
        <f t="shared" ref="K68:AJ68" si="8">SUM(K14:K67)</f>
        <v>0</v>
      </c>
      <c r="L68" s="40">
        <f t="shared" si="8"/>
        <v>0</v>
      </c>
      <c r="M68" s="69">
        <f t="shared" si="8"/>
        <v>0</v>
      </c>
      <c r="N68" s="70">
        <f t="shared" si="8"/>
        <v>0</v>
      </c>
      <c r="O68" s="69">
        <f t="shared" si="8"/>
        <v>12.75</v>
      </c>
      <c r="P68" s="70">
        <f t="shared" si="8"/>
        <v>0</v>
      </c>
      <c r="Q68" s="69">
        <f t="shared" si="8"/>
        <v>14.5</v>
      </c>
      <c r="R68" s="70">
        <f t="shared" si="8"/>
        <v>0</v>
      </c>
      <c r="S68" s="69">
        <f t="shared" si="8"/>
        <v>14.75</v>
      </c>
      <c r="T68" s="70">
        <f t="shared" si="8"/>
        <v>0</v>
      </c>
      <c r="U68" s="69">
        <f t="shared" si="8"/>
        <v>8.5</v>
      </c>
      <c r="V68" s="70">
        <f t="shared" si="8"/>
        <v>0</v>
      </c>
      <c r="W68" s="69">
        <f t="shared" si="8"/>
        <v>14.25</v>
      </c>
      <c r="X68" s="70">
        <f t="shared" si="8"/>
        <v>0</v>
      </c>
      <c r="Y68" s="69">
        <f t="shared" si="8"/>
        <v>4.5</v>
      </c>
      <c r="Z68" s="70">
        <f t="shared" si="8"/>
        <v>0</v>
      </c>
      <c r="AA68" s="69">
        <f t="shared" si="8"/>
        <v>9.75</v>
      </c>
      <c r="AB68" s="70">
        <f t="shared" si="8"/>
        <v>0</v>
      </c>
      <c r="AC68" s="69">
        <f t="shared" si="8"/>
        <v>13.75</v>
      </c>
      <c r="AD68" s="70">
        <f t="shared" si="8"/>
        <v>0</v>
      </c>
      <c r="AE68" s="69">
        <f t="shared" si="8"/>
        <v>5</v>
      </c>
      <c r="AF68" s="70">
        <f t="shared" si="8"/>
        <v>0</v>
      </c>
      <c r="AG68" s="69">
        <f t="shared" si="8"/>
        <v>2.25</v>
      </c>
      <c r="AH68" s="70">
        <f t="shared" si="8"/>
        <v>0</v>
      </c>
      <c r="AI68" s="139">
        <f t="shared" si="8"/>
        <v>100</v>
      </c>
      <c r="AJ68" s="69">
        <f t="shared" si="8"/>
        <v>0</v>
      </c>
      <c r="AK68" s="41">
        <f>AVERAGE(AK14:AK67)</f>
        <v>0</v>
      </c>
    </row>
    <row r="69" spans="2:37" s="42" customFormat="1" ht="31.5" customHeight="1" x14ac:dyDescent="0.25">
      <c r="B69" s="261"/>
      <c r="C69" s="264"/>
      <c r="D69" s="265"/>
      <c r="E69" s="266" t="s">
        <v>101</v>
      </c>
      <c r="F69" s="266"/>
      <c r="G69" s="266"/>
      <c r="H69" s="266"/>
      <c r="I69" s="266"/>
      <c r="J69" s="266"/>
      <c r="K69" s="40">
        <f>SUM(K15:K68)</f>
        <v>0</v>
      </c>
      <c r="L69" s="40">
        <f>SUM(L15:L68)</f>
        <v>0</v>
      </c>
      <c r="M69" s="69">
        <f>+M68</f>
        <v>0</v>
      </c>
      <c r="N69" s="70">
        <f>+N68</f>
        <v>0</v>
      </c>
      <c r="O69" s="69">
        <f>+O68+M69</f>
        <v>12.75</v>
      </c>
      <c r="P69" s="70">
        <f>+P68+N69</f>
        <v>0</v>
      </c>
      <c r="Q69" s="69">
        <f>+Q68+O69</f>
        <v>27.25</v>
      </c>
      <c r="R69" s="70">
        <f>+R68</f>
        <v>0</v>
      </c>
      <c r="S69" s="69">
        <f>Q69+S68</f>
        <v>42</v>
      </c>
      <c r="T69" s="70">
        <f t="shared" ref="T69:AG69" si="9">+R69+T68</f>
        <v>0</v>
      </c>
      <c r="U69" s="69">
        <f t="shared" si="9"/>
        <v>50.5</v>
      </c>
      <c r="V69" s="70">
        <f t="shared" si="9"/>
        <v>0</v>
      </c>
      <c r="W69" s="69">
        <f t="shared" si="9"/>
        <v>64.75</v>
      </c>
      <c r="X69" s="70">
        <f t="shared" si="9"/>
        <v>0</v>
      </c>
      <c r="Y69" s="69">
        <f t="shared" si="9"/>
        <v>69.25</v>
      </c>
      <c r="Z69" s="70">
        <f t="shared" si="9"/>
        <v>0</v>
      </c>
      <c r="AA69" s="69">
        <f t="shared" si="9"/>
        <v>79</v>
      </c>
      <c r="AB69" s="70">
        <f t="shared" si="9"/>
        <v>0</v>
      </c>
      <c r="AC69" s="69">
        <f t="shared" si="9"/>
        <v>92.75</v>
      </c>
      <c r="AD69" s="70">
        <f t="shared" si="9"/>
        <v>0</v>
      </c>
      <c r="AE69" s="69">
        <f t="shared" si="9"/>
        <v>97.75</v>
      </c>
      <c r="AF69" s="70">
        <f t="shared" si="9"/>
        <v>0</v>
      </c>
      <c r="AG69" s="69">
        <f t="shared" si="9"/>
        <v>100</v>
      </c>
      <c r="AH69" s="70">
        <f>+AF69+AH68</f>
        <v>0</v>
      </c>
      <c r="AI69" s="248"/>
      <c r="AJ69" s="249"/>
      <c r="AK69" s="250"/>
    </row>
    <row r="70" spans="2:37" ht="15" x14ac:dyDescent="0.25">
      <c r="J70" s="43"/>
    </row>
    <row r="71" spans="2:37" ht="17.399999999999999" x14ac:dyDescent="0.3">
      <c r="B71" s="45" t="s">
        <v>102</v>
      </c>
      <c r="J71" s="43"/>
    </row>
    <row r="72" spans="2:37" ht="20.399999999999999" x14ac:dyDescent="0.35">
      <c r="B72" s="46" t="s">
        <v>103</v>
      </c>
      <c r="J72" s="43"/>
      <c r="AI72" s="140"/>
    </row>
    <row r="73" spans="2:37" ht="20.399999999999999" x14ac:dyDescent="0.35">
      <c r="B73" s="46" t="s">
        <v>104</v>
      </c>
      <c r="J73" s="43"/>
    </row>
    <row r="74" spans="2:37" ht="18" x14ac:dyDescent="0.35">
      <c r="B74" s="131" t="s">
        <v>142</v>
      </c>
      <c r="J74" s="43"/>
    </row>
    <row r="75" spans="2:37" ht="18" x14ac:dyDescent="0.35">
      <c r="B75" s="131" t="s">
        <v>143</v>
      </c>
      <c r="J75" s="43"/>
    </row>
    <row r="76" spans="2:37" ht="15" x14ac:dyDescent="0.25">
      <c r="J76" s="43"/>
    </row>
    <row r="77" spans="2:37" ht="15" customHeight="1" x14ac:dyDescent="0.25">
      <c r="B77" s="251" t="s">
        <v>136</v>
      </c>
      <c r="C77" s="251"/>
      <c r="D77" s="251"/>
      <c r="E77" s="251"/>
      <c r="F77" s="251"/>
      <c r="G77" s="251"/>
      <c r="H77" s="251"/>
      <c r="I77" s="251"/>
      <c r="J77" s="251"/>
      <c r="K77" s="251"/>
      <c r="L77" s="251"/>
      <c r="M77" s="251"/>
      <c r="N77" s="251"/>
      <c r="O77" s="251"/>
      <c r="P77" s="251"/>
    </row>
    <row r="78" spans="2:37" ht="15" x14ac:dyDescent="0.25">
      <c r="J78" s="43"/>
    </row>
    <row r="79" spans="2:37" ht="15" x14ac:dyDescent="0.25">
      <c r="J79" s="43"/>
    </row>
    <row r="80" spans="2:37" ht="15" x14ac:dyDescent="0.25">
      <c r="E80" s="98"/>
      <c r="J80" s="43"/>
    </row>
  </sheetData>
  <mergeCells count="68">
    <mergeCell ref="E68:J68"/>
    <mergeCell ref="E69:J69"/>
    <mergeCell ref="AI69:AK69"/>
    <mergeCell ref="B77:P77"/>
    <mergeCell ref="B55:B61"/>
    <mergeCell ref="C55:C61"/>
    <mergeCell ref="B65:B67"/>
    <mergeCell ref="C65:C67"/>
    <mergeCell ref="B68:B69"/>
    <mergeCell ref="C68:D69"/>
    <mergeCell ref="B45:B46"/>
    <mergeCell ref="C45:C46"/>
    <mergeCell ref="B47:B50"/>
    <mergeCell ref="C47:C50"/>
    <mergeCell ref="B51:B53"/>
    <mergeCell ref="C51:C53"/>
    <mergeCell ref="B34:B36"/>
    <mergeCell ref="C34:C36"/>
    <mergeCell ref="B37:B38"/>
    <mergeCell ref="C37:C38"/>
    <mergeCell ref="B43:B44"/>
    <mergeCell ref="C43:C44"/>
    <mergeCell ref="B26:B30"/>
    <mergeCell ref="C26:C30"/>
    <mergeCell ref="D26:D27"/>
    <mergeCell ref="E26:E27"/>
    <mergeCell ref="D29:D30"/>
    <mergeCell ref="E29:E30"/>
    <mergeCell ref="J22:J23"/>
    <mergeCell ref="U11:V11"/>
    <mergeCell ref="W11:X11"/>
    <mergeCell ref="Y11:Z11"/>
    <mergeCell ref="AA11:AB11"/>
    <mergeCell ref="M11:N11"/>
    <mergeCell ref="O11:P11"/>
    <mergeCell ref="Q11:R11"/>
    <mergeCell ref="S11:T11"/>
    <mergeCell ref="B19:B24"/>
    <mergeCell ref="C19:C24"/>
    <mergeCell ref="D22:D23"/>
    <mergeCell ref="E22:E23"/>
    <mergeCell ref="H22:H23"/>
    <mergeCell ref="AG11:AH11"/>
    <mergeCell ref="C6:AK6"/>
    <mergeCell ref="C7:AK7"/>
    <mergeCell ref="C8:AK8"/>
    <mergeCell ref="I10:I12"/>
    <mergeCell ref="J10:J12"/>
    <mergeCell ref="K10:AJ10"/>
    <mergeCell ref="AK10:AK12"/>
    <mergeCell ref="K11:L11"/>
    <mergeCell ref="AI11:AJ11"/>
    <mergeCell ref="AC11:AD11"/>
    <mergeCell ref="AE11:AF11"/>
    <mergeCell ref="B10:B12"/>
    <mergeCell ref="C10:C12"/>
    <mergeCell ref="D10:F10"/>
    <mergeCell ref="G10:G12"/>
    <mergeCell ref="H10:H12"/>
    <mergeCell ref="D11:D12"/>
    <mergeCell ref="E11:E12"/>
    <mergeCell ref="F11:F12"/>
    <mergeCell ref="B2:C4"/>
    <mergeCell ref="D2:AG4"/>
    <mergeCell ref="AH2:AK2"/>
    <mergeCell ref="AH3:AI3"/>
    <mergeCell ref="AJ3:AK3"/>
    <mergeCell ref="AH4:AK4"/>
  </mergeCells>
  <conditionalFormatting sqref="O14 T27:AH28 P34 W34:AH34 Q35:AH37 Q50:AH50 R51:AH52 Q53:AH62">
    <cfRule type="cellIs" dxfId="25" priority="25" operator="greaterThan">
      <formula>"O"</formula>
    </cfRule>
  </conditionalFormatting>
  <conditionalFormatting sqref="O16:O17">
    <cfRule type="cellIs" dxfId="24" priority="24" operator="greaterThan">
      <formula>"O"</formula>
    </cfRule>
  </conditionalFormatting>
  <conditionalFormatting sqref="O25">
    <cfRule type="cellIs" dxfId="23" priority="13" operator="greaterThan">
      <formula>"O"</formula>
    </cfRule>
  </conditionalFormatting>
  <conditionalFormatting sqref="O28:O29">
    <cfRule type="cellIs" dxfId="22" priority="9" operator="greaterThan">
      <formula>"O"</formula>
    </cfRule>
  </conditionalFormatting>
  <conditionalFormatting sqref="O32:O35">
    <cfRule type="cellIs" dxfId="21" priority="4" operator="greaterThan">
      <formula>"O"</formula>
    </cfRule>
  </conditionalFormatting>
  <conditionalFormatting sqref="O44">
    <cfRule type="cellIs" dxfId="20" priority="8" operator="greaterThan">
      <formula>"O"</formula>
    </cfRule>
  </conditionalFormatting>
  <conditionalFormatting sqref="O50">
    <cfRule type="cellIs" dxfId="19" priority="6" operator="greaterThan">
      <formula>"O"</formula>
    </cfRule>
  </conditionalFormatting>
  <conditionalFormatting sqref="O57:O58">
    <cfRule type="cellIs" dxfId="18" priority="23" operator="greaterThan">
      <formula>"O"</formula>
    </cfRule>
  </conditionalFormatting>
  <conditionalFormatting sqref="O65:O66">
    <cfRule type="cellIs" dxfId="17" priority="17" operator="greaterThan">
      <formula>"O"</formula>
    </cfRule>
  </conditionalFormatting>
  <conditionalFormatting sqref="O22:P22">
    <cfRule type="cellIs" dxfId="16" priority="18" operator="greaterThan">
      <formula>"O"</formula>
    </cfRule>
  </conditionalFormatting>
  <conditionalFormatting sqref="Q33:Q34">
    <cfRule type="cellIs" dxfId="15" priority="3" operator="greaterThan">
      <formula>"O"</formula>
    </cfRule>
  </conditionalFormatting>
  <conditionalFormatting sqref="Q21:S23">
    <cfRule type="cellIs" dxfId="14" priority="14" operator="greaterThan">
      <formula>"O"</formula>
    </cfRule>
  </conditionalFormatting>
  <conditionalFormatting sqref="Q49:Y49">
    <cfRule type="cellIs" dxfId="13" priority="16" operator="greaterThan">
      <formula>"O"</formula>
    </cfRule>
  </conditionalFormatting>
  <conditionalFormatting sqref="Q14:AH20 T21:AH22">
    <cfRule type="cellIs" dxfId="12" priority="20" operator="greaterThan">
      <formula>"O"</formula>
    </cfRule>
  </conditionalFormatting>
  <conditionalFormatting sqref="Q24:AH25">
    <cfRule type="cellIs" dxfId="11" priority="12" operator="greaterThan">
      <formula>"O"</formula>
    </cfRule>
  </conditionalFormatting>
  <conditionalFormatting sqref="Q29:AH31">
    <cfRule type="cellIs" dxfId="10" priority="10" operator="greaterThan">
      <formula>"O"</formula>
    </cfRule>
  </conditionalFormatting>
  <conditionalFormatting sqref="Q39:AH44">
    <cfRule type="cellIs" dxfId="9" priority="7" operator="greaterThan">
      <formula>"O"</formula>
    </cfRule>
  </conditionalFormatting>
  <conditionalFormatting sqref="Q64:AH67">
    <cfRule type="cellIs" dxfId="8" priority="5" operator="greaterThan">
      <formula>"O"</formula>
    </cfRule>
  </conditionalFormatting>
  <conditionalFormatting sqref="R34:U34">
    <cfRule type="cellIs" dxfId="7" priority="2" operator="greaterThan">
      <formula>"O"</formula>
    </cfRule>
  </conditionalFormatting>
  <conditionalFormatting sqref="R26:AH26 Q27:R28 R32:AH33 R45:AH46 O47 R47:T47 V47:AH47 R48 AC48:AH48 Z48:AB49">
    <cfRule type="cellIs" dxfId="6" priority="22" operator="greaterThan">
      <formula>"O"</formula>
    </cfRule>
  </conditionalFormatting>
  <conditionalFormatting sqref="S27">
    <cfRule type="cellIs" dxfId="5" priority="11" operator="greaterThan">
      <formula>"O"</formula>
    </cfRule>
  </conditionalFormatting>
  <conditionalFormatting sqref="T23:V23">
    <cfRule type="cellIs" dxfId="4" priority="19" operator="greaterThan">
      <formula>"O"</formula>
    </cfRule>
  </conditionalFormatting>
  <conditionalFormatting sqref="T48:Y48">
    <cfRule type="cellIs" dxfId="3" priority="15" operator="greaterThan">
      <formula>"O"</formula>
    </cfRule>
  </conditionalFormatting>
  <conditionalFormatting sqref="X23:AH23 Q38:V38 X38 Q63:U63 W63:AH63">
    <cfRule type="cellIs" dxfId="2" priority="26" operator="greaterThan">
      <formula>"O"</formula>
    </cfRule>
  </conditionalFormatting>
  <conditionalFormatting sqref="Z38:AH38">
    <cfRule type="cellIs" dxfId="1" priority="1" operator="greaterThan">
      <formula>"O"</formula>
    </cfRule>
  </conditionalFormatting>
  <conditionalFormatting sqref="AD49:AH49">
    <cfRule type="cellIs" dxfId="0" priority="21" operator="greaterThan">
      <formula>"O"</formula>
    </cfRule>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workbookViewId="0">
      <selection activeCell="X29" sqref="X29"/>
    </sheetView>
  </sheetViews>
  <sheetFormatPr baseColWidth="10" defaultRowHeight="14.4" x14ac:dyDescent="0.3"/>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workbookViewId="0">
      <selection activeCell="X29" sqref="X29"/>
    </sheetView>
  </sheetViews>
  <sheetFormatPr baseColWidth="10" defaultRowHeight="14.4" x14ac:dyDescent="0.3"/>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
  <sheetViews>
    <sheetView workbookViewId="0">
      <selection activeCell="X29" sqref="X29"/>
    </sheetView>
  </sheetViews>
  <sheetFormatPr baseColWidth="10" defaultRowHeight="14.4" x14ac:dyDescent="0.3"/>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
  <sheetViews>
    <sheetView workbookViewId="0">
      <selection activeCell="X29" sqref="X29"/>
    </sheetView>
  </sheetViews>
  <sheetFormatPr baseColWidth="10" defaultRowHeight="14.4" x14ac:dyDescent="0.3"/>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
  <sheetViews>
    <sheetView workbookViewId="0">
      <selection activeCell="X29" sqref="X29"/>
    </sheetView>
  </sheetViews>
  <sheetFormatPr baseColWidth="10" defaultRowHeight="14.4" x14ac:dyDescent="0.3"/>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AK43"/>
  <sheetViews>
    <sheetView topLeftCell="A30" workbookViewId="0">
      <selection activeCell="E47" sqref="E47:AH47"/>
    </sheetView>
  </sheetViews>
  <sheetFormatPr baseColWidth="10" defaultColWidth="11.44140625" defaultRowHeight="10.199999999999999" x14ac:dyDescent="0.2"/>
  <cols>
    <col min="1" max="1" width="2.88671875" style="1" customWidth="1"/>
    <col min="2" max="2" width="29.5546875" style="2" customWidth="1"/>
    <col min="3" max="3" width="23.109375" style="1" customWidth="1"/>
    <col min="4" max="4" width="6.109375" style="2" customWidth="1"/>
    <col min="5" max="5" width="66.88671875" style="1" customWidth="1"/>
    <col min="6" max="6" width="13.44140625" style="3" customWidth="1"/>
    <col min="7" max="7" width="40.6640625" style="1" customWidth="1"/>
    <col min="8" max="8" width="23.88671875" style="2" customWidth="1"/>
    <col min="9" max="9" width="52.44140625" style="1" customWidth="1"/>
    <col min="10" max="10" width="22.88671875" style="2" customWidth="1"/>
    <col min="11" max="12" width="6.109375" style="1" hidden="1" customWidth="1"/>
    <col min="13" max="14" width="10.109375" style="1" customWidth="1"/>
    <col min="15" max="16" width="9.6640625" style="1" customWidth="1"/>
    <col min="17" max="32" width="9.109375" style="2" customWidth="1"/>
    <col min="33" max="33" width="10.44140625" style="2" customWidth="1"/>
    <col min="34" max="34" width="10.6640625" style="2" customWidth="1"/>
    <col min="35" max="35" width="15.5546875" style="1" customWidth="1"/>
    <col min="36" max="36" width="9.109375" style="1" customWidth="1"/>
    <col min="37" max="37" width="15.5546875" style="1" customWidth="1"/>
    <col min="38" max="16384" width="11.44140625" style="1"/>
  </cols>
  <sheetData>
    <row r="2" spans="2:37" ht="20.25" customHeight="1" x14ac:dyDescent="0.2">
      <c r="B2" s="291" t="s">
        <v>0</v>
      </c>
      <c r="C2" s="291"/>
      <c r="D2" s="292" t="s">
        <v>105</v>
      </c>
      <c r="E2" s="293"/>
      <c r="F2" s="293"/>
      <c r="G2" s="293"/>
      <c r="H2" s="293"/>
      <c r="I2" s="293"/>
      <c r="J2" s="293"/>
      <c r="K2" s="293"/>
      <c r="L2" s="293"/>
      <c r="M2" s="293"/>
      <c r="N2" s="293"/>
      <c r="O2" s="293"/>
      <c r="P2" s="293"/>
      <c r="Q2" s="293"/>
      <c r="R2" s="293"/>
      <c r="S2" s="293"/>
      <c r="T2" s="293"/>
      <c r="U2" s="293"/>
      <c r="V2" s="293"/>
      <c r="W2" s="293"/>
      <c r="X2" s="293"/>
      <c r="Y2" s="293"/>
      <c r="Z2" s="293"/>
      <c r="AA2" s="293"/>
      <c r="AB2" s="293"/>
      <c r="AC2" s="293"/>
      <c r="AD2" s="293"/>
      <c r="AE2" s="293"/>
      <c r="AF2" s="293"/>
      <c r="AG2" s="294"/>
      <c r="AH2" s="301" t="s">
        <v>1</v>
      </c>
      <c r="AI2" s="301"/>
      <c r="AJ2" s="301"/>
      <c r="AK2" s="301"/>
    </row>
    <row r="3" spans="2:37" ht="30" customHeight="1" x14ac:dyDescent="0.25">
      <c r="B3" s="291"/>
      <c r="C3" s="291"/>
      <c r="D3" s="295"/>
      <c r="E3" s="296"/>
      <c r="F3" s="296"/>
      <c r="G3" s="296"/>
      <c r="H3" s="296"/>
      <c r="I3" s="296"/>
      <c r="J3" s="296"/>
      <c r="K3" s="296"/>
      <c r="L3" s="296"/>
      <c r="M3" s="296"/>
      <c r="N3" s="296"/>
      <c r="O3" s="296"/>
      <c r="P3" s="296"/>
      <c r="Q3" s="296"/>
      <c r="R3" s="296"/>
      <c r="S3" s="296"/>
      <c r="T3" s="296"/>
      <c r="U3" s="296"/>
      <c r="V3" s="296"/>
      <c r="W3" s="296"/>
      <c r="X3" s="296"/>
      <c r="Y3" s="296"/>
      <c r="Z3" s="296"/>
      <c r="AA3" s="296"/>
      <c r="AB3" s="296"/>
      <c r="AC3" s="296"/>
      <c r="AD3" s="296"/>
      <c r="AE3" s="296"/>
      <c r="AF3" s="296"/>
      <c r="AG3" s="297"/>
      <c r="AH3" s="302" t="s">
        <v>245</v>
      </c>
      <c r="AI3" s="302"/>
      <c r="AJ3" s="303" t="s">
        <v>2</v>
      </c>
      <c r="AK3" s="303"/>
    </row>
    <row r="4" spans="2:37" ht="26.25" customHeight="1" x14ac:dyDescent="0.25">
      <c r="B4" s="291"/>
      <c r="C4" s="291"/>
      <c r="D4" s="298"/>
      <c r="E4" s="299"/>
      <c r="F4" s="299"/>
      <c r="G4" s="299"/>
      <c r="H4" s="299"/>
      <c r="I4" s="299"/>
      <c r="J4" s="299"/>
      <c r="K4" s="299"/>
      <c r="L4" s="299"/>
      <c r="M4" s="299"/>
      <c r="N4" s="299"/>
      <c r="O4" s="299"/>
      <c r="P4" s="299"/>
      <c r="Q4" s="299"/>
      <c r="R4" s="299"/>
      <c r="S4" s="299"/>
      <c r="T4" s="299"/>
      <c r="U4" s="299"/>
      <c r="V4" s="299"/>
      <c r="W4" s="299"/>
      <c r="X4" s="299"/>
      <c r="Y4" s="299"/>
      <c r="Z4" s="299"/>
      <c r="AA4" s="299"/>
      <c r="AB4" s="299"/>
      <c r="AC4" s="299"/>
      <c r="AD4" s="299"/>
      <c r="AE4" s="299"/>
      <c r="AF4" s="299"/>
      <c r="AG4" s="300"/>
      <c r="AH4" s="304" t="s">
        <v>246</v>
      </c>
      <c r="AI4" s="304"/>
      <c r="AJ4" s="304"/>
      <c r="AK4" s="304"/>
    </row>
    <row r="5" spans="2:37" ht="6.75" customHeight="1" x14ac:dyDescent="0.3">
      <c r="B5" s="47"/>
      <c r="AI5" s="4"/>
      <c r="AJ5"/>
      <c r="AK5"/>
    </row>
    <row r="6" spans="2:37" ht="24" customHeight="1" x14ac:dyDescent="0.3">
      <c r="B6" s="5" t="s">
        <v>3</v>
      </c>
      <c r="C6" s="268">
        <v>2024</v>
      </c>
      <c r="D6" s="269"/>
      <c r="E6" s="269"/>
      <c r="F6" s="269"/>
      <c r="G6" s="269"/>
      <c r="H6" s="269"/>
      <c r="I6" s="269"/>
      <c r="J6" s="269"/>
      <c r="K6" s="269"/>
      <c r="L6" s="269"/>
      <c r="M6" s="269"/>
      <c r="N6" s="269"/>
      <c r="O6" s="269"/>
      <c r="P6" s="269"/>
      <c r="Q6" s="269"/>
      <c r="R6" s="269"/>
      <c r="S6" s="269"/>
      <c r="T6" s="269"/>
      <c r="U6" s="269"/>
      <c r="V6" s="269"/>
      <c r="W6" s="269"/>
      <c r="X6" s="269"/>
      <c r="Y6" s="269"/>
      <c r="Z6" s="269"/>
      <c r="AA6" s="269"/>
      <c r="AB6" s="269"/>
      <c r="AC6" s="269"/>
      <c r="AD6" s="269"/>
      <c r="AE6" s="269"/>
      <c r="AF6" s="269"/>
      <c r="AG6" s="269"/>
      <c r="AH6" s="269"/>
      <c r="AI6" s="269"/>
      <c r="AJ6" s="269"/>
      <c r="AK6" s="270"/>
    </row>
    <row r="7" spans="2:37" ht="24" customHeight="1" x14ac:dyDescent="0.2">
      <c r="B7" s="6" t="s">
        <v>4</v>
      </c>
      <c r="C7" s="271" t="s">
        <v>5</v>
      </c>
      <c r="D7" s="272"/>
      <c r="E7" s="272"/>
      <c r="F7" s="272"/>
      <c r="G7" s="272"/>
      <c r="H7" s="272"/>
      <c r="I7" s="272"/>
      <c r="J7" s="272"/>
      <c r="K7" s="272"/>
      <c r="L7" s="272"/>
      <c r="M7" s="272"/>
      <c r="N7" s="272"/>
      <c r="O7" s="272"/>
      <c r="P7" s="272"/>
      <c r="Q7" s="272"/>
      <c r="R7" s="272"/>
      <c r="S7" s="272"/>
      <c r="T7" s="272"/>
      <c r="U7" s="272"/>
      <c r="V7" s="272"/>
      <c r="W7" s="272"/>
      <c r="X7" s="272"/>
      <c r="Y7" s="272"/>
      <c r="Z7" s="272"/>
      <c r="AA7" s="272"/>
      <c r="AB7" s="272"/>
      <c r="AC7" s="272"/>
      <c r="AD7" s="272"/>
      <c r="AE7" s="272"/>
      <c r="AF7" s="272"/>
      <c r="AG7" s="272"/>
      <c r="AH7" s="272"/>
      <c r="AI7" s="272"/>
      <c r="AJ7" s="272"/>
      <c r="AK7" s="273"/>
    </row>
    <row r="8" spans="2:37" ht="24" customHeight="1" x14ac:dyDescent="0.2">
      <c r="B8" s="6" t="s">
        <v>6</v>
      </c>
      <c r="C8" s="274" t="s">
        <v>7</v>
      </c>
      <c r="D8" s="274"/>
      <c r="E8" s="274"/>
      <c r="F8" s="274"/>
      <c r="G8" s="274"/>
      <c r="H8" s="274"/>
      <c r="I8" s="274"/>
      <c r="J8" s="274"/>
      <c r="K8" s="274"/>
      <c r="L8" s="274"/>
      <c r="M8" s="274"/>
      <c r="N8" s="274"/>
      <c r="O8" s="274"/>
      <c r="P8" s="274"/>
      <c r="Q8" s="274"/>
      <c r="R8" s="274"/>
      <c r="S8" s="274"/>
      <c r="T8" s="274"/>
      <c r="U8" s="274"/>
      <c r="V8" s="274"/>
      <c r="W8" s="274"/>
      <c r="X8" s="274"/>
      <c r="Y8" s="274"/>
      <c r="Z8" s="274"/>
      <c r="AA8" s="274"/>
      <c r="AB8" s="274"/>
      <c r="AC8" s="274"/>
      <c r="AD8" s="274"/>
      <c r="AE8" s="274"/>
      <c r="AF8" s="274"/>
      <c r="AG8" s="274"/>
      <c r="AH8" s="274"/>
      <c r="AI8" s="274"/>
      <c r="AJ8" s="274"/>
      <c r="AK8" s="274"/>
    </row>
    <row r="9" spans="2:37" s="8" customFormat="1" ht="13.2" x14ac:dyDescent="0.25">
      <c r="B9" s="7"/>
      <c r="D9" s="9"/>
      <c r="E9" s="10"/>
      <c r="F9" s="11"/>
      <c r="H9" s="9"/>
      <c r="J9" s="9"/>
      <c r="K9" s="10"/>
      <c r="L9" s="10"/>
      <c r="M9" s="10"/>
      <c r="N9" s="10"/>
      <c r="O9" s="10"/>
      <c r="P9" s="10"/>
      <c r="Q9" s="12"/>
      <c r="R9" s="13"/>
      <c r="S9" s="12"/>
      <c r="T9" s="13"/>
      <c r="U9" s="12"/>
      <c r="V9" s="13"/>
      <c r="W9" s="12"/>
      <c r="X9" s="13"/>
      <c r="Y9" s="12"/>
      <c r="Z9" s="13"/>
      <c r="AA9" s="12"/>
      <c r="AB9" s="13"/>
      <c r="AC9" s="12"/>
      <c r="AD9" s="13"/>
      <c r="AE9" s="12"/>
      <c r="AF9" s="13"/>
      <c r="AG9" s="13"/>
      <c r="AH9" s="13"/>
      <c r="AI9" s="12"/>
      <c r="AJ9" s="12"/>
    </row>
    <row r="10" spans="2:37" ht="21.75" customHeight="1" x14ac:dyDescent="0.2">
      <c r="B10" s="275" t="s">
        <v>8</v>
      </c>
      <c r="C10" s="260" t="s">
        <v>9</v>
      </c>
      <c r="D10" s="278" t="s">
        <v>10</v>
      </c>
      <c r="E10" s="279"/>
      <c r="F10" s="280"/>
      <c r="G10" s="260" t="s">
        <v>11</v>
      </c>
      <c r="H10" s="282" t="s">
        <v>12</v>
      </c>
      <c r="I10" s="282" t="s">
        <v>13</v>
      </c>
      <c r="J10" s="282" t="s">
        <v>14</v>
      </c>
      <c r="K10" s="283" t="s">
        <v>15</v>
      </c>
      <c r="L10" s="284"/>
      <c r="M10" s="284"/>
      <c r="N10" s="284"/>
      <c r="O10" s="284"/>
      <c r="P10" s="284"/>
      <c r="Q10" s="284"/>
      <c r="R10" s="284"/>
      <c r="S10" s="284"/>
      <c r="T10" s="284"/>
      <c r="U10" s="284"/>
      <c r="V10" s="284"/>
      <c r="W10" s="284"/>
      <c r="X10" s="284"/>
      <c r="Y10" s="284"/>
      <c r="Z10" s="284"/>
      <c r="AA10" s="284"/>
      <c r="AB10" s="284"/>
      <c r="AC10" s="284"/>
      <c r="AD10" s="284"/>
      <c r="AE10" s="284"/>
      <c r="AF10" s="284"/>
      <c r="AG10" s="284"/>
      <c r="AH10" s="284"/>
      <c r="AI10" s="284"/>
      <c r="AJ10" s="285"/>
      <c r="AK10" s="286" t="s">
        <v>16</v>
      </c>
    </row>
    <row r="11" spans="2:37" ht="32.25" customHeight="1" x14ac:dyDescent="0.2">
      <c r="B11" s="267"/>
      <c r="C11" s="276"/>
      <c r="D11" s="287" t="s">
        <v>17</v>
      </c>
      <c r="E11" s="287" t="s">
        <v>18</v>
      </c>
      <c r="F11" s="289" t="s">
        <v>19</v>
      </c>
      <c r="G11" s="281"/>
      <c r="H11" s="276"/>
      <c r="I11" s="276"/>
      <c r="J11" s="276"/>
      <c r="K11" s="267" t="s">
        <v>20</v>
      </c>
      <c r="L11" s="267"/>
      <c r="M11" s="267" t="s">
        <v>21</v>
      </c>
      <c r="N11" s="267"/>
      <c r="O11" s="267" t="s">
        <v>22</v>
      </c>
      <c r="P11" s="267"/>
      <c r="Q11" s="267" t="s">
        <v>23</v>
      </c>
      <c r="R11" s="267"/>
      <c r="S11" s="267" t="s">
        <v>24</v>
      </c>
      <c r="T11" s="267"/>
      <c r="U11" s="267" t="s">
        <v>25</v>
      </c>
      <c r="V11" s="267"/>
      <c r="W11" s="267" t="s">
        <v>26</v>
      </c>
      <c r="X11" s="267"/>
      <c r="Y11" s="267" t="s">
        <v>27</v>
      </c>
      <c r="Z11" s="267"/>
      <c r="AA11" s="267" t="s">
        <v>28</v>
      </c>
      <c r="AB11" s="267"/>
      <c r="AC11" s="267" t="s">
        <v>29</v>
      </c>
      <c r="AD11" s="267"/>
      <c r="AE11" s="267" t="s">
        <v>30</v>
      </c>
      <c r="AF11" s="267"/>
      <c r="AG11" s="267" t="s">
        <v>31</v>
      </c>
      <c r="AH11" s="267"/>
      <c r="AI11" s="267" t="s">
        <v>32</v>
      </c>
      <c r="AJ11" s="267"/>
      <c r="AK11" s="286"/>
    </row>
    <row r="12" spans="2:37" ht="53.25" customHeight="1" x14ac:dyDescent="0.2">
      <c r="B12" s="267"/>
      <c r="C12" s="277"/>
      <c r="D12" s="288"/>
      <c r="E12" s="288"/>
      <c r="F12" s="290"/>
      <c r="G12" s="261"/>
      <c r="H12" s="277"/>
      <c r="I12" s="277"/>
      <c r="J12" s="277"/>
      <c r="K12" s="90" t="s">
        <v>33</v>
      </c>
      <c r="L12" s="14" t="s">
        <v>34</v>
      </c>
      <c r="M12" s="90" t="s">
        <v>33</v>
      </c>
      <c r="N12" s="14" t="s">
        <v>34</v>
      </c>
      <c r="O12" s="90" t="s">
        <v>140</v>
      </c>
      <c r="P12" s="14" t="s">
        <v>141</v>
      </c>
      <c r="Q12" s="15" t="s">
        <v>140</v>
      </c>
      <c r="R12" s="16" t="s">
        <v>141</v>
      </c>
      <c r="S12" s="15" t="s">
        <v>140</v>
      </c>
      <c r="T12" s="16" t="s">
        <v>141</v>
      </c>
      <c r="U12" s="15" t="s">
        <v>140</v>
      </c>
      <c r="V12" s="16" t="s">
        <v>141</v>
      </c>
      <c r="W12" s="15" t="s">
        <v>140</v>
      </c>
      <c r="X12" s="16" t="s">
        <v>141</v>
      </c>
      <c r="Y12" s="15" t="s">
        <v>140</v>
      </c>
      <c r="Z12" s="16" t="s">
        <v>141</v>
      </c>
      <c r="AA12" s="15" t="s">
        <v>140</v>
      </c>
      <c r="AB12" s="16" t="s">
        <v>141</v>
      </c>
      <c r="AC12" s="15" t="s">
        <v>140</v>
      </c>
      <c r="AD12" s="16" t="s">
        <v>141</v>
      </c>
      <c r="AE12" s="15" t="s">
        <v>140</v>
      </c>
      <c r="AF12" s="16" t="s">
        <v>141</v>
      </c>
      <c r="AG12" s="15" t="s">
        <v>140</v>
      </c>
      <c r="AH12" s="16" t="s">
        <v>141</v>
      </c>
      <c r="AI12" s="15" t="s">
        <v>140</v>
      </c>
      <c r="AJ12" s="16" t="s">
        <v>141</v>
      </c>
      <c r="AK12" s="286"/>
    </row>
    <row r="13" spans="2:37" ht="27.75" customHeight="1" x14ac:dyDescent="0.2">
      <c r="B13" s="26" t="s">
        <v>41</v>
      </c>
      <c r="C13" s="97">
        <f>$F13/100</f>
        <v>0.02</v>
      </c>
      <c r="D13" s="27"/>
      <c r="E13" s="28"/>
      <c r="F13" s="136">
        <f>SUM(F14)</f>
        <v>2</v>
      </c>
      <c r="G13" s="28"/>
      <c r="H13" s="29"/>
      <c r="I13" s="28"/>
      <c r="J13" s="30"/>
      <c r="K13" s="22"/>
      <c r="L13" s="23"/>
      <c r="M13" s="22"/>
      <c r="N13" s="23"/>
      <c r="O13" s="22"/>
      <c r="P13" s="23"/>
      <c r="Q13" s="31"/>
      <c r="R13" s="32"/>
      <c r="S13" s="31"/>
      <c r="T13" s="32"/>
      <c r="U13" s="31"/>
      <c r="V13" s="32"/>
      <c r="W13" s="31"/>
      <c r="X13" s="32"/>
      <c r="Y13" s="31"/>
      <c r="Z13" s="32"/>
      <c r="AA13" s="31"/>
      <c r="AB13" s="32"/>
      <c r="AC13" s="31"/>
      <c r="AD13" s="32"/>
      <c r="AE13" s="31"/>
      <c r="AF13" s="32"/>
      <c r="AG13" s="31"/>
      <c r="AH13" s="32"/>
      <c r="AI13" s="52"/>
      <c r="AJ13" s="32"/>
      <c r="AK13" s="32"/>
    </row>
    <row r="14" spans="2:37" s="61" customFormat="1" ht="114.75" customHeight="1" x14ac:dyDescent="0.25">
      <c r="B14" s="57" t="s">
        <v>146</v>
      </c>
      <c r="C14" s="65" t="s">
        <v>193</v>
      </c>
      <c r="D14" s="144">
        <v>3</v>
      </c>
      <c r="E14" s="65" t="s">
        <v>194</v>
      </c>
      <c r="F14" s="132">
        <v>2</v>
      </c>
      <c r="G14" s="50" t="s">
        <v>45</v>
      </c>
      <c r="H14" s="50" t="s">
        <v>147</v>
      </c>
      <c r="I14" s="65" t="s">
        <v>226</v>
      </c>
      <c r="J14" s="50" t="s">
        <v>40</v>
      </c>
      <c r="K14" s="58"/>
      <c r="L14" s="58"/>
      <c r="M14" s="58"/>
      <c r="N14" s="58"/>
      <c r="O14" s="25"/>
      <c r="P14" s="58"/>
      <c r="Q14" s="75">
        <v>1</v>
      </c>
      <c r="R14" s="59"/>
      <c r="S14" s="93"/>
      <c r="T14" s="40"/>
      <c r="U14" s="93"/>
      <c r="V14" s="59"/>
      <c r="W14" s="59"/>
      <c r="X14" s="59"/>
      <c r="Y14" s="59"/>
      <c r="Z14" s="59"/>
      <c r="AA14" s="75">
        <v>1</v>
      </c>
      <c r="AB14" s="59"/>
      <c r="AC14" s="59"/>
      <c r="AD14" s="59"/>
      <c r="AE14" s="59"/>
      <c r="AF14" s="59"/>
      <c r="AG14" s="59"/>
      <c r="AH14" s="59"/>
      <c r="AI14" s="60">
        <f t="shared" ref="AI14" si="0">K14+M14+O14+Q14+S14+U14+W14+Y14+AA14+AC14+AE14+AG14</f>
        <v>2</v>
      </c>
      <c r="AJ14" s="33">
        <f>L14+N14+P14+R14+T14+V14+X14+Z14+AB14+AD14+AF14+AH14</f>
        <v>0</v>
      </c>
      <c r="AK14" s="54">
        <f>AJ14/AI14</f>
        <v>0</v>
      </c>
    </row>
    <row r="15" spans="2:37" s="61" customFormat="1" ht="24.75" customHeight="1" x14ac:dyDescent="0.25">
      <c r="B15" s="26" t="s">
        <v>43</v>
      </c>
      <c r="C15" s="97">
        <f>$F15/100</f>
        <v>7.4999999999999997E-2</v>
      </c>
      <c r="D15" s="27"/>
      <c r="E15" s="28"/>
      <c r="F15" s="136">
        <f>SUM(F16:F19)</f>
        <v>7.5</v>
      </c>
      <c r="G15" s="28"/>
      <c r="H15" s="29"/>
      <c r="I15" s="28"/>
      <c r="J15" s="30"/>
      <c r="K15" s="22"/>
      <c r="L15" s="23"/>
      <c r="M15" s="22"/>
      <c r="N15" s="23"/>
      <c r="O15" s="22"/>
      <c r="P15" s="23"/>
      <c r="Q15" s="31"/>
      <c r="R15" s="32"/>
      <c r="S15" s="31"/>
      <c r="T15" s="32"/>
      <c r="U15" s="31"/>
      <c r="V15" s="32"/>
      <c r="W15" s="31"/>
      <c r="X15" s="32"/>
      <c r="Y15" s="31"/>
      <c r="Z15" s="32"/>
      <c r="AA15" s="31"/>
      <c r="AB15" s="32"/>
      <c r="AC15" s="31"/>
      <c r="AD15" s="32"/>
      <c r="AE15" s="31"/>
      <c r="AF15" s="32"/>
      <c r="AG15" s="31"/>
      <c r="AH15" s="32"/>
      <c r="AI15" s="52"/>
      <c r="AJ15" s="32"/>
      <c r="AK15" s="32"/>
    </row>
    <row r="16" spans="2:37" s="61" customFormat="1" ht="95.4" customHeight="1" x14ac:dyDescent="0.25">
      <c r="B16" s="254" t="s">
        <v>44</v>
      </c>
      <c r="C16" s="257" t="s">
        <v>184</v>
      </c>
      <c r="D16" s="62">
        <v>4</v>
      </c>
      <c r="E16" s="78" t="s">
        <v>185</v>
      </c>
      <c r="F16" s="64">
        <v>1</v>
      </c>
      <c r="G16" s="50" t="s">
        <v>45</v>
      </c>
      <c r="H16" s="62" t="s">
        <v>46</v>
      </c>
      <c r="I16" s="55" t="s">
        <v>47</v>
      </c>
      <c r="J16" s="50" t="s">
        <v>40</v>
      </c>
      <c r="K16" s="58"/>
      <c r="L16" s="58"/>
      <c r="M16" s="58"/>
      <c r="N16" s="58"/>
      <c r="O16" s="58"/>
      <c r="P16" s="58"/>
      <c r="Q16" s="75">
        <v>1</v>
      </c>
      <c r="R16" s="59"/>
      <c r="S16" s="93"/>
      <c r="T16" s="93"/>
      <c r="U16" s="93"/>
      <c r="V16" s="59"/>
      <c r="W16" s="59"/>
      <c r="X16" s="59"/>
      <c r="Y16" s="59"/>
      <c r="Z16" s="59"/>
      <c r="AA16" s="59"/>
      <c r="AB16" s="59"/>
      <c r="AC16" s="59"/>
      <c r="AD16" s="59"/>
      <c r="AE16" s="59"/>
      <c r="AF16" s="59"/>
      <c r="AG16" s="59"/>
      <c r="AH16" s="59"/>
      <c r="AI16" s="60">
        <f t="shared" ref="AI16:AJ21" si="1">K16+M16+O16+Q16+S16+U16+W16+Y16+AA16+AC16+AE16+AG16</f>
        <v>1</v>
      </c>
      <c r="AJ16" s="53">
        <f t="shared" si="1"/>
        <v>0</v>
      </c>
      <c r="AK16" s="54">
        <f t="shared" ref="AK16:AK28" si="2">AJ16/AI16</f>
        <v>0</v>
      </c>
    </row>
    <row r="17" spans="2:37" s="61" customFormat="1" ht="95.4" customHeight="1" x14ac:dyDescent="0.25">
      <c r="B17" s="255"/>
      <c r="C17" s="258"/>
      <c r="D17" s="62">
        <v>5</v>
      </c>
      <c r="E17" s="55" t="s">
        <v>201</v>
      </c>
      <c r="F17" s="64">
        <v>3</v>
      </c>
      <c r="G17" s="50" t="s">
        <v>45</v>
      </c>
      <c r="H17" s="62" t="s">
        <v>111</v>
      </c>
      <c r="I17" s="55" t="s">
        <v>112</v>
      </c>
      <c r="J17" s="50" t="s">
        <v>40</v>
      </c>
      <c r="K17" s="58"/>
      <c r="L17" s="58"/>
      <c r="M17" s="58"/>
      <c r="N17" s="58"/>
      <c r="O17" s="58"/>
      <c r="P17" s="58"/>
      <c r="Q17" s="75">
        <v>1</v>
      </c>
      <c r="R17" s="59"/>
      <c r="S17" s="93"/>
      <c r="T17" s="93"/>
      <c r="U17" s="93"/>
      <c r="V17" s="93"/>
      <c r="W17" s="75">
        <v>1</v>
      </c>
      <c r="X17" s="93"/>
      <c r="Y17" s="93"/>
      <c r="Z17" s="93"/>
      <c r="AA17" s="93"/>
      <c r="AB17" s="59"/>
      <c r="AC17" s="75">
        <v>1</v>
      </c>
      <c r="AD17" s="59"/>
      <c r="AE17" s="59"/>
      <c r="AF17" s="59"/>
      <c r="AG17" s="59"/>
      <c r="AH17" s="59"/>
      <c r="AI17" s="60">
        <f t="shared" si="1"/>
        <v>3</v>
      </c>
      <c r="AJ17" s="53">
        <f t="shared" si="1"/>
        <v>0</v>
      </c>
      <c r="AK17" s="54">
        <f t="shared" si="2"/>
        <v>0</v>
      </c>
    </row>
    <row r="18" spans="2:37" s="61" customFormat="1" ht="56.4" customHeight="1" x14ac:dyDescent="0.25">
      <c r="B18" s="256"/>
      <c r="C18" s="259"/>
      <c r="D18" s="144">
        <v>8</v>
      </c>
      <c r="E18" s="65" t="s">
        <v>110</v>
      </c>
      <c r="F18" s="64">
        <v>2</v>
      </c>
      <c r="G18" s="50" t="s">
        <v>45</v>
      </c>
      <c r="H18" s="62" t="s">
        <v>111</v>
      </c>
      <c r="I18" s="55" t="s">
        <v>113</v>
      </c>
      <c r="J18" s="50" t="s">
        <v>40</v>
      </c>
      <c r="K18" s="58"/>
      <c r="L18" s="58"/>
      <c r="M18" s="58"/>
      <c r="N18" s="58"/>
      <c r="O18" s="58"/>
      <c r="P18" s="58"/>
      <c r="Q18" s="59"/>
      <c r="R18" s="59"/>
      <c r="S18" s="75">
        <v>1</v>
      </c>
      <c r="T18" s="59"/>
      <c r="U18" s="93"/>
      <c r="V18" s="59"/>
      <c r="W18" s="59"/>
      <c r="X18" s="59"/>
      <c r="Y18" s="59"/>
      <c r="Z18" s="59"/>
      <c r="AA18" s="75">
        <v>1</v>
      </c>
      <c r="AB18" s="59"/>
      <c r="AC18" s="59"/>
      <c r="AD18" s="59"/>
      <c r="AE18" s="59"/>
      <c r="AF18" s="59"/>
      <c r="AG18" s="59"/>
      <c r="AH18" s="59"/>
      <c r="AI18" s="60">
        <f t="shared" si="1"/>
        <v>2</v>
      </c>
      <c r="AJ18" s="53">
        <f t="shared" si="1"/>
        <v>0</v>
      </c>
      <c r="AK18" s="54">
        <f t="shared" si="2"/>
        <v>0</v>
      </c>
    </row>
    <row r="19" spans="2:37" s="61" customFormat="1" ht="94.95" customHeight="1" x14ac:dyDescent="0.25">
      <c r="B19" s="77" t="s">
        <v>48</v>
      </c>
      <c r="C19" s="77" t="s">
        <v>206</v>
      </c>
      <c r="D19" s="160">
        <v>12</v>
      </c>
      <c r="E19" s="80" t="s">
        <v>233</v>
      </c>
      <c r="F19" s="56">
        <v>1.5</v>
      </c>
      <c r="G19" s="144" t="s">
        <v>45</v>
      </c>
      <c r="H19" s="144" t="s">
        <v>109</v>
      </c>
      <c r="I19" s="63" t="s">
        <v>234</v>
      </c>
      <c r="J19" s="50" t="s">
        <v>40</v>
      </c>
      <c r="K19" s="34"/>
      <c r="L19" s="34"/>
      <c r="M19" s="34"/>
      <c r="N19" s="34"/>
      <c r="O19" s="34"/>
      <c r="P19" s="34"/>
      <c r="Q19" s="76">
        <v>0.5</v>
      </c>
      <c r="R19" s="35"/>
      <c r="S19" s="35"/>
      <c r="T19" s="35"/>
      <c r="U19" s="35"/>
      <c r="V19" s="35"/>
      <c r="W19" s="76">
        <v>0.5</v>
      </c>
      <c r="X19" s="35"/>
      <c r="Y19" s="35"/>
      <c r="Z19" s="35"/>
      <c r="AA19" s="35"/>
      <c r="AB19" s="35"/>
      <c r="AC19" s="76">
        <v>0.5</v>
      </c>
      <c r="AD19" s="35"/>
      <c r="AE19" s="35"/>
      <c r="AF19" s="35"/>
      <c r="AG19" s="35"/>
      <c r="AH19" s="35"/>
      <c r="AI19" s="52">
        <f t="shared" si="1"/>
        <v>1.5</v>
      </c>
      <c r="AJ19" s="53">
        <f t="shared" si="1"/>
        <v>0</v>
      </c>
      <c r="AK19" s="54">
        <f t="shared" si="2"/>
        <v>0</v>
      </c>
    </row>
    <row r="20" spans="2:37" s="61" customFormat="1" ht="22.5" customHeight="1" x14ac:dyDescent="0.25">
      <c r="B20" s="26" t="s">
        <v>50</v>
      </c>
      <c r="C20" s="97">
        <f>$F20/100</f>
        <v>0.12</v>
      </c>
      <c r="D20" s="27"/>
      <c r="E20" s="28" t="s">
        <v>51</v>
      </c>
      <c r="F20" s="180">
        <f>SUM(F21:F25)</f>
        <v>12</v>
      </c>
      <c r="G20" s="28"/>
      <c r="H20" s="29"/>
      <c r="I20" s="28"/>
      <c r="J20" s="30"/>
      <c r="K20" s="22"/>
      <c r="L20" s="23"/>
      <c r="M20" s="22"/>
      <c r="N20" s="23"/>
      <c r="O20" s="22"/>
      <c r="P20" s="23"/>
      <c r="Q20" s="31"/>
      <c r="R20" s="32"/>
      <c r="S20" s="31"/>
      <c r="T20" s="32"/>
      <c r="U20" s="31"/>
      <c r="V20" s="32"/>
      <c r="W20" s="31"/>
      <c r="X20" s="32"/>
      <c r="Y20" s="31"/>
      <c r="Z20" s="32"/>
      <c r="AA20" s="31"/>
      <c r="AB20" s="32"/>
      <c r="AC20" s="31"/>
      <c r="AD20" s="32"/>
      <c r="AE20" s="31"/>
      <c r="AF20" s="32"/>
      <c r="AG20" s="31"/>
      <c r="AH20" s="32"/>
      <c r="AI20" s="52"/>
      <c r="AJ20" s="32"/>
      <c r="AK20" s="32"/>
    </row>
    <row r="21" spans="2:37" s="61" customFormat="1" ht="333.6" customHeight="1" x14ac:dyDescent="0.3">
      <c r="B21" s="252" t="s">
        <v>52</v>
      </c>
      <c r="C21" s="252" t="s">
        <v>170</v>
      </c>
      <c r="D21" s="84">
        <v>15</v>
      </c>
      <c r="E21" s="63" t="s">
        <v>259</v>
      </c>
      <c r="F21" s="64">
        <v>6</v>
      </c>
      <c r="G21" s="50" t="s">
        <v>238</v>
      </c>
      <c r="H21" s="86" t="s">
        <v>254</v>
      </c>
      <c r="I21" s="163" t="s">
        <v>258</v>
      </c>
      <c r="J21" s="50" t="s">
        <v>40</v>
      </c>
      <c r="K21" s="164"/>
      <c r="L21" s="164"/>
      <c r="M21" s="164"/>
      <c r="N21" s="95"/>
      <c r="O21" s="75">
        <v>1</v>
      </c>
      <c r="P21" s="164"/>
      <c r="Q21" s="75">
        <v>2</v>
      </c>
      <c r="R21" s="164"/>
      <c r="S21" s="75">
        <v>3</v>
      </c>
      <c r="T21" s="93"/>
      <c r="U21" s="59"/>
      <c r="V21" s="95"/>
      <c r="W21" s="59"/>
      <c r="X21" s="59"/>
      <c r="Y21" s="59"/>
      <c r="Z21" s="59"/>
      <c r="AA21" s="59"/>
      <c r="AB21" s="59"/>
      <c r="AC21" s="59"/>
      <c r="AD21" s="59"/>
      <c r="AE21" s="59"/>
      <c r="AF21" s="59"/>
      <c r="AG21" s="59"/>
      <c r="AH21" s="59"/>
      <c r="AI21" s="52">
        <f t="shared" si="1"/>
        <v>6</v>
      </c>
      <c r="AJ21" s="53">
        <f t="shared" si="1"/>
        <v>0</v>
      </c>
      <c r="AK21" s="54">
        <f t="shared" si="2"/>
        <v>0</v>
      </c>
    </row>
    <row r="22" spans="2:37" s="61" customFormat="1" ht="74.400000000000006" customHeight="1" x14ac:dyDescent="0.25">
      <c r="B22" s="253"/>
      <c r="C22" s="253"/>
      <c r="D22" s="84">
        <v>17</v>
      </c>
      <c r="E22" s="63" t="s">
        <v>53</v>
      </c>
      <c r="F22" s="64">
        <v>2</v>
      </c>
      <c r="G22" s="86" t="s">
        <v>45</v>
      </c>
      <c r="H22" s="86" t="s">
        <v>54</v>
      </c>
      <c r="I22" s="63" t="s">
        <v>240</v>
      </c>
      <c r="J22" s="50" t="s">
        <v>40</v>
      </c>
      <c r="K22" s="58"/>
      <c r="L22" s="58"/>
      <c r="M22" s="58"/>
      <c r="N22" s="58"/>
      <c r="O22" s="58"/>
      <c r="P22" s="58"/>
      <c r="Q22" s="93"/>
      <c r="R22" s="59"/>
      <c r="S22" s="75">
        <v>2</v>
      </c>
      <c r="T22" s="59"/>
      <c r="U22" s="59"/>
      <c r="V22" s="59"/>
      <c r="W22" s="59"/>
      <c r="X22" s="59"/>
      <c r="Y22" s="59"/>
      <c r="Z22" s="59"/>
      <c r="AA22" s="59"/>
      <c r="AB22" s="59"/>
      <c r="AC22" s="59"/>
      <c r="AD22" s="59"/>
      <c r="AE22" s="59"/>
      <c r="AF22" s="59"/>
      <c r="AG22" s="59"/>
      <c r="AH22" s="59"/>
      <c r="AI22" s="60">
        <f t="shared" ref="AI22:AJ25" si="3">K22+M22+O22+Q22+S22+U22+W22+Y22+AA22+AC22+AE22+AG22</f>
        <v>2</v>
      </c>
      <c r="AJ22" s="53">
        <f t="shared" si="3"/>
        <v>0</v>
      </c>
      <c r="AK22" s="54">
        <f t="shared" si="2"/>
        <v>0</v>
      </c>
    </row>
    <row r="23" spans="2:37" s="61" customFormat="1" ht="121.5" customHeight="1" x14ac:dyDescent="0.25">
      <c r="B23" s="81" t="s">
        <v>55</v>
      </c>
      <c r="C23" s="81" t="s">
        <v>171</v>
      </c>
      <c r="D23" s="150">
        <v>18</v>
      </c>
      <c r="E23" s="65" t="s">
        <v>56</v>
      </c>
      <c r="F23" s="64">
        <v>1</v>
      </c>
      <c r="G23" s="86" t="s">
        <v>45</v>
      </c>
      <c r="H23" s="86" t="s">
        <v>57</v>
      </c>
      <c r="I23" s="63" t="s">
        <v>58</v>
      </c>
      <c r="J23" s="50" t="s">
        <v>40</v>
      </c>
      <c r="K23" s="58"/>
      <c r="L23" s="58"/>
      <c r="M23" s="58"/>
      <c r="N23" s="58"/>
      <c r="O23" s="58"/>
      <c r="P23" s="58"/>
      <c r="Q23" s="93"/>
      <c r="R23" s="59"/>
      <c r="S23" s="59"/>
      <c r="T23" s="59"/>
      <c r="U23" s="59"/>
      <c r="V23" s="59"/>
      <c r="W23" s="59"/>
      <c r="X23" s="59"/>
      <c r="Y23" s="75">
        <v>1</v>
      </c>
      <c r="Z23" s="59"/>
      <c r="AA23" s="59"/>
      <c r="AB23" s="59"/>
      <c r="AC23" s="59"/>
      <c r="AD23" s="59"/>
      <c r="AE23" s="59"/>
      <c r="AF23" s="59"/>
      <c r="AG23" s="59"/>
      <c r="AH23" s="59"/>
      <c r="AI23" s="60">
        <f t="shared" si="3"/>
        <v>1</v>
      </c>
      <c r="AJ23" s="53">
        <f t="shared" si="3"/>
        <v>0</v>
      </c>
      <c r="AK23" s="54">
        <f t="shared" si="2"/>
        <v>0</v>
      </c>
    </row>
    <row r="24" spans="2:37" s="61" customFormat="1" ht="192.6" customHeight="1" x14ac:dyDescent="0.25">
      <c r="B24" s="71" t="s">
        <v>59</v>
      </c>
      <c r="C24" s="36" t="s">
        <v>172</v>
      </c>
      <c r="D24" s="150">
        <v>20</v>
      </c>
      <c r="E24" s="65" t="s">
        <v>60</v>
      </c>
      <c r="F24" s="56">
        <v>2</v>
      </c>
      <c r="G24" s="66" t="s">
        <v>261</v>
      </c>
      <c r="H24" s="66" t="s">
        <v>61</v>
      </c>
      <c r="I24" s="65" t="s">
        <v>211</v>
      </c>
      <c r="J24" s="50" t="s">
        <v>40</v>
      </c>
      <c r="K24" s="58"/>
      <c r="L24" s="58"/>
      <c r="M24" s="58"/>
      <c r="N24" s="58"/>
      <c r="O24" s="58"/>
      <c r="P24" s="58"/>
      <c r="Q24" s="59"/>
      <c r="R24" s="59"/>
      <c r="S24" s="59"/>
      <c r="T24" s="59"/>
      <c r="U24" s="59"/>
      <c r="V24" s="59"/>
      <c r="W24" s="75">
        <v>2</v>
      </c>
      <c r="X24" s="59"/>
      <c r="Y24" s="59"/>
      <c r="Z24" s="59"/>
      <c r="AA24" s="59"/>
      <c r="AB24" s="59"/>
      <c r="AC24" s="59"/>
      <c r="AD24" s="59"/>
      <c r="AE24" s="59"/>
      <c r="AF24" s="59"/>
      <c r="AG24" s="59"/>
      <c r="AH24" s="59"/>
      <c r="AI24" s="52">
        <f t="shared" si="3"/>
        <v>2</v>
      </c>
      <c r="AJ24" s="53">
        <f t="shared" si="3"/>
        <v>0</v>
      </c>
      <c r="AK24" s="54">
        <f t="shared" si="2"/>
        <v>0</v>
      </c>
    </row>
    <row r="25" spans="2:37" s="61" customFormat="1" ht="70.2" customHeight="1" x14ac:dyDescent="0.25">
      <c r="B25" s="82" t="s">
        <v>62</v>
      </c>
      <c r="C25" s="48" t="s">
        <v>173</v>
      </c>
      <c r="D25" s="84">
        <v>21</v>
      </c>
      <c r="E25" s="63" t="s">
        <v>153</v>
      </c>
      <c r="F25" s="64">
        <v>1</v>
      </c>
      <c r="G25" s="85" t="s">
        <v>45</v>
      </c>
      <c r="H25" s="38" t="s">
        <v>63</v>
      </c>
      <c r="I25" s="39" t="s">
        <v>242</v>
      </c>
      <c r="J25" s="50" t="s">
        <v>40</v>
      </c>
      <c r="K25" s="24"/>
      <c r="L25" s="24"/>
      <c r="M25" s="24"/>
      <c r="N25" s="24"/>
      <c r="O25" s="24"/>
      <c r="P25" s="24"/>
      <c r="Q25" s="25"/>
      <c r="R25" s="25"/>
      <c r="S25" s="25"/>
      <c r="T25" s="25"/>
      <c r="U25" s="74">
        <v>1</v>
      </c>
      <c r="V25" s="25"/>
      <c r="W25" s="25"/>
      <c r="X25" s="25"/>
      <c r="Y25" s="25"/>
      <c r="Z25" s="25"/>
      <c r="AA25" s="25"/>
      <c r="AB25" s="25"/>
      <c r="AC25" s="25"/>
      <c r="AD25" s="25"/>
      <c r="AE25" s="25"/>
      <c r="AF25" s="25"/>
      <c r="AG25" s="25"/>
      <c r="AH25" s="25"/>
      <c r="AI25" s="52">
        <f t="shared" si="3"/>
        <v>1</v>
      </c>
      <c r="AJ25" s="53">
        <f t="shared" si="3"/>
        <v>0</v>
      </c>
      <c r="AK25" s="54">
        <f t="shared" si="2"/>
        <v>0</v>
      </c>
    </row>
    <row r="26" spans="2:37" s="61" customFormat="1" ht="22.5" customHeight="1" x14ac:dyDescent="0.25">
      <c r="B26" s="26" t="s">
        <v>64</v>
      </c>
      <c r="C26" s="97">
        <f>$F26/100</f>
        <v>3.5000000000000003E-2</v>
      </c>
      <c r="D26" s="27"/>
      <c r="E26" s="28"/>
      <c r="F26" s="136">
        <f>SUM(F27:F28)</f>
        <v>3.5</v>
      </c>
      <c r="G26" s="28"/>
      <c r="H26" s="29"/>
      <c r="I26" s="28"/>
      <c r="J26" s="30"/>
      <c r="K26" s="22"/>
      <c r="L26" s="23"/>
      <c r="M26" s="22"/>
      <c r="N26" s="23"/>
      <c r="O26" s="22"/>
      <c r="P26" s="23"/>
      <c r="Q26" s="31"/>
      <c r="R26" s="32"/>
      <c r="S26" s="31"/>
      <c r="T26" s="32"/>
      <c r="U26" s="31"/>
      <c r="V26" s="32"/>
      <c r="W26" s="31"/>
      <c r="X26" s="32"/>
      <c r="Y26" s="31"/>
      <c r="Z26" s="32"/>
      <c r="AA26" s="31"/>
      <c r="AB26" s="32"/>
      <c r="AC26" s="31"/>
      <c r="AD26" s="32"/>
      <c r="AE26" s="31"/>
      <c r="AF26" s="32"/>
      <c r="AG26" s="31"/>
      <c r="AH26" s="32"/>
      <c r="AI26" s="52"/>
      <c r="AJ26" s="32"/>
      <c r="AK26" s="32"/>
    </row>
    <row r="27" spans="2:37" s="61" customFormat="1" ht="163.19999999999999" customHeight="1" x14ac:dyDescent="0.25">
      <c r="B27" s="81" t="s">
        <v>65</v>
      </c>
      <c r="C27" s="87" t="s">
        <v>174</v>
      </c>
      <c r="D27" s="86">
        <v>22</v>
      </c>
      <c r="E27" s="63" t="s">
        <v>154</v>
      </c>
      <c r="F27" s="37">
        <v>1</v>
      </c>
      <c r="G27" s="86" t="s">
        <v>45</v>
      </c>
      <c r="H27" s="86" t="s">
        <v>66</v>
      </c>
      <c r="I27" s="39" t="s">
        <v>243</v>
      </c>
      <c r="J27" s="50" t="s">
        <v>40</v>
      </c>
      <c r="K27" s="34"/>
      <c r="L27" s="34"/>
      <c r="M27" s="34"/>
      <c r="N27" s="34"/>
      <c r="O27" s="34"/>
      <c r="P27" s="34"/>
      <c r="Q27" s="35"/>
      <c r="R27" s="35"/>
      <c r="S27" s="35"/>
      <c r="T27" s="35"/>
      <c r="U27" s="76">
        <v>1</v>
      </c>
      <c r="V27" s="35"/>
      <c r="W27" s="35"/>
      <c r="X27" s="35"/>
      <c r="Y27" s="35"/>
      <c r="Z27" s="35"/>
      <c r="AA27" s="35"/>
      <c r="AB27" s="35"/>
      <c r="AC27" s="35"/>
      <c r="AD27" s="35"/>
      <c r="AE27" s="35"/>
      <c r="AF27" s="35"/>
      <c r="AG27" s="35"/>
      <c r="AH27" s="35"/>
      <c r="AI27" s="52">
        <f t="shared" ref="AI27:AJ28" si="4">K27+M27+O27+Q27+S27+U27+W27+Y27+AA27+AC27+AE27+AG27</f>
        <v>1</v>
      </c>
      <c r="AJ27" s="53">
        <f t="shared" si="4"/>
        <v>0</v>
      </c>
      <c r="AK27" s="54">
        <f t="shared" si="2"/>
        <v>0</v>
      </c>
    </row>
    <row r="28" spans="2:37" s="61" customFormat="1" ht="201.6" customHeight="1" x14ac:dyDescent="0.25">
      <c r="B28" s="181" t="s">
        <v>67</v>
      </c>
      <c r="C28" s="181" t="s">
        <v>175</v>
      </c>
      <c r="D28" s="66">
        <v>24</v>
      </c>
      <c r="E28" s="65" t="s">
        <v>186</v>
      </c>
      <c r="F28" s="56">
        <v>2.5</v>
      </c>
      <c r="G28" s="66" t="s">
        <v>45</v>
      </c>
      <c r="H28" s="66" t="s">
        <v>68</v>
      </c>
      <c r="I28" s="65" t="s">
        <v>209</v>
      </c>
      <c r="J28" s="50" t="s">
        <v>40</v>
      </c>
      <c r="K28" s="58"/>
      <c r="L28" s="58"/>
      <c r="M28" s="58"/>
      <c r="N28" s="58"/>
      <c r="O28" s="137">
        <v>0.25</v>
      </c>
      <c r="P28" s="58"/>
      <c r="Q28" s="75">
        <v>1</v>
      </c>
      <c r="R28" s="59"/>
      <c r="S28" s="59"/>
      <c r="T28" s="59"/>
      <c r="U28" s="59"/>
      <c r="V28" s="59"/>
      <c r="W28" s="59"/>
      <c r="X28" s="59"/>
      <c r="Y28" s="59"/>
      <c r="Z28" s="59"/>
      <c r="AA28" s="137">
        <v>0.25</v>
      </c>
      <c r="AB28" s="59"/>
      <c r="AC28" s="75">
        <v>1</v>
      </c>
      <c r="AD28" s="59"/>
      <c r="AE28" s="59"/>
      <c r="AF28" s="59"/>
      <c r="AG28" s="59"/>
      <c r="AH28" s="59"/>
      <c r="AI28" s="52">
        <f t="shared" si="4"/>
        <v>2.5</v>
      </c>
      <c r="AJ28" s="53">
        <f t="shared" si="4"/>
        <v>0</v>
      </c>
      <c r="AK28" s="54">
        <f t="shared" si="2"/>
        <v>0</v>
      </c>
    </row>
    <row r="29" spans="2:37" s="61" customFormat="1" ht="22.5" customHeight="1" x14ac:dyDescent="0.25">
      <c r="B29" s="26" t="s">
        <v>96</v>
      </c>
      <c r="C29" s="97">
        <f>$F29/100</f>
        <v>0.03</v>
      </c>
      <c r="D29" s="29"/>
      <c r="E29" s="28"/>
      <c r="F29" s="136">
        <f>SUM(F30:F30)</f>
        <v>3</v>
      </c>
      <c r="G29" s="28"/>
      <c r="H29" s="29"/>
      <c r="I29" s="28"/>
      <c r="J29" s="30"/>
      <c r="K29" s="22"/>
      <c r="L29" s="23"/>
      <c r="M29" s="22"/>
      <c r="N29" s="23"/>
      <c r="O29" s="22"/>
      <c r="P29" s="23"/>
      <c r="Q29" s="31"/>
      <c r="R29" s="32"/>
      <c r="S29" s="31"/>
      <c r="T29" s="32"/>
      <c r="U29" s="31"/>
      <c r="V29" s="32"/>
      <c r="W29" s="31"/>
      <c r="X29" s="32"/>
      <c r="Y29" s="31"/>
      <c r="Z29" s="32"/>
      <c r="AA29" s="31"/>
      <c r="AB29" s="32"/>
      <c r="AC29" s="31"/>
      <c r="AD29" s="32"/>
      <c r="AE29" s="31"/>
      <c r="AF29" s="32"/>
      <c r="AG29" s="31"/>
      <c r="AH29" s="32"/>
      <c r="AI29" s="52"/>
      <c r="AJ29" s="32"/>
      <c r="AK29" s="32"/>
    </row>
    <row r="30" spans="2:37" s="61" customFormat="1" ht="241.95" customHeight="1" x14ac:dyDescent="0.25">
      <c r="B30" s="81" t="s">
        <v>97</v>
      </c>
      <c r="C30" s="81" t="s">
        <v>182</v>
      </c>
      <c r="D30" s="56">
        <v>43</v>
      </c>
      <c r="E30" s="55" t="s">
        <v>255</v>
      </c>
      <c r="F30" s="56">
        <v>3</v>
      </c>
      <c r="G30" s="86" t="s">
        <v>256</v>
      </c>
      <c r="H30" s="86" t="s">
        <v>199</v>
      </c>
      <c r="I30" s="55" t="s">
        <v>257</v>
      </c>
      <c r="J30" s="50" t="s">
        <v>40</v>
      </c>
      <c r="K30" s="58"/>
      <c r="L30" s="58"/>
      <c r="M30" s="58"/>
      <c r="N30" s="58"/>
      <c r="O30" s="137">
        <v>1</v>
      </c>
      <c r="P30" s="58"/>
      <c r="Q30" s="40"/>
      <c r="R30" s="40"/>
      <c r="S30" s="40"/>
      <c r="T30" s="40"/>
      <c r="U30" s="40"/>
      <c r="V30" s="40"/>
      <c r="W30" s="137">
        <v>1</v>
      </c>
      <c r="X30" s="40"/>
      <c r="Y30" s="40"/>
      <c r="Z30" s="40"/>
      <c r="AA30" s="40"/>
      <c r="AB30" s="40"/>
      <c r="AC30" s="137">
        <v>1</v>
      </c>
      <c r="AD30" s="40"/>
      <c r="AE30" s="40"/>
      <c r="AF30" s="40"/>
      <c r="AG30" s="40"/>
      <c r="AH30" s="59"/>
      <c r="AI30" s="138">
        <f>K30+M30+O30+Q30+S30+U30+W30+Y30+AA30+AC30+AE30+AG30</f>
        <v>3</v>
      </c>
      <c r="AJ30" s="53">
        <f>L30+N30+P30+R30+T30+V30+X30+Z30+AB30+AD30+AF30+AH30</f>
        <v>0</v>
      </c>
      <c r="AK30" s="54">
        <f t="shared" ref="AK30" si="5">AJ30/AI30</f>
        <v>0</v>
      </c>
    </row>
    <row r="31" spans="2:37" s="42" customFormat="1" ht="31.5" customHeight="1" x14ac:dyDescent="0.25">
      <c r="B31" s="260" t="s">
        <v>100</v>
      </c>
      <c r="C31" s="262">
        <f>+C13+C15+C20+C26+C29</f>
        <v>0.28000000000000003</v>
      </c>
      <c r="D31" s="263"/>
      <c r="E31" s="266" t="s">
        <v>32</v>
      </c>
      <c r="F31" s="266"/>
      <c r="G31" s="266"/>
      <c r="H31" s="266"/>
      <c r="I31" s="266"/>
      <c r="J31" s="266"/>
      <c r="K31" s="40">
        <f t="shared" ref="K31:AJ31" si="6">SUM(K13:K30)</f>
        <v>0</v>
      </c>
      <c r="L31" s="40">
        <f t="shared" si="6"/>
        <v>0</v>
      </c>
      <c r="M31" s="69">
        <f t="shared" si="6"/>
        <v>0</v>
      </c>
      <c r="N31" s="70">
        <f t="shared" si="6"/>
        <v>0</v>
      </c>
      <c r="O31" s="69">
        <f t="shared" si="6"/>
        <v>2.25</v>
      </c>
      <c r="P31" s="70">
        <f t="shared" si="6"/>
        <v>0</v>
      </c>
      <c r="Q31" s="69">
        <f t="shared" si="6"/>
        <v>6.5</v>
      </c>
      <c r="R31" s="70">
        <f t="shared" si="6"/>
        <v>0</v>
      </c>
      <c r="S31" s="69">
        <f t="shared" si="6"/>
        <v>6</v>
      </c>
      <c r="T31" s="70">
        <f t="shared" si="6"/>
        <v>0</v>
      </c>
      <c r="U31" s="69">
        <f t="shared" si="6"/>
        <v>2</v>
      </c>
      <c r="V31" s="70">
        <f t="shared" si="6"/>
        <v>0</v>
      </c>
      <c r="W31" s="69">
        <f t="shared" si="6"/>
        <v>4.5</v>
      </c>
      <c r="X31" s="70">
        <f t="shared" si="6"/>
        <v>0</v>
      </c>
      <c r="Y31" s="69">
        <f t="shared" si="6"/>
        <v>1</v>
      </c>
      <c r="Z31" s="70">
        <f t="shared" si="6"/>
        <v>0</v>
      </c>
      <c r="AA31" s="69">
        <f t="shared" si="6"/>
        <v>2.25</v>
      </c>
      <c r="AB31" s="70">
        <f t="shared" si="6"/>
        <v>0</v>
      </c>
      <c r="AC31" s="69">
        <f t="shared" si="6"/>
        <v>3.5</v>
      </c>
      <c r="AD31" s="70">
        <f t="shared" si="6"/>
        <v>0</v>
      </c>
      <c r="AE31" s="69">
        <f t="shared" si="6"/>
        <v>0</v>
      </c>
      <c r="AF31" s="70">
        <f t="shared" si="6"/>
        <v>0</v>
      </c>
      <c r="AG31" s="69">
        <f t="shared" si="6"/>
        <v>0</v>
      </c>
      <c r="AH31" s="70">
        <f t="shared" si="6"/>
        <v>0</v>
      </c>
      <c r="AI31" s="139">
        <f t="shared" si="6"/>
        <v>28</v>
      </c>
      <c r="AJ31" s="69">
        <f t="shared" si="6"/>
        <v>0</v>
      </c>
      <c r="AK31" s="41">
        <f>AVERAGE(AK13:AK30)</f>
        <v>0</v>
      </c>
    </row>
    <row r="32" spans="2:37" s="42" customFormat="1" ht="31.5" customHeight="1" x14ac:dyDescent="0.25">
      <c r="B32" s="261"/>
      <c r="C32" s="264"/>
      <c r="D32" s="265"/>
      <c r="E32" s="266" t="s">
        <v>101</v>
      </c>
      <c r="F32" s="266"/>
      <c r="G32" s="266"/>
      <c r="H32" s="266"/>
      <c r="I32" s="266"/>
      <c r="J32" s="266"/>
      <c r="K32" s="40">
        <f>SUM(K13:K31)</f>
        <v>0</v>
      </c>
      <c r="L32" s="40">
        <f>SUM(L13:L31)</f>
        <v>0</v>
      </c>
      <c r="M32" s="69">
        <f>+M31</f>
        <v>0</v>
      </c>
      <c r="N32" s="70">
        <f>+N31</f>
        <v>0</v>
      </c>
      <c r="O32" s="69">
        <f>+O31+M32</f>
        <v>2.25</v>
      </c>
      <c r="P32" s="70">
        <f>+P31+N32</f>
        <v>0</v>
      </c>
      <c r="Q32" s="69">
        <f>+Q31+O32</f>
        <v>8.75</v>
      </c>
      <c r="R32" s="70">
        <f>+R31</f>
        <v>0</v>
      </c>
      <c r="S32" s="69">
        <f>Q32+S31</f>
        <v>14.75</v>
      </c>
      <c r="T32" s="70">
        <f t="shared" ref="T32:AG32" si="7">+R32+T31</f>
        <v>0</v>
      </c>
      <c r="U32" s="69">
        <f t="shared" si="7"/>
        <v>16.75</v>
      </c>
      <c r="V32" s="70">
        <f t="shared" si="7"/>
        <v>0</v>
      </c>
      <c r="W32" s="69">
        <f t="shared" si="7"/>
        <v>21.25</v>
      </c>
      <c r="X32" s="70">
        <f t="shared" si="7"/>
        <v>0</v>
      </c>
      <c r="Y32" s="69">
        <f t="shared" si="7"/>
        <v>22.25</v>
      </c>
      <c r="Z32" s="70">
        <f t="shared" si="7"/>
        <v>0</v>
      </c>
      <c r="AA32" s="69">
        <f t="shared" si="7"/>
        <v>24.5</v>
      </c>
      <c r="AB32" s="70">
        <f t="shared" si="7"/>
        <v>0</v>
      </c>
      <c r="AC32" s="69">
        <f t="shared" si="7"/>
        <v>28</v>
      </c>
      <c r="AD32" s="70">
        <f t="shared" si="7"/>
        <v>0</v>
      </c>
      <c r="AE32" s="69">
        <f t="shared" si="7"/>
        <v>28</v>
      </c>
      <c r="AF32" s="70">
        <f t="shared" si="7"/>
        <v>0</v>
      </c>
      <c r="AG32" s="69">
        <f t="shared" si="7"/>
        <v>28</v>
      </c>
      <c r="AH32" s="70">
        <f>+AF32+AH31</f>
        <v>0</v>
      </c>
      <c r="AI32" s="248"/>
      <c r="AJ32" s="249"/>
      <c r="AK32" s="250"/>
    </row>
    <row r="33" spans="2:35" ht="15" x14ac:dyDescent="0.25">
      <c r="J33" s="43"/>
    </row>
    <row r="34" spans="2:35" ht="17.399999999999999" x14ac:dyDescent="0.3">
      <c r="B34" s="45" t="s">
        <v>102</v>
      </c>
      <c r="J34" s="43"/>
    </row>
    <row r="35" spans="2:35" ht="20.399999999999999" x14ac:dyDescent="0.35">
      <c r="B35" s="46" t="s">
        <v>103</v>
      </c>
      <c r="J35" s="43"/>
      <c r="AI35" s="140"/>
    </row>
    <row r="36" spans="2:35" ht="20.399999999999999" x14ac:dyDescent="0.35">
      <c r="B36" s="46" t="s">
        <v>104</v>
      </c>
      <c r="J36" s="43"/>
    </row>
    <row r="37" spans="2:35" ht="18" x14ac:dyDescent="0.35">
      <c r="B37" s="131" t="s">
        <v>142</v>
      </c>
      <c r="J37" s="43"/>
    </row>
    <row r="38" spans="2:35" ht="18" x14ac:dyDescent="0.35">
      <c r="B38" s="131" t="s">
        <v>143</v>
      </c>
      <c r="J38" s="43"/>
    </row>
    <row r="39" spans="2:35" ht="15" x14ac:dyDescent="0.25">
      <c r="J39" s="43"/>
    </row>
    <row r="40" spans="2:35" ht="15" customHeight="1" x14ac:dyDescent="0.25">
      <c r="B40" s="251" t="s">
        <v>136</v>
      </c>
      <c r="C40" s="251"/>
      <c r="D40" s="251"/>
      <c r="E40" s="251"/>
      <c r="F40" s="251"/>
      <c r="G40" s="251"/>
      <c r="H40" s="251"/>
      <c r="I40" s="251"/>
      <c r="J40" s="251"/>
      <c r="K40" s="251"/>
      <c r="L40" s="251"/>
      <c r="M40" s="251"/>
      <c r="N40" s="251"/>
      <c r="O40" s="251"/>
      <c r="P40" s="251"/>
    </row>
    <row r="41" spans="2:35" ht="15" x14ac:dyDescent="0.25">
      <c r="J41" s="43"/>
    </row>
    <row r="42" spans="2:35" ht="15" x14ac:dyDescent="0.25">
      <c r="J42" s="43"/>
    </row>
    <row r="43" spans="2:35" ht="15" x14ac:dyDescent="0.25">
      <c r="E43" s="98"/>
      <c r="J43" s="43"/>
    </row>
  </sheetData>
  <mergeCells count="44">
    <mergeCell ref="B2:C4"/>
    <mergeCell ref="D2:AG4"/>
    <mergeCell ref="AH2:AK2"/>
    <mergeCell ref="AH3:AI3"/>
    <mergeCell ref="AJ3:AK3"/>
    <mergeCell ref="AH4:AK4"/>
    <mergeCell ref="C6:AK6"/>
    <mergeCell ref="C7:AK7"/>
    <mergeCell ref="C8:AK8"/>
    <mergeCell ref="B10:B12"/>
    <mergeCell ref="C10:C12"/>
    <mergeCell ref="D10:F10"/>
    <mergeCell ref="G10:G12"/>
    <mergeCell ref="H10:H12"/>
    <mergeCell ref="I10:I12"/>
    <mergeCell ref="J10:J12"/>
    <mergeCell ref="K10:AJ10"/>
    <mergeCell ref="AK10:AK12"/>
    <mergeCell ref="D11:D12"/>
    <mergeCell ref="E11:E12"/>
    <mergeCell ref="F11:F12"/>
    <mergeCell ref="K11:L11"/>
    <mergeCell ref="M11:N11"/>
    <mergeCell ref="O11:P11"/>
    <mergeCell ref="Q11:R11"/>
    <mergeCell ref="S11:T11"/>
    <mergeCell ref="AG11:AH11"/>
    <mergeCell ref="AI11:AJ11"/>
    <mergeCell ref="U11:V11"/>
    <mergeCell ref="W11:X11"/>
    <mergeCell ref="Y11:Z11"/>
    <mergeCell ref="AA11:AB11"/>
    <mergeCell ref="AC11:AD11"/>
    <mergeCell ref="AE11:AF11"/>
    <mergeCell ref="AI32:AK32"/>
    <mergeCell ref="B40:P40"/>
    <mergeCell ref="B21:B22"/>
    <mergeCell ref="C21:C22"/>
    <mergeCell ref="B16:B18"/>
    <mergeCell ref="C16:C18"/>
    <mergeCell ref="B31:B32"/>
    <mergeCell ref="C31:D32"/>
    <mergeCell ref="E31:J31"/>
    <mergeCell ref="E32:J32"/>
  </mergeCells>
  <conditionalFormatting sqref="O14 W21:AH21">
    <cfRule type="cellIs" dxfId="94" priority="25" operator="greaterThan">
      <formula>"O"</formula>
    </cfRule>
  </conditionalFormatting>
  <conditionalFormatting sqref="O28">
    <cfRule type="cellIs" dxfId="93" priority="8" operator="greaterThan">
      <formula>"O"</formula>
    </cfRule>
  </conditionalFormatting>
  <conditionalFormatting sqref="O30">
    <cfRule type="cellIs" dxfId="92" priority="17" operator="greaterThan">
      <formula>"O"</formula>
    </cfRule>
  </conditionalFormatting>
  <conditionalFormatting sqref="O21:U21">
    <cfRule type="cellIs" dxfId="91" priority="2" operator="greaterThan">
      <formula>"O"</formula>
    </cfRule>
  </conditionalFormatting>
  <conditionalFormatting sqref="Q13:AH20">
    <cfRule type="cellIs" dxfId="90" priority="12" operator="greaterThan">
      <formula>"O"</formula>
    </cfRule>
  </conditionalFormatting>
  <conditionalFormatting sqref="Q22:AH30">
    <cfRule type="cellIs" dxfId="89" priority="5" operator="greaterThan">
      <formula>"O"</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AL48"/>
  <sheetViews>
    <sheetView topLeftCell="A32" workbookViewId="0">
      <selection activeCell="E47" sqref="E47:AH47"/>
    </sheetView>
  </sheetViews>
  <sheetFormatPr baseColWidth="10" defaultColWidth="11.44140625" defaultRowHeight="10.199999999999999" x14ac:dyDescent="0.2"/>
  <cols>
    <col min="1" max="1" width="2.88671875" style="1" customWidth="1"/>
    <col min="2" max="2" width="29.5546875" style="2" customWidth="1"/>
    <col min="3" max="3" width="23.109375" style="1" customWidth="1"/>
    <col min="4" max="4" width="6.109375" style="2" customWidth="1"/>
    <col min="5" max="5" width="66.88671875" style="1" customWidth="1"/>
    <col min="6" max="6" width="13.44140625" style="3" customWidth="1"/>
    <col min="7" max="7" width="40.6640625" style="1" customWidth="1"/>
    <col min="8" max="8" width="23.88671875" style="2" customWidth="1"/>
    <col min="9" max="9" width="52.44140625" style="1" customWidth="1"/>
    <col min="10" max="10" width="22.88671875" style="2" customWidth="1"/>
    <col min="11" max="12" width="6.109375" style="1" hidden="1" customWidth="1"/>
    <col min="13" max="14" width="10.109375" style="1" customWidth="1"/>
    <col min="15" max="16" width="9.6640625" style="1" customWidth="1"/>
    <col min="17" max="32" width="9.109375" style="2" customWidth="1"/>
    <col min="33" max="33" width="10.44140625" style="2" customWidth="1"/>
    <col min="34" max="34" width="10.6640625" style="2" customWidth="1"/>
    <col min="35" max="35" width="15.5546875" style="1" customWidth="1"/>
    <col min="36" max="36" width="9.109375" style="1" customWidth="1"/>
    <col min="37" max="37" width="15.5546875" style="1" customWidth="1"/>
    <col min="38" max="16384" width="11.44140625" style="1"/>
  </cols>
  <sheetData>
    <row r="2" spans="2:37" ht="20.25" customHeight="1" x14ac:dyDescent="0.2">
      <c r="B2" s="291" t="s">
        <v>0</v>
      </c>
      <c r="C2" s="291"/>
      <c r="D2" s="292" t="s">
        <v>105</v>
      </c>
      <c r="E2" s="293"/>
      <c r="F2" s="293"/>
      <c r="G2" s="293"/>
      <c r="H2" s="293"/>
      <c r="I2" s="293"/>
      <c r="J2" s="293"/>
      <c r="K2" s="293"/>
      <c r="L2" s="293"/>
      <c r="M2" s="293"/>
      <c r="N2" s="293"/>
      <c r="O2" s="293"/>
      <c r="P2" s="293"/>
      <c r="Q2" s="293"/>
      <c r="R2" s="293"/>
      <c r="S2" s="293"/>
      <c r="T2" s="293"/>
      <c r="U2" s="293"/>
      <c r="V2" s="293"/>
      <c r="W2" s="293"/>
      <c r="X2" s="293"/>
      <c r="Y2" s="293"/>
      <c r="Z2" s="293"/>
      <c r="AA2" s="293"/>
      <c r="AB2" s="293"/>
      <c r="AC2" s="293"/>
      <c r="AD2" s="293"/>
      <c r="AE2" s="293"/>
      <c r="AF2" s="293"/>
      <c r="AG2" s="294"/>
      <c r="AH2" s="301" t="s">
        <v>1</v>
      </c>
      <c r="AI2" s="301"/>
      <c r="AJ2" s="301"/>
      <c r="AK2" s="301"/>
    </row>
    <row r="3" spans="2:37" ht="30" customHeight="1" x14ac:dyDescent="0.25">
      <c r="B3" s="291"/>
      <c r="C3" s="291"/>
      <c r="D3" s="295"/>
      <c r="E3" s="296"/>
      <c r="F3" s="296"/>
      <c r="G3" s="296"/>
      <c r="H3" s="296"/>
      <c r="I3" s="296"/>
      <c r="J3" s="296"/>
      <c r="K3" s="296"/>
      <c r="L3" s="296"/>
      <c r="M3" s="296"/>
      <c r="N3" s="296"/>
      <c r="O3" s="296"/>
      <c r="P3" s="296"/>
      <c r="Q3" s="296"/>
      <c r="R3" s="296"/>
      <c r="S3" s="296"/>
      <c r="T3" s="296"/>
      <c r="U3" s="296"/>
      <c r="V3" s="296"/>
      <c r="W3" s="296"/>
      <c r="X3" s="296"/>
      <c r="Y3" s="296"/>
      <c r="Z3" s="296"/>
      <c r="AA3" s="296"/>
      <c r="AB3" s="296"/>
      <c r="AC3" s="296"/>
      <c r="AD3" s="296"/>
      <c r="AE3" s="296"/>
      <c r="AF3" s="296"/>
      <c r="AG3" s="297"/>
      <c r="AH3" s="302" t="s">
        <v>245</v>
      </c>
      <c r="AI3" s="302"/>
      <c r="AJ3" s="303" t="s">
        <v>2</v>
      </c>
      <c r="AK3" s="303"/>
    </row>
    <row r="4" spans="2:37" ht="26.25" customHeight="1" x14ac:dyDescent="0.25">
      <c r="B4" s="291"/>
      <c r="C4" s="291"/>
      <c r="D4" s="298"/>
      <c r="E4" s="299"/>
      <c r="F4" s="299"/>
      <c r="G4" s="299"/>
      <c r="H4" s="299"/>
      <c r="I4" s="299"/>
      <c r="J4" s="299"/>
      <c r="K4" s="299"/>
      <c r="L4" s="299"/>
      <c r="M4" s="299"/>
      <c r="N4" s="299"/>
      <c r="O4" s="299"/>
      <c r="P4" s="299"/>
      <c r="Q4" s="299"/>
      <c r="R4" s="299"/>
      <c r="S4" s="299"/>
      <c r="T4" s="299"/>
      <c r="U4" s="299"/>
      <c r="V4" s="299"/>
      <c r="W4" s="299"/>
      <c r="X4" s="299"/>
      <c r="Y4" s="299"/>
      <c r="Z4" s="299"/>
      <c r="AA4" s="299"/>
      <c r="AB4" s="299"/>
      <c r="AC4" s="299"/>
      <c r="AD4" s="299"/>
      <c r="AE4" s="299"/>
      <c r="AF4" s="299"/>
      <c r="AG4" s="300"/>
      <c r="AH4" s="304" t="s">
        <v>246</v>
      </c>
      <c r="AI4" s="304"/>
      <c r="AJ4" s="304"/>
      <c r="AK4" s="304"/>
    </row>
    <row r="5" spans="2:37" ht="6.75" customHeight="1" x14ac:dyDescent="0.3">
      <c r="B5" s="47"/>
      <c r="AI5" s="4"/>
      <c r="AJ5"/>
      <c r="AK5"/>
    </row>
    <row r="6" spans="2:37" ht="24" customHeight="1" x14ac:dyDescent="0.3">
      <c r="B6" s="5" t="s">
        <v>3</v>
      </c>
      <c r="C6" s="268">
        <v>2024</v>
      </c>
      <c r="D6" s="269"/>
      <c r="E6" s="269"/>
      <c r="F6" s="269"/>
      <c r="G6" s="269"/>
      <c r="H6" s="269"/>
      <c r="I6" s="269"/>
      <c r="J6" s="269"/>
      <c r="K6" s="269"/>
      <c r="L6" s="269"/>
      <c r="M6" s="269"/>
      <c r="N6" s="269"/>
      <c r="O6" s="269"/>
      <c r="P6" s="269"/>
      <c r="Q6" s="269"/>
      <c r="R6" s="269"/>
      <c r="S6" s="269"/>
      <c r="T6" s="269"/>
      <c r="U6" s="269"/>
      <c r="V6" s="269"/>
      <c r="W6" s="269"/>
      <c r="X6" s="269"/>
      <c r="Y6" s="269"/>
      <c r="Z6" s="269"/>
      <c r="AA6" s="269"/>
      <c r="AB6" s="269"/>
      <c r="AC6" s="269"/>
      <c r="AD6" s="269"/>
      <c r="AE6" s="269"/>
      <c r="AF6" s="269"/>
      <c r="AG6" s="269"/>
      <c r="AH6" s="269"/>
      <c r="AI6" s="269"/>
      <c r="AJ6" s="269"/>
      <c r="AK6" s="270"/>
    </row>
    <row r="7" spans="2:37" ht="24" customHeight="1" x14ac:dyDescent="0.2">
      <c r="B7" s="6" t="s">
        <v>4</v>
      </c>
      <c r="C7" s="271" t="s">
        <v>5</v>
      </c>
      <c r="D7" s="272"/>
      <c r="E7" s="272"/>
      <c r="F7" s="272"/>
      <c r="G7" s="272"/>
      <c r="H7" s="272"/>
      <c r="I7" s="272"/>
      <c r="J7" s="272"/>
      <c r="K7" s="272"/>
      <c r="L7" s="272"/>
      <c r="M7" s="272"/>
      <c r="N7" s="272"/>
      <c r="O7" s="272"/>
      <c r="P7" s="272"/>
      <c r="Q7" s="272"/>
      <c r="R7" s="272"/>
      <c r="S7" s="272"/>
      <c r="T7" s="272"/>
      <c r="U7" s="272"/>
      <c r="V7" s="272"/>
      <c r="W7" s="272"/>
      <c r="X7" s="272"/>
      <c r="Y7" s="272"/>
      <c r="Z7" s="272"/>
      <c r="AA7" s="272"/>
      <c r="AB7" s="272"/>
      <c r="AC7" s="272"/>
      <c r="AD7" s="272"/>
      <c r="AE7" s="272"/>
      <c r="AF7" s="272"/>
      <c r="AG7" s="272"/>
      <c r="AH7" s="272"/>
      <c r="AI7" s="272"/>
      <c r="AJ7" s="272"/>
      <c r="AK7" s="273"/>
    </row>
    <row r="8" spans="2:37" ht="24" customHeight="1" x14ac:dyDescent="0.2">
      <c r="B8" s="6" t="s">
        <v>6</v>
      </c>
      <c r="C8" s="274" t="s">
        <v>7</v>
      </c>
      <c r="D8" s="274"/>
      <c r="E8" s="274"/>
      <c r="F8" s="274"/>
      <c r="G8" s="274"/>
      <c r="H8" s="274"/>
      <c r="I8" s="274"/>
      <c r="J8" s="274"/>
      <c r="K8" s="274"/>
      <c r="L8" s="274"/>
      <c r="M8" s="274"/>
      <c r="N8" s="274"/>
      <c r="O8" s="274"/>
      <c r="P8" s="274"/>
      <c r="Q8" s="274"/>
      <c r="R8" s="274"/>
      <c r="S8" s="274"/>
      <c r="T8" s="274"/>
      <c r="U8" s="274"/>
      <c r="V8" s="274"/>
      <c r="W8" s="274"/>
      <c r="X8" s="274"/>
      <c r="Y8" s="274"/>
      <c r="Z8" s="274"/>
      <c r="AA8" s="274"/>
      <c r="AB8" s="274"/>
      <c r="AC8" s="274"/>
      <c r="AD8" s="274"/>
      <c r="AE8" s="274"/>
      <c r="AF8" s="274"/>
      <c r="AG8" s="274"/>
      <c r="AH8" s="274"/>
      <c r="AI8" s="274"/>
      <c r="AJ8" s="274"/>
      <c r="AK8" s="274"/>
    </row>
    <row r="9" spans="2:37" s="8" customFormat="1" ht="13.2" x14ac:dyDescent="0.25">
      <c r="B9" s="7"/>
      <c r="D9" s="9"/>
      <c r="E9" s="10"/>
      <c r="F9" s="11"/>
      <c r="H9" s="9"/>
      <c r="J9" s="9"/>
      <c r="K9" s="10"/>
      <c r="L9" s="10"/>
      <c r="M9" s="10"/>
      <c r="N9" s="10"/>
      <c r="O9" s="10"/>
      <c r="P9" s="10"/>
      <c r="Q9" s="12"/>
      <c r="R9" s="13"/>
      <c r="S9" s="12"/>
      <c r="T9" s="13"/>
      <c r="U9" s="12"/>
      <c r="V9" s="13"/>
      <c r="W9" s="12"/>
      <c r="X9" s="13"/>
      <c r="Y9" s="12"/>
      <c r="Z9" s="13"/>
      <c r="AA9" s="12"/>
      <c r="AB9" s="13"/>
      <c r="AC9" s="12"/>
      <c r="AD9" s="13"/>
      <c r="AE9" s="12"/>
      <c r="AF9" s="13"/>
      <c r="AG9" s="13"/>
      <c r="AH9" s="13"/>
      <c r="AI9" s="12"/>
      <c r="AJ9" s="12"/>
    </row>
    <row r="10" spans="2:37" ht="21.75" customHeight="1" x14ac:dyDescent="0.2">
      <c r="B10" s="275" t="s">
        <v>8</v>
      </c>
      <c r="C10" s="260" t="s">
        <v>9</v>
      </c>
      <c r="D10" s="278" t="s">
        <v>10</v>
      </c>
      <c r="E10" s="279"/>
      <c r="F10" s="280"/>
      <c r="G10" s="260" t="s">
        <v>11</v>
      </c>
      <c r="H10" s="282" t="s">
        <v>12</v>
      </c>
      <c r="I10" s="282" t="s">
        <v>13</v>
      </c>
      <c r="J10" s="282" t="s">
        <v>14</v>
      </c>
      <c r="K10" s="283" t="s">
        <v>15</v>
      </c>
      <c r="L10" s="284"/>
      <c r="M10" s="284"/>
      <c r="N10" s="284"/>
      <c r="O10" s="284"/>
      <c r="P10" s="284"/>
      <c r="Q10" s="284"/>
      <c r="R10" s="284"/>
      <c r="S10" s="284"/>
      <c r="T10" s="284"/>
      <c r="U10" s="284"/>
      <c r="V10" s="284"/>
      <c r="W10" s="284"/>
      <c r="X10" s="284"/>
      <c r="Y10" s="284"/>
      <c r="Z10" s="284"/>
      <c r="AA10" s="284"/>
      <c r="AB10" s="284"/>
      <c r="AC10" s="284"/>
      <c r="AD10" s="284"/>
      <c r="AE10" s="284"/>
      <c r="AF10" s="284"/>
      <c r="AG10" s="284"/>
      <c r="AH10" s="284"/>
      <c r="AI10" s="284"/>
      <c r="AJ10" s="285"/>
      <c r="AK10" s="286" t="s">
        <v>16</v>
      </c>
    </row>
    <row r="11" spans="2:37" ht="32.25" customHeight="1" x14ac:dyDescent="0.2">
      <c r="B11" s="267"/>
      <c r="C11" s="276"/>
      <c r="D11" s="287" t="s">
        <v>17</v>
      </c>
      <c r="E11" s="287" t="s">
        <v>18</v>
      </c>
      <c r="F11" s="289" t="s">
        <v>19</v>
      </c>
      <c r="G11" s="281"/>
      <c r="H11" s="276"/>
      <c r="I11" s="276"/>
      <c r="J11" s="276"/>
      <c r="K11" s="267" t="s">
        <v>20</v>
      </c>
      <c r="L11" s="267"/>
      <c r="M11" s="267" t="s">
        <v>21</v>
      </c>
      <c r="N11" s="267"/>
      <c r="O11" s="267" t="s">
        <v>22</v>
      </c>
      <c r="P11" s="267"/>
      <c r="Q11" s="267" t="s">
        <v>23</v>
      </c>
      <c r="R11" s="267"/>
      <c r="S11" s="267" t="s">
        <v>24</v>
      </c>
      <c r="T11" s="267"/>
      <c r="U11" s="267" t="s">
        <v>25</v>
      </c>
      <c r="V11" s="267"/>
      <c r="W11" s="267" t="s">
        <v>26</v>
      </c>
      <c r="X11" s="267"/>
      <c r="Y11" s="267" t="s">
        <v>27</v>
      </c>
      <c r="Z11" s="267"/>
      <c r="AA11" s="267" t="s">
        <v>28</v>
      </c>
      <c r="AB11" s="267"/>
      <c r="AC11" s="267" t="s">
        <v>29</v>
      </c>
      <c r="AD11" s="267"/>
      <c r="AE11" s="267" t="s">
        <v>30</v>
      </c>
      <c r="AF11" s="267"/>
      <c r="AG11" s="267" t="s">
        <v>31</v>
      </c>
      <c r="AH11" s="267"/>
      <c r="AI11" s="267" t="s">
        <v>32</v>
      </c>
      <c r="AJ11" s="267"/>
      <c r="AK11" s="286"/>
    </row>
    <row r="12" spans="2:37" ht="53.25" customHeight="1" x14ac:dyDescent="0.2">
      <c r="B12" s="267"/>
      <c r="C12" s="277"/>
      <c r="D12" s="288"/>
      <c r="E12" s="288"/>
      <c r="F12" s="290"/>
      <c r="G12" s="261"/>
      <c r="H12" s="277"/>
      <c r="I12" s="277"/>
      <c r="J12" s="277"/>
      <c r="K12" s="90" t="s">
        <v>33</v>
      </c>
      <c r="L12" s="14" t="s">
        <v>34</v>
      </c>
      <c r="M12" s="90" t="s">
        <v>33</v>
      </c>
      <c r="N12" s="14" t="s">
        <v>34</v>
      </c>
      <c r="O12" s="90" t="s">
        <v>140</v>
      </c>
      <c r="P12" s="14" t="s">
        <v>141</v>
      </c>
      <c r="Q12" s="15" t="s">
        <v>140</v>
      </c>
      <c r="R12" s="16" t="s">
        <v>141</v>
      </c>
      <c r="S12" s="15" t="s">
        <v>140</v>
      </c>
      <c r="T12" s="16" t="s">
        <v>141</v>
      </c>
      <c r="U12" s="15" t="s">
        <v>140</v>
      </c>
      <c r="V12" s="16" t="s">
        <v>141</v>
      </c>
      <c r="W12" s="15" t="s">
        <v>140</v>
      </c>
      <c r="X12" s="16" t="s">
        <v>141</v>
      </c>
      <c r="Y12" s="15" t="s">
        <v>140</v>
      </c>
      <c r="Z12" s="16" t="s">
        <v>141</v>
      </c>
      <c r="AA12" s="15" t="s">
        <v>140</v>
      </c>
      <c r="AB12" s="16" t="s">
        <v>141</v>
      </c>
      <c r="AC12" s="15" t="s">
        <v>140</v>
      </c>
      <c r="AD12" s="16" t="s">
        <v>141</v>
      </c>
      <c r="AE12" s="15" t="s">
        <v>140</v>
      </c>
      <c r="AF12" s="16" t="s">
        <v>141</v>
      </c>
      <c r="AG12" s="15" t="s">
        <v>140</v>
      </c>
      <c r="AH12" s="16" t="s">
        <v>141</v>
      </c>
      <c r="AI12" s="15" t="s">
        <v>140</v>
      </c>
      <c r="AJ12" s="16" t="s">
        <v>141</v>
      </c>
      <c r="AK12" s="286"/>
    </row>
    <row r="13" spans="2:37" ht="27.75" customHeight="1" x14ac:dyDescent="0.2">
      <c r="B13" s="26" t="s">
        <v>41</v>
      </c>
      <c r="C13" s="97">
        <f>$F13/100</f>
        <v>0.02</v>
      </c>
      <c r="D13" s="27"/>
      <c r="E13" s="28"/>
      <c r="F13" s="136">
        <f>SUM(F14)</f>
        <v>2</v>
      </c>
      <c r="G13" s="28"/>
      <c r="H13" s="29"/>
      <c r="I13" s="28"/>
      <c r="J13" s="30"/>
      <c r="K13" s="22"/>
      <c r="L13" s="23"/>
      <c r="M13" s="22"/>
      <c r="N13" s="23"/>
      <c r="O13" s="22"/>
      <c r="P13" s="23"/>
      <c r="Q13" s="31"/>
      <c r="R13" s="32"/>
      <c r="S13" s="31"/>
      <c r="T13" s="32"/>
      <c r="U13" s="31"/>
      <c r="V13" s="32"/>
      <c r="W13" s="31"/>
      <c r="X13" s="32"/>
      <c r="Y13" s="31"/>
      <c r="Z13" s="32"/>
      <c r="AA13" s="31"/>
      <c r="AB13" s="32"/>
      <c r="AC13" s="31"/>
      <c r="AD13" s="32"/>
      <c r="AE13" s="31"/>
      <c r="AF13" s="32"/>
      <c r="AG13" s="31"/>
      <c r="AH13" s="32"/>
      <c r="AI13" s="52"/>
      <c r="AJ13" s="32"/>
      <c r="AK13" s="32"/>
    </row>
    <row r="14" spans="2:37" s="61" customFormat="1" ht="114.75" customHeight="1" x14ac:dyDescent="0.25">
      <c r="B14" s="57" t="s">
        <v>146</v>
      </c>
      <c r="C14" s="65" t="s">
        <v>193</v>
      </c>
      <c r="D14" s="144">
        <v>3</v>
      </c>
      <c r="E14" s="65" t="s">
        <v>194</v>
      </c>
      <c r="F14" s="132">
        <v>2</v>
      </c>
      <c r="G14" s="50" t="s">
        <v>45</v>
      </c>
      <c r="H14" s="50" t="s">
        <v>147</v>
      </c>
      <c r="I14" s="65" t="s">
        <v>226</v>
      </c>
      <c r="J14" s="50" t="s">
        <v>40</v>
      </c>
      <c r="K14" s="58"/>
      <c r="L14" s="58"/>
      <c r="M14" s="58"/>
      <c r="N14" s="58"/>
      <c r="O14" s="25"/>
      <c r="P14" s="58"/>
      <c r="Q14" s="75">
        <v>1</v>
      </c>
      <c r="R14" s="59"/>
      <c r="S14" s="93"/>
      <c r="T14" s="40"/>
      <c r="U14" s="93"/>
      <c r="V14" s="59"/>
      <c r="W14" s="59"/>
      <c r="X14" s="59"/>
      <c r="Y14" s="59"/>
      <c r="Z14" s="59"/>
      <c r="AA14" s="75">
        <v>1</v>
      </c>
      <c r="AB14" s="59"/>
      <c r="AC14" s="59"/>
      <c r="AD14" s="59"/>
      <c r="AE14" s="59"/>
      <c r="AF14" s="59"/>
      <c r="AG14" s="59"/>
      <c r="AH14" s="59"/>
      <c r="AI14" s="60">
        <f t="shared" ref="AI14" si="0">K14+M14+O14+Q14+S14+U14+W14+Y14+AA14+AC14+AE14+AG14</f>
        <v>2</v>
      </c>
      <c r="AJ14" s="33">
        <f>L14+N14+P14+R14+T14+V14+X14+Z14+AB14+AD14+AF14+AH14</f>
        <v>0</v>
      </c>
      <c r="AK14" s="54">
        <f>AJ14/AI14</f>
        <v>0</v>
      </c>
    </row>
    <row r="15" spans="2:37" s="61" customFormat="1" ht="24.75" customHeight="1" x14ac:dyDescent="0.25">
      <c r="B15" s="26" t="s">
        <v>43</v>
      </c>
      <c r="C15" s="97">
        <f>$F15/100</f>
        <v>0.115</v>
      </c>
      <c r="D15" s="27"/>
      <c r="E15" s="28"/>
      <c r="F15" s="136">
        <f>SUM(F16:F21)</f>
        <v>11.5</v>
      </c>
      <c r="G15" s="28"/>
      <c r="H15" s="29"/>
      <c r="I15" s="28"/>
      <c r="J15" s="30"/>
      <c r="K15" s="22"/>
      <c r="L15" s="23"/>
      <c r="M15" s="22"/>
      <c r="N15" s="23"/>
      <c r="O15" s="22"/>
      <c r="P15" s="23"/>
      <c r="Q15" s="31"/>
      <c r="R15" s="32"/>
      <c r="S15" s="31"/>
      <c r="T15" s="32"/>
      <c r="U15" s="31"/>
      <c r="V15" s="32"/>
      <c r="W15" s="31"/>
      <c r="X15" s="32"/>
      <c r="Y15" s="31"/>
      <c r="Z15" s="32"/>
      <c r="AA15" s="31"/>
      <c r="AB15" s="32"/>
      <c r="AC15" s="31"/>
      <c r="AD15" s="32"/>
      <c r="AE15" s="31"/>
      <c r="AF15" s="32"/>
      <c r="AG15" s="31"/>
      <c r="AH15" s="32"/>
      <c r="AI15" s="52"/>
      <c r="AJ15" s="32"/>
      <c r="AK15" s="32"/>
    </row>
    <row r="16" spans="2:37" s="61" customFormat="1" ht="95.4" customHeight="1" x14ac:dyDescent="0.25">
      <c r="B16" s="254" t="s">
        <v>44</v>
      </c>
      <c r="C16" s="257" t="s">
        <v>184</v>
      </c>
      <c r="D16" s="62">
        <v>4</v>
      </c>
      <c r="E16" s="78" t="s">
        <v>185</v>
      </c>
      <c r="F16" s="64">
        <v>1</v>
      </c>
      <c r="G16" s="50" t="s">
        <v>45</v>
      </c>
      <c r="H16" s="62" t="s">
        <v>46</v>
      </c>
      <c r="I16" s="55" t="s">
        <v>47</v>
      </c>
      <c r="J16" s="50" t="s">
        <v>40</v>
      </c>
      <c r="K16" s="58"/>
      <c r="L16" s="58"/>
      <c r="M16" s="58"/>
      <c r="N16" s="58"/>
      <c r="O16" s="58"/>
      <c r="P16" s="58"/>
      <c r="Q16" s="75">
        <v>1</v>
      </c>
      <c r="R16" s="59"/>
      <c r="S16" s="93"/>
      <c r="T16" s="93"/>
      <c r="U16" s="93"/>
      <c r="V16" s="59"/>
      <c r="W16" s="59"/>
      <c r="X16" s="59"/>
      <c r="Y16" s="59"/>
      <c r="Z16" s="59"/>
      <c r="AA16" s="59"/>
      <c r="AB16" s="59"/>
      <c r="AC16" s="59"/>
      <c r="AD16" s="59"/>
      <c r="AE16" s="59"/>
      <c r="AF16" s="59"/>
      <c r="AG16" s="59"/>
      <c r="AH16" s="59"/>
      <c r="AI16" s="60">
        <f t="shared" ref="AI16:AJ21" si="1">K16+M16+O16+Q16+S16+U16+W16+Y16+AA16+AC16+AE16+AG16</f>
        <v>1</v>
      </c>
      <c r="AJ16" s="53">
        <f t="shared" si="1"/>
        <v>0</v>
      </c>
      <c r="AK16" s="54">
        <f t="shared" ref="AK16:AK33" si="2">AJ16/AI16</f>
        <v>0</v>
      </c>
    </row>
    <row r="17" spans="2:38" s="61" customFormat="1" ht="95.4" customHeight="1" x14ac:dyDescent="0.25">
      <c r="B17" s="255"/>
      <c r="C17" s="258"/>
      <c r="D17" s="62">
        <v>5</v>
      </c>
      <c r="E17" s="55" t="s">
        <v>201</v>
      </c>
      <c r="F17" s="64">
        <v>3</v>
      </c>
      <c r="G17" s="50" t="s">
        <v>45</v>
      </c>
      <c r="H17" s="62" t="s">
        <v>111</v>
      </c>
      <c r="I17" s="55" t="s">
        <v>112</v>
      </c>
      <c r="J17" s="50" t="s">
        <v>40</v>
      </c>
      <c r="K17" s="58"/>
      <c r="L17" s="58"/>
      <c r="M17" s="58"/>
      <c r="N17" s="58"/>
      <c r="O17" s="58"/>
      <c r="P17" s="58"/>
      <c r="Q17" s="75">
        <v>1</v>
      </c>
      <c r="R17" s="59"/>
      <c r="S17" s="93"/>
      <c r="T17" s="93"/>
      <c r="U17" s="93"/>
      <c r="V17" s="93"/>
      <c r="W17" s="75">
        <v>1</v>
      </c>
      <c r="X17" s="93"/>
      <c r="Y17" s="93"/>
      <c r="Z17" s="93"/>
      <c r="AA17" s="93"/>
      <c r="AB17" s="59"/>
      <c r="AC17" s="75">
        <v>1</v>
      </c>
      <c r="AD17" s="59"/>
      <c r="AE17" s="59"/>
      <c r="AF17" s="59"/>
      <c r="AG17" s="59"/>
      <c r="AH17" s="59"/>
      <c r="AI17" s="60">
        <f t="shared" si="1"/>
        <v>3</v>
      </c>
      <c r="AJ17" s="53">
        <f t="shared" si="1"/>
        <v>0</v>
      </c>
      <c r="AK17" s="54">
        <f t="shared" si="2"/>
        <v>0</v>
      </c>
    </row>
    <row r="18" spans="2:38" s="61" customFormat="1" ht="95.4" customHeight="1" x14ac:dyDescent="0.25">
      <c r="B18" s="255"/>
      <c r="C18" s="258"/>
      <c r="D18" s="148">
        <v>7</v>
      </c>
      <c r="E18" s="80" t="s">
        <v>202</v>
      </c>
      <c r="F18" s="56">
        <v>2</v>
      </c>
      <c r="G18" s="144" t="s">
        <v>195</v>
      </c>
      <c r="H18" s="80" t="s">
        <v>49</v>
      </c>
      <c r="I18" s="65" t="s">
        <v>228</v>
      </c>
      <c r="J18" s="161"/>
      <c r="K18" s="58"/>
      <c r="L18" s="58"/>
      <c r="M18" s="58"/>
      <c r="N18" s="58"/>
      <c r="O18" s="58"/>
      <c r="P18" s="58"/>
      <c r="Q18" s="59"/>
      <c r="R18" s="59"/>
      <c r="S18" s="75">
        <v>1</v>
      </c>
      <c r="T18" s="93"/>
      <c r="U18" s="93"/>
      <c r="V18" s="93"/>
      <c r="W18" s="95"/>
      <c r="X18" s="93"/>
      <c r="Y18" s="93"/>
      <c r="Z18" s="93"/>
      <c r="AA18" s="75">
        <v>1</v>
      </c>
      <c r="AB18" s="59"/>
      <c r="AC18" s="59"/>
      <c r="AD18" s="59"/>
      <c r="AE18" s="59"/>
      <c r="AF18" s="59"/>
      <c r="AG18" s="59"/>
      <c r="AH18" s="59"/>
      <c r="AI18" s="60">
        <f t="shared" si="1"/>
        <v>2</v>
      </c>
      <c r="AJ18" s="53">
        <f t="shared" si="1"/>
        <v>0</v>
      </c>
      <c r="AK18" s="54">
        <f>AJ18/AI18</f>
        <v>0</v>
      </c>
    </row>
    <row r="19" spans="2:38" s="61" customFormat="1" ht="56.4" customHeight="1" x14ac:dyDescent="0.25">
      <c r="B19" s="256"/>
      <c r="C19" s="259"/>
      <c r="D19" s="144">
        <v>8</v>
      </c>
      <c r="E19" s="65" t="s">
        <v>110</v>
      </c>
      <c r="F19" s="64">
        <v>2</v>
      </c>
      <c r="G19" s="50" t="s">
        <v>45</v>
      </c>
      <c r="H19" s="62" t="s">
        <v>111</v>
      </c>
      <c r="I19" s="55" t="s">
        <v>113</v>
      </c>
      <c r="J19" s="50" t="s">
        <v>40</v>
      </c>
      <c r="K19" s="58"/>
      <c r="L19" s="58"/>
      <c r="M19" s="58"/>
      <c r="N19" s="58"/>
      <c r="O19" s="58"/>
      <c r="P19" s="58"/>
      <c r="Q19" s="59"/>
      <c r="R19" s="59"/>
      <c r="S19" s="75">
        <v>1</v>
      </c>
      <c r="T19" s="59"/>
      <c r="U19" s="93"/>
      <c r="V19" s="59"/>
      <c r="W19" s="59"/>
      <c r="X19" s="59"/>
      <c r="Y19" s="59"/>
      <c r="Z19" s="59"/>
      <c r="AA19" s="75">
        <v>1</v>
      </c>
      <c r="AB19" s="59"/>
      <c r="AC19" s="59"/>
      <c r="AD19" s="59"/>
      <c r="AE19" s="59"/>
      <c r="AF19" s="59"/>
      <c r="AG19" s="59"/>
      <c r="AH19" s="59"/>
      <c r="AI19" s="60">
        <f t="shared" si="1"/>
        <v>2</v>
      </c>
      <c r="AJ19" s="53">
        <f t="shared" si="1"/>
        <v>0</v>
      </c>
      <c r="AK19" s="54">
        <f t="shared" si="2"/>
        <v>0</v>
      </c>
    </row>
    <row r="20" spans="2:38" s="61" customFormat="1" ht="83.25" customHeight="1" x14ac:dyDescent="0.25">
      <c r="B20" s="257" t="s">
        <v>48</v>
      </c>
      <c r="C20" s="257" t="s">
        <v>206</v>
      </c>
      <c r="D20" s="144">
        <v>10</v>
      </c>
      <c r="E20" s="157" t="s">
        <v>196</v>
      </c>
      <c r="F20" s="64">
        <v>2</v>
      </c>
      <c r="G20" s="50" t="s">
        <v>195</v>
      </c>
      <c r="H20" s="62" t="s">
        <v>197</v>
      </c>
      <c r="I20" s="65" t="s">
        <v>198</v>
      </c>
      <c r="J20" s="50"/>
      <c r="K20" s="58"/>
      <c r="L20" s="58"/>
      <c r="M20" s="58"/>
      <c r="N20" s="58"/>
      <c r="O20" s="58"/>
      <c r="P20" s="58"/>
      <c r="Q20" s="59"/>
      <c r="R20" s="59"/>
      <c r="S20" s="59"/>
      <c r="T20" s="59"/>
      <c r="U20" s="75">
        <v>2</v>
      </c>
      <c r="V20" s="59"/>
      <c r="W20" s="59"/>
      <c r="X20" s="59"/>
      <c r="Y20" s="59"/>
      <c r="Z20" s="59"/>
      <c r="AA20" s="59"/>
      <c r="AB20" s="59"/>
      <c r="AC20" s="59"/>
      <c r="AD20" s="59"/>
      <c r="AE20" s="59"/>
      <c r="AF20" s="59"/>
      <c r="AG20" s="59"/>
      <c r="AH20" s="59"/>
      <c r="AI20" s="60">
        <f t="shared" si="1"/>
        <v>2</v>
      </c>
      <c r="AJ20" s="53">
        <f t="shared" si="1"/>
        <v>0</v>
      </c>
      <c r="AK20" s="54">
        <f t="shared" si="2"/>
        <v>0</v>
      </c>
    </row>
    <row r="21" spans="2:38" s="61" customFormat="1" ht="94.95" customHeight="1" x14ac:dyDescent="0.25">
      <c r="B21" s="259"/>
      <c r="C21" s="259"/>
      <c r="D21" s="160">
        <v>12</v>
      </c>
      <c r="E21" s="80" t="s">
        <v>233</v>
      </c>
      <c r="F21" s="56">
        <v>1.5</v>
      </c>
      <c r="G21" s="144" t="s">
        <v>45</v>
      </c>
      <c r="H21" s="144" t="s">
        <v>109</v>
      </c>
      <c r="I21" s="63" t="s">
        <v>234</v>
      </c>
      <c r="J21" s="50" t="s">
        <v>40</v>
      </c>
      <c r="K21" s="34"/>
      <c r="L21" s="34"/>
      <c r="M21" s="34"/>
      <c r="N21" s="34"/>
      <c r="O21" s="34"/>
      <c r="P21" s="34"/>
      <c r="Q21" s="76">
        <v>0.5</v>
      </c>
      <c r="R21" s="35"/>
      <c r="S21" s="35"/>
      <c r="T21" s="35"/>
      <c r="U21" s="35"/>
      <c r="V21" s="35"/>
      <c r="W21" s="76">
        <v>0.5</v>
      </c>
      <c r="X21" s="35"/>
      <c r="Y21" s="35"/>
      <c r="Z21" s="35"/>
      <c r="AA21" s="35"/>
      <c r="AB21" s="35"/>
      <c r="AC21" s="76">
        <v>0.5</v>
      </c>
      <c r="AD21" s="35"/>
      <c r="AE21" s="35"/>
      <c r="AF21" s="35"/>
      <c r="AG21" s="35"/>
      <c r="AH21" s="35"/>
      <c r="AI21" s="52">
        <f t="shared" si="1"/>
        <v>1.5</v>
      </c>
      <c r="AJ21" s="53">
        <f t="shared" si="1"/>
        <v>0</v>
      </c>
      <c r="AK21" s="54">
        <f t="shared" si="2"/>
        <v>0</v>
      </c>
    </row>
    <row r="22" spans="2:38" s="61" customFormat="1" ht="22.5" customHeight="1" x14ac:dyDescent="0.25">
      <c r="B22" s="26" t="s">
        <v>50</v>
      </c>
      <c r="C22" s="97">
        <f>$F22/100</f>
        <v>0.06</v>
      </c>
      <c r="D22" s="27"/>
      <c r="E22" s="28" t="s">
        <v>51</v>
      </c>
      <c r="F22" s="180">
        <f>SUM(F23:F26)</f>
        <v>6</v>
      </c>
      <c r="G22" s="28"/>
      <c r="H22" s="29"/>
      <c r="I22" s="28"/>
      <c r="J22" s="30"/>
      <c r="K22" s="22"/>
      <c r="L22" s="23"/>
      <c r="M22" s="22"/>
      <c r="N22" s="23"/>
      <c r="O22" s="22"/>
      <c r="P22" s="23"/>
      <c r="Q22" s="31"/>
      <c r="R22" s="32"/>
      <c r="S22" s="31"/>
      <c r="T22" s="32"/>
      <c r="U22" s="31"/>
      <c r="V22" s="32"/>
      <c r="W22" s="31"/>
      <c r="X22" s="32"/>
      <c r="Y22" s="31"/>
      <c r="Z22" s="32"/>
      <c r="AA22" s="31"/>
      <c r="AB22" s="32"/>
      <c r="AC22" s="31"/>
      <c r="AD22" s="32"/>
      <c r="AE22" s="31"/>
      <c r="AF22" s="32"/>
      <c r="AG22" s="31"/>
      <c r="AH22" s="32"/>
      <c r="AI22" s="52"/>
      <c r="AJ22" s="32"/>
      <c r="AK22" s="32"/>
    </row>
    <row r="23" spans="2:38" s="61" customFormat="1" ht="74.400000000000006" customHeight="1" x14ac:dyDescent="0.25">
      <c r="B23" s="181" t="s">
        <v>52</v>
      </c>
      <c r="C23" s="181" t="s">
        <v>170</v>
      </c>
      <c r="D23" s="84">
        <v>17</v>
      </c>
      <c r="E23" s="63" t="s">
        <v>53</v>
      </c>
      <c r="F23" s="64">
        <v>2</v>
      </c>
      <c r="G23" s="86" t="s">
        <v>45</v>
      </c>
      <c r="H23" s="86" t="s">
        <v>54</v>
      </c>
      <c r="I23" s="63" t="s">
        <v>240</v>
      </c>
      <c r="J23" s="50" t="s">
        <v>40</v>
      </c>
      <c r="K23" s="58"/>
      <c r="L23" s="58"/>
      <c r="M23" s="58"/>
      <c r="N23" s="58"/>
      <c r="O23" s="58"/>
      <c r="P23" s="58"/>
      <c r="Q23" s="93"/>
      <c r="R23" s="59"/>
      <c r="S23" s="75">
        <v>2</v>
      </c>
      <c r="T23" s="59"/>
      <c r="U23" s="59"/>
      <c r="V23" s="59"/>
      <c r="W23" s="59"/>
      <c r="X23" s="59"/>
      <c r="Y23" s="59"/>
      <c r="Z23" s="59"/>
      <c r="AA23" s="59"/>
      <c r="AB23" s="59"/>
      <c r="AC23" s="59"/>
      <c r="AD23" s="59"/>
      <c r="AE23" s="59"/>
      <c r="AF23" s="59"/>
      <c r="AG23" s="59"/>
      <c r="AH23" s="59"/>
      <c r="AI23" s="60">
        <f t="shared" ref="AI23:AJ26" si="3">K23+M23+O23+Q23+S23+U23+W23+Y23+AA23+AC23+AE23+AG23</f>
        <v>2</v>
      </c>
      <c r="AJ23" s="53">
        <f t="shared" si="3"/>
        <v>0</v>
      </c>
      <c r="AK23" s="54">
        <f t="shared" si="2"/>
        <v>0</v>
      </c>
    </row>
    <row r="24" spans="2:38" s="61" customFormat="1" ht="121.5" customHeight="1" x14ac:dyDescent="0.25">
      <c r="B24" s="81" t="s">
        <v>55</v>
      </c>
      <c r="C24" s="81" t="s">
        <v>171</v>
      </c>
      <c r="D24" s="150">
        <v>18</v>
      </c>
      <c r="E24" s="65" t="s">
        <v>56</v>
      </c>
      <c r="F24" s="64">
        <v>1</v>
      </c>
      <c r="G24" s="86" t="s">
        <v>45</v>
      </c>
      <c r="H24" s="86" t="s">
        <v>57</v>
      </c>
      <c r="I24" s="63" t="s">
        <v>58</v>
      </c>
      <c r="J24" s="50" t="s">
        <v>40</v>
      </c>
      <c r="K24" s="58"/>
      <c r="L24" s="58"/>
      <c r="M24" s="58"/>
      <c r="N24" s="58"/>
      <c r="O24" s="58"/>
      <c r="P24" s="58"/>
      <c r="Q24" s="93"/>
      <c r="R24" s="59"/>
      <c r="S24" s="59"/>
      <c r="T24" s="59"/>
      <c r="U24" s="59"/>
      <c r="V24" s="59"/>
      <c r="W24" s="59"/>
      <c r="X24" s="59"/>
      <c r="Y24" s="75">
        <v>1</v>
      </c>
      <c r="Z24" s="59"/>
      <c r="AA24" s="59"/>
      <c r="AB24" s="59"/>
      <c r="AC24" s="59"/>
      <c r="AD24" s="59"/>
      <c r="AE24" s="59"/>
      <c r="AF24" s="59"/>
      <c r="AG24" s="59"/>
      <c r="AH24" s="59"/>
      <c r="AI24" s="60">
        <f t="shared" si="3"/>
        <v>1</v>
      </c>
      <c r="AJ24" s="53">
        <f t="shared" si="3"/>
        <v>0</v>
      </c>
      <c r="AK24" s="54">
        <f t="shared" si="2"/>
        <v>0</v>
      </c>
    </row>
    <row r="25" spans="2:38" s="61" customFormat="1" ht="192.6" customHeight="1" x14ac:dyDescent="0.25">
      <c r="B25" s="71" t="s">
        <v>59</v>
      </c>
      <c r="C25" s="36" t="s">
        <v>172</v>
      </c>
      <c r="D25" s="150">
        <v>20</v>
      </c>
      <c r="E25" s="65" t="s">
        <v>60</v>
      </c>
      <c r="F25" s="56">
        <v>2</v>
      </c>
      <c r="G25" s="66" t="s">
        <v>45</v>
      </c>
      <c r="H25" s="66" t="s">
        <v>61</v>
      </c>
      <c r="I25" s="65" t="s">
        <v>211</v>
      </c>
      <c r="J25" s="50" t="s">
        <v>40</v>
      </c>
      <c r="K25" s="58"/>
      <c r="L25" s="58"/>
      <c r="M25" s="58"/>
      <c r="N25" s="58"/>
      <c r="O25" s="58"/>
      <c r="P25" s="58"/>
      <c r="Q25" s="59"/>
      <c r="R25" s="59"/>
      <c r="S25" s="59"/>
      <c r="T25" s="59"/>
      <c r="U25" s="59"/>
      <c r="V25" s="59"/>
      <c r="W25" s="75">
        <v>2</v>
      </c>
      <c r="X25" s="59"/>
      <c r="Y25" s="59"/>
      <c r="Z25" s="59"/>
      <c r="AA25" s="59"/>
      <c r="AB25" s="59"/>
      <c r="AC25" s="59"/>
      <c r="AD25" s="59"/>
      <c r="AE25" s="59"/>
      <c r="AF25" s="59"/>
      <c r="AG25" s="59"/>
      <c r="AH25" s="59"/>
      <c r="AI25" s="52">
        <f t="shared" si="3"/>
        <v>2</v>
      </c>
      <c r="AJ25" s="53">
        <f t="shared" si="3"/>
        <v>0</v>
      </c>
      <c r="AK25" s="54">
        <f t="shared" si="2"/>
        <v>0</v>
      </c>
    </row>
    <row r="26" spans="2:38" s="61" customFormat="1" ht="70.2" customHeight="1" x14ac:dyDescent="0.25">
      <c r="B26" s="82" t="s">
        <v>62</v>
      </c>
      <c r="C26" s="48" t="s">
        <v>173</v>
      </c>
      <c r="D26" s="84">
        <v>21</v>
      </c>
      <c r="E26" s="63" t="s">
        <v>153</v>
      </c>
      <c r="F26" s="64">
        <v>1</v>
      </c>
      <c r="G26" s="85" t="s">
        <v>45</v>
      </c>
      <c r="H26" s="38" t="s">
        <v>63</v>
      </c>
      <c r="I26" s="39" t="s">
        <v>242</v>
      </c>
      <c r="J26" s="50" t="s">
        <v>40</v>
      </c>
      <c r="K26" s="24"/>
      <c r="L26" s="24"/>
      <c r="M26" s="24"/>
      <c r="N26" s="24"/>
      <c r="O26" s="24"/>
      <c r="P26" s="24"/>
      <c r="Q26" s="25"/>
      <c r="R26" s="25"/>
      <c r="S26" s="25"/>
      <c r="T26" s="25"/>
      <c r="U26" s="74">
        <v>1</v>
      </c>
      <c r="V26" s="25"/>
      <c r="W26" s="25"/>
      <c r="X26" s="25"/>
      <c r="Y26" s="25"/>
      <c r="Z26" s="25"/>
      <c r="AA26" s="25"/>
      <c r="AB26" s="25"/>
      <c r="AC26" s="25"/>
      <c r="AD26" s="25"/>
      <c r="AE26" s="25"/>
      <c r="AF26" s="25"/>
      <c r="AG26" s="25"/>
      <c r="AH26" s="25"/>
      <c r="AI26" s="52">
        <f t="shared" si="3"/>
        <v>1</v>
      </c>
      <c r="AJ26" s="53">
        <f t="shared" si="3"/>
        <v>0</v>
      </c>
      <c r="AK26" s="54">
        <f t="shared" si="2"/>
        <v>0</v>
      </c>
    </row>
    <row r="27" spans="2:38" s="61" customFormat="1" ht="22.5" customHeight="1" x14ac:dyDescent="0.25">
      <c r="B27" s="26" t="s">
        <v>64</v>
      </c>
      <c r="C27" s="97">
        <f>$F27/100</f>
        <v>0.05</v>
      </c>
      <c r="D27" s="27"/>
      <c r="E27" s="28"/>
      <c r="F27" s="136">
        <f>SUM(F28:F30)</f>
        <v>5</v>
      </c>
      <c r="G27" s="28"/>
      <c r="H27" s="29"/>
      <c r="I27" s="28"/>
      <c r="J27" s="30"/>
      <c r="K27" s="22"/>
      <c r="L27" s="23"/>
      <c r="M27" s="22"/>
      <c r="N27" s="23"/>
      <c r="O27" s="22"/>
      <c r="P27" s="23"/>
      <c r="Q27" s="31"/>
      <c r="R27" s="32"/>
      <c r="S27" s="31"/>
      <c r="T27" s="32"/>
      <c r="U27" s="31"/>
      <c r="V27" s="32"/>
      <c r="W27" s="31"/>
      <c r="X27" s="32"/>
      <c r="Y27" s="31"/>
      <c r="Z27" s="32"/>
      <c r="AA27" s="31"/>
      <c r="AB27" s="32"/>
      <c r="AC27" s="31"/>
      <c r="AD27" s="32"/>
      <c r="AE27" s="31"/>
      <c r="AF27" s="32"/>
      <c r="AG27" s="31"/>
      <c r="AH27" s="32"/>
      <c r="AI27" s="52"/>
      <c r="AJ27" s="32"/>
      <c r="AK27" s="32"/>
    </row>
    <row r="28" spans="2:38" s="61" customFormat="1" ht="163.19999999999999" customHeight="1" x14ac:dyDescent="0.25">
      <c r="B28" s="81" t="s">
        <v>65</v>
      </c>
      <c r="C28" s="87" t="s">
        <v>174</v>
      </c>
      <c r="D28" s="86">
        <v>22</v>
      </c>
      <c r="E28" s="63" t="s">
        <v>154</v>
      </c>
      <c r="F28" s="37">
        <v>1</v>
      </c>
      <c r="G28" s="86" t="s">
        <v>45</v>
      </c>
      <c r="H28" s="86" t="s">
        <v>66</v>
      </c>
      <c r="I28" s="39" t="s">
        <v>243</v>
      </c>
      <c r="J28" s="50" t="s">
        <v>40</v>
      </c>
      <c r="K28" s="34"/>
      <c r="L28" s="34"/>
      <c r="M28" s="34"/>
      <c r="N28" s="34"/>
      <c r="O28" s="34"/>
      <c r="P28" s="34"/>
      <c r="Q28" s="35"/>
      <c r="R28" s="35"/>
      <c r="S28" s="35"/>
      <c r="T28" s="35"/>
      <c r="U28" s="76">
        <v>1</v>
      </c>
      <c r="V28" s="35"/>
      <c r="W28" s="35"/>
      <c r="X28" s="35"/>
      <c r="Y28" s="35"/>
      <c r="Z28" s="35"/>
      <c r="AA28" s="35"/>
      <c r="AB28" s="35"/>
      <c r="AC28" s="35"/>
      <c r="AD28" s="35"/>
      <c r="AE28" s="35"/>
      <c r="AF28" s="35"/>
      <c r="AG28" s="35"/>
      <c r="AH28" s="35"/>
      <c r="AI28" s="52">
        <f t="shared" ref="AI28:AJ30" si="4">K28+M28+O28+Q28+S28+U28+W28+Y28+AA28+AC28+AE28+AG28</f>
        <v>1</v>
      </c>
      <c r="AJ28" s="53">
        <f t="shared" si="4"/>
        <v>0</v>
      </c>
      <c r="AK28" s="54">
        <f t="shared" si="2"/>
        <v>0</v>
      </c>
    </row>
    <row r="29" spans="2:38" s="61" customFormat="1" ht="201.6" customHeight="1" x14ac:dyDescent="0.25">
      <c r="B29" s="181" t="s">
        <v>67</v>
      </c>
      <c r="C29" s="181" t="s">
        <v>175</v>
      </c>
      <c r="D29" s="66">
        <v>24</v>
      </c>
      <c r="E29" s="65" t="s">
        <v>186</v>
      </c>
      <c r="F29" s="56">
        <v>2.5</v>
      </c>
      <c r="G29" s="66" t="s">
        <v>45</v>
      </c>
      <c r="H29" s="66" t="s">
        <v>68</v>
      </c>
      <c r="I29" s="65" t="s">
        <v>209</v>
      </c>
      <c r="J29" s="50" t="s">
        <v>40</v>
      </c>
      <c r="K29" s="58"/>
      <c r="L29" s="58"/>
      <c r="M29" s="58"/>
      <c r="N29" s="58"/>
      <c r="O29" s="137">
        <v>0.25</v>
      </c>
      <c r="P29" s="58"/>
      <c r="Q29" s="75">
        <v>1</v>
      </c>
      <c r="R29" s="59"/>
      <c r="S29" s="59"/>
      <c r="T29" s="59"/>
      <c r="U29" s="59"/>
      <c r="V29" s="59"/>
      <c r="W29" s="59"/>
      <c r="X29" s="59"/>
      <c r="Y29" s="59"/>
      <c r="Z29" s="59"/>
      <c r="AA29" s="137">
        <v>0.25</v>
      </c>
      <c r="AB29" s="59"/>
      <c r="AC29" s="75">
        <v>1</v>
      </c>
      <c r="AD29" s="59"/>
      <c r="AE29" s="59"/>
      <c r="AF29" s="59"/>
      <c r="AG29" s="59"/>
      <c r="AH29" s="59"/>
      <c r="AI29" s="52">
        <f t="shared" si="4"/>
        <v>2.5</v>
      </c>
      <c r="AJ29" s="53">
        <f t="shared" si="4"/>
        <v>0</v>
      </c>
      <c r="AK29" s="54">
        <f t="shared" si="2"/>
        <v>0</v>
      </c>
    </row>
    <row r="30" spans="2:38" s="61" customFormat="1" ht="138.6" customHeight="1" x14ac:dyDescent="0.25">
      <c r="B30" s="181" t="s">
        <v>71</v>
      </c>
      <c r="C30" s="181" t="s">
        <v>178</v>
      </c>
      <c r="D30" s="86">
        <v>33</v>
      </c>
      <c r="E30" s="67" t="s">
        <v>119</v>
      </c>
      <c r="F30" s="56">
        <v>1.5</v>
      </c>
      <c r="G30" s="86" t="s">
        <v>190</v>
      </c>
      <c r="H30" s="86" t="s">
        <v>73</v>
      </c>
      <c r="I30" s="71" t="s">
        <v>74</v>
      </c>
      <c r="J30" s="50" t="s">
        <v>40</v>
      </c>
      <c r="K30" s="58"/>
      <c r="L30" s="58"/>
      <c r="M30" s="58"/>
      <c r="N30" s="58"/>
      <c r="O30" s="58"/>
      <c r="P30" s="58"/>
      <c r="Q30" s="75">
        <v>0.5</v>
      </c>
      <c r="R30" s="59"/>
      <c r="S30" s="59"/>
      <c r="T30" s="59"/>
      <c r="U30" s="59"/>
      <c r="V30" s="59"/>
      <c r="W30" s="75">
        <v>0.5</v>
      </c>
      <c r="X30" s="59"/>
      <c r="Y30" s="59"/>
      <c r="Z30" s="59"/>
      <c r="AA30" s="59"/>
      <c r="AB30" s="59"/>
      <c r="AC30" s="75">
        <v>0.5</v>
      </c>
      <c r="AD30" s="59"/>
      <c r="AE30" s="59"/>
      <c r="AF30" s="59"/>
      <c r="AG30" s="59"/>
      <c r="AH30" s="59"/>
      <c r="AI30" s="52">
        <f t="shared" si="4"/>
        <v>1.5</v>
      </c>
      <c r="AJ30" s="53">
        <f t="shared" si="4"/>
        <v>0</v>
      </c>
      <c r="AK30" s="54">
        <f t="shared" si="2"/>
        <v>0</v>
      </c>
    </row>
    <row r="31" spans="2:38" s="178" customFormat="1" ht="39" customHeight="1" x14ac:dyDescent="0.25">
      <c r="B31" s="165" t="s">
        <v>75</v>
      </c>
      <c r="C31" s="97">
        <f>$F31/100</f>
        <v>0.06</v>
      </c>
      <c r="D31" s="167"/>
      <c r="E31" s="168"/>
      <c r="F31" s="169">
        <f>SUM(F32:F33)</f>
        <v>6</v>
      </c>
      <c r="G31" s="168"/>
      <c r="H31" s="170"/>
      <c r="I31" s="168"/>
      <c r="J31" s="171"/>
      <c r="K31" s="172"/>
      <c r="L31" s="173"/>
      <c r="M31" s="172"/>
      <c r="N31" s="173"/>
      <c r="O31" s="172"/>
      <c r="P31" s="173"/>
      <c r="Q31" s="174"/>
      <c r="R31" s="175"/>
      <c r="S31" s="174"/>
      <c r="T31" s="175"/>
      <c r="U31" s="174"/>
      <c r="V31" s="175"/>
      <c r="W31" s="174"/>
      <c r="X31" s="175"/>
      <c r="Y31" s="174"/>
      <c r="Z31" s="175"/>
      <c r="AA31" s="174"/>
      <c r="AB31" s="175"/>
      <c r="AC31" s="174"/>
      <c r="AD31" s="175"/>
      <c r="AE31" s="174"/>
      <c r="AF31" s="175"/>
      <c r="AG31" s="174"/>
      <c r="AH31" s="175"/>
      <c r="AI31" s="176"/>
      <c r="AJ31" s="175"/>
      <c r="AK31" s="175"/>
      <c r="AL31" s="177"/>
    </row>
    <row r="32" spans="2:38" s="61" customFormat="1" ht="185.4" customHeight="1" x14ac:dyDescent="0.25">
      <c r="B32" s="252" t="s">
        <v>260</v>
      </c>
      <c r="C32" s="252" t="s">
        <v>179</v>
      </c>
      <c r="D32" s="56">
        <v>37</v>
      </c>
      <c r="E32" s="157" t="s">
        <v>187</v>
      </c>
      <c r="F32" s="56">
        <v>5</v>
      </c>
      <c r="G32" s="144" t="s">
        <v>222</v>
      </c>
      <c r="H32" s="144" t="s">
        <v>144</v>
      </c>
      <c r="I32" s="157" t="s">
        <v>221</v>
      </c>
      <c r="J32" s="144" t="s">
        <v>40</v>
      </c>
      <c r="K32" s="24"/>
      <c r="L32" s="24"/>
      <c r="M32" s="24"/>
      <c r="N32" s="24"/>
      <c r="O32" s="74">
        <v>0.5</v>
      </c>
      <c r="P32" s="24"/>
      <c r="Q32" s="74">
        <v>0.5</v>
      </c>
      <c r="R32" s="25"/>
      <c r="S32" s="74">
        <v>0.5</v>
      </c>
      <c r="T32" s="25"/>
      <c r="U32" s="74">
        <v>0.5</v>
      </c>
      <c r="V32" s="25"/>
      <c r="W32" s="74">
        <v>0.5</v>
      </c>
      <c r="X32" s="25"/>
      <c r="Y32" s="74">
        <v>0.5</v>
      </c>
      <c r="Z32" s="25"/>
      <c r="AA32" s="74">
        <v>0.5</v>
      </c>
      <c r="AB32" s="25"/>
      <c r="AC32" s="74">
        <v>0.5</v>
      </c>
      <c r="AD32" s="25"/>
      <c r="AE32" s="74">
        <v>0.5</v>
      </c>
      <c r="AF32" s="25"/>
      <c r="AG32" s="74">
        <v>0.5</v>
      </c>
      <c r="AH32" s="25"/>
      <c r="AI32" s="52">
        <f t="shared" ref="AI32:AJ33" si="5">K32+M32+O32+Q32+S32+U32+W32+Y32+AA32+AC32+AE32+AG32</f>
        <v>5</v>
      </c>
      <c r="AJ32" s="53">
        <f t="shared" si="5"/>
        <v>0</v>
      </c>
      <c r="AK32" s="54">
        <f t="shared" si="2"/>
        <v>0</v>
      </c>
    </row>
    <row r="33" spans="2:37" s="61" customFormat="1" ht="92.4" customHeight="1" x14ac:dyDescent="0.25">
      <c r="B33" s="253"/>
      <c r="C33" s="253"/>
      <c r="D33" s="56">
        <v>38</v>
      </c>
      <c r="E33" s="158" t="s">
        <v>83</v>
      </c>
      <c r="F33" s="56">
        <v>1</v>
      </c>
      <c r="G33" s="144" t="s">
        <v>72</v>
      </c>
      <c r="H33" s="144" t="s">
        <v>166</v>
      </c>
      <c r="I33" s="157" t="s">
        <v>188</v>
      </c>
      <c r="J33" s="144" t="s">
        <v>40</v>
      </c>
      <c r="K33" s="24"/>
      <c r="L33" s="24"/>
      <c r="M33" s="24"/>
      <c r="N33" s="24"/>
      <c r="O33" s="24"/>
      <c r="P33" s="24"/>
      <c r="Q33" s="25"/>
      <c r="R33" s="25"/>
      <c r="S33" s="25"/>
      <c r="T33" s="25"/>
      <c r="U33" s="94"/>
      <c r="V33" s="25"/>
      <c r="W33" s="25"/>
      <c r="X33" s="25"/>
      <c r="Y33" s="74">
        <v>1</v>
      </c>
      <c r="Z33" s="25"/>
      <c r="AA33" s="59"/>
      <c r="AB33" s="25"/>
      <c r="AC33" s="25"/>
      <c r="AD33" s="25"/>
      <c r="AE33" s="94"/>
      <c r="AF33" s="25"/>
      <c r="AG33" s="25"/>
      <c r="AH33" s="25"/>
      <c r="AI33" s="52">
        <f t="shared" si="5"/>
        <v>1</v>
      </c>
      <c r="AJ33" s="53">
        <f t="shared" si="5"/>
        <v>0</v>
      </c>
      <c r="AK33" s="54">
        <f t="shared" si="2"/>
        <v>0</v>
      </c>
    </row>
    <row r="34" spans="2:37" s="61" customFormat="1" ht="22.5" customHeight="1" x14ac:dyDescent="0.25">
      <c r="B34" s="26" t="s">
        <v>96</v>
      </c>
      <c r="C34" s="97">
        <f>$F34/100</f>
        <v>0.03</v>
      </c>
      <c r="D34" s="29"/>
      <c r="E34" s="28"/>
      <c r="F34" s="136">
        <f>SUM(F35:F35)</f>
        <v>3</v>
      </c>
      <c r="G34" s="28"/>
      <c r="H34" s="29"/>
      <c r="I34" s="28"/>
      <c r="J34" s="30"/>
      <c r="K34" s="22"/>
      <c r="L34" s="23"/>
      <c r="M34" s="22"/>
      <c r="N34" s="23"/>
      <c r="O34" s="22"/>
      <c r="P34" s="23"/>
      <c r="Q34" s="31"/>
      <c r="R34" s="32"/>
      <c r="S34" s="31"/>
      <c r="T34" s="32"/>
      <c r="U34" s="31"/>
      <c r="V34" s="32"/>
      <c r="W34" s="31"/>
      <c r="X34" s="32"/>
      <c r="Y34" s="31"/>
      <c r="Z34" s="32"/>
      <c r="AA34" s="31"/>
      <c r="AB34" s="32"/>
      <c r="AC34" s="31"/>
      <c r="AD34" s="32"/>
      <c r="AE34" s="31"/>
      <c r="AF34" s="32"/>
      <c r="AG34" s="31"/>
      <c r="AH34" s="32"/>
      <c r="AI34" s="52"/>
      <c r="AJ34" s="32"/>
      <c r="AK34" s="32"/>
    </row>
    <row r="35" spans="2:37" s="61" customFormat="1" ht="241.95" customHeight="1" x14ac:dyDescent="0.25">
      <c r="B35" s="81" t="s">
        <v>97</v>
      </c>
      <c r="C35" s="81" t="s">
        <v>182</v>
      </c>
      <c r="D35" s="56">
        <v>43</v>
      </c>
      <c r="E35" s="55" t="s">
        <v>255</v>
      </c>
      <c r="F35" s="56">
        <v>3</v>
      </c>
      <c r="G35" s="86" t="s">
        <v>256</v>
      </c>
      <c r="H35" s="86" t="s">
        <v>199</v>
      </c>
      <c r="I35" s="55" t="s">
        <v>257</v>
      </c>
      <c r="J35" s="50" t="s">
        <v>40</v>
      </c>
      <c r="K35" s="58"/>
      <c r="L35" s="58"/>
      <c r="M35" s="58"/>
      <c r="N35" s="58"/>
      <c r="O35" s="137">
        <v>1</v>
      </c>
      <c r="P35" s="58"/>
      <c r="Q35" s="40"/>
      <c r="R35" s="40"/>
      <c r="S35" s="40"/>
      <c r="T35" s="40"/>
      <c r="U35" s="40"/>
      <c r="V35" s="40"/>
      <c r="W35" s="137">
        <v>1</v>
      </c>
      <c r="X35" s="40"/>
      <c r="Y35" s="40"/>
      <c r="Z35" s="40"/>
      <c r="AA35" s="40"/>
      <c r="AB35" s="40"/>
      <c r="AC35" s="137">
        <v>1</v>
      </c>
      <c r="AD35" s="40"/>
      <c r="AE35" s="40"/>
      <c r="AF35" s="40"/>
      <c r="AG35" s="40"/>
      <c r="AH35" s="59"/>
      <c r="AI35" s="138">
        <f>K35+M35+O35+Q35+S35+U35+W35+Y35+AA35+AC35+AE35+AG35</f>
        <v>3</v>
      </c>
      <c r="AJ35" s="53">
        <f>L35+N35+P35+R35+T35+V35+X35+Z35+AB35+AD35+AF35+AH35</f>
        <v>0</v>
      </c>
      <c r="AK35" s="54">
        <f t="shared" ref="AK35" si="6">AJ35/AI35</f>
        <v>0</v>
      </c>
    </row>
    <row r="36" spans="2:37" s="42" customFormat="1" ht="31.5" customHeight="1" x14ac:dyDescent="0.25">
      <c r="B36" s="260" t="s">
        <v>100</v>
      </c>
      <c r="C36" s="262">
        <f>+C13+C15+C22+C27+C31+C34</f>
        <v>0.33499999999999996</v>
      </c>
      <c r="D36" s="263"/>
      <c r="E36" s="266" t="s">
        <v>32</v>
      </c>
      <c r="F36" s="266"/>
      <c r="G36" s="266"/>
      <c r="H36" s="266"/>
      <c r="I36" s="266"/>
      <c r="J36" s="266"/>
      <c r="K36" s="40">
        <f t="shared" ref="K36:AJ36" si="7">SUM(K13:K35)</f>
        <v>0</v>
      </c>
      <c r="L36" s="40">
        <f t="shared" si="7"/>
        <v>0</v>
      </c>
      <c r="M36" s="69">
        <f t="shared" si="7"/>
        <v>0</v>
      </c>
      <c r="N36" s="70">
        <f t="shared" si="7"/>
        <v>0</v>
      </c>
      <c r="O36" s="69">
        <f t="shared" si="7"/>
        <v>1.75</v>
      </c>
      <c r="P36" s="70">
        <f t="shared" si="7"/>
        <v>0</v>
      </c>
      <c r="Q36" s="69">
        <f t="shared" si="7"/>
        <v>5.5</v>
      </c>
      <c r="R36" s="70">
        <f t="shared" si="7"/>
        <v>0</v>
      </c>
      <c r="S36" s="69">
        <f t="shared" si="7"/>
        <v>4.5</v>
      </c>
      <c r="T36" s="70">
        <f t="shared" si="7"/>
        <v>0</v>
      </c>
      <c r="U36" s="69">
        <f t="shared" si="7"/>
        <v>4.5</v>
      </c>
      <c r="V36" s="70">
        <f t="shared" si="7"/>
        <v>0</v>
      </c>
      <c r="W36" s="69">
        <f t="shared" si="7"/>
        <v>5.5</v>
      </c>
      <c r="X36" s="70">
        <f t="shared" si="7"/>
        <v>0</v>
      </c>
      <c r="Y36" s="69">
        <f t="shared" si="7"/>
        <v>2.5</v>
      </c>
      <c r="Z36" s="70">
        <f t="shared" si="7"/>
        <v>0</v>
      </c>
      <c r="AA36" s="69">
        <f t="shared" si="7"/>
        <v>3.75</v>
      </c>
      <c r="AB36" s="70">
        <f t="shared" si="7"/>
        <v>0</v>
      </c>
      <c r="AC36" s="69">
        <f t="shared" si="7"/>
        <v>4.5</v>
      </c>
      <c r="AD36" s="70">
        <f t="shared" si="7"/>
        <v>0</v>
      </c>
      <c r="AE36" s="69">
        <f t="shared" si="7"/>
        <v>0.5</v>
      </c>
      <c r="AF36" s="70">
        <f t="shared" si="7"/>
        <v>0</v>
      </c>
      <c r="AG36" s="69">
        <f t="shared" si="7"/>
        <v>0.5</v>
      </c>
      <c r="AH36" s="70">
        <f t="shared" si="7"/>
        <v>0</v>
      </c>
      <c r="AI36" s="139">
        <f t="shared" si="7"/>
        <v>33.5</v>
      </c>
      <c r="AJ36" s="69">
        <f t="shared" si="7"/>
        <v>0</v>
      </c>
      <c r="AK36" s="41">
        <f>AVERAGE(AK13:AK35)</f>
        <v>0</v>
      </c>
    </row>
    <row r="37" spans="2:37" s="42" customFormat="1" ht="31.5" customHeight="1" x14ac:dyDescent="0.25">
      <c r="B37" s="261"/>
      <c r="C37" s="264"/>
      <c r="D37" s="265"/>
      <c r="E37" s="266" t="s">
        <v>101</v>
      </c>
      <c r="F37" s="266"/>
      <c r="G37" s="266"/>
      <c r="H37" s="266"/>
      <c r="I37" s="266"/>
      <c r="J37" s="266"/>
      <c r="K37" s="40">
        <f>SUM(K13:K36)</f>
        <v>0</v>
      </c>
      <c r="L37" s="40">
        <f>SUM(L13:L36)</f>
        <v>0</v>
      </c>
      <c r="M37" s="69">
        <f>+M36</f>
        <v>0</v>
      </c>
      <c r="N37" s="70">
        <f>+N36</f>
        <v>0</v>
      </c>
      <c r="O37" s="69">
        <f>+O36+M37</f>
        <v>1.75</v>
      </c>
      <c r="P37" s="70">
        <f>+P36+N37</f>
        <v>0</v>
      </c>
      <c r="Q37" s="69">
        <f>+Q36+O37</f>
        <v>7.25</v>
      </c>
      <c r="R37" s="70">
        <f>+R36</f>
        <v>0</v>
      </c>
      <c r="S37" s="69">
        <f>Q37+S36</f>
        <v>11.75</v>
      </c>
      <c r="T37" s="70">
        <f t="shared" ref="T37:AG37" si="8">+R37+T36</f>
        <v>0</v>
      </c>
      <c r="U37" s="69">
        <f t="shared" si="8"/>
        <v>16.25</v>
      </c>
      <c r="V37" s="70">
        <f t="shared" si="8"/>
        <v>0</v>
      </c>
      <c r="W37" s="69">
        <f t="shared" si="8"/>
        <v>21.75</v>
      </c>
      <c r="X37" s="70">
        <f t="shared" si="8"/>
        <v>0</v>
      </c>
      <c r="Y37" s="69">
        <f t="shared" si="8"/>
        <v>24.25</v>
      </c>
      <c r="Z37" s="70">
        <f t="shared" si="8"/>
        <v>0</v>
      </c>
      <c r="AA37" s="69">
        <f t="shared" si="8"/>
        <v>28</v>
      </c>
      <c r="AB37" s="70">
        <f t="shared" si="8"/>
        <v>0</v>
      </c>
      <c r="AC37" s="69">
        <f t="shared" si="8"/>
        <v>32.5</v>
      </c>
      <c r="AD37" s="70">
        <f t="shared" si="8"/>
        <v>0</v>
      </c>
      <c r="AE37" s="69">
        <f t="shared" si="8"/>
        <v>33</v>
      </c>
      <c r="AF37" s="70">
        <f t="shared" si="8"/>
        <v>0</v>
      </c>
      <c r="AG37" s="69">
        <f t="shared" si="8"/>
        <v>33.5</v>
      </c>
      <c r="AH37" s="70">
        <f>+AF37+AH36</f>
        <v>0</v>
      </c>
      <c r="AI37" s="248"/>
      <c r="AJ37" s="249"/>
      <c r="AK37" s="250"/>
    </row>
    <row r="38" spans="2:37" ht="15" x14ac:dyDescent="0.25">
      <c r="J38" s="43"/>
    </row>
    <row r="39" spans="2:37" ht="17.399999999999999" x14ac:dyDescent="0.3">
      <c r="B39" s="45" t="s">
        <v>102</v>
      </c>
      <c r="J39" s="43"/>
    </row>
    <row r="40" spans="2:37" ht="20.399999999999999" x14ac:dyDescent="0.35">
      <c r="B40" s="46" t="s">
        <v>103</v>
      </c>
      <c r="J40" s="43"/>
      <c r="AI40" s="140"/>
    </row>
    <row r="41" spans="2:37" ht="20.399999999999999" x14ac:dyDescent="0.35">
      <c r="B41" s="46" t="s">
        <v>104</v>
      </c>
      <c r="J41" s="43"/>
    </row>
    <row r="42" spans="2:37" ht="18" x14ac:dyDescent="0.35">
      <c r="B42" s="131" t="s">
        <v>142</v>
      </c>
      <c r="J42" s="43"/>
    </row>
    <row r="43" spans="2:37" ht="18" x14ac:dyDescent="0.35">
      <c r="B43" s="131" t="s">
        <v>143</v>
      </c>
      <c r="J43" s="43"/>
    </row>
    <row r="44" spans="2:37" ht="15" x14ac:dyDescent="0.25">
      <c r="J44" s="43"/>
    </row>
    <row r="45" spans="2:37" ht="15" customHeight="1" x14ac:dyDescent="0.25">
      <c r="B45" s="251" t="s">
        <v>136</v>
      </c>
      <c r="C45" s="251"/>
      <c r="D45" s="251"/>
      <c r="E45" s="251"/>
      <c r="F45" s="251"/>
      <c r="G45" s="251"/>
      <c r="H45" s="251"/>
      <c r="I45" s="251"/>
      <c r="J45" s="251"/>
      <c r="K45" s="251"/>
      <c r="L45" s="251"/>
      <c r="M45" s="251"/>
      <c r="N45" s="251"/>
      <c r="O45" s="251"/>
      <c r="P45" s="251"/>
    </row>
    <row r="46" spans="2:37" ht="15" x14ac:dyDescent="0.25">
      <c r="J46" s="43"/>
    </row>
    <row r="47" spans="2:37" ht="15" x14ac:dyDescent="0.25">
      <c r="J47" s="43"/>
    </row>
    <row r="48" spans="2:37" ht="15" x14ac:dyDescent="0.25">
      <c r="E48" s="98"/>
      <c r="J48" s="43"/>
    </row>
  </sheetData>
  <mergeCells count="46">
    <mergeCell ref="B2:C4"/>
    <mergeCell ref="D2:AG4"/>
    <mergeCell ref="AH2:AK2"/>
    <mergeCell ref="AH3:AI3"/>
    <mergeCell ref="AJ3:AK3"/>
    <mergeCell ref="AH4:AK4"/>
    <mergeCell ref="C6:AK6"/>
    <mergeCell ref="C7:AK7"/>
    <mergeCell ref="C8:AK8"/>
    <mergeCell ref="B10:B12"/>
    <mergeCell ref="C10:C12"/>
    <mergeCell ref="D10:F10"/>
    <mergeCell ref="G10:G12"/>
    <mergeCell ref="H10:H12"/>
    <mergeCell ref="I10:I12"/>
    <mergeCell ref="J10:J12"/>
    <mergeCell ref="K10:AJ10"/>
    <mergeCell ref="AK10:AK12"/>
    <mergeCell ref="D11:D12"/>
    <mergeCell ref="E11:E12"/>
    <mergeCell ref="F11:F12"/>
    <mergeCell ref="K11:L11"/>
    <mergeCell ref="AI11:AJ11"/>
    <mergeCell ref="C16:C19"/>
    <mergeCell ref="U11:V11"/>
    <mergeCell ref="W11:X11"/>
    <mergeCell ref="Y11:Z11"/>
    <mergeCell ref="AA11:AB11"/>
    <mergeCell ref="AC11:AD11"/>
    <mergeCell ref="AE11:AF11"/>
    <mergeCell ref="M11:N11"/>
    <mergeCell ref="O11:P11"/>
    <mergeCell ref="Q11:R11"/>
    <mergeCell ref="S11:T11"/>
    <mergeCell ref="AG11:AH11"/>
    <mergeCell ref="E36:J36"/>
    <mergeCell ref="E37:J37"/>
    <mergeCell ref="AI37:AK37"/>
    <mergeCell ref="B45:P45"/>
    <mergeCell ref="B16:B19"/>
    <mergeCell ref="C20:C21"/>
    <mergeCell ref="B32:B33"/>
    <mergeCell ref="C32:C33"/>
    <mergeCell ref="B36:B37"/>
    <mergeCell ref="C36:D37"/>
    <mergeCell ref="B20:B21"/>
  </mergeCells>
  <conditionalFormatting sqref="O29">
    <cfRule type="cellIs" dxfId="88" priority="8" operator="greaterThan">
      <formula>"O"</formula>
    </cfRule>
  </conditionalFormatting>
  <conditionalFormatting sqref="O35">
    <cfRule type="cellIs" dxfId="87" priority="17" operator="greaterThan">
      <formula>"O"</formula>
    </cfRule>
  </conditionalFormatting>
  <conditionalFormatting sqref="Q18:V18">
    <cfRule type="cellIs" dxfId="86" priority="19" operator="greaterThan">
      <formula>"O"</formula>
    </cfRule>
  </conditionalFormatting>
  <conditionalFormatting sqref="Q13:AH17 O14 O32">
    <cfRule type="cellIs" dxfId="85" priority="25" operator="greaterThan">
      <formula>"O"</formula>
    </cfRule>
  </conditionalFormatting>
  <conditionalFormatting sqref="Q19:AH35">
    <cfRule type="cellIs" dxfId="84" priority="5" operator="greaterThan">
      <formula>"O"</formula>
    </cfRule>
  </conditionalFormatting>
  <conditionalFormatting sqref="X18:AH18">
    <cfRule type="cellIs" dxfId="83" priority="26" operator="greaterThan">
      <formula>"O"</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AL46"/>
  <sheetViews>
    <sheetView topLeftCell="A31" workbookViewId="0">
      <selection activeCell="E47" sqref="E47:AH47"/>
    </sheetView>
  </sheetViews>
  <sheetFormatPr baseColWidth="10" defaultColWidth="11.44140625" defaultRowHeight="10.199999999999999" x14ac:dyDescent="0.2"/>
  <cols>
    <col min="1" max="1" width="2.88671875" style="1" customWidth="1"/>
    <col min="2" max="2" width="29.5546875" style="2" customWidth="1"/>
    <col min="3" max="3" width="23.109375" style="1" customWidth="1"/>
    <col min="4" max="4" width="6.109375" style="2" customWidth="1"/>
    <col min="5" max="5" width="66.88671875" style="1" customWidth="1"/>
    <col min="6" max="6" width="13.44140625" style="3" customWidth="1"/>
    <col min="7" max="7" width="40.6640625" style="1" customWidth="1"/>
    <col min="8" max="8" width="23.88671875" style="2" customWidth="1"/>
    <col min="9" max="9" width="52.44140625" style="1" customWidth="1"/>
    <col min="10" max="10" width="22.88671875" style="2" customWidth="1"/>
    <col min="11" max="12" width="6.109375" style="1" hidden="1" customWidth="1"/>
    <col min="13" max="14" width="10.109375" style="1" customWidth="1"/>
    <col min="15" max="16" width="9.6640625" style="1" customWidth="1"/>
    <col min="17" max="32" width="9.109375" style="2" customWidth="1"/>
    <col min="33" max="33" width="10.44140625" style="2" customWidth="1"/>
    <col min="34" max="34" width="10.6640625" style="2" customWidth="1"/>
    <col min="35" max="35" width="15.5546875" style="1" customWidth="1"/>
    <col min="36" max="36" width="9.109375" style="1" customWidth="1"/>
    <col min="37" max="37" width="15.5546875" style="1" customWidth="1"/>
    <col min="38" max="16384" width="11.44140625" style="1"/>
  </cols>
  <sheetData>
    <row r="2" spans="2:37" ht="20.25" customHeight="1" x14ac:dyDescent="0.2">
      <c r="B2" s="291" t="s">
        <v>0</v>
      </c>
      <c r="C2" s="291"/>
      <c r="D2" s="292" t="s">
        <v>105</v>
      </c>
      <c r="E2" s="293"/>
      <c r="F2" s="293"/>
      <c r="G2" s="293"/>
      <c r="H2" s="293"/>
      <c r="I2" s="293"/>
      <c r="J2" s="293"/>
      <c r="K2" s="293"/>
      <c r="L2" s="293"/>
      <c r="M2" s="293"/>
      <c r="N2" s="293"/>
      <c r="O2" s="293"/>
      <c r="P2" s="293"/>
      <c r="Q2" s="293"/>
      <c r="R2" s="293"/>
      <c r="S2" s="293"/>
      <c r="T2" s="293"/>
      <c r="U2" s="293"/>
      <c r="V2" s="293"/>
      <c r="W2" s="293"/>
      <c r="X2" s="293"/>
      <c r="Y2" s="293"/>
      <c r="Z2" s="293"/>
      <c r="AA2" s="293"/>
      <c r="AB2" s="293"/>
      <c r="AC2" s="293"/>
      <c r="AD2" s="293"/>
      <c r="AE2" s="293"/>
      <c r="AF2" s="293"/>
      <c r="AG2" s="294"/>
      <c r="AH2" s="301" t="s">
        <v>1</v>
      </c>
      <c r="AI2" s="301"/>
      <c r="AJ2" s="301"/>
      <c r="AK2" s="301"/>
    </row>
    <row r="3" spans="2:37" ht="30" customHeight="1" x14ac:dyDescent="0.25">
      <c r="B3" s="291"/>
      <c r="C3" s="291"/>
      <c r="D3" s="295"/>
      <c r="E3" s="296"/>
      <c r="F3" s="296"/>
      <c r="G3" s="296"/>
      <c r="H3" s="296"/>
      <c r="I3" s="296"/>
      <c r="J3" s="296"/>
      <c r="K3" s="296"/>
      <c r="L3" s="296"/>
      <c r="M3" s="296"/>
      <c r="N3" s="296"/>
      <c r="O3" s="296"/>
      <c r="P3" s="296"/>
      <c r="Q3" s="296"/>
      <c r="R3" s="296"/>
      <c r="S3" s="296"/>
      <c r="T3" s="296"/>
      <c r="U3" s="296"/>
      <c r="V3" s="296"/>
      <c r="W3" s="296"/>
      <c r="X3" s="296"/>
      <c r="Y3" s="296"/>
      <c r="Z3" s="296"/>
      <c r="AA3" s="296"/>
      <c r="AB3" s="296"/>
      <c r="AC3" s="296"/>
      <c r="AD3" s="296"/>
      <c r="AE3" s="296"/>
      <c r="AF3" s="296"/>
      <c r="AG3" s="297"/>
      <c r="AH3" s="302" t="s">
        <v>245</v>
      </c>
      <c r="AI3" s="302"/>
      <c r="AJ3" s="303" t="s">
        <v>2</v>
      </c>
      <c r="AK3" s="303"/>
    </row>
    <row r="4" spans="2:37" ht="26.25" customHeight="1" x14ac:dyDescent="0.25">
      <c r="B4" s="291"/>
      <c r="C4" s="291"/>
      <c r="D4" s="298"/>
      <c r="E4" s="299"/>
      <c r="F4" s="299"/>
      <c r="G4" s="299"/>
      <c r="H4" s="299"/>
      <c r="I4" s="299"/>
      <c r="J4" s="299"/>
      <c r="K4" s="299"/>
      <c r="L4" s="299"/>
      <c r="M4" s="299"/>
      <c r="N4" s="299"/>
      <c r="O4" s="299"/>
      <c r="P4" s="299"/>
      <c r="Q4" s="299"/>
      <c r="R4" s="299"/>
      <c r="S4" s="299"/>
      <c r="T4" s="299"/>
      <c r="U4" s="299"/>
      <c r="V4" s="299"/>
      <c r="W4" s="299"/>
      <c r="X4" s="299"/>
      <c r="Y4" s="299"/>
      <c r="Z4" s="299"/>
      <c r="AA4" s="299"/>
      <c r="AB4" s="299"/>
      <c r="AC4" s="299"/>
      <c r="AD4" s="299"/>
      <c r="AE4" s="299"/>
      <c r="AF4" s="299"/>
      <c r="AG4" s="300"/>
      <c r="AH4" s="304" t="s">
        <v>246</v>
      </c>
      <c r="AI4" s="304"/>
      <c r="AJ4" s="304"/>
      <c r="AK4" s="304"/>
    </row>
    <row r="5" spans="2:37" ht="6.75" customHeight="1" x14ac:dyDescent="0.3">
      <c r="B5" s="47"/>
      <c r="AI5" s="4"/>
      <c r="AJ5"/>
      <c r="AK5"/>
    </row>
    <row r="6" spans="2:37" ht="24" customHeight="1" x14ac:dyDescent="0.3">
      <c r="B6" s="5" t="s">
        <v>3</v>
      </c>
      <c r="C6" s="268">
        <v>2024</v>
      </c>
      <c r="D6" s="269"/>
      <c r="E6" s="269"/>
      <c r="F6" s="269"/>
      <c r="G6" s="269"/>
      <c r="H6" s="269"/>
      <c r="I6" s="269"/>
      <c r="J6" s="269"/>
      <c r="K6" s="269"/>
      <c r="L6" s="269"/>
      <c r="M6" s="269"/>
      <c r="N6" s="269"/>
      <c r="O6" s="269"/>
      <c r="P6" s="269"/>
      <c r="Q6" s="269"/>
      <c r="R6" s="269"/>
      <c r="S6" s="269"/>
      <c r="T6" s="269"/>
      <c r="U6" s="269"/>
      <c r="V6" s="269"/>
      <c r="W6" s="269"/>
      <c r="X6" s="269"/>
      <c r="Y6" s="269"/>
      <c r="Z6" s="269"/>
      <c r="AA6" s="269"/>
      <c r="AB6" s="269"/>
      <c r="AC6" s="269"/>
      <c r="AD6" s="269"/>
      <c r="AE6" s="269"/>
      <c r="AF6" s="269"/>
      <c r="AG6" s="269"/>
      <c r="AH6" s="269"/>
      <c r="AI6" s="269"/>
      <c r="AJ6" s="269"/>
      <c r="AK6" s="270"/>
    </row>
    <row r="7" spans="2:37" ht="24" customHeight="1" x14ac:dyDescent="0.2">
      <c r="B7" s="6" t="s">
        <v>4</v>
      </c>
      <c r="C7" s="271" t="s">
        <v>5</v>
      </c>
      <c r="D7" s="272"/>
      <c r="E7" s="272"/>
      <c r="F7" s="272"/>
      <c r="G7" s="272"/>
      <c r="H7" s="272"/>
      <c r="I7" s="272"/>
      <c r="J7" s="272"/>
      <c r="K7" s="272"/>
      <c r="L7" s="272"/>
      <c r="M7" s="272"/>
      <c r="N7" s="272"/>
      <c r="O7" s="272"/>
      <c r="P7" s="272"/>
      <c r="Q7" s="272"/>
      <c r="R7" s="272"/>
      <c r="S7" s="272"/>
      <c r="T7" s="272"/>
      <c r="U7" s="272"/>
      <c r="V7" s="272"/>
      <c r="W7" s="272"/>
      <c r="X7" s="272"/>
      <c r="Y7" s="272"/>
      <c r="Z7" s="272"/>
      <c r="AA7" s="272"/>
      <c r="AB7" s="272"/>
      <c r="AC7" s="272"/>
      <c r="AD7" s="272"/>
      <c r="AE7" s="272"/>
      <c r="AF7" s="272"/>
      <c r="AG7" s="272"/>
      <c r="AH7" s="272"/>
      <c r="AI7" s="272"/>
      <c r="AJ7" s="272"/>
      <c r="AK7" s="273"/>
    </row>
    <row r="8" spans="2:37" ht="24" customHeight="1" x14ac:dyDescent="0.2">
      <c r="B8" s="6" t="s">
        <v>6</v>
      </c>
      <c r="C8" s="274" t="s">
        <v>7</v>
      </c>
      <c r="D8" s="274"/>
      <c r="E8" s="274"/>
      <c r="F8" s="274"/>
      <c r="G8" s="274"/>
      <c r="H8" s="274"/>
      <c r="I8" s="274"/>
      <c r="J8" s="274"/>
      <c r="K8" s="274"/>
      <c r="L8" s="274"/>
      <c r="M8" s="274"/>
      <c r="N8" s="274"/>
      <c r="O8" s="274"/>
      <c r="P8" s="274"/>
      <c r="Q8" s="274"/>
      <c r="R8" s="274"/>
      <c r="S8" s="274"/>
      <c r="T8" s="274"/>
      <c r="U8" s="274"/>
      <c r="V8" s="274"/>
      <c r="W8" s="274"/>
      <c r="X8" s="274"/>
      <c r="Y8" s="274"/>
      <c r="Z8" s="274"/>
      <c r="AA8" s="274"/>
      <c r="AB8" s="274"/>
      <c r="AC8" s="274"/>
      <c r="AD8" s="274"/>
      <c r="AE8" s="274"/>
      <c r="AF8" s="274"/>
      <c r="AG8" s="274"/>
      <c r="AH8" s="274"/>
      <c r="AI8" s="274"/>
      <c r="AJ8" s="274"/>
      <c r="AK8" s="274"/>
    </row>
    <row r="9" spans="2:37" s="8" customFormat="1" ht="13.2" x14ac:dyDescent="0.25">
      <c r="B9" s="7"/>
      <c r="D9" s="9"/>
      <c r="E9" s="10"/>
      <c r="F9" s="11"/>
      <c r="H9" s="9"/>
      <c r="J9" s="9"/>
      <c r="K9" s="10"/>
      <c r="L9" s="10"/>
      <c r="M9" s="10"/>
      <c r="N9" s="10"/>
      <c r="O9" s="10"/>
      <c r="P9" s="10"/>
      <c r="Q9" s="12"/>
      <c r="R9" s="13"/>
      <c r="S9" s="12"/>
      <c r="T9" s="13"/>
      <c r="U9" s="12"/>
      <c r="V9" s="13"/>
      <c r="W9" s="12"/>
      <c r="X9" s="13"/>
      <c r="Y9" s="12"/>
      <c r="Z9" s="13"/>
      <c r="AA9" s="12"/>
      <c r="AB9" s="13"/>
      <c r="AC9" s="12"/>
      <c r="AD9" s="13"/>
      <c r="AE9" s="12"/>
      <c r="AF9" s="13"/>
      <c r="AG9" s="13"/>
      <c r="AH9" s="13"/>
      <c r="AI9" s="12"/>
      <c r="AJ9" s="12"/>
    </row>
    <row r="10" spans="2:37" ht="21.75" customHeight="1" x14ac:dyDescent="0.2">
      <c r="B10" s="275" t="s">
        <v>8</v>
      </c>
      <c r="C10" s="260" t="s">
        <v>9</v>
      </c>
      <c r="D10" s="278" t="s">
        <v>10</v>
      </c>
      <c r="E10" s="279"/>
      <c r="F10" s="280"/>
      <c r="G10" s="260" t="s">
        <v>11</v>
      </c>
      <c r="H10" s="282" t="s">
        <v>12</v>
      </c>
      <c r="I10" s="282" t="s">
        <v>13</v>
      </c>
      <c r="J10" s="282" t="s">
        <v>14</v>
      </c>
      <c r="K10" s="283" t="s">
        <v>15</v>
      </c>
      <c r="L10" s="284"/>
      <c r="M10" s="284"/>
      <c r="N10" s="284"/>
      <c r="O10" s="284"/>
      <c r="P10" s="284"/>
      <c r="Q10" s="284"/>
      <c r="R10" s="284"/>
      <c r="S10" s="284"/>
      <c r="T10" s="284"/>
      <c r="U10" s="284"/>
      <c r="V10" s="284"/>
      <c r="W10" s="284"/>
      <c r="X10" s="284"/>
      <c r="Y10" s="284"/>
      <c r="Z10" s="284"/>
      <c r="AA10" s="284"/>
      <c r="AB10" s="284"/>
      <c r="AC10" s="284"/>
      <c r="AD10" s="284"/>
      <c r="AE10" s="284"/>
      <c r="AF10" s="284"/>
      <c r="AG10" s="284"/>
      <c r="AH10" s="284"/>
      <c r="AI10" s="284"/>
      <c r="AJ10" s="285"/>
      <c r="AK10" s="286" t="s">
        <v>16</v>
      </c>
    </row>
    <row r="11" spans="2:37" ht="32.25" customHeight="1" x14ac:dyDescent="0.2">
      <c r="B11" s="267"/>
      <c r="C11" s="276"/>
      <c r="D11" s="287" t="s">
        <v>17</v>
      </c>
      <c r="E11" s="287" t="s">
        <v>18</v>
      </c>
      <c r="F11" s="289" t="s">
        <v>19</v>
      </c>
      <c r="G11" s="281"/>
      <c r="H11" s="276"/>
      <c r="I11" s="276"/>
      <c r="J11" s="276"/>
      <c r="K11" s="267" t="s">
        <v>20</v>
      </c>
      <c r="L11" s="267"/>
      <c r="M11" s="267" t="s">
        <v>21</v>
      </c>
      <c r="N11" s="267"/>
      <c r="O11" s="267" t="s">
        <v>22</v>
      </c>
      <c r="P11" s="267"/>
      <c r="Q11" s="267" t="s">
        <v>23</v>
      </c>
      <c r="R11" s="267"/>
      <c r="S11" s="267" t="s">
        <v>24</v>
      </c>
      <c r="T11" s="267"/>
      <c r="U11" s="267" t="s">
        <v>25</v>
      </c>
      <c r="V11" s="267"/>
      <c r="W11" s="267" t="s">
        <v>26</v>
      </c>
      <c r="X11" s="267"/>
      <c r="Y11" s="267" t="s">
        <v>27</v>
      </c>
      <c r="Z11" s="267"/>
      <c r="AA11" s="267" t="s">
        <v>28</v>
      </c>
      <c r="AB11" s="267"/>
      <c r="AC11" s="267" t="s">
        <v>29</v>
      </c>
      <c r="AD11" s="267"/>
      <c r="AE11" s="267" t="s">
        <v>30</v>
      </c>
      <c r="AF11" s="267"/>
      <c r="AG11" s="267" t="s">
        <v>31</v>
      </c>
      <c r="AH11" s="267"/>
      <c r="AI11" s="267" t="s">
        <v>32</v>
      </c>
      <c r="AJ11" s="267"/>
      <c r="AK11" s="286"/>
    </row>
    <row r="12" spans="2:37" ht="53.25" customHeight="1" x14ac:dyDescent="0.2">
      <c r="B12" s="267"/>
      <c r="C12" s="277"/>
      <c r="D12" s="288"/>
      <c r="E12" s="288"/>
      <c r="F12" s="290"/>
      <c r="G12" s="261"/>
      <c r="H12" s="277"/>
      <c r="I12" s="277"/>
      <c r="J12" s="277"/>
      <c r="K12" s="90" t="s">
        <v>33</v>
      </c>
      <c r="L12" s="14" t="s">
        <v>34</v>
      </c>
      <c r="M12" s="90" t="s">
        <v>33</v>
      </c>
      <c r="N12" s="14" t="s">
        <v>34</v>
      </c>
      <c r="O12" s="90" t="s">
        <v>140</v>
      </c>
      <c r="P12" s="14" t="s">
        <v>141</v>
      </c>
      <c r="Q12" s="15" t="s">
        <v>140</v>
      </c>
      <c r="R12" s="16" t="s">
        <v>141</v>
      </c>
      <c r="S12" s="15" t="s">
        <v>140</v>
      </c>
      <c r="T12" s="16" t="s">
        <v>141</v>
      </c>
      <c r="U12" s="15" t="s">
        <v>140</v>
      </c>
      <c r="V12" s="16" t="s">
        <v>141</v>
      </c>
      <c r="W12" s="15" t="s">
        <v>140</v>
      </c>
      <c r="X12" s="16" t="s">
        <v>141</v>
      </c>
      <c r="Y12" s="15" t="s">
        <v>140</v>
      </c>
      <c r="Z12" s="16" t="s">
        <v>141</v>
      </c>
      <c r="AA12" s="15" t="s">
        <v>140</v>
      </c>
      <c r="AB12" s="16" t="s">
        <v>141</v>
      </c>
      <c r="AC12" s="15" t="s">
        <v>140</v>
      </c>
      <c r="AD12" s="16" t="s">
        <v>141</v>
      </c>
      <c r="AE12" s="15" t="s">
        <v>140</v>
      </c>
      <c r="AF12" s="16" t="s">
        <v>141</v>
      </c>
      <c r="AG12" s="15" t="s">
        <v>140</v>
      </c>
      <c r="AH12" s="16" t="s">
        <v>141</v>
      </c>
      <c r="AI12" s="15" t="s">
        <v>140</v>
      </c>
      <c r="AJ12" s="16" t="s">
        <v>141</v>
      </c>
      <c r="AK12" s="286"/>
    </row>
    <row r="13" spans="2:37" ht="27.75" customHeight="1" x14ac:dyDescent="0.2">
      <c r="B13" s="26" t="s">
        <v>41</v>
      </c>
      <c r="C13" s="97">
        <f>$F13/100</f>
        <v>0.02</v>
      </c>
      <c r="D13" s="27"/>
      <c r="E13" s="28"/>
      <c r="F13" s="136">
        <f>SUM(F14)</f>
        <v>2</v>
      </c>
      <c r="G13" s="28"/>
      <c r="H13" s="29"/>
      <c r="I13" s="28"/>
      <c r="J13" s="30"/>
      <c r="K13" s="22"/>
      <c r="L13" s="23"/>
      <c r="M13" s="22"/>
      <c r="N13" s="23"/>
      <c r="O13" s="22"/>
      <c r="P13" s="23"/>
      <c r="Q13" s="31"/>
      <c r="R13" s="32"/>
      <c r="S13" s="31"/>
      <c r="T13" s="32"/>
      <c r="U13" s="31"/>
      <c r="V13" s="32"/>
      <c r="W13" s="31"/>
      <c r="X13" s="32"/>
      <c r="Y13" s="31"/>
      <c r="Z13" s="32"/>
      <c r="AA13" s="31"/>
      <c r="AB13" s="32"/>
      <c r="AC13" s="31"/>
      <c r="AD13" s="32"/>
      <c r="AE13" s="31"/>
      <c r="AF13" s="32"/>
      <c r="AG13" s="31"/>
      <c r="AH13" s="32"/>
      <c r="AI13" s="52"/>
      <c r="AJ13" s="32"/>
      <c r="AK13" s="32"/>
    </row>
    <row r="14" spans="2:37" s="61" customFormat="1" ht="114.75" customHeight="1" x14ac:dyDescent="0.25">
      <c r="B14" s="57" t="s">
        <v>146</v>
      </c>
      <c r="C14" s="65" t="s">
        <v>193</v>
      </c>
      <c r="D14" s="144">
        <v>3</v>
      </c>
      <c r="E14" s="65" t="s">
        <v>194</v>
      </c>
      <c r="F14" s="132">
        <v>2</v>
      </c>
      <c r="G14" s="50" t="s">
        <v>45</v>
      </c>
      <c r="H14" s="50" t="s">
        <v>147</v>
      </c>
      <c r="I14" s="65" t="s">
        <v>226</v>
      </c>
      <c r="J14" s="50" t="s">
        <v>40</v>
      </c>
      <c r="K14" s="58"/>
      <c r="L14" s="58"/>
      <c r="M14" s="58"/>
      <c r="N14" s="58"/>
      <c r="O14" s="25"/>
      <c r="P14" s="58"/>
      <c r="Q14" s="75">
        <v>1</v>
      </c>
      <c r="R14" s="59"/>
      <c r="S14" s="93"/>
      <c r="T14" s="40"/>
      <c r="U14" s="93"/>
      <c r="V14" s="59"/>
      <c r="W14" s="59"/>
      <c r="X14" s="59"/>
      <c r="Y14" s="59"/>
      <c r="Z14" s="59"/>
      <c r="AA14" s="75">
        <v>1</v>
      </c>
      <c r="AB14" s="59"/>
      <c r="AC14" s="59"/>
      <c r="AD14" s="59"/>
      <c r="AE14" s="59"/>
      <c r="AF14" s="59"/>
      <c r="AG14" s="59"/>
      <c r="AH14" s="59"/>
      <c r="AI14" s="60">
        <f t="shared" ref="AI14" si="0">K14+M14+O14+Q14+S14+U14+W14+Y14+AA14+AC14+AE14+AG14</f>
        <v>2</v>
      </c>
      <c r="AJ14" s="33">
        <f>L14+N14+P14+R14+T14+V14+X14+Z14+AB14+AD14+AF14+AH14</f>
        <v>0</v>
      </c>
      <c r="AK14" s="54">
        <f>AJ14/AI14</f>
        <v>0</v>
      </c>
    </row>
    <row r="15" spans="2:37" s="61" customFormat="1" ht="24.75" customHeight="1" x14ac:dyDescent="0.25">
      <c r="B15" s="26" t="s">
        <v>43</v>
      </c>
      <c r="C15" s="97">
        <f>$F15/100</f>
        <v>0.115</v>
      </c>
      <c r="D15" s="27"/>
      <c r="E15" s="28"/>
      <c r="F15" s="136">
        <f>SUM(F16:F21)</f>
        <v>11.5</v>
      </c>
      <c r="G15" s="28"/>
      <c r="H15" s="29"/>
      <c r="I15" s="28"/>
      <c r="J15" s="30"/>
      <c r="K15" s="22"/>
      <c r="L15" s="23"/>
      <c r="M15" s="22"/>
      <c r="N15" s="23"/>
      <c r="O15" s="22"/>
      <c r="P15" s="23"/>
      <c r="Q15" s="31"/>
      <c r="R15" s="32"/>
      <c r="S15" s="31"/>
      <c r="T15" s="32"/>
      <c r="U15" s="31"/>
      <c r="V15" s="32"/>
      <c r="W15" s="31"/>
      <c r="X15" s="32"/>
      <c r="Y15" s="31"/>
      <c r="Z15" s="32"/>
      <c r="AA15" s="31"/>
      <c r="AB15" s="32"/>
      <c r="AC15" s="31"/>
      <c r="AD15" s="32"/>
      <c r="AE15" s="31"/>
      <c r="AF15" s="32"/>
      <c r="AG15" s="31"/>
      <c r="AH15" s="32"/>
      <c r="AI15" s="52"/>
      <c r="AJ15" s="32"/>
      <c r="AK15" s="32"/>
    </row>
    <row r="16" spans="2:37" s="61" customFormat="1" ht="95.4" customHeight="1" x14ac:dyDescent="0.25">
      <c r="B16" s="254" t="s">
        <v>44</v>
      </c>
      <c r="C16" s="257" t="s">
        <v>184</v>
      </c>
      <c r="D16" s="62">
        <v>4</v>
      </c>
      <c r="E16" s="78" t="s">
        <v>185</v>
      </c>
      <c r="F16" s="64">
        <v>1</v>
      </c>
      <c r="G16" s="50" t="s">
        <v>45</v>
      </c>
      <c r="H16" s="62" t="s">
        <v>46</v>
      </c>
      <c r="I16" s="55" t="s">
        <v>47</v>
      </c>
      <c r="J16" s="50" t="s">
        <v>40</v>
      </c>
      <c r="K16" s="58"/>
      <c r="L16" s="58"/>
      <c r="M16" s="58"/>
      <c r="N16" s="58"/>
      <c r="O16" s="58"/>
      <c r="P16" s="58"/>
      <c r="Q16" s="75">
        <v>1</v>
      </c>
      <c r="R16" s="59"/>
      <c r="S16" s="93"/>
      <c r="T16" s="93"/>
      <c r="U16" s="93"/>
      <c r="V16" s="59"/>
      <c r="W16" s="59"/>
      <c r="X16" s="59"/>
      <c r="Y16" s="59"/>
      <c r="Z16" s="59"/>
      <c r="AA16" s="59"/>
      <c r="AB16" s="59"/>
      <c r="AC16" s="59"/>
      <c r="AD16" s="59"/>
      <c r="AE16" s="59"/>
      <c r="AF16" s="59"/>
      <c r="AG16" s="59"/>
      <c r="AH16" s="59"/>
      <c r="AI16" s="60">
        <f t="shared" ref="AI16:AJ21" si="1">K16+M16+O16+Q16+S16+U16+W16+Y16+AA16+AC16+AE16+AG16</f>
        <v>1</v>
      </c>
      <c r="AJ16" s="53">
        <f t="shared" si="1"/>
        <v>0</v>
      </c>
      <c r="AK16" s="54">
        <f t="shared" ref="AK16:AK33" si="2">AJ16/AI16</f>
        <v>0</v>
      </c>
    </row>
    <row r="17" spans="2:38" s="61" customFormat="1" ht="95.4" customHeight="1" x14ac:dyDescent="0.25">
      <c r="B17" s="255"/>
      <c r="C17" s="258"/>
      <c r="D17" s="62">
        <v>5</v>
      </c>
      <c r="E17" s="55" t="s">
        <v>201</v>
      </c>
      <c r="F17" s="64">
        <v>3</v>
      </c>
      <c r="G17" s="50" t="s">
        <v>45</v>
      </c>
      <c r="H17" s="62" t="s">
        <v>111</v>
      </c>
      <c r="I17" s="55" t="s">
        <v>112</v>
      </c>
      <c r="J17" s="50" t="s">
        <v>40</v>
      </c>
      <c r="K17" s="58"/>
      <c r="L17" s="58"/>
      <c r="M17" s="58"/>
      <c r="N17" s="58"/>
      <c r="O17" s="58"/>
      <c r="P17" s="58"/>
      <c r="Q17" s="75">
        <v>1</v>
      </c>
      <c r="R17" s="59"/>
      <c r="S17" s="93"/>
      <c r="T17" s="93"/>
      <c r="U17" s="93"/>
      <c r="V17" s="93"/>
      <c r="W17" s="75">
        <v>1</v>
      </c>
      <c r="X17" s="93"/>
      <c r="Y17" s="93"/>
      <c r="Z17" s="93"/>
      <c r="AA17" s="93"/>
      <c r="AB17" s="59"/>
      <c r="AC17" s="75">
        <v>1</v>
      </c>
      <c r="AD17" s="59"/>
      <c r="AE17" s="59"/>
      <c r="AF17" s="59"/>
      <c r="AG17" s="59"/>
      <c r="AH17" s="59"/>
      <c r="AI17" s="60">
        <f t="shared" si="1"/>
        <v>3</v>
      </c>
      <c r="AJ17" s="53">
        <f t="shared" si="1"/>
        <v>0</v>
      </c>
      <c r="AK17" s="54">
        <f t="shared" si="2"/>
        <v>0</v>
      </c>
    </row>
    <row r="18" spans="2:38" s="61" customFormat="1" ht="95.4" customHeight="1" x14ac:dyDescent="0.25">
      <c r="B18" s="255"/>
      <c r="C18" s="258"/>
      <c r="D18" s="148">
        <v>7</v>
      </c>
      <c r="E18" s="80" t="s">
        <v>202</v>
      </c>
      <c r="F18" s="56">
        <v>2</v>
      </c>
      <c r="G18" s="144" t="s">
        <v>195</v>
      </c>
      <c r="H18" s="80" t="s">
        <v>49</v>
      </c>
      <c r="I18" s="65" t="s">
        <v>228</v>
      </c>
      <c r="J18" s="161"/>
      <c r="K18" s="58"/>
      <c r="L18" s="58"/>
      <c r="M18" s="58"/>
      <c r="N18" s="58"/>
      <c r="O18" s="58"/>
      <c r="P18" s="58"/>
      <c r="Q18" s="59"/>
      <c r="R18" s="59"/>
      <c r="S18" s="75">
        <v>1</v>
      </c>
      <c r="T18" s="93"/>
      <c r="U18" s="93"/>
      <c r="V18" s="93"/>
      <c r="W18" s="95"/>
      <c r="X18" s="93"/>
      <c r="Y18" s="93"/>
      <c r="Z18" s="93"/>
      <c r="AA18" s="75">
        <v>1</v>
      </c>
      <c r="AB18" s="59"/>
      <c r="AC18" s="59"/>
      <c r="AD18" s="59"/>
      <c r="AE18" s="59"/>
      <c r="AF18" s="59"/>
      <c r="AG18" s="59"/>
      <c r="AH18" s="59"/>
      <c r="AI18" s="60">
        <f t="shared" si="1"/>
        <v>2</v>
      </c>
      <c r="AJ18" s="53">
        <f t="shared" si="1"/>
        <v>0</v>
      </c>
      <c r="AK18" s="54">
        <f>AJ18/AI18</f>
        <v>0</v>
      </c>
    </row>
    <row r="19" spans="2:38" s="61" customFormat="1" ht="56.4" customHeight="1" x14ac:dyDescent="0.25">
      <c r="B19" s="256"/>
      <c r="C19" s="259"/>
      <c r="D19" s="144">
        <v>8</v>
      </c>
      <c r="E19" s="65" t="s">
        <v>110</v>
      </c>
      <c r="F19" s="64">
        <v>2</v>
      </c>
      <c r="G19" s="50" t="s">
        <v>45</v>
      </c>
      <c r="H19" s="62" t="s">
        <v>111</v>
      </c>
      <c r="I19" s="55" t="s">
        <v>113</v>
      </c>
      <c r="J19" s="50" t="s">
        <v>40</v>
      </c>
      <c r="K19" s="58"/>
      <c r="L19" s="58"/>
      <c r="M19" s="58"/>
      <c r="N19" s="58"/>
      <c r="O19" s="58"/>
      <c r="P19" s="58"/>
      <c r="Q19" s="59"/>
      <c r="R19" s="59"/>
      <c r="S19" s="75">
        <v>1</v>
      </c>
      <c r="T19" s="59"/>
      <c r="U19" s="93"/>
      <c r="V19" s="59"/>
      <c r="W19" s="59"/>
      <c r="X19" s="59"/>
      <c r="Y19" s="59"/>
      <c r="Z19" s="59"/>
      <c r="AA19" s="75">
        <v>1</v>
      </c>
      <c r="AB19" s="59"/>
      <c r="AC19" s="59"/>
      <c r="AD19" s="59"/>
      <c r="AE19" s="59"/>
      <c r="AF19" s="59"/>
      <c r="AG19" s="59"/>
      <c r="AH19" s="59"/>
      <c r="AI19" s="60">
        <f t="shared" si="1"/>
        <v>2</v>
      </c>
      <c r="AJ19" s="53">
        <f t="shared" si="1"/>
        <v>0</v>
      </c>
      <c r="AK19" s="54">
        <f t="shared" si="2"/>
        <v>0</v>
      </c>
    </row>
    <row r="20" spans="2:38" s="61" customFormat="1" ht="83.25" customHeight="1" x14ac:dyDescent="0.25">
      <c r="B20" s="257" t="s">
        <v>48</v>
      </c>
      <c r="C20" s="257" t="s">
        <v>206</v>
      </c>
      <c r="D20" s="144">
        <v>10</v>
      </c>
      <c r="E20" s="157" t="s">
        <v>196</v>
      </c>
      <c r="F20" s="64">
        <v>2</v>
      </c>
      <c r="G20" s="50" t="s">
        <v>195</v>
      </c>
      <c r="H20" s="62" t="s">
        <v>197</v>
      </c>
      <c r="I20" s="65" t="s">
        <v>198</v>
      </c>
      <c r="J20" s="50"/>
      <c r="K20" s="58"/>
      <c r="L20" s="58"/>
      <c r="M20" s="58"/>
      <c r="N20" s="58"/>
      <c r="O20" s="58"/>
      <c r="P20" s="58"/>
      <c r="Q20" s="59"/>
      <c r="R20" s="59"/>
      <c r="S20" s="59"/>
      <c r="T20" s="59"/>
      <c r="U20" s="75">
        <v>2</v>
      </c>
      <c r="V20" s="59"/>
      <c r="W20" s="59"/>
      <c r="X20" s="59"/>
      <c r="Y20" s="59"/>
      <c r="Z20" s="59"/>
      <c r="AA20" s="59"/>
      <c r="AB20" s="59"/>
      <c r="AC20" s="59"/>
      <c r="AD20" s="59"/>
      <c r="AE20" s="59"/>
      <c r="AF20" s="59"/>
      <c r="AG20" s="59"/>
      <c r="AH20" s="59"/>
      <c r="AI20" s="60">
        <f t="shared" si="1"/>
        <v>2</v>
      </c>
      <c r="AJ20" s="53">
        <f t="shared" si="1"/>
        <v>0</v>
      </c>
      <c r="AK20" s="54">
        <f t="shared" si="2"/>
        <v>0</v>
      </c>
    </row>
    <row r="21" spans="2:38" s="61" customFormat="1" ht="94.95" customHeight="1" x14ac:dyDescent="0.25">
      <c r="B21" s="259"/>
      <c r="C21" s="259"/>
      <c r="D21" s="160">
        <v>12</v>
      </c>
      <c r="E21" s="80" t="s">
        <v>233</v>
      </c>
      <c r="F21" s="56">
        <v>1.5</v>
      </c>
      <c r="G21" s="144" t="s">
        <v>45</v>
      </c>
      <c r="H21" s="144" t="s">
        <v>109</v>
      </c>
      <c r="I21" s="63" t="s">
        <v>234</v>
      </c>
      <c r="J21" s="50" t="s">
        <v>40</v>
      </c>
      <c r="K21" s="34"/>
      <c r="L21" s="34"/>
      <c r="M21" s="34"/>
      <c r="N21" s="34"/>
      <c r="O21" s="34"/>
      <c r="P21" s="34"/>
      <c r="Q21" s="76">
        <v>0.5</v>
      </c>
      <c r="R21" s="35"/>
      <c r="S21" s="35"/>
      <c r="T21" s="35"/>
      <c r="U21" s="35"/>
      <c r="V21" s="35"/>
      <c r="W21" s="76">
        <v>0.5</v>
      </c>
      <c r="X21" s="35"/>
      <c r="Y21" s="35"/>
      <c r="Z21" s="35"/>
      <c r="AA21" s="35"/>
      <c r="AB21" s="35"/>
      <c r="AC21" s="76">
        <v>0.5</v>
      </c>
      <c r="AD21" s="35"/>
      <c r="AE21" s="35"/>
      <c r="AF21" s="35"/>
      <c r="AG21" s="35"/>
      <c r="AH21" s="35"/>
      <c r="AI21" s="52">
        <f t="shared" si="1"/>
        <v>1.5</v>
      </c>
      <c r="AJ21" s="53">
        <f t="shared" si="1"/>
        <v>0</v>
      </c>
      <c r="AK21" s="54">
        <f t="shared" si="2"/>
        <v>0</v>
      </c>
    </row>
    <row r="22" spans="2:38" s="61" customFormat="1" ht="22.5" customHeight="1" x14ac:dyDescent="0.25">
      <c r="B22" s="26" t="s">
        <v>50</v>
      </c>
      <c r="C22" s="97">
        <f>$F22/100</f>
        <v>0.06</v>
      </c>
      <c r="D22" s="27"/>
      <c r="E22" s="28" t="s">
        <v>51</v>
      </c>
      <c r="F22" s="180">
        <f>SUM(F23:F26)</f>
        <v>6</v>
      </c>
      <c r="G22" s="28"/>
      <c r="H22" s="29"/>
      <c r="I22" s="28"/>
      <c r="J22" s="30"/>
      <c r="K22" s="22"/>
      <c r="L22" s="23"/>
      <c r="M22" s="22"/>
      <c r="N22" s="23"/>
      <c r="O22" s="22"/>
      <c r="P22" s="23"/>
      <c r="Q22" s="31"/>
      <c r="R22" s="32"/>
      <c r="S22" s="31"/>
      <c r="T22" s="32"/>
      <c r="U22" s="31"/>
      <c r="V22" s="32"/>
      <c r="W22" s="31"/>
      <c r="X22" s="32"/>
      <c r="Y22" s="31"/>
      <c r="Z22" s="32"/>
      <c r="AA22" s="31"/>
      <c r="AB22" s="32"/>
      <c r="AC22" s="31"/>
      <c r="AD22" s="32"/>
      <c r="AE22" s="31"/>
      <c r="AF22" s="32"/>
      <c r="AG22" s="31"/>
      <c r="AH22" s="32"/>
      <c r="AI22" s="52"/>
      <c r="AJ22" s="32"/>
      <c r="AK22" s="32"/>
    </row>
    <row r="23" spans="2:38" s="61" customFormat="1" ht="74.400000000000006" customHeight="1" x14ac:dyDescent="0.25">
      <c r="B23" s="181" t="s">
        <v>52</v>
      </c>
      <c r="C23" s="181" t="s">
        <v>170</v>
      </c>
      <c r="D23" s="84">
        <v>17</v>
      </c>
      <c r="E23" s="63" t="s">
        <v>53</v>
      </c>
      <c r="F23" s="64">
        <v>2</v>
      </c>
      <c r="G23" s="86" t="s">
        <v>45</v>
      </c>
      <c r="H23" s="86" t="s">
        <v>54</v>
      </c>
      <c r="I23" s="63" t="s">
        <v>240</v>
      </c>
      <c r="J23" s="50" t="s">
        <v>40</v>
      </c>
      <c r="K23" s="58"/>
      <c r="L23" s="58"/>
      <c r="M23" s="58"/>
      <c r="N23" s="58"/>
      <c r="O23" s="58"/>
      <c r="P23" s="58"/>
      <c r="Q23" s="93"/>
      <c r="R23" s="59"/>
      <c r="S23" s="75">
        <v>2</v>
      </c>
      <c r="T23" s="59"/>
      <c r="U23" s="59"/>
      <c r="V23" s="59"/>
      <c r="W23" s="59"/>
      <c r="X23" s="59"/>
      <c r="Y23" s="59"/>
      <c r="Z23" s="59"/>
      <c r="AA23" s="59"/>
      <c r="AB23" s="59"/>
      <c r="AC23" s="59"/>
      <c r="AD23" s="59"/>
      <c r="AE23" s="59"/>
      <c r="AF23" s="59"/>
      <c r="AG23" s="59"/>
      <c r="AH23" s="59"/>
      <c r="AI23" s="60">
        <f t="shared" ref="AI23:AJ26" si="3">K23+M23+O23+Q23+S23+U23+W23+Y23+AA23+AC23+AE23+AG23</f>
        <v>2</v>
      </c>
      <c r="AJ23" s="53">
        <f t="shared" si="3"/>
        <v>0</v>
      </c>
      <c r="AK23" s="54">
        <f t="shared" si="2"/>
        <v>0</v>
      </c>
    </row>
    <row r="24" spans="2:38" s="61" customFormat="1" ht="121.5" customHeight="1" x14ac:dyDescent="0.25">
      <c r="B24" s="81" t="s">
        <v>55</v>
      </c>
      <c r="C24" s="81" t="s">
        <v>171</v>
      </c>
      <c r="D24" s="150">
        <v>18</v>
      </c>
      <c r="E24" s="65" t="s">
        <v>56</v>
      </c>
      <c r="F24" s="64">
        <v>1</v>
      </c>
      <c r="G24" s="86" t="s">
        <v>45</v>
      </c>
      <c r="H24" s="86" t="s">
        <v>57</v>
      </c>
      <c r="I24" s="63" t="s">
        <v>58</v>
      </c>
      <c r="J24" s="50" t="s">
        <v>40</v>
      </c>
      <c r="K24" s="58"/>
      <c r="L24" s="58"/>
      <c r="M24" s="58"/>
      <c r="N24" s="58"/>
      <c r="O24" s="58"/>
      <c r="P24" s="58"/>
      <c r="Q24" s="93"/>
      <c r="R24" s="59"/>
      <c r="S24" s="59"/>
      <c r="T24" s="59"/>
      <c r="U24" s="59"/>
      <c r="V24" s="59"/>
      <c r="W24" s="59"/>
      <c r="X24" s="59"/>
      <c r="Y24" s="75">
        <v>1</v>
      </c>
      <c r="Z24" s="59"/>
      <c r="AA24" s="59"/>
      <c r="AB24" s="59"/>
      <c r="AC24" s="59"/>
      <c r="AD24" s="59"/>
      <c r="AE24" s="59"/>
      <c r="AF24" s="59"/>
      <c r="AG24" s="59"/>
      <c r="AH24" s="59"/>
      <c r="AI24" s="60">
        <f t="shared" si="3"/>
        <v>1</v>
      </c>
      <c r="AJ24" s="53">
        <f t="shared" si="3"/>
        <v>0</v>
      </c>
      <c r="AK24" s="54">
        <f t="shared" si="2"/>
        <v>0</v>
      </c>
    </row>
    <row r="25" spans="2:38" s="61" customFormat="1" ht="192.6" customHeight="1" x14ac:dyDescent="0.25">
      <c r="B25" s="71" t="s">
        <v>59</v>
      </c>
      <c r="C25" s="36" t="s">
        <v>172</v>
      </c>
      <c r="D25" s="150">
        <v>20</v>
      </c>
      <c r="E25" s="65" t="s">
        <v>60</v>
      </c>
      <c r="F25" s="56">
        <v>2</v>
      </c>
      <c r="G25" s="66" t="s">
        <v>45</v>
      </c>
      <c r="H25" s="66" t="s">
        <v>61</v>
      </c>
      <c r="I25" s="65" t="s">
        <v>211</v>
      </c>
      <c r="J25" s="50" t="s">
        <v>40</v>
      </c>
      <c r="K25" s="58"/>
      <c r="L25" s="58"/>
      <c r="M25" s="58"/>
      <c r="N25" s="58"/>
      <c r="O25" s="58"/>
      <c r="P25" s="58"/>
      <c r="Q25" s="59"/>
      <c r="R25" s="59"/>
      <c r="S25" s="59"/>
      <c r="T25" s="59"/>
      <c r="U25" s="59"/>
      <c r="V25" s="59"/>
      <c r="W25" s="75">
        <v>2</v>
      </c>
      <c r="X25" s="59"/>
      <c r="Y25" s="59"/>
      <c r="Z25" s="59"/>
      <c r="AA25" s="59"/>
      <c r="AB25" s="59"/>
      <c r="AC25" s="59"/>
      <c r="AD25" s="59"/>
      <c r="AE25" s="59"/>
      <c r="AF25" s="59"/>
      <c r="AG25" s="59"/>
      <c r="AH25" s="59"/>
      <c r="AI25" s="52">
        <f t="shared" si="3"/>
        <v>2</v>
      </c>
      <c r="AJ25" s="53">
        <f t="shared" si="3"/>
        <v>0</v>
      </c>
      <c r="AK25" s="54">
        <f t="shared" si="2"/>
        <v>0</v>
      </c>
    </row>
    <row r="26" spans="2:38" s="61" customFormat="1" ht="70.2" customHeight="1" x14ac:dyDescent="0.25">
      <c r="B26" s="82" t="s">
        <v>62</v>
      </c>
      <c r="C26" s="48" t="s">
        <v>173</v>
      </c>
      <c r="D26" s="84">
        <v>21</v>
      </c>
      <c r="E26" s="63" t="s">
        <v>153</v>
      </c>
      <c r="F26" s="64">
        <v>1</v>
      </c>
      <c r="G26" s="85" t="s">
        <v>45</v>
      </c>
      <c r="H26" s="38" t="s">
        <v>63</v>
      </c>
      <c r="I26" s="39" t="s">
        <v>242</v>
      </c>
      <c r="J26" s="50" t="s">
        <v>40</v>
      </c>
      <c r="K26" s="24"/>
      <c r="L26" s="24"/>
      <c r="M26" s="24"/>
      <c r="N26" s="24"/>
      <c r="O26" s="24"/>
      <c r="P26" s="24"/>
      <c r="Q26" s="25"/>
      <c r="R26" s="25"/>
      <c r="S26" s="25"/>
      <c r="T26" s="25"/>
      <c r="U26" s="74">
        <v>1</v>
      </c>
      <c r="V26" s="25"/>
      <c r="W26" s="25"/>
      <c r="X26" s="25"/>
      <c r="Y26" s="25"/>
      <c r="Z26" s="25"/>
      <c r="AA26" s="25"/>
      <c r="AB26" s="25"/>
      <c r="AC26" s="25"/>
      <c r="AD26" s="25"/>
      <c r="AE26" s="25"/>
      <c r="AF26" s="25"/>
      <c r="AG26" s="25"/>
      <c r="AH26" s="25"/>
      <c r="AI26" s="52">
        <f t="shared" si="3"/>
        <v>1</v>
      </c>
      <c r="AJ26" s="53">
        <f t="shared" si="3"/>
        <v>0</v>
      </c>
      <c r="AK26" s="54">
        <f t="shared" si="2"/>
        <v>0</v>
      </c>
    </row>
    <row r="27" spans="2:38" s="61" customFormat="1" ht="22.5" customHeight="1" x14ac:dyDescent="0.25">
      <c r="B27" s="26" t="s">
        <v>64</v>
      </c>
      <c r="C27" s="97">
        <f>$F27/100</f>
        <v>0.05</v>
      </c>
      <c r="D27" s="27"/>
      <c r="E27" s="28"/>
      <c r="F27" s="136">
        <f>SUM(F28:F30)</f>
        <v>5</v>
      </c>
      <c r="G27" s="28"/>
      <c r="H27" s="29"/>
      <c r="I27" s="28"/>
      <c r="J27" s="30"/>
      <c r="K27" s="22"/>
      <c r="L27" s="23"/>
      <c r="M27" s="22"/>
      <c r="N27" s="23"/>
      <c r="O27" s="22"/>
      <c r="P27" s="23"/>
      <c r="Q27" s="31"/>
      <c r="R27" s="32"/>
      <c r="S27" s="31"/>
      <c r="T27" s="32"/>
      <c r="U27" s="31"/>
      <c r="V27" s="32"/>
      <c r="W27" s="31"/>
      <c r="X27" s="32"/>
      <c r="Y27" s="31"/>
      <c r="Z27" s="32"/>
      <c r="AA27" s="31"/>
      <c r="AB27" s="32"/>
      <c r="AC27" s="31"/>
      <c r="AD27" s="32"/>
      <c r="AE27" s="31"/>
      <c r="AF27" s="32"/>
      <c r="AG27" s="31"/>
      <c r="AH27" s="32"/>
      <c r="AI27" s="52"/>
      <c r="AJ27" s="32"/>
      <c r="AK27" s="32"/>
    </row>
    <row r="28" spans="2:38" s="61" customFormat="1" ht="163.19999999999999" customHeight="1" x14ac:dyDescent="0.25">
      <c r="B28" s="81" t="s">
        <v>65</v>
      </c>
      <c r="C28" s="87" t="s">
        <v>174</v>
      </c>
      <c r="D28" s="86">
        <v>22</v>
      </c>
      <c r="E28" s="63" t="s">
        <v>154</v>
      </c>
      <c r="F28" s="37">
        <v>1</v>
      </c>
      <c r="G28" s="86" t="s">
        <v>45</v>
      </c>
      <c r="H28" s="86" t="s">
        <v>66</v>
      </c>
      <c r="I28" s="39" t="s">
        <v>243</v>
      </c>
      <c r="J28" s="50" t="s">
        <v>40</v>
      </c>
      <c r="K28" s="34"/>
      <c r="L28" s="34"/>
      <c r="M28" s="34"/>
      <c r="N28" s="34"/>
      <c r="O28" s="34"/>
      <c r="P28" s="34"/>
      <c r="Q28" s="35"/>
      <c r="R28" s="35"/>
      <c r="S28" s="35"/>
      <c r="T28" s="35"/>
      <c r="U28" s="76">
        <v>1</v>
      </c>
      <c r="V28" s="35"/>
      <c r="W28" s="35"/>
      <c r="X28" s="35"/>
      <c r="Y28" s="35"/>
      <c r="Z28" s="35"/>
      <c r="AA28" s="35"/>
      <c r="AB28" s="35"/>
      <c r="AC28" s="35"/>
      <c r="AD28" s="35"/>
      <c r="AE28" s="35"/>
      <c r="AF28" s="35"/>
      <c r="AG28" s="35"/>
      <c r="AH28" s="35"/>
      <c r="AI28" s="52">
        <f t="shared" ref="AI28:AJ30" si="4">K28+M28+O28+Q28+S28+U28+W28+Y28+AA28+AC28+AE28+AG28</f>
        <v>1</v>
      </c>
      <c r="AJ28" s="53">
        <f t="shared" si="4"/>
        <v>0</v>
      </c>
      <c r="AK28" s="54">
        <f t="shared" si="2"/>
        <v>0</v>
      </c>
    </row>
    <row r="29" spans="2:38" s="61" customFormat="1" ht="201.6" customHeight="1" x14ac:dyDescent="0.25">
      <c r="B29" s="181" t="s">
        <v>67</v>
      </c>
      <c r="C29" s="181" t="s">
        <v>175</v>
      </c>
      <c r="D29" s="66">
        <v>24</v>
      </c>
      <c r="E29" s="65" t="s">
        <v>186</v>
      </c>
      <c r="F29" s="56">
        <v>2.5</v>
      </c>
      <c r="G29" s="66" t="s">
        <v>45</v>
      </c>
      <c r="H29" s="66" t="s">
        <v>68</v>
      </c>
      <c r="I29" s="65" t="s">
        <v>209</v>
      </c>
      <c r="J29" s="50" t="s">
        <v>40</v>
      </c>
      <c r="K29" s="58"/>
      <c r="L29" s="58"/>
      <c r="M29" s="58"/>
      <c r="N29" s="58"/>
      <c r="O29" s="137">
        <v>0.25</v>
      </c>
      <c r="P29" s="58"/>
      <c r="Q29" s="75">
        <v>1</v>
      </c>
      <c r="R29" s="59"/>
      <c r="S29" s="59"/>
      <c r="T29" s="59"/>
      <c r="U29" s="59"/>
      <c r="V29" s="59"/>
      <c r="W29" s="59"/>
      <c r="X29" s="59"/>
      <c r="Y29" s="59"/>
      <c r="Z29" s="59"/>
      <c r="AA29" s="137">
        <v>0.25</v>
      </c>
      <c r="AB29" s="59"/>
      <c r="AC29" s="75">
        <v>1</v>
      </c>
      <c r="AD29" s="59"/>
      <c r="AE29" s="59"/>
      <c r="AF29" s="59"/>
      <c r="AG29" s="59"/>
      <c r="AH29" s="59"/>
      <c r="AI29" s="52">
        <f t="shared" si="4"/>
        <v>2.5</v>
      </c>
      <c r="AJ29" s="53">
        <f t="shared" si="4"/>
        <v>0</v>
      </c>
      <c r="AK29" s="54">
        <f t="shared" si="2"/>
        <v>0</v>
      </c>
    </row>
    <row r="30" spans="2:38" s="61" customFormat="1" ht="138.6" customHeight="1" x14ac:dyDescent="0.25">
      <c r="B30" s="181" t="s">
        <v>71</v>
      </c>
      <c r="C30" s="181" t="s">
        <v>178</v>
      </c>
      <c r="D30" s="86">
        <v>33</v>
      </c>
      <c r="E30" s="67" t="s">
        <v>119</v>
      </c>
      <c r="F30" s="56">
        <v>1.5</v>
      </c>
      <c r="G30" s="86" t="s">
        <v>190</v>
      </c>
      <c r="H30" s="86" t="s">
        <v>73</v>
      </c>
      <c r="I30" s="71" t="s">
        <v>74</v>
      </c>
      <c r="J30" s="50" t="s">
        <v>40</v>
      </c>
      <c r="K30" s="58"/>
      <c r="L30" s="58"/>
      <c r="M30" s="58"/>
      <c r="N30" s="58"/>
      <c r="O30" s="58"/>
      <c r="P30" s="58"/>
      <c r="Q30" s="75">
        <v>0.5</v>
      </c>
      <c r="R30" s="59"/>
      <c r="S30" s="59"/>
      <c r="T30" s="59"/>
      <c r="U30" s="59"/>
      <c r="V30" s="59"/>
      <c r="W30" s="75">
        <v>0.5</v>
      </c>
      <c r="X30" s="59"/>
      <c r="Y30" s="59"/>
      <c r="Z30" s="59"/>
      <c r="AA30" s="59"/>
      <c r="AB30" s="59"/>
      <c r="AC30" s="75">
        <v>0.5</v>
      </c>
      <c r="AD30" s="59"/>
      <c r="AE30" s="59"/>
      <c r="AF30" s="59"/>
      <c r="AG30" s="59"/>
      <c r="AH30" s="59"/>
      <c r="AI30" s="52">
        <f t="shared" si="4"/>
        <v>1.5</v>
      </c>
      <c r="AJ30" s="53">
        <f t="shared" si="4"/>
        <v>0</v>
      </c>
      <c r="AK30" s="54">
        <f t="shared" si="2"/>
        <v>0</v>
      </c>
    </row>
    <row r="31" spans="2:38" s="178" customFormat="1" ht="39" customHeight="1" x14ac:dyDescent="0.25">
      <c r="B31" s="165" t="s">
        <v>75</v>
      </c>
      <c r="C31" s="97">
        <f>$F31/100</f>
        <v>0.06</v>
      </c>
      <c r="D31" s="167"/>
      <c r="E31" s="168"/>
      <c r="F31" s="169">
        <f>SUM(F32:F33)</f>
        <v>6</v>
      </c>
      <c r="G31" s="168"/>
      <c r="H31" s="170"/>
      <c r="I31" s="168"/>
      <c r="J31" s="171"/>
      <c r="K31" s="172"/>
      <c r="L31" s="173"/>
      <c r="M31" s="172"/>
      <c r="N31" s="173"/>
      <c r="O31" s="172"/>
      <c r="P31" s="173"/>
      <c r="Q31" s="174"/>
      <c r="R31" s="175"/>
      <c r="S31" s="174"/>
      <c r="T31" s="175"/>
      <c r="U31" s="174"/>
      <c r="V31" s="175"/>
      <c r="W31" s="174"/>
      <c r="X31" s="175"/>
      <c r="Y31" s="174"/>
      <c r="Z31" s="175"/>
      <c r="AA31" s="174"/>
      <c r="AB31" s="175"/>
      <c r="AC31" s="174"/>
      <c r="AD31" s="175"/>
      <c r="AE31" s="174"/>
      <c r="AF31" s="175"/>
      <c r="AG31" s="174"/>
      <c r="AH31" s="175"/>
      <c r="AI31" s="176"/>
      <c r="AJ31" s="175"/>
      <c r="AK31" s="175"/>
      <c r="AL31" s="177"/>
    </row>
    <row r="32" spans="2:38" s="61" customFormat="1" ht="185.4" customHeight="1" x14ac:dyDescent="0.25">
      <c r="B32" s="252" t="s">
        <v>260</v>
      </c>
      <c r="C32" s="252" t="s">
        <v>179</v>
      </c>
      <c r="D32" s="56">
        <v>37</v>
      </c>
      <c r="E32" s="157" t="s">
        <v>187</v>
      </c>
      <c r="F32" s="56">
        <v>5</v>
      </c>
      <c r="G32" s="144" t="s">
        <v>222</v>
      </c>
      <c r="H32" s="144" t="s">
        <v>144</v>
      </c>
      <c r="I32" s="157" t="s">
        <v>221</v>
      </c>
      <c r="J32" s="144" t="s">
        <v>40</v>
      </c>
      <c r="K32" s="24"/>
      <c r="L32" s="24"/>
      <c r="M32" s="24"/>
      <c r="N32" s="24"/>
      <c r="O32" s="74">
        <v>0.5</v>
      </c>
      <c r="P32" s="24"/>
      <c r="Q32" s="74">
        <v>0.5</v>
      </c>
      <c r="R32" s="25"/>
      <c r="S32" s="74">
        <v>0.5</v>
      </c>
      <c r="T32" s="25"/>
      <c r="U32" s="74">
        <v>0.5</v>
      </c>
      <c r="V32" s="25"/>
      <c r="W32" s="74">
        <v>0.5</v>
      </c>
      <c r="X32" s="25"/>
      <c r="Y32" s="74">
        <v>0.5</v>
      </c>
      <c r="Z32" s="25"/>
      <c r="AA32" s="74">
        <v>0.5</v>
      </c>
      <c r="AB32" s="25"/>
      <c r="AC32" s="74">
        <v>0.5</v>
      </c>
      <c r="AD32" s="25"/>
      <c r="AE32" s="74">
        <v>0.5</v>
      </c>
      <c r="AF32" s="25"/>
      <c r="AG32" s="74">
        <v>0.5</v>
      </c>
      <c r="AH32" s="25"/>
      <c r="AI32" s="52">
        <f t="shared" ref="AI32:AJ33" si="5">K32+M32+O32+Q32+S32+U32+W32+Y32+AA32+AC32+AE32+AG32</f>
        <v>5</v>
      </c>
      <c r="AJ32" s="53">
        <f t="shared" si="5"/>
        <v>0</v>
      </c>
      <c r="AK32" s="54">
        <f t="shared" si="2"/>
        <v>0</v>
      </c>
    </row>
    <row r="33" spans="2:37" s="61" customFormat="1" ht="92.4" customHeight="1" x14ac:dyDescent="0.25">
      <c r="B33" s="253"/>
      <c r="C33" s="253"/>
      <c r="D33" s="56">
        <v>38</v>
      </c>
      <c r="E33" s="158" t="s">
        <v>83</v>
      </c>
      <c r="F33" s="56">
        <v>1</v>
      </c>
      <c r="G33" s="144" t="s">
        <v>72</v>
      </c>
      <c r="H33" s="144" t="s">
        <v>166</v>
      </c>
      <c r="I33" s="157" t="s">
        <v>188</v>
      </c>
      <c r="J33" s="144" t="s">
        <v>40</v>
      </c>
      <c r="K33" s="24"/>
      <c r="L33" s="24"/>
      <c r="M33" s="24"/>
      <c r="N33" s="24"/>
      <c r="O33" s="24"/>
      <c r="P33" s="24"/>
      <c r="Q33" s="25"/>
      <c r="R33" s="25"/>
      <c r="S33" s="25"/>
      <c r="T33" s="25"/>
      <c r="U33" s="94"/>
      <c r="V33" s="25"/>
      <c r="W33" s="25"/>
      <c r="X33" s="25"/>
      <c r="Y33" s="74">
        <v>1</v>
      </c>
      <c r="Z33" s="25"/>
      <c r="AA33" s="59"/>
      <c r="AB33" s="25"/>
      <c r="AC33" s="25"/>
      <c r="AD33" s="25"/>
      <c r="AE33" s="94"/>
      <c r="AF33" s="25"/>
      <c r="AG33" s="25"/>
      <c r="AH33" s="25"/>
      <c r="AI33" s="52">
        <f t="shared" si="5"/>
        <v>1</v>
      </c>
      <c r="AJ33" s="53">
        <f t="shared" si="5"/>
        <v>0</v>
      </c>
      <c r="AK33" s="54">
        <f t="shared" si="2"/>
        <v>0</v>
      </c>
    </row>
    <row r="34" spans="2:37" s="42" customFormat="1" ht="31.5" customHeight="1" x14ac:dyDescent="0.25">
      <c r="B34" s="260" t="s">
        <v>100</v>
      </c>
      <c r="C34" s="262">
        <f>+C13+C15+C22+C27+C31</f>
        <v>0.30499999999999999</v>
      </c>
      <c r="D34" s="263"/>
      <c r="E34" s="266" t="s">
        <v>32</v>
      </c>
      <c r="F34" s="266"/>
      <c r="G34" s="266"/>
      <c r="H34" s="266"/>
      <c r="I34" s="266"/>
      <c r="J34" s="266"/>
      <c r="K34" s="40">
        <f t="shared" ref="K34:AJ34" si="6">SUM(K13:K33)</f>
        <v>0</v>
      </c>
      <c r="L34" s="40">
        <f t="shared" si="6"/>
        <v>0</v>
      </c>
      <c r="M34" s="69">
        <f t="shared" si="6"/>
        <v>0</v>
      </c>
      <c r="N34" s="70">
        <f t="shared" si="6"/>
        <v>0</v>
      </c>
      <c r="O34" s="69">
        <f t="shared" si="6"/>
        <v>0.75</v>
      </c>
      <c r="P34" s="70">
        <f t="shared" si="6"/>
        <v>0</v>
      </c>
      <c r="Q34" s="69">
        <f t="shared" si="6"/>
        <v>5.5</v>
      </c>
      <c r="R34" s="70">
        <f t="shared" si="6"/>
        <v>0</v>
      </c>
      <c r="S34" s="69">
        <f t="shared" si="6"/>
        <v>4.5</v>
      </c>
      <c r="T34" s="70">
        <f t="shared" si="6"/>
        <v>0</v>
      </c>
      <c r="U34" s="69">
        <f t="shared" si="6"/>
        <v>4.5</v>
      </c>
      <c r="V34" s="70">
        <f t="shared" si="6"/>
        <v>0</v>
      </c>
      <c r="W34" s="69">
        <f t="shared" si="6"/>
        <v>4.5</v>
      </c>
      <c r="X34" s="70">
        <f t="shared" si="6"/>
        <v>0</v>
      </c>
      <c r="Y34" s="69">
        <f t="shared" si="6"/>
        <v>2.5</v>
      </c>
      <c r="Z34" s="70">
        <f t="shared" si="6"/>
        <v>0</v>
      </c>
      <c r="AA34" s="69">
        <f t="shared" si="6"/>
        <v>3.75</v>
      </c>
      <c r="AB34" s="70">
        <f t="shared" si="6"/>
        <v>0</v>
      </c>
      <c r="AC34" s="69">
        <f t="shared" si="6"/>
        <v>3.5</v>
      </c>
      <c r="AD34" s="70">
        <f t="shared" si="6"/>
        <v>0</v>
      </c>
      <c r="AE34" s="69">
        <f t="shared" si="6"/>
        <v>0.5</v>
      </c>
      <c r="AF34" s="70">
        <f t="shared" si="6"/>
        <v>0</v>
      </c>
      <c r="AG34" s="69">
        <f t="shared" si="6"/>
        <v>0.5</v>
      </c>
      <c r="AH34" s="70">
        <f t="shared" si="6"/>
        <v>0</v>
      </c>
      <c r="AI34" s="139">
        <f t="shared" si="6"/>
        <v>30.5</v>
      </c>
      <c r="AJ34" s="69">
        <f t="shared" si="6"/>
        <v>0</v>
      </c>
      <c r="AK34" s="41">
        <f>AVERAGE(AK13:AK33)</f>
        <v>0</v>
      </c>
    </row>
    <row r="35" spans="2:37" s="42" customFormat="1" ht="31.5" customHeight="1" x14ac:dyDescent="0.25">
      <c r="B35" s="261"/>
      <c r="C35" s="264"/>
      <c r="D35" s="265"/>
      <c r="E35" s="266" t="s">
        <v>101</v>
      </c>
      <c r="F35" s="266"/>
      <c r="G35" s="266"/>
      <c r="H35" s="266"/>
      <c r="I35" s="266"/>
      <c r="J35" s="266"/>
      <c r="K35" s="40">
        <f>SUM(K13:K34)</f>
        <v>0</v>
      </c>
      <c r="L35" s="40">
        <f>SUM(L13:L34)</f>
        <v>0</v>
      </c>
      <c r="M35" s="69">
        <f>+M34</f>
        <v>0</v>
      </c>
      <c r="N35" s="70">
        <f>+N34</f>
        <v>0</v>
      </c>
      <c r="O35" s="69">
        <f>+O34+M35</f>
        <v>0.75</v>
      </c>
      <c r="P35" s="70">
        <f>+P34+N35</f>
        <v>0</v>
      </c>
      <c r="Q35" s="69">
        <f>+Q34+O35</f>
        <v>6.25</v>
      </c>
      <c r="R35" s="70">
        <f>+R34</f>
        <v>0</v>
      </c>
      <c r="S35" s="69">
        <f>Q35+S34</f>
        <v>10.75</v>
      </c>
      <c r="T35" s="70">
        <f t="shared" ref="T35:AG35" si="7">+R35+T34</f>
        <v>0</v>
      </c>
      <c r="U35" s="69">
        <f t="shared" si="7"/>
        <v>15.25</v>
      </c>
      <c r="V35" s="70">
        <f t="shared" si="7"/>
        <v>0</v>
      </c>
      <c r="W35" s="69">
        <f t="shared" si="7"/>
        <v>19.75</v>
      </c>
      <c r="X35" s="70">
        <f t="shared" si="7"/>
        <v>0</v>
      </c>
      <c r="Y35" s="69">
        <f t="shared" si="7"/>
        <v>22.25</v>
      </c>
      <c r="Z35" s="70">
        <f t="shared" si="7"/>
        <v>0</v>
      </c>
      <c r="AA35" s="69">
        <f t="shared" si="7"/>
        <v>26</v>
      </c>
      <c r="AB35" s="70">
        <f t="shared" si="7"/>
        <v>0</v>
      </c>
      <c r="AC35" s="69">
        <f t="shared" si="7"/>
        <v>29.5</v>
      </c>
      <c r="AD35" s="70">
        <f t="shared" si="7"/>
        <v>0</v>
      </c>
      <c r="AE35" s="69">
        <f t="shared" si="7"/>
        <v>30</v>
      </c>
      <c r="AF35" s="70">
        <f t="shared" si="7"/>
        <v>0</v>
      </c>
      <c r="AG35" s="69">
        <f t="shared" si="7"/>
        <v>30.5</v>
      </c>
      <c r="AH35" s="70">
        <f>+AF35+AH34</f>
        <v>0</v>
      </c>
      <c r="AI35" s="248"/>
      <c r="AJ35" s="249"/>
      <c r="AK35" s="250"/>
    </row>
    <row r="36" spans="2:37" ht="15" x14ac:dyDescent="0.25">
      <c r="J36" s="43"/>
    </row>
    <row r="37" spans="2:37" ht="17.399999999999999" x14ac:dyDescent="0.3">
      <c r="B37" s="45" t="s">
        <v>102</v>
      </c>
      <c r="J37" s="43"/>
    </row>
    <row r="38" spans="2:37" ht="20.399999999999999" x14ac:dyDescent="0.35">
      <c r="B38" s="46" t="s">
        <v>103</v>
      </c>
      <c r="J38" s="43"/>
      <c r="AI38" s="140"/>
    </row>
    <row r="39" spans="2:37" ht="20.399999999999999" x14ac:dyDescent="0.35">
      <c r="B39" s="46" t="s">
        <v>104</v>
      </c>
      <c r="J39" s="43"/>
    </row>
    <row r="40" spans="2:37" ht="18" x14ac:dyDescent="0.35">
      <c r="B40" s="131" t="s">
        <v>142</v>
      </c>
      <c r="J40" s="43"/>
    </row>
    <row r="41" spans="2:37" ht="18" x14ac:dyDescent="0.35">
      <c r="B41" s="131" t="s">
        <v>143</v>
      </c>
      <c r="J41" s="43"/>
    </row>
    <row r="42" spans="2:37" ht="15" x14ac:dyDescent="0.25">
      <c r="J42" s="43"/>
    </row>
    <row r="43" spans="2:37" ht="15" customHeight="1" x14ac:dyDescent="0.25">
      <c r="B43" s="251" t="s">
        <v>136</v>
      </c>
      <c r="C43" s="251"/>
      <c r="D43" s="251"/>
      <c r="E43" s="251"/>
      <c r="F43" s="251"/>
      <c r="G43" s="251"/>
      <c r="H43" s="251"/>
      <c r="I43" s="251"/>
      <c r="J43" s="251"/>
      <c r="K43" s="251"/>
      <c r="L43" s="251"/>
      <c r="M43" s="251"/>
      <c r="N43" s="251"/>
      <c r="O43" s="251"/>
      <c r="P43" s="251"/>
    </row>
    <row r="44" spans="2:37" ht="15" x14ac:dyDescent="0.25">
      <c r="J44" s="43"/>
    </row>
    <row r="45" spans="2:37" ht="15" x14ac:dyDescent="0.25">
      <c r="J45" s="43"/>
    </row>
    <row r="46" spans="2:37" ht="15" x14ac:dyDescent="0.25">
      <c r="E46" s="98"/>
      <c r="J46" s="43"/>
    </row>
  </sheetData>
  <mergeCells count="46">
    <mergeCell ref="B2:C4"/>
    <mergeCell ref="D2:AG4"/>
    <mergeCell ref="AH2:AK2"/>
    <mergeCell ref="AH3:AI3"/>
    <mergeCell ref="AJ3:AK3"/>
    <mergeCell ref="AH4:AK4"/>
    <mergeCell ref="C6:AK6"/>
    <mergeCell ref="C7:AK7"/>
    <mergeCell ref="C8:AK8"/>
    <mergeCell ref="B10:B12"/>
    <mergeCell ref="C10:C12"/>
    <mergeCell ref="D10:F10"/>
    <mergeCell ref="G10:G12"/>
    <mergeCell ref="H10:H12"/>
    <mergeCell ref="I10:I12"/>
    <mergeCell ref="J10:J12"/>
    <mergeCell ref="K10:AJ10"/>
    <mergeCell ref="AK10:AK12"/>
    <mergeCell ref="D11:D12"/>
    <mergeCell ref="E11:E12"/>
    <mergeCell ref="F11:F12"/>
    <mergeCell ref="K11:L11"/>
    <mergeCell ref="AI11:AJ11"/>
    <mergeCell ref="B16:B19"/>
    <mergeCell ref="C16:C19"/>
    <mergeCell ref="B20:B21"/>
    <mergeCell ref="C20:C21"/>
    <mergeCell ref="U11:V11"/>
    <mergeCell ref="W11:X11"/>
    <mergeCell ref="Y11:Z11"/>
    <mergeCell ref="AA11:AB11"/>
    <mergeCell ref="AC11:AD11"/>
    <mergeCell ref="AE11:AF11"/>
    <mergeCell ref="M11:N11"/>
    <mergeCell ref="O11:P11"/>
    <mergeCell ref="Q11:R11"/>
    <mergeCell ref="S11:T11"/>
    <mergeCell ref="AG11:AH11"/>
    <mergeCell ref="AI35:AK35"/>
    <mergeCell ref="B43:P43"/>
    <mergeCell ref="B32:B33"/>
    <mergeCell ref="C32:C33"/>
    <mergeCell ref="B34:B35"/>
    <mergeCell ref="C34:D35"/>
    <mergeCell ref="E34:J34"/>
    <mergeCell ref="E35:J35"/>
  </mergeCells>
  <conditionalFormatting sqref="O29">
    <cfRule type="cellIs" dxfId="82" priority="2" operator="greaterThan">
      <formula>"O"</formula>
    </cfRule>
  </conditionalFormatting>
  <conditionalFormatting sqref="Q18:V18">
    <cfRule type="cellIs" dxfId="81" priority="6" operator="greaterThan">
      <formula>"O"</formula>
    </cfRule>
  </conditionalFormatting>
  <conditionalFormatting sqref="Q13:AH17 O14 O32">
    <cfRule type="cellIs" dxfId="80" priority="8" operator="greaterThan">
      <formula>"O"</formula>
    </cfRule>
  </conditionalFormatting>
  <conditionalFormatting sqref="Q19:AH33">
    <cfRule type="cellIs" dxfId="79" priority="3" operator="greaterThan">
      <formula>"O"</formula>
    </cfRule>
  </conditionalFormatting>
  <conditionalFormatting sqref="X18:AH18">
    <cfRule type="cellIs" dxfId="78" priority="9" operator="greaterThan">
      <formula>"O"</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AL48"/>
  <sheetViews>
    <sheetView topLeftCell="A32" zoomScale="70" zoomScaleNormal="70" workbookViewId="0">
      <selection activeCell="E47" sqref="E47:AH47"/>
    </sheetView>
  </sheetViews>
  <sheetFormatPr baseColWidth="10" defaultColWidth="11.44140625" defaultRowHeight="10.199999999999999" x14ac:dyDescent="0.2"/>
  <cols>
    <col min="1" max="1" width="2.88671875" style="1" customWidth="1"/>
    <col min="2" max="2" width="29.5546875" style="2" customWidth="1"/>
    <col min="3" max="3" width="23.109375" style="1" customWidth="1"/>
    <col min="4" max="4" width="6.109375" style="2" customWidth="1"/>
    <col min="5" max="5" width="66.88671875" style="1" customWidth="1"/>
    <col min="6" max="6" width="13.44140625" style="3" customWidth="1"/>
    <col min="7" max="7" width="40.6640625" style="1" customWidth="1"/>
    <col min="8" max="8" width="23.88671875" style="2" customWidth="1"/>
    <col min="9" max="9" width="52.44140625" style="1" customWidth="1"/>
    <col min="10" max="10" width="22.88671875" style="2" customWidth="1"/>
    <col min="11" max="12" width="6.109375" style="1" hidden="1" customWidth="1"/>
    <col min="13" max="14" width="10.109375" style="1" customWidth="1"/>
    <col min="15" max="16" width="9.6640625" style="1" customWidth="1"/>
    <col min="17" max="32" width="9.109375" style="2" customWidth="1"/>
    <col min="33" max="33" width="10.44140625" style="2" customWidth="1"/>
    <col min="34" max="34" width="10.6640625" style="2" customWidth="1"/>
    <col min="35" max="35" width="15.5546875" style="1" customWidth="1"/>
    <col min="36" max="36" width="9.109375" style="1" customWidth="1"/>
    <col min="37" max="37" width="15.5546875" style="1" customWidth="1"/>
    <col min="38" max="16384" width="11.44140625" style="1"/>
  </cols>
  <sheetData>
    <row r="2" spans="2:37" ht="20.25" customHeight="1" x14ac:dyDescent="0.2">
      <c r="B2" s="291" t="s">
        <v>0</v>
      </c>
      <c r="C2" s="291"/>
      <c r="D2" s="292" t="s">
        <v>105</v>
      </c>
      <c r="E2" s="293"/>
      <c r="F2" s="293"/>
      <c r="G2" s="293"/>
      <c r="H2" s="293"/>
      <c r="I2" s="293"/>
      <c r="J2" s="293"/>
      <c r="K2" s="293"/>
      <c r="L2" s="293"/>
      <c r="M2" s="293"/>
      <c r="N2" s="293"/>
      <c r="O2" s="293"/>
      <c r="P2" s="293"/>
      <c r="Q2" s="293"/>
      <c r="R2" s="293"/>
      <c r="S2" s="293"/>
      <c r="T2" s="293"/>
      <c r="U2" s="293"/>
      <c r="V2" s="293"/>
      <c r="W2" s="293"/>
      <c r="X2" s="293"/>
      <c r="Y2" s="293"/>
      <c r="Z2" s="293"/>
      <c r="AA2" s="293"/>
      <c r="AB2" s="293"/>
      <c r="AC2" s="293"/>
      <c r="AD2" s="293"/>
      <c r="AE2" s="293"/>
      <c r="AF2" s="293"/>
      <c r="AG2" s="294"/>
      <c r="AH2" s="301" t="s">
        <v>1</v>
      </c>
      <c r="AI2" s="301"/>
      <c r="AJ2" s="301"/>
      <c r="AK2" s="301"/>
    </row>
    <row r="3" spans="2:37" ht="30" customHeight="1" x14ac:dyDescent="0.25">
      <c r="B3" s="291"/>
      <c r="C3" s="291"/>
      <c r="D3" s="295"/>
      <c r="E3" s="296"/>
      <c r="F3" s="296"/>
      <c r="G3" s="296"/>
      <c r="H3" s="296"/>
      <c r="I3" s="296"/>
      <c r="J3" s="296"/>
      <c r="K3" s="296"/>
      <c r="L3" s="296"/>
      <c r="M3" s="296"/>
      <c r="N3" s="296"/>
      <c r="O3" s="296"/>
      <c r="P3" s="296"/>
      <c r="Q3" s="296"/>
      <c r="R3" s="296"/>
      <c r="S3" s="296"/>
      <c r="T3" s="296"/>
      <c r="U3" s="296"/>
      <c r="V3" s="296"/>
      <c r="W3" s="296"/>
      <c r="X3" s="296"/>
      <c r="Y3" s="296"/>
      <c r="Z3" s="296"/>
      <c r="AA3" s="296"/>
      <c r="AB3" s="296"/>
      <c r="AC3" s="296"/>
      <c r="AD3" s="296"/>
      <c r="AE3" s="296"/>
      <c r="AF3" s="296"/>
      <c r="AG3" s="297"/>
      <c r="AH3" s="302" t="s">
        <v>245</v>
      </c>
      <c r="AI3" s="302"/>
      <c r="AJ3" s="303" t="s">
        <v>2</v>
      </c>
      <c r="AK3" s="303"/>
    </row>
    <row r="4" spans="2:37" ht="26.25" customHeight="1" x14ac:dyDescent="0.25">
      <c r="B4" s="291"/>
      <c r="C4" s="291"/>
      <c r="D4" s="298"/>
      <c r="E4" s="299"/>
      <c r="F4" s="299"/>
      <c r="G4" s="299"/>
      <c r="H4" s="299"/>
      <c r="I4" s="299"/>
      <c r="J4" s="299"/>
      <c r="K4" s="299"/>
      <c r="L4" s="299"/>
      <c r="M4" s="299"/>
      <c r="N4" s="299"/>
      <c r="O4" s="299"/>
      <c r="P4" s="299"/>
      <c r="Q4" s="299"/>
      <c r="R4" s="299"/>
      <c r="S4" s="299"/>
      <c r="T4" s="299"/>
      <c r="U4" s="299"/>
      <c r="V4" s="299"/>
      <c r="W4" s="299"/>
      <c r="X4" s="299"/>
      <c r="Y4" s="299"/>
      <c r="Z4" s="299"/>
      <c r="AA4" s="299"/>
      <c r="AB4" s="299"/>
      <c r="AC4" s="299"/>
      <c r="AD4" s="299"/>
      <c r="AE4" s="299"/>
      <c r="AF4" s="299"/>
      <c r="AG4" s="300"/>
      <c r="AH4" s="304" t="s">
        <v>246</v>
      </c>
      <c r="AI4" s="304"/>
      <c r="AJ4" s="304"/>
      <c r="AK4" s="304"/>
    </row>
    <row r="5" spans="2:37" ht="6.75" customHeight="1" x14ac:dyDescent="0.3">
      <c r="B5" s="47"/>
      <c r="AI5" s="4"/>
      <c r="AJ5"/>
      <c r="AK5"/>
    </row>
    <row r="6" spans="2:37" ht="24" customHeight="1" x14ac:dyDescent="0.3">
      <c r="B6" s="5" t="s">
        <v>3</v>
      </c>
      <c r="C6" s="268">
        <v>2024</v>
      </c>
      <c r="D6" s="269"/>
      <c r="E6" s="269"/>
      <c r="F6" s="269"/>
      <c r="G6" s="269"/>
      <c r="H6" s="269"/>
      <c r="I6" s="269"/>
      <c r="J6" s="269"/>
      <c r="K6" s="269"/>
      <c r="L6" s="269"/>
      <c r="M6" s="269"/>
      <c r="N6" s="269"/>
      <c r="O6" s="269"/>
      <c r="P6" s="269"/>
      <c r="Q6" s="269"/>
      <c r="R6" s="269"/>
      <c r="S6" s="269"/>
      <c r="T6" s="269"/>
      <c r="U6" s="269"/>
      <c r="V6" s="269"/>
      <c r="W6" s="269"/>
      <c r="X6" s="269"/>
      <c r="Y6" s="269"/>
      <c r="Z6" s="269"/>
      <c r="AA6" s="269"/>
      <c r="AB6" s="269"/>
      <c r="AC6" s="269"/>
      <c r="AD6" s="269"/>
      <c r="AE6" s="269"/>
      <c r="AF6" s="269"/>
      <c r="AG6" s="269"/>
      <c r="AH6" s="269"/>
      <c r="AI6" s="269"/>
      <c r="AJ6" s="269"/>
      <c r="AK6" s="270"/>
    </row>
    <row r="7" spans="2:37" ht="24" customHeight="1" x14ac:dyDescent="0.2">
      <c r="B7" s="6" t="s">
        <v>4</v>
      </c>
      <c r="C7" s="271" t="s">
        <v>5</v>
      </c>
      <c r="D7" s="272"/>
      <c r="E7" s="272"/>
      <c r="F7" s="272"/>
      <c r="G7" s="272"/>
      <c r="H7" s="272"/>
      <c r="I7" s="272"/>
      <c r="J7" s="272"/>
      <c r="K7" s="272"/>
      <c r="L7" s="272"/>
      <c r="M7" s="272"/>
      <c r="N7" s="272"/>
      <c r="O7" s="272"/>
      <c r="P7" s="272"/>
      <c r="Q7" s="272"/>
      <c r="R7" s="272"/>
      <c r="S7" s="272"/>
      <c r="T7" s="272"/>
      <c r="U7" s="272"/>
      <c r="V7" s="272"/>
      <c r="W7" s="272"/>
      <c r="X7" s="272"/>
      <c r="Y7" s="272"/>
      <c r="Z7" s="272"/>
      <c r="AA7" s="272"/>
      <c r="AB7" s="272"/>
      <c r="AC7" s="272"/>
      <c r="AD7" s="272"/>
      <c r="AE7" s="272"/>
      <c r="AF7" s="272"/>
      <c r="AG7" s="272"/>
      <c r="AH7" s="272"/>
      <c r="AI7" s="272"/>
      <c r="AJ7" s="272"/>
      <c r="AK7" s="273"/>
    </row>
    <row r="8" spans="2:37" ht="24" customHeight="1" x14ac:dyDescent="0.2">
      <c r="B8" s="6" t="s">
        <v>6</v>
      </c>
      <c r="C8" s="274" t="s">
        <v>7</v>
      </c>
      <c r="D8" s="274"/>
      <c r="E8" s="274"/>
      <c r="F8" s="274"/>
      <c r="G8" s="274"/>
      <c r="H8" s="274"/>
      <c r="I8" s="274"/>
      <c r="J8" s="274"/>
      <c r="K8" s="274"/>
      <c r="L8" s="274"/>
      <c r="M8" s="274"/>
      <c r="N8" s="274"/>
      <c r="O8" s="274"/>
      <c r="P8" s="274"/>
      <c r="Q8" s="274"/>
      <c r="R8" s="274"/>
      <c r="S8" s="274"/>
      <c r="T8" s="274"/>
      <c r="U8" s="274"/>
      <c r="V8" s="274"/>
      <c r="W8" s="274"/>
      <c r="X8" s="274"/>
      <c r="Y8" s="274"/>
      <c r="Z8" s="274"/>
      <c r="AA8" s="274"/>
      <c r="AB8" s="274"/>
      <c r="AC8" s="274"/>
      <c r="AD8" s="274"/>
      <c r="AE8" s="274"/>
      <c r="AF8" s="274"/>
      <c r="AG8" s="274"/>
      <c r="AH8" s="274"/>
      <c r="AI8" s="274"/>
      <c r="AJ8" s="274"/>
      <c r="AK8" s="274"/>
    </row>
    <row r="9" spans="2:37" s="8" customFormat="1" ht="13.2" x14ac:dyDescent="0.25">
      <c r="B9" s="7"/>
      <c r="D9" s="9"/>
      <c r="E9" s="10"/>
      <c r="F9" s="11"/>
      <c r="H9" s="9"/>
      <c r="J9" s="9"/>
      <c r="K9" s="10"/>
      <c r="L9" s="10"/>
      <c r="M9" s="10"/>
      <c r="N9" s="10"/>
      <c r="O9" s="10"/>
      <c r="P9" s="10"/>
      <c r="Q9" s="12"/>
      <c r="R9" s="13"/>
      <c r="S9" s="12"/>
      <c r="T9" s="13"/>
      <c r="U9" s="12"/>
      <c r="V9" s="13"/>
      <c r="W9" s="12"/>
      <c r="X9" s="13"/>
      <c r="Y9" s="12"/>
      <c r="Z9" s="13"/>
      <c r="AA9" s="12"/>
      <c r="AB9" s="13"/>
      <c r="AC9" s="12"/>
      <c r="AD9" s="13"/>
      <c r="AE9" s="12"/>
      <c r="AF9" s="13"/>
      <c r="AG9" s="13"/>
      <c r="AH9" s="13"/>
      <c r="AI9" s="12"/>
      <c r="AJ9" s="12"/>
    </row>
    <row r="10" spans="2:37" ht="21.75" customHeight="1" x14ac:dyDescent="0.2">
      <c r="B10" s="275" t="s">
        <v>8</v>
      </c>
      <c r="C10" s="260" t="s">
        <v>9</v>
      </c>
      <c r="D10" s="278" t="s">
        <v>10</v>
      </c>
      <c r="E10" s="279"/>
      <c r="F10" s="280"/>
      <c r="G10" s="260" t="s">
        <v>11</v>
      </c>
      <c r="H10" s="282" t="s">
        <v>12</v>
      </c>
      <c r="I10" s="282" t="s">
        <v>13</v>
      </c>
      <c r="J10" s="282" t="s">
        <v>14</v>
      </c>
      <c r="K10" s="283" t="s">
        <v>15</v>
      </c>
      <c r="L10" s="284"/>
      <c r="M10" s="284"/>
      <c r="N10" s="284"/>
      <c r="O10" s="284"/>
      <c r="P10" s="284"/>
      <c r="Q10" s="284"/>
      <c r="R10" s="284"/>
      <c r="S10" s="284"/>
      <c r="T10" s="284"/>
      <c r="U10" s="284"/>
      <c r="V10" s="284"/>
      <c r="W10" s="284"/>
      <c r="X10" s="284"/>
      <c r="Y10" s="284"/>
      <c r="Z10" s="284"/>
      <c r="AA10" s="284"/>
      <c r="AB10" s="284"/>
      <c r="AC10" s="284"/>
      <c r="AD10" s="284"/>
      <c r="AE10" s="284"/>
      <c r="AF10" s="284"/>
      <c r="AG10" s="284"/>
      <c r="AH10" s="284"/>
      <c r="AI10" s="284"/>
      <c r="AJ10" s="285"/>
      <c r="AK10" s="286" t="s">
        <v>16</v>
      </c>
    </row>
    <row r="11" spans="2:37" ht="32.25" customHeight="1" x14ac:dyDescent="0.2">
      <c r="B11" s="267"/>
      <c r="C11" s="276"/>
      <c r="D11" s="287" t="s">
        <v>17</v>
      </c>
      <c r="E11" s="287" t="s">
        <v>18</v>
      </c>
      <c r="F11" s="289" t="s">
        <v>19</v>
      </c>
      <c r="G11" s="281"/>
      <c r="H11" s="276"/>
      <c r="I11" s="276"/>
      <c r="J11" s="276"/>
      <c r="K11" s="267" t="s">
        <v>20</v>
      </c>
      <c r="L11" s="267"/>
      <c r="M11" s="267" t="s">
        <v>21</v>
      </c>
      <c r="N11" s="267"/>
      <c r="O11" s="267" t="s">
        <v>22</v>
      </c>
      <c r="P11" s="267"/>
      <c r="Q11" s="267" t="s">
        <v>23</v>
      </c>
      <c r="R11" s="267"/>
      <c r="S11" s="267" t="s">
        <v>24</v>
      </c>
      <c r="T11" s="267"/>
      <c r="U11" s="267" t="s">
        <v>25</v>
      </c>
      <c r="V11" s="267"/>
      <c r="W11" s="267" t="s">
        <v>26</v>
      </c>
      <c r="X11" s="267"/>
      <c r="Y11" s="267" t="s">
        <v>27</v>
      </c>
      <c r="Z11" s="267"/>
      <c r="AA11" s="267" t="s">
        <v>28</v>
      </c>
      <c r="AB11" s="267"/>
      <c r="AC11" s="267" t="s">
        <v>29</v>
      </c>
      <c r="AD11" s="267"/>
      <c r="AE11" s="267" t="s">
        <v>30</v>
      </c>
      <c r="AF11" s="267"/>
      <c r="AG11" s="267" t="s">
        <v>31</v>
      </c>
      <c r="AH11" s="267"/>
      <c r="AI11" s="267" t="s">
        <v>32</v>
      </c>
      <c r="AJ11" s="267"/>
      <c r="AK11" s="286"/>
    </row>
    <row r="12" spans="2:37" ht="53.25" customHeight="1" x14ac:dyDescent="0.2">
      <c r="B12" s="267"/>
      <c r="C12" s="277"/>
      <c r="D12" s="288"/>
      <c r="E12" s="288"/>
      <c r="F12" s="290"/>
      <c r="G12" s="261"/>
      <c r="H12" s="277"/>
      <c r="I12" s="277"/>
      <c r="J12" s="277"/>
      <c r="K12" s="90" t="s">
        <v>33</v>
      </c>
      <c r="L12" s="14" t="s">
        <v>34</v>
      </c>
      <c r="M12" s="90" t="s">
        <v>33</v>
      </c>
      <c r="N12" s="14" t="s">
        <v>34</v>
      </c>
      <c r="O12" s="90" t="s">
        <v>140</v>
      </c>
      <c r="P12" s="14" t="s">
        <v>141</v>
      </c>
      <c r="Q12" s="15" t="s">
        <v>140</v>
      </c>
      <c r="R12" s="16" t="s">
        <v>141</v>
      </c>
      <c r="S12" s="15" t="s">
        <v>140</v>
      </c>
      <c r="T12" s="16" t="s">
        <v>141</v>
      </c>
      <c r="U12" s="15" t="s">
        <v>140</v>
      </c>
      <c r="V12" s="16" t="s">
        <v>141</v>
      </c>
      <c r="W12" s="15" t="s">
        <v>140</v>
      </c>
      <c r="X12" s="16" t="s">
        <v>141</v>
      </c>
      <c r="Y12" s="15" t="s">
        <v>140</v>
      </c>
      <c r="Z12" s="16" t="s">
        <v>141</v>
      </c>
      <c r="AA12" s="15" t="s">
        <v>140</v>
      </c>
      <c r="AB12" s="16" t="s">
        <v>141</v>
      </c>
      <c r="AC12" s="15" t="s">
        <v>140</v>
      </c>
      <c r="AD12" s="16" t="s">
        <v>141</v>
      </c>
      <c r="AE12" s="15" t="s">
        <v>140</v>
      </c>
      <c r="AF12" s="16" t="s">
        <v>141</v>
      </c>
      <c r="AG12" s="15" t="s">
        <v>140</v>
      </c>
      <c r="AH12" s="16" t="s">
        <v>141</v>
      </c>
      <c r="AI12" s="15" t="s">
        <v>140</v>
      </c>
      <c r="AJ12" s="16" t="s">
        <v>141</v>
      </c>
      <c r="AK12" s="286"/>
    </row>
    <row r="13" spans="2:37" ht="27.75" customHeight="1" x14ac:dyDescent="0.2">
      <c r="B13" s="26" t="s">
        <v>41</v>
      </c>
      <c r="C13" s="97">
        <f>$F13/100</f>
        <v>0.02</v>
      </c>
      <c r="D13" s="27"/>
      <c r="E13" s="28"/>
      <c r="F13" s="136">
        <f>SUM(F14)</f>
        <v>2</v>
      </c>
      <c r="G13" s="28"/>
      <c r="H13" s="29"/>
      <c r="I13" s="28"/>
      <c r="J13" s="30"/>
      <c r="K13" s="22"/>
      <c r="L13" s="23"/>
      <c r="M13" s="22"/>
      <c r="N13" s="23"/>
      <c r="O13" s="22"/>
      <c r="P13" s="23"/>
      <c r="Q13" s="31"/>
      <c r="R13" s="32"/>
      <c r="S13" s="31"/>
      <c r="T13" s="32"/>
      <c r="U13" s="31"/>
      <c r="V13" s="32"/>
      <c r="W13" s="31"/>
      <c r="X13" s="32"/>
      <c r="Y13" s="31"/>
      <c r="Z13" s="32"/>
      <c r="AA13" s="31"/>
      <c r="AB13" s="32"/>
      <c r="AC13" s="31"/>
      <c r="AD13" s="32"/>
      <c r="AE13" s="31"/>
      <c r="AF13" s="32"/>
      <c r="AG13" s="31"/>
      <c r="AH13" s="32"/>
      <c r="AI13" s="52"/>
      <c r="AJ13" s="32"/>
      <c r="AK13" s="32"/>
    </row>
    <row r="14" spans="2:37" s="61" customFormat="1" ht="114.75" customHeight="1" x14ac:dyDescent="0.25">
      <c r="B14" s="57" t="s">
        <v>146</v>
      </c>
      <c r="C14" s="65" t="s">
        <v>193</v>
      </c>
      <c r="D14" s="144">
        <v>3</v>
      </c>
      <c r="E14" s="65" t="s">
        <v>194</v>
      </c>
      <c r="F14" s="132">
        <v>2</v>
      </c>
      <c r="G14" s="50" t="s">
        <v>45</v>
      </c>
      <c r="H14" s="50" t="s">
        <v>147</v>
      </c>
      <c r="I14" s="65" t="s">
        <v>226</v>
      </c>
      <c r="J14" s="50" t="s">
        <v>40</v>
      </c>
      <c r="K14" s="58"/>
      <c r="L14" s="58"/>
      <c r="M14" s="58"/>
      <c r="N14" s="58"/>
      <c r="O14" s="25"/>
      <c r="P14" s="58"/>
      <c r="Q14" s="75">
        <v>1</v>
      </c>
      <c r="R14" s="59"/>
      <c r="S14" s="93"/>
      <c r="T14" s="40"/>
      <c r="U14" s="93"/>
      <c r="V14" s="59"/>
      <c r="W14" s="59"/>
      <c r="X14" s="59"/>
      <c r="Y14" s="59"/>
      <c r="Z14" s="59"/>
      <c r="AA14" s="75">
        <v>1</v>
      </c>
      <c r="AB14" s="59"/>
      <c r="AC14" s="59"/>
      <c r="AD14" s="59"/>
      <c r="AE14" s="59"/>
      <c r="AF14" s="59"/>
      <c r="AG14" s="59"/>
      <c r="AH14" s="59"/>
      <c r="AI14" s="60">
        <f t="shared" ref="AI14" si="0">K14+M14+O14+Q14+S14+U14+W14+Y14+AA14+AC14+AE14+AG14</f>
        <v>2</v>
      </c>
      <c r="AJ14" s="33">
        <f>L14+N14+P14+R14+T14+V14+X14+Z14+AB14+AD14+AF14+AH14</f>
        <v>0</v>
      </c>
      <c r="AK14" s="54">
        <f>AJ14/AI14</f>
        <v>0</v>
      </c>
    </row>
    <row r="15" spans="2:37" s="61" customFormat="1" ht="24.75" customHeight="1" x14ac:dyDescent="0.25">
      <c r="B15" s="26" t="s">
        <v>43</v>
      </c>
      <c r="C15" s="97">
        <f>$F15/100</f>
        <v>0.115</v>
      </c>
      <c r="D15" s="27"/>
      <c r="E15" s="28"/>
      <c r="F15" s="136">
        <f>SUM(F16:F21)</f>
        <v>11.5</v>
      </c>
      <c r="G15" s="28"/>
      <c r="H15" s="29"/>
      <c r="I15" s="28"/>
      <c r="J15" s="30"/>
      <c r="K15" s="22"/>
      <c r="L15" s="23"/>
      <c r="M15" s="22"/>
      <c r="N15" s="23"/>
      <c r="O15" s="22"/>
      <c r="P15" s="23"/>
      <c r="Q15" s="31"/>
      <c r="R15" s="32"/>
      <c r="S15" s="31"/>
      <c r="T15" s="32"/>
      <c r="U15" s="31"/>
      <c r="V15" s="32"/>
      <c r="W15" s="31"/>
      <c r="X15" s="32"/>
      <c r="Y15" s="31"/>
      <c r="Z15" s="32"/>
      <c r="AA15" s="31"/>
      <c r="AB15" s="32"/>
      <c r="AC15" s="31"/>
      <c r="AD15" s="32"/>
      <c r="AE15" s="31"/>
      <c r="AF15" s="32"/>
      <c r="AG15" s="31"/>
      <c r="AH15" s="32"/>
      <c r="AI15" s="52"/>
      <c r="AJ15" s="32"/>
      <c r="AK15" s="32"/>
    </row>
    <row r="16" spans="2:37" s="61" customFormat="1" ht="95.4" customHeight="1" x14ac:dyDescent="0.25">
      <c r="B16" s="254" t="s">
        <v>44</v>
      </c>
      <c r="C16" s="257" t="s">
        <v>184</v>
      </c>
      <c r="D16" s="62">
        <v>4</v>
      </c>
      <c r="E16" s="78" t="s">
        <v>185</v>
      </c>
      <c r="F16" s="64">
        <v>1</v>
      </c>
      <c r="G16" s="50" t="s">
        <v>45</v>
      </c>
      <c r="H16" s="62" t="s">
        <v>46</v>
      </c>
      <c r="I16" s="55" t="s">
        <v>47</v>
      </c>
      <c r="J16" s="50" t="s">
        <v>40</v>
      </c>
      <c r="K16" s="58"/>
      <c r="L16" s="58"/>
      <c r="M16" s="58"/>
      <c r="N16" s="58"/>
      <c r="O16" s="58"/>
      <c r="P16" s="58"/>
      <c r="Q16" s="75">
        <v>1</v>
      </c>
      <c r="R16" s="59"/>
      <c r="S16" s="93"/>
      <c r="T16" s="93"/>
      <c r="U16" s="93"/>
      <c r="V16" s="59"/>
      <c r="W16" s="59"/>
      <c r="X16" s="59"/>
      <c r="Y16" s="59"/>
      <c r="Z16" s="59"/>
      <c r="AA16" s="59"/>
      <c r="AB16" s="59"/>
      <c r="AC16" s="59"/>
      <c r="AD16" s="59"/>
      <c r="AE16" s="59"/>
      <c r="AF16" s="59"/>
      <c r="AG16" s="59"/>
      <c r="AH16" s="59"/>
      <c r="AI16" s="60">
        <f t="shared" ref="AI16:AJ21" si="1">K16+M16+O16+Q16+S16+U16+W16+Y16+AA16+AC16+AE16+AG16</f>
        <v>1</v>
      </c>
      <c r="AJ16" s="53">
        <f t="shared" si="1"/>
        <v>0</v>
      </c>
      <c r="AK16" s="54">
        <f t="shared" ref="AK16:AK33" si="2">AJ16/AI16</f>
        <v>0</v>
      </c>
    </row>
    <row r="17" spans="2:38" s="61" customFormat="1" ht="95.4" customHeight="1" x14ac:dyDescent="0.25">
      <c r="B17" s="255"/>
      <c r="C17" s="258"/>
      <c r="D17" s="62">
        <v>5</v>
      </c>
      <c r="E17" s="55" t="s">
        <v>201</v>
      </c>
      <c r="F17" s="64">
        <v>3</v>
      </c>
      <c r="G17" s="50" t="s">
        <v>45</v>
      </c>
      <c r="H17" s="62" t="s">
        <v>111</v>
      </c>
      <c r="I17" s="55" t="s">
        <v>112</v>
      </c>
      <c r="J17" s="50" t="s">
        <v>40</v>
      </c>
      <c r="K17" s="58"/>
      <c r="L17" s="58"/>
      <c r="M17" s="58"/>
      <c r="N17" s="58"/>
      <c r="O17" s="58"/>
      <c r="P17" s="58"/>
      <c r="Q17" s="75">
        <v>1</v>
      </c>
      <c r="R17" s="59"/>
      <c r="S17" s="93"/>
      <c r="T17" s="93"/>
      <c r="U17" s="93"/>
      <c r="V17" s="93"/>
      <c r="W17" s="75">
        <v>1</v>
      </c>
      <c r="X17" s="93"/>
      <c r="Y17" s="93"/>
      <c r="Z17" s="93"/>
      <c r="AA17" s="93"/>
      <c r="AB17" s="59"/>
      <c r="AC17" s="75">
        <v>1</v>
      </c>
      <c r="AD17" s="59"/>
      <c r="AE17" s="59"/>
      <c r="AF17" s="59"/>
      <c r="AG17" s="59"/>
      <c r="AH17" s="59"/>
      <c r="AI17" s="60">
        <f t="shared" si="1"/>
        <v>3</v>
      </c>
      <c r="AJ17" s="53">
        <f t="shared" si="1"/>
        <v>0</v>
      </c>
      <c r="AK17" s="54">
        <f t="shared" si="2"/>
        <v>0</v>
      </c>
    </row>
    <row r="18" spans="2:38" s="61" customFormat="1" ht="95.4" customHeight="1" x14ac:dyDescent="0.25">
      <c r="B18" s="255"/>
      <c r="C18" s="258"/>
      <c r="D18" s="148">
        <v>7</v>
      </c>
      <c r="E18" s="80" t="s">
        <v>202</v>
      </c>
      <c r="F18" s="56">
        <v>2</v>
      </c>
      <c r="G18" s="144" t="s">
        <v>195</v>
      </c>
      <c r="H18" s="80" t="s">
        <v>49</v>
      </c>
      <c r="I18" s="65" t="s">
        <v>228</v>
      </c>
      <c r="J18" s="161"/>
      <c r="K18" s="58"/>
      <c r="L18" s="58"/>
      <c r="M18" s="58"/>
      <c r="N18" s="58"/>
      <c r="O18" s="58"/>
      <c r="P18" s="58"/>
      <c r="Q18" s="59"/>
      <c r="R18" s="59"/>
      <c r="S18" s="75">
        <v>1</v>
      </c>
      <c r="T18" s="93"/>
      <c r="U18" s="93"/>
      <c r="V18" s="93"/>
      <c r="W18" s="95"/>
      <c r="X18" s="93"/>
      <c r="Y18" s="93"/>
      <c r="Z18" s="93"/>
      <c r="AA18" s="75">
        <v>1</v>
      </c>
      <c r="AB18" s="59"/>
      <c r="AC18" s="59"/>
      <c r="AD18" s="59"/>
      <c r="AE18" s="59"/>
      <c r="AF18" s="59"/>
      <c r="AG18" s="59"/>
      <c r="AH18" s="59"/>
      <c r="AI18" s="60">
        <f t="shared" si="1"/>
        <v>2</v>
      </c>
      <c r="AJ18" s="53">
        <f t="shared" si="1"/>
        <v>0</v>
      </c>
      <c r="AK18" s="54">
        <f>AJ18/AI18</f>
        <v>0</v>
      </c>
    </row>
    <row r="19" spans="2:38" s="61" customFormat="1" ht="56.4" customHeight="1" x14ac:dyDescent="0.25">
      <c r="B19" s="256"/>
      <c r="C19" s="259"/>
      <c r="D19" s="144">
        <v>8</v>
      </c>
      <c r="E19" s="65" t="s">
        <v>110</v>
      </c>
      <c r="F19" s="64">
        <v>2</v>
      </c>
      <c r="G19" s="50" t="s">
        <v>45</v>
      </c>
      <c r="H19" s="62" t="s">
        <v>111</v>
      </c>
      <c r="I19" s="55" t="s">
        <v>113</v>
      </c>
      <c r="J19" s="50" t="s">
        <v>40</v>
      </c>
      <c r="K19" s="58"/>
      <c r="L19" s="58"/>
      <c r="M19" s="58"/>
      <c r="N19" s="58"/>
      <c r="O19" s="58"/>
      <c r="P19" s="58"/>
      <c r="Q19" s="59"/>
      <c r="R19" s="59"/>
      <c r="S19" s="75">
        <v>1</v>
      </c>
      <c r="T19" s="59"/>
      <c r="U19" s="93"/>
      <c r="V19" s="59"/>
      <c r="W19" s="59"/>
      <c r="X19" s="59"/>
      <c r="Y19" s="59"/>
      <c r="Z19" s="59"/>
      <c r="AA19" s="75">
        <v>1</v>
      </c>
      <c r="AB19" s="59"/>
      <c r="AC19" s="59"/>
      <c r="AD19" s="59"/>
      <c r="AE19" s="59"/>
      <c r="AF19" s="59"/>
      <c r="AG19" s="59"/>
      <c r="AH19" s="59"/>
      <c r="AI19" s="60">
        <f t="shared" si="1"/>
        <v>2</v>
      </c>
      <c r="AJ19" s="53">
        <f t="shared" si="1"/>
        <v>0</v>
      </c>
      <c r="AK19" s="54">
        <f t="shared" si="2"/>
        <v>0</v>
      </c>
    </row>
    <row r="20" spans="2:38" s="61" customFormat="1" ht="83.25" customHeight="1" x14ac:dyDescent="0.25">
      <c r="B20" s="257" t="s">
        <v>48</v>
      </c>
      <c r="C20" s="257" t="s">
        <v>206</v>
      </c>
      <c r="D20" s="144">
        <v>10</v>
      </c>
      <c r="E20" s="157" t="s">
        <v>196</v>
      </c>
      <c r="F20" s="64">
        <v>2</v>
      </c>
      <c r="G20" s="50" t="s">
        <v>195</v>
      </c>
      <c r="H20" s="62" t="s">
        <v>197</v>
      </c>
      <c r="I20" s="65" t="s">
        <v>198</v>
      </c>
      <c r="J20" s="50"/>
      <c r="K20" s="58"/>
      <c r="L20" s="58"/>
      <c r="M20" s="58"/>
      <c r="N20" s="58"/>
      <c r="O20" s="58"/>
      <c r="P20" s="58"/>
      <c r="Q20" s="59"/>
      <c r="R20" s="59"/>
      <c r="S20" s="59"/>
      <c r="T20" s="59"/>
      <c r="U20" s="75">
        <v>2</v>
      </c>
      <c r="V20" s="59"/>
      <c r="W20" s="59"/>
      <c r="X20" s="59"/>
      <c r="Y20" s="59"/>
      <c r="Z20" s="59"/>
      <c r="AA20" s="59"/>
      <c r="AB20" s="59"/>
      <c r="AC20" s="59"/>
      <c r="AD20" s="59"/>
      <c r="AE20" s="59"/>
      <c r="AF20" s="59"/>
      <c r="AG20" s="59"/>
      <c r="AH20" s="59"/>
      <c r="AI20" s="60">
        <f t="shared" si="1"/>
        <v>2</v>
      </c>
      <c r="AJ20" s="53">
        <f t="shared" si="1"/>
        <v>0</v>
      </c>
      <c r="AK20" s="54">
        <f t="shared" si="2"/>
        <v>0</v>
      </c>
    </row>
    <row r="21" spans="2:38" s="61" customFormat="1" ht="94.95" customHeight="1" x14ac:dyDescent="0.25">
      <c r="B21" s="259"/>
      <c r="C21" s="259"/>
      <c r="D21" s="160">
        <v>12</v>
      </c>
      <c r="E21" s="80" t="s">
        <v>233</v>
      </c>
      <c r="F21" s="56">
        <v>1.5</v>
      </c>
      <c r="G21" s="144" t="s">
        <v>45</v>
      </c>
      <c r="H21" s="144" t="s">
        <v>109</v>
      </c>
      <c r="I21" s="63" t="s">
        <v>234</v>
      </c>
      <c r="J21" s="50" t="s">
        <v>40</v>
      </c>
      <c r="K21" s="34"/>
      <c r="L21" s="34"/>
      <c r="M21" s="34"/>
      <c r="N21" s="34"/>
      <c r="O21" s="34"/>
      <c r="P21" s="34"/>
      <c r="Q21" s="76">
        <v>0.5</v>
      </c>
      <c r="R21" s="35"/>
      <c r="S21" s="35"/>
      <c r="T21" s="35"/>
      <c r="U21" s="35"/>
      <c r="V21" s="35"/>
      <c r="W21" s="76">
        <v>0.5</v>
      </c>
      <c r="X21" s="35"/>
      <c r="Y21" s="35"/>
      <c r="Z21" s="35"/>
      <c r="AA21" s="35"/>
      <c r="AB21" s="35"/>
      <c r="AC21" s="76">
        <v>0.5</v>
      </c>
      <c r="AD21" s="35"/>
      <c r="AE21" s="35"/>
      <c r="AF21" s="35"/>
      <c r="AG21" s="35"/>
      <c r="AH21" s="35"/>
      <c r="AI21" s="52">
        <f t="shared" si="1"/>
        <v>1.5</v>
      </c>
      <c r="AJ21" s="53">
        <f t="shared" si="1"/>
        <v>0</v>
      </c>
      <c r="AK21" s="54">
        <f t="shared" si="2"/>
        <v>0</v>
      </c>
    </row>
    <row r="22" spans="2:38" s="61" customFormat="1" ht="22.5" customHeight="1" x14ac:dyDescent="0.25">
      <c r="B22" s="26" t="s">
        <v>50</v>
      </c>
      <c r="C22" s="97">
        <f>$F22/100</f>
        <v>0.06</v>
      </c>
      <c r="D22" s="27"/>
      <c r="E22" s="28" t="s">
        <v>51</v>
      </c>
      <c r="F22" s="180">
        <f>SUM(F23:F26)</f>
        <v>6</v>
      </c>
      <c r="G22" s="28"/>
      <c r="H22" s="29"/>
      <c r="I22" s="28"/>
      <c r="J22" s="30"/>
      <c r="K22" s="22"/>
      <c r="L22" s="23"/>
      <c r="M22" s="22"/>
      <c r="N22" s="23"/>
      <c r="O22" s="22"/>
      <c r="P22" s="23"/>
      <c r="Q22" s="31"/>
      <c r="R22" s="32"/>
      <c r="S22" s="31"/>
      <c r="T22" s="32"/>
      <c r="U22" s="31"/>
      <c r="V22" s="32"/>
      <c r="W22" s="31"/>
      <c r="X22" s="32"/>
      <c r="Y22" s="31"/>
      <c r="Z22" s="32"/>
      <c r="AA22" s="31"/>
      <c r="AB22" s="32"/>
      <c r="AC22" s="31"/>
      <c r="AD22" s="32"/>
      <c r="AE22" s="31"/>
      <c r="AF22" s="32"/>
      <c r="AG22" s="31"/>
      <c r="AH22" s="32"/>
      <c r="AI22" s="52"/>
      <c r="AJ22" s="32"/>
      <c r="AK22" s="32"/>
    </row>
    <row r="23" spans="2:38" s="61" customFormat="1" ht="74.400000000000006" customHeight="1" x14ac:dyDescent="0.25">
      <c r="B23" s="181" t="s">
        <v>52</v>
      </c>
      <c r="C23" s="181" t="s">
        <v>170</v>
      </c>
      <c r="D23" s="84">
        <v>17</v>
      </c>
      <c r="E23" s="63" t="s">
        <v>53</v>
      </c>
      <c r="F23" s="64">
        <v>2</v>
      </c>
      <c r="G23" s="86" t="s">
        <v>45</v>
      </c>
      <c r="H23" s="86" t="s">
        <v>54</v>
      </c>
      <c r="I23" s="63" t="s">
        <v>240</v>
      </c>
      <c r="J23" s="50" t="s">
        <v>40</v>
      </c>
      <c r="K23" s="58"/>
      <c r="L23" s="58"/>
      <c r="M23" s="58"/>
      <c r="N23" s="58"/>
      <c r="O23" s="58"/>
      <c r="P23" s="58"/>
      <c r="Q23" s="93"/>
      <c r="R23" s="59"/>
      <c r="S23" s="75">
        <v>2</v>
      </c>
      <c r="T23" s="59"/>
      <c r="U23" s="59"/>
      <c r="V23" s="59"/>
      <c r="W23" s="59"/>
      <c r="X23" s="59"/>
      <c r="Y23" s="59"/>
      <c r="Z23" s="59"/>
      <c r="AA23" s="59"/>
      <c r="AB23" s="59"/>
      <c r="AC23" s="59"/>
      <c r="AD23" s="59"/>
      <c r="AE23" s="59"/>
      <c r="AF23" s="59"/>
      <c r="AG23" s="59"/>
      <c r="AH23" s="59"/>
      <c r="AI23" s="60">
        <f t="shared" ref="AI23:AJ26" si="3">K23+M23+O23+Q23+S23+U23+W23+Y23+AA23+AC23+AE23+AG23</f>
        <v>2</v>
      </c>
      <c r="AJ23" s="53">
        <f t="shared" si="3"/>
        <v>0</v>
      </c>
      <c r="AK23" s="54">
        <f t="shared" si="2"/>
        <v>0</v>
      </c>
    </row>
    <row r="24" spans="2:38" s="61" customFormat="1" ht="121.5" customHeight="1" x14ac:dyDescent="0.25">
      <c r="B24" s="81" t="s">
        <v>55</v>
      </c>
      <c r="C24" s="81" t="s">
        <v>171</v>
      </c>
      <c r="D24" s="150">
        <v>18</v>
      </c>
      <c r="E24" s="65" t="s">
        <v>56</v>
      </c>
      <c r="F24" s="64">
        <v>1</v>
      </c>
      <c r="G24" s="86" t="s">
        <v>45</v>
      </c>
      <c r="H24" s="86" t="s">
        <v>57</v>
      </c>
      <c r="I24" s="63" t="s">
        <v>58</v>
      </c>
      <c r="J24" s="50" t="s">
        <v>40</v>
      </c>
      <c r="K24" s="58"/>
      <c r="L24" s="58"/>
      <c r="M24" s="58"/>
      <c r="N24" s="58"/>
      <c r="O24" s="58"/>
      <c r="P24" s="58"/>
      <c r="Q24" s="93"/>
      <c r="R24" s="59"/>
      <c r="S24" s="59"/>
      <c r="T24" s="59"/>
      <c r="U24" s="59"/>
      <c r="V24" s="59"/>
      <c r="W24" s="59"/>
      <c r="X24" s="59"/>
      <c r="Y24" s="75">
        <v>1</v>
      </c>
      <c r="Z24" s="59"/>
      <c r="AA24" s="59"/>
      <c r="AB24" s="59"/>
      <c r="AC24" s="59"/>
      <c r="AD24" s="59"/>
      <c r="AE24" s="59"/>
      <c r="AF24" s="59"/>
      <c r="AG24" s="59"/>
      <c r="AH24" s="59"/>
      <c r="AI24" s="60">
        <f t="shared" si="3"/>
        <v>1</v>
      </c>
      <c r="AJ24" s="53">
        <f t="shared" si="3"/>
        <v>0</v>
      </c>
      <c r="AK24" s="54">
        <f t="shared" si="2"/>
        <v>0</v>
      </c>
    </row>
    <row r="25" spans="2:38" s="61" customFormat="1" ht="192.6" customHeight="1" x14ac:dyDescent="0.25">
      <c r="B25" s="71" t="s">
        <v>59</v>
      </c>
      <c r="C25" s="36" t="s">
        <v>172</v>
      </c>
      <c r="D25" s="150">
        <v>20</v>
      </c>
      <c r="E25" s="65" t="s">
        <v>60</v>
      </c>
      <c r="F25" s="56">
        <v>2</v>
      </c>
      <c r="G25" s="66" t="s">
        <v>45</v>
      </c>
      <c r="H25" s="66" t="s">
        <v>61</v>
      </c>
      <c r="I25" s="65" t="s">
        <v>211</v>
      </c>
      <c r="J25" s="50" t="s">
        <v>40</v>
      </c>
      <c r="K25" s="58"/>
      <c r="L25" s="58"/>
      <c r="M25" s="58"/>
      <c r="N25" s="58"/>
      <c r="O25" s="58"/>
      <c r="P25" s="58"/>
      <c r="Q25" s="59"/>
      <c r="R25" s="59"/>
      <c r="S25" s="59"/>
      <c r="T25" s="59"/>
      <c r="U25" s="59"/>
      <c r="V25" s="59"/>
      <c r="W25" s="75">
        <v>2</v>
      </c>
      <c r="X25" s="59"/>
      <c r="Y25" s="59"/>
      <c r="Z25" s="59"/>
      <c r="AA25" s="59"/>
      <c r="AB25" s="59"/>
      <c r="AC25" s="59"/>
      <c r="AD25" s="59"/>
      <c r="AE25" s="59"/>
      <c r="AF25" s="59"/>
      <c r="AG25" s="59"/>
      <c r="AH25" s="59"/>
      <c r="AI25" s="52">
        <f t="shared" si="3"/>
        <v>2</v>
      </c>
      <c r="AJ25" s="53">
        <f t="shared" si="3"/>
        <v>0</v>
      </c>
      <c r="AK25" s="54">
        <f t="shared" si="2"/>
        <v>0</v>
      </c>
    </row>
    <row r="26" spans="2:38" s="61" customFormat="1" ht="70.2" customHeight="1" x14ac:dyDescent="0.25">
      <c r="B26" s="82" t="s">
        <v>62</v>
      </c>
      <c r="C26" s="48" t="s">
        <v>173</v>
      </c>
      <c r="D26" s="84">
        <v>21</v>
      </c>
      <c r="E26" s="63" t="s">
        <v>153</v>
      </c>
      <c r="F26" s="64">
        <v>1</v>
      </c>
      <c r="G26" s="85" t="s">
        <v>45</v>
      </c>
      <c r="H26" s="38" t="s">
        <v>63</v>
      </c>
      <c r="I26" s="39" t="s">
        <v>242</v>
      </c>
      <c r="J26" s="50" t="s">
        <v>40</v>
      </c>
      <c r="K26" s="24"/>
      <c r="L26" s="24"/>
      <c r="M26" s="24"/>
      <c r="N26" s="24"/>
      <c r="O26" s="24"/>
      <c r="P26" s="24"/>
      <c r="Q26" s="25"/>
      <c r="R26" s="25"/>
      <c r="S26" s="25"/>
      <c r="T26" s="25"/>
      <c r="U26" s="74">
        <v>1</v>
      </c>
      <c r="V26" s="25"/>
      <c r="W26" s="25"/>
      <c r="X26" s="25"/>
      <c r="Y26" s="25"/>
      <c r="Z26" s="25"/>
      <c r="AA26" s="25"/>
      <c r="AB26" s="25"/>
      <c r="AC26" s="25"/>
      <c r="AD26" s="25"/>
      <c r="AE26" s="25"/>
      <c r="AF26" s="25"/>
      <c r="AG26" s="25"/>
      <c r="AH26" s="25"/>
      <c r="AI26" s="52">
        <f t="shared" si="3"/>
        <v>1</v>
      </c>
      <c r="AJ26" s="53">
        <f t="shared" si="3"/>
        <v>0</v>
      </c>
      <c r="AK26" s="54">
        <f t="shared" si="2"/>
        <v>0</v>
      </c>
    </row>
    <row r="27" spans="2:38" s="61" customFormat="1" ht="22.5" customHeight="1" x14ac:dyDescent="0.25">
      <c r="B27" s="26" t="s">
        <v>64</v>
      </c>
      <c r="C27" s="97">
        <f>$F27/100</f>
        <v>0.05</v>
      </c>
      <c r="D27" s="27"/>
      <c r="E27" s="28"/>
      <c r="F27" s="136">
        <f>SUM(F28:F30)</f>
        <v>5</v>
      </c>
      <c r="G27" s="28"/>
      <c r="H27" s="29"/>
      <c r="I27" s="28"/>
      <c r="J27" s="30"/>
      <c r="K27" s="22"/>
      <c r="L27" s="23"/>
      <c r="M27" s="22"/>
      <c r="N27" s="23"/>
      <c r="O27" s="22"/>
      <c r="P27" s="23"/>
      <c r="Q27" s="31"/>
      <c r="R27" s="32"/>
      <c r="S27" s="31"/>
      <c r="T27" s="32"/>
      <c r="U27" s="31"/>
      <c r="V27" s="32"/>
      <c r="W27" s="31"/>
      <c r="X27" s="32"/>
      <c r="Y27" s="31"/>
      <c r="Z27" s="32"/>
      <c r="AA27" s="31"/>
      <c r="AB27" s="32"/>
      <c r="AC27" s="31"/>
      <c r="AD27" s="32"/>
      <c r="AE27" s="31"/>
      <c r="AF27" s="32"/>
      <c r="AG27" s="31"/>
      <c r="AH27" s="32"/>
      <c r="AI27" s="52"/>
      <c r="AJ27" s="32"/>
      <c r="AK27" s="32"/>
    </row>
    <row r="28" spans="2:38" s="61" customFormat="1" ht="163.19999999999999" customHeight="1" x14ac:dyDescent="0.25">
      <c r="B28" s="81" t="s">
        <v>65</v>
      </c>
      <c r="C28" s="87" t="s">
        <v>174</v>
      </c>
      <c r="D28" s="86">
        <v>22</v>
      </c>
      <c r="E28" s="63" t="s">
        <v>154</v>
      </c>
      <c r="F28" s="37">
        <v>1</v>
      </c>
      <c r="G28" s="86" t="s">
        <v>45</v>
      </c>
      <c r="H28" s="86" t="s">
        <v>66</v>
      </c>
      <c r="I28" s="39" t="s">
        <v>243</v>
      </c>
      <c r="J28" s="50" t="s">
        <v>40</v>
      </c>
      <c r="K28" s="34"/>
      <c r="L28" s="34"/>
      <c r="M28" s="34"/>
      <c r="N28" s="34"/>
      <c r="O28" s="34"/>
      <c r="P28" s="34"/>
      <c r="Q28" s="35"/>
      <c r="R28" s="35"/>
      <c r="S28" s="35"/>
      <c r="T28" s="35"/>
      <c r="U28" s="76">
        <v>1</v>
      </c>
      <c r="V28" s="35"/>
      <c r="W28" s="35"/>
      <c r="X28" s="35"/>
      <c r="Y28" s="35"/>
      <c r="Z28" s="35"/>
      <c r="AA28" s="35"/>
      <c r="AB28" s="35"/>
      <c r="AC28" s="35"/>
      <c r="AD28" s="35"/>
      <c r="AE28" s="35"/>
      <c r="AF28" s="35"/>
      <c r="AG28" s="35"/>
      <c r="AH28" s="35"/>
      <c r="AI28" s="52">
        <f t="shared" ref="AI28:AJ30" si="4">K28+M28+O28+Q28+S28+U28+W28+Y28+AA28+AC28+AE28+AG28</f>
        <v>1</v>
      </c>
      <c r="AJ28" s="53">
        <f t="shared" si="4"/>
        <v>0</v>
      </c>
      <c r="AK28" s="54">
        <f t="shared" si="2"/>
        <v>0</v>
      </c>
    </row>
    <row r="29" spans="2:38" s="61" customFormat="1" ht="201.6" customHeight="1" x14ac:dyDescent="0.25">
      <c r="B29" s="181" t="s">
        <v>67</v>
      </c>
      <c r="C29" s="181" t="s">
        <v>175</v>
      </c>
      <c r="D29" s="66">
        <v>24</v>
      </c>
      <c r="E29" s="65" t="s">
        <v>186</v>
      </c>
      <c r="F29" s="56">
        <v>2.5</v>
      </c>
      <c r="G29" s="66" t="s">
        <v>45</v>
      </c>
      <c r="H29" s="66" t="s">
        <v>68</v>
      </c>
      <c r="I29" s="65" t="s">
        <v>209</v>
      </c>
      <c r="J29" s="50" t="s">
        <v>40</v>
      </c>
      <c r="K29" s="58"/>
      <c r="L29" s="58"/>
      <c r="M29" s="58"/>
      <c r="N29" s="58"/>
      <c r="O29" s="137">
        <v>0.25</v>
      </c>
      <c r="P29" s="58"/>
      <c r="Q29" s="75">
        <v>1</v>
      </c>
      <c r="R29" s="59"/>
      <c r="S29" s="59"/>
      <c r="T29" s="59"/>
      <c r="U29" s="59"/>
      <c r="V29" s="59"/>
      <c r="W29" s="59"/>
      <c r="X29" s="59"/>
      <c r="Y29" s="59"/>
      <c r="Z29" s="59"/>
      <c r="AA29" s="137">
        <v>0.25</v>
      </c>
      <c r="AB29" s="59"/>
      <c r="AC29" s="75">
        <v>1</v>
      </c>
      <c r="AD29" s="59"/>
      <c r="AE29" s="59"/>
      <c r="AF29" s="59"/>
      <c r="AG29" s="59"/>
      <c r="AH29" s="59"/>
      <c r="AI29" s="52">
        <f t="shared" si="4"/>
        <v>2.5</v>
      </c>
      <c r="AJ29" s="53">
        <f t="shared" si="4"/>
        <v>0</v>
      </c>
      <c r="AK29" s="54">
        <f t="shared" si="2"/>
        <v>0</v>
      </c>
    </row>
    <row r="30" spans="2:38" s="61" customFormat="1" ht="138.6" customHeight="1" x14ac:dyDescent="0.25">
      <c r="B30" s="181" t="s">
        <v>71</v>
      </c>
      <c r="C30" s="181" t="s">
        <v>178</v>
      </c>
      <c r="D30" s="86">
        <v>33</v>
      </c>
      <c r="E30" s="67" t="s">
        <v>119</v>
      </c>
      <c r="F30" s="56">
        <v>1.5</v>
      </c>
      <c r="G30" s="86" t="s">
        <v>190</v>
      </c>
      <c r="H30" s="86" t="s">
        <v>73</v>
      </c>
      <c r="I30" s="71" t="s">
        <v>74</v>
      </c>
      <c r="J30" s="50" t="s">
        <v>40</v>
      </c>
      <c r="K30" s="58"/>
      <c r="L30" s="58"/>
      <c r="M30" s="58"/>
      <c r="N30" s="58"/>
      <c r="O30" s="58"/>
      <c r="P30" s="58"/>
      <c r="Q30" s="75">
        <v>0.5</v>
      </c>
      <c r="R30" s="59"/>
      <c r="S30" s="59"/>
      <c r="T30" s="59"/>
      <c r="U30" s="59"/>
      <c r="V30" s="59"/>
      <c r="W30" s="75">
        <v>0.5</v>
      </c>
      <c r="X30" s="59"/>
      <c r="Y30" s="59"/>
      <c r="Z30" s="59"/>
      <c r="AA30" s="59"/>
      <c r="AB30" s="59"/>
      <c r="AC30" s="75">
        <v>0.5</v>
      </c>
      <c r="AD30" s="59"/>
      <c r="AE30" s="59"/>
      <c r="AF30" s="59"/>
      <c r="AG30" s="59"/>
      <c r="AH30" s="59"/>
      <c r="AI30" s="52">
        <f t="shared" si="4"/>
        <v>1.5</v>
      </c>
      <c r="AJ30" s="53">
        <f t="shared" si="4"/>
        <v>0</v>
      </c>
      <c r="AK30" s="54">
        <f t="shared" si="2"/>
        <v>0</v>
      </c>
    </row>
    <row r="31" spans="2:38" s="178" customFormat="1" ht="39" customHeight="1" x14ac:dyDescent="0.25">
      <c r="B31" s="165" t="s">
        <v>75</v>
      </c>
      <c r="C31" s="97">
        <f>$F31/100</f>
        <v>0.06</v>
      </c>
      <c r="D31" s="167"/>
      <c r="E31" s="168"/>
      <c r="F31" s="169">
        <f>SUM(F32:F33)</f>
        <v>6</v>
      </c>
      <c r="G31" s="168"/>
      <c r="H31" s="170"/>
      <c r="I31" s="168"/>
      <c r="J31" s="171"/>
      <c r="K31" s="172"/>
      <c r="L31" s="173"/>
      <c r="M31" s="172"/>
      <c r="N31" s="173"/>
      <c r="O31" s="172"/>
      <c r="P31" s="173"/>
      <c r="Q31" s="174"/>
      <c r="R31" s="175"/>
      <c r="S31" s="174"/>
      <c r="T31" s="175"/>
      <c r="U31" s="174"/>
      <c r="V31" s="175"/>
      <c r="W31" s="174"/>
      <c r="X31" s="175"/>
      <c r="Y31" s="174"/>
      <c r="Z31" s="175"/>
      <c r="AA31" s="174"/>
      <c r="AB31" s="175"/>
      <c r="AC31" s="174"/>
      <c r="AD31" s="175"/>
      <c r="AE31" s="174"/>
      <c r="AF31" s="175"/>
      <c r="AG31" s="174"/>
      <c r="AH31" s="175"/>
      <c r="AI31" s="176"/>
      <c r="AJ31" s="175"/>
      <c r="AK31" s="175"/>
      <c r="AL31" s="177"/>
    </row>
    <row r="32" spans="2:38" s="61" customFormat="1" ht="185.4" customHeight="1" x14ac:dyDescent="0.25">
      <c r="B32" s="252" t="s">
        <v>260</v>
      </c>
      <c r="C32" s="252" t="s">
        <v>179</v>
      </c>
      <c r="D32" s="56">
        <v>37</v>
      </c>
      <c r="E32" s="157" t="s">
        <v>187</v>
      </c>
      <c r="F32" s="56">
        <v>5</v>
      </c>
      <c r="G32" s="144" t="s">
        <v>222</v>
      </c>
      <c r="H32" s="144" t="s">
        <v>144</v>
      </c>
      <c r="I32" s="157" t="s">
        <v>221</v>
      </c>
      <c r="J32" s="144" t="s">
        <v>40</v>
      </c>
      <c r="K32" s="24"/>
      <c r="L32" s="24"/>
      <c r="M32" s="24"/>
      <c r="N32" s="24"/>
      <c r="O32" s="74">
        <v>0.5</v>
      </c>
      <c r="P32" s="24"/>
      <c r="Q32" s="74">
        <v>0.5</v>
      </c>
      <c r="R32" s="25"/>
      <c r="S32" s="74">
        <v>0.5</v>
      </c>
      <c r="T32" s="25"/>
      <c r="U32" s="74">
        <v>0.5</v>
      </c>
      <c r="V32" s="25"/>
      <c r="W32" s="74">
        <v>0.5</v>
      </c>
      <c r="X32" s="25"/>
      <c r="Y32" s="74">
        <v>0.5</v>
      </c>
      <c r="Z32" s="25"/>
      <c r="AA32" s="74">
        <v>0.5</v>
      </c>
      <c r="AB32" s="25"/>
      <c r="AC32" s="74">
        <v>0.5</v>
      </c>
      <c r="AD32" s="25"/>
      <c r="AE32" s="74">
        <v>0.5</v>
      </c>
      <c r="AF32" s="25"/>
      <c r="AG32" s="74">
        <v>0.5</v>
      </c>
      <c r="AH32" s="25"/>
      <c r="AI32" s="52">
        <f t="shared" ref="AI32:AJ33" si="5">K32+M32+O32+Q32+S32+U32+W32+Y32+AA32+AC32+AE32+AG32</f>
        <v>5</v>
      </c>
      <c r="AJ32" s="53">
        <f t="shared" si="5"/>
        <v>0</v>
      </c>
      <c r="AK32" s="54">
        <f t="shared" si="2"/>
        <v>0</v>
      </c>
    </row>
    <row r="33" spans="2:37" s="61" customFormat="1" ht="92.4" customHeight="1" x14ac:dyDescent="0.25">
      <c r="B33" s="253"/>
      <c r="C33" s="253"/>
      <c r="D33" s="56">
        <v>38</v>
      </c>
      <c r="E33" s="158" t="s">
        <v>83</v>
      </c>
      <c r="F33" s="56">
        <v>1</v>
      </c>
      <c r="G33" s="144" t="s">
        <v>72</v>
      </c>
      <c r="H33" s="144" t="s">
        <v>166</v>
      </c>
      <c r="I33" s="157" t="s">
        <v>188</v>
      </c>
      <c r="J33" s="144" t="s">
        <v>40</v>
      </c>
      <c r="K33" s="24"/>
      <c r="L33" s="24"/>
      <c r="M33" s="24"/>
      <c r="N33" s="24"/>
      <c r="O33" s="24"/>
      <c r="P33" s="24"/>
      <c r="Q33" s="25"/>
      <c r="R33" s="25"/>
      <c r="S33" s="25"/>
      <c r="T33" s="25"/>
      <c r="U33" s="94"/>
      <c r="V33" s="25"/>
      <c r="W33" s="25"/>
      <c r="X33" s="25"/>
      <c r="Y33" s="74">
        <v>1</v>
      </c>
      <c r="Z33" s="25"/>
      <c r="AA33" s="59"/>
      <c r="AB33" s="25"/>
      <c r="AC33" s="25"/>
      <c r="AD33" s="25"/>
      <c r="AE33" s="94"/>
      <c r="AF33" s="25"/>
      <c r="AG33" s="25"/>
      <c r="AH33" s="25"/>
      <c r="AI33" s="52">
        <f t="shared" si="5"/>
        <v>1</v>
      </c>
      <c r="AJ33" s="53">
        <f t="shared" si="5"/>
        <v>0</v>
      </c>
      <c r="AK33" s="54">
        <f t="shared" si="2"/>
        <v>0</v>
      </c>
    </row>
    <row r="34" spans="2:37" s="61" customFormat="1" ht="22.5" customHeight="1" x14ac:dyDescent="0.25">
      <c r="B34" s="26" t="s">
        <v>96</v>
      </c>
      <c r="C34" s="97">
        <f>$F34/100</f>
        <v>0.03</v>
      </c>
      <c r="D34" s="29"/>
      <c r="E34" s="28"/>
      <c r="F34" s="136">
        <f>SUM(F35:F35)</f>
        <v>3</v>
      </c>
      <c r="G34" s="28"/>
      <c r="H34" s="29"/>
      <c r="I34" s="28"/>
      <c r="J34" s="30"/>
      <c r="K34" s="22"/>
      <c r="L34" s="23"/>
      <c r="M34" s="22"/>
      <c r="N34" s="23"/>
      <c r="O34" s="22"/>
      <c r="P34" s="23"/>
      <c r="Q34" s="31"/>
      <c r="R34" s="32"/>
      <c r="S34" s="31"/>
      <c r="T34" s="32"/>
      <c r="U34" s="31"/>
      <c r="V34" s="32"/>
      <c r="W34" s="31"/>
      <c r="X34" s="32"/>
      <c r="Y34" s="31"/>
      <c r="Z34" s="32"/>
      <c r="AA34" s="31"/>
      <c r="AB34" s="32"/>
      <c r="AC34" s="31"/>
      <c r="AD34" s="32"/>
      <c r="AE34" s="31"/>
      <c r="AF34" s="32"/>
      <c r="AG34" s="31"/>
      <c r="AH34" s="32"/>
      <c r="AI34" s="52"/>
      <c r="AJ34" s="32"/>
      <c r="AK34" s="32"/>
    </row>
    <row r="35" spans="2:37" s="61" customFormat="1" ht="241.95" customHeight="1" x14ac:dyDescent="0.25">
      <c r="B35" s="81" t="s">
        <v>97</v>
      </c>
      <c r="C35" s="81" t="s">
        <v>182</v>
      </c>
      <c r="D35" s="56">
        <v>43</v>
      </c>
      <c r="E35" s="55" t="s">
        <v>255</v>
      </c>
      <c r="F35" s="56">
        <v>3</v>
      </c>
      <c r="G35" s="86" t="s">
        <v>256</v>
      </c>
      <c r="H35" s="86" t="s">
        <v>199</v>
      </c>
      <c r="I35" s="55" t="s">
        <v>257</v>
      </c>
      <c r="J35" s="50" t="s">
        <v>40</v>
      </c>
      <c r="K35" s="58"/>
      <c r="L35" s="58"/>
      <c r="M35" s="58"/>
      <c r="N35" s="58"/>
      <c r="O35" s="137">
        <v>1</v>
      </c>
      <c r="P35" s="58"/>
      <c r="Q35" s="40"/>
      <c r="R35" s="40"/>
      <c r="S35" s="40"/>
      <c r="T35" s="40"/>
      <c r="U35" s="40"/>
      <c r="V35" s="40"/>
      <c r="W35" s="137">
        <v>1</v>
      </c>
      <c r="X35" s="40"/>
      <c r="Y35" s="40"/>
      <c r="Z35" s="40"/>
      <c r="AA35" s="40"/>
      <c r="AB35" s="40"/>
      <c r="AC35" s="137">
        <v>1</v>
      </c>
      <c r="AD35" s="40"/>
      <c r="AE35" s="40"/>
      <c r="AF35" s="40"/>
      <c r="AG35" s="40"/>
      <c r="AH35" s="59"/>
      <c r="AI35" s="138">
        <f>K35+M35+O35+Q35+S35+U35+W35+Y35+AA35+AC35+AE35+AG35</f>
        <v>3</v>
      </c>
      <c r="AJ35" s="53">
        <f>L35+N35+P35+R35+T35+V35+X35+Z35+AB35+AD35+AF35+AH35</f>
        <v>0</v>
      </c>
      <c r="AK35" s="54">
        <f t="shared" ref="AK35" si="6">AJ35/AI35</f>
        <v>0</v>
      </c>
    </row>
    <row r="36" spans="2:37" s="42" customFormat="1" ht="31.5" customHeight="1" x14ac:dyDescent="0.25">
      <c r="B36" s="260" t="s">
        <v>100</v>
      </c>
      <c r="C36" s="262">
        <f>+C13+C15+C22+C27+C31+C34</f>
        <v>0.33499999999999996</v>
      </c>
      <c r="D36" s="263"/>
      <c r="E36" s="266" t="s">
        <v>32</v>
      </c>
      <c r="F36" s="266"/>
      <c r="G36" s="266"/>
      <c r="H36" s="266"/>
      <c r="I36" s="266"/>
      <c r="J36" s="266"/>
      <c r="K36" s="40">
        <f t="shared" ref="K36:AJ36" si="7">SUM(K13:K35)</f>
        <v>0</v>
      </c>
      <c r="L36" s="40">
        <f t="shared" si="7"/>
        <v>0</v>
      </c>
      <c r="M36" s="69">
        <f t="shared" si="7"/>
        <v>0</v>
      </c>
      <c r="N36" s="70">
        <f t="shared" si="7"/>
        <v>0</v>
      </c>
      <c r="O36" s="69">
        <f t="shared" si="7"/>
        <v>1.75</v>
      </c>
      <c r="P36" s="70">
        <f t="shared" si="7"/>
        <v>0</v>
      </c>
      <c r="Q36" s="69">
        <f t="shared" si="7"/>
        <v>5.5</v>
      </c>
      <c r="R36" s="70">
        <f t="shared" si="7"/>
        <v>0</v>
      </c>
      <c r="S36" s="69">
        <f t="shared" si="7"/>
        <v>4.5</v>
      </c>
      <c r="T36" s="70">
        <f t="shared" si="7"/>
        <v>0</v>
      </c>
      <c r="U36" s="69">
        <f t="shared" si="7"/>
        <v>4.5</v>
      </c>
      <c r="V36" s="70">
        <f t="shared" si="7"/>
        <v>0</v>
      </c>
      <c r="W36" s="69">
        <f t="shared" si="7"/>
        <v>5.5</v>
      </c>
      <c r="X36" s="70">
        <f t="shared" si="7"/>
        <v>0</v>
      </c>
      <c r="Y36" s="69">
        <f t="shared" si="7"/>
        <v>2.5</v>
      </c>
      <c r="Z36" s="70">
        <f t="shared" si="7"/>
        <v>0</v>
      </c>
      <c r="AA36" s="69">
        <f t="shared" si="7"/>
        <v>3.75</v>
      </c>
      <c r="AB36" s="70">
        <f t="shared" si="7"/>
        <v>0</v>
      </c>
      <c r="AC36" s="69">
        <f t="shared" si="7"/>
        <v>4.5</v>
      </c>
      <c r="AD36" s="70">
        <f t="shared" si="7"/>
        <v>0</v>
      </c>
      <c r="AE36" s="69">
        <f t="shared" si="7"/>
        <v>0.5</v>
      </c>
      <c r="AF36" s="70">
        <f t="shared" si="7"/>
        <v>0</v>
      </c>
      <c r="AG36" s="69">
        <f t="shared" si="7"/>
        <v>0.5</v>
      </c>
      <c r="AH36" s="70">
        <f t="shared" si="7"/>
        <v>0</v>
      </c>
      <c r="AI36" s="139">
        <f t="shared" si="7"/>
        <v>33.5</v>
      </c>
      <c r="AJ36" s="69">
        <f t="shared" si="7"/>
        <v>0</v>
      </c>
      <c r="AK36" s="41">
        <f>AVERAGE(AK13:AK35)</f>
        <v>0</v>
      </c>
    </row>
    <row r="37" spans="2:37" s="42" customFormat="1" ht="31.5" customHeight="1" x14ac:dyDescent="0.25">
      <c r="B37" s="261"/>
      <c r="C37" s="264"/>
      <c r="D37" s="265"/>
      <c r="E37" s="266" t="s">
        <v>101</v>
      </c>
      <c r="F37" s="266"/>
      <c r="G37" s="266"/>
      <c r="H37" s="266"/>
      <c r="I37" s="266"/>
      <c r="J37" s="266"/>
      <c r="K37" s="40">
        <f>SUM(K13:K36)</f>
        <v>0</v>
      </c>
      <c r="L37" s="40">
        <f>SUM(L13:L36)</f>
        <v>0</v>
      </c>
      <c r="M37" s="69">
        <f>+M36</f>
        <v>0</v>
      </c>
      <c r="N37" s="70">
        <f>+N36</f>
        <v>0</v>
      </c>
      <c r="O37" s="69">
        <f>+O36+M37</f>
        <v>1.75</v>
      </c>
      <c r="P37" s="70">
        <f>+P36+N37</f>
        <v>0</v>
      </c>
      <c r="Q37" s="69">
        <f>+Q36+O37</f>
        <v>7.25</v>
      </c>
      <c r="R37" s="70">
        <f>+R36</f>
        <v>0</v>
      </c>
      <c r="S37" s="69">
        <f>Q37+S36</f>
        <v>11.75</v>
      </c>
      <c r="T37" s="70">
        <f t="shared" ref="T37:AG37" si="8">+R37+T36</f>
        <v>0</v>
      </c>
      <c r="U37" s="69">
        <f t="shared" si="8"/>
        <v>16.25</v>
      </c>
      <c r="V37" s="70">
        <f t="shared" si="8"/>
        <v>0</v>
      </c>
      <c r="W37" s="69">
        <f t="shared" si="8"/>
        <v>21.75</v>
      </c>
      <c r="X37" s="70">
        <f t="shared" si="8"/>
        <v>0</v>
      </c>
      <c r="Y37" s="69">
        <f t="shared" si="8"/>
        <v>24.25</v>
      </c>
      <c r="Z37" s="70">
        <f t="shared" si="8"/>
        <v>0</v>
      </c>
      <c r="AA37" s="69">
        <f t="shared" si="8"/>
        <v>28</v>
      </c>
      <c r="AB37" s="70">
        <f t="shared" si="8"/>
        <v>0</v>
      </c>
      <c r="AC37" s="69">
        <f t="shared" si="8"/>
        <v>32.5</v>
      </c>
      <c r="AD37" s="70">
        <f t="shared" si="8"/>
        <v>0</v>
      </c>
      <c r="AE37" s="69">
        <f t="shared" si="8"/>
        <v>33</v>
      </c>
      <c r="AF37" s="70">
        <f t="shared" si="8"/>
        <v>0</v>
      </c>
      <c r="AG37" s="69">
        <f t="shared" si="8"/>
        <v>33.5</v>
      </c>
      <c r="AH37" s="70">
        <f>+AF37+AH36</f>
        <v>0</v>
      </c>
      <c r="AI37" s="248"/>
      <c r="AJ37" s="249"/>
      <c r="AK37" s="250"/>
    </row>
    <row r="38" spans="2:37" ht="15" x14ac:dyDescent="0.25">
      <c r="J38" s="43"/>
    </row>
    <row r="39" spans="2:37" ht="17.399999999999999" x14ac:dyDescent="0.3">
      <c r="B39" s="45" t="s">
        <v>102</v>
      </c>
      <c r="J39" s="43"/>
    </row>
    <row r="40" spans="2:37" ht="20.399999999999999" x14ac:dyDescent="0.35">
      <c r="B40" s="46" t="s">
        <v>103</v>
      </c>
      <c r="J40" s="43"/>
      <c r="AI40" s="140"/>
    </row>
    <row r="41" spans="2:37" ht="20.399999999999999" x14ac:dyDescent="0.35">
      <c r="B41" s="46" t="s">
        <v>104</v>
      </c>
      <c r="J41" s="43"/>
    </row>
    <row r="42" spans="2:37" ht="18" x14ac:dyDescent="0.35">
      <c r="B42" s="131" t="s">
        <v>142</v>
      </c>
      <c r="J42" s="43"/>
    </row>
    <row r="43" spans="2:37" ht="18" x14ac:dyDescent="0.35">
      <c r="B43" s="131" t="s">
        <v>143</v>
      </c>
      <c r="J43" s="43"/>
    </row>
    <row r="44" spans="2:37" ht="15" x14ac:dyDescent="0.25">
      <c r="J44" s="43"/>
    </row>
    <row r="45" spans="2:37" ht="15" customHeight="1" x14ac:dyDescent="0.25">
      <c r="B45" s="251" t="s">
        <v>136</v>
      </c>
      <c r="C45" s="251"/>
      <c r="D45" s="251"/>
      <c r="E45" s="251"/>
      <c r="F45" s="251"/>
      <c r="G45" s="251"/>
      <c r="H45" s="251"/>
      <c r="I45" s="251"/>
      <c r="J45" s="251"/>
      <c r="K45" s="251"/>
      <c r="L45" s="251"/>
      <c r="M45" s="251"/>
      <c r="N45" s="251"/>
      <c r="O45" s="251"/>
      <c r="P45" s="251"/>
    </row>
    <row r="46" spans="2:37" ht="15" x14ac:dyDescent="0.25">
      <c r="J46" s="43"/>
    </row>
    <row r="47" spans="2:37" ht="15" x14ac:dyDescent="0.25">
      <c r="J47" s="43"/>
    </row>
    <row r="48" spans="2:37" ht="15" x14ac:dyDescent="0.25">
      <c r="E48" s="98"/>
      <c r="J48" s="43"/>
    </row>
  </sheetData>
  <mergeCells count="46">
    <mergeCell ref="B2:C4"/>
    <mergeCell ref="D2:AG4"/>
    <mergeCell ref="AH2:AK2"/>
    <mergeCell ref="AH3:AI3"/>
    <mergeCell ref="AJ3:AK3"/>
    <mergeCell ref="AH4:AK4"/>
    <mergeCell ref="C6:AK6"/>
    <mergeCell ref="C7:AK7"/>
    <mergeCell ref="C8:AK8"/>
    <mergeCell ref="B10:B12"/>
    <mergeCell ref="C10:C12"/>
    <mergeCell ref="D10:F10"/>
    <mergeCell ref="G10:G12"/>
    <mergeCell ref="H10:H12"/>
    <mergeCell ref="I10:I12"/>
    <mergeCell ref="J10:J12"/>
    <mergeCell ref="K10:AJ10"/>
    <mergeCell ref="AK10:AK12"/>
    <mergeCell ref="D11:D12"/>
    <mergeCell ref="E11:E12"/>
    <mergeCell ref="F11:F12"/>
    <mergeCell ref="K11:L11"/>
    <mergeCell ref="AI11:AJ11"/>
    <mergeCell ref="B16:B19"/>
    <mergeCell ref="C16:C19"/>
    <mergeCell ref="B20:B21"/>
    <mergeCell ref="C20:C21"/>
    <mergeCell ref="U11:V11"/>
    <mergeCell ref="W11:X11"/>
    <mergeCell ref="Y11:Z11"/>
    <mergeCell ref="AA11:AB11"/>
    <mergeCell ref="AC11:AD11"/>
    <mergeCell ref="AE11:AF11"/>
    <mergeCell ref="M11:N11"/>
    <mergeCell ref="O11:P11"/>
    <mergeCell ref="Q11:R11"/>
    <mergeCell ref="S11:T11"/>
    <mergeCell ref="AG11:AH11"/>
    <mergeCell ref="AI37:AK37"/>
    <mergeCell ref="B45:P45"/>
    <mergeCell ref="B32:B33"/>
    <mergeCell ref="C32:C33"/>
    <mergeCell ref="B36:B37"/>
    <mergeCell ref="C36:D37"/>
    <mergeCell ref="E36:J36"/>
    <mergeCell ref="E37:J37"/>
  </mergeCells>
  <conditionalFormatting sqref="O29">
    <cfRule type="cellIs" dxfId="77" priority="2" operator="greaterThan">
      <formula>"O"</formula>
    </cfRule>
  </conditionalFormatting>
  <conditionalFormatting sqref="O35">
    <cfRule type="cellIs" dxfId="76" priority="5" operator="greaterThan">
      <formula>"O"</formula>
    </cfRule>
  </conditionalFormatting>
  <conditionalFormatting sqref="Q18:V18">
    <cfRule type="cellIs" dxfId="75" priority="6" operator="greaterThan">
      <formula>"O"</formula>
    </cfRule>
  </conditionalFormatting>
  <conditionalFormatting sqref="Q13:AH17 O14 O32">
    <cfRule type="cellIs" dxfId="74" priority="8" operator="greaterThan">
      <formula>"O"</formula>
    </cfRule>
  </conditionalFormatting>
  <conditionalFormatting sqref="Q19:AH35">
    <cfRule type="cellIs" dxfId="73" priority="1" operator="greaterThan">
      <formula>"O"</formula>
    </cfRule>
  </conditionalFormatting>
  <conditionalFormatting sqref="X18:AH18">
    <cfRule type="cellIs" dxfId="72" priority="9" operator="greaterThan">
      <formula>"O"</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AK43"/>
  <sheetViews>
    <sheetView showGridLines="0" topLeftCell="Q30" workbookViewId="0">
      <selection activeCell="E47" sqref="E47:AH47"/>
    </sheetView>
  </sheetViews>
  <sheetFormatPr baseColWidth="10" defaultColWidth="11.44140625" defaultRowHeight="10.199999999999999" x14ac:dyDescent="0.2"/>
  <cols>
    <col min="1" max="1" width="2.88671875" style="1" customWidth="1"/>
    <col min="2" max="2" width="29.5546875" style="2" customWidth="1"/>
    <col min="3" max="3" width="23.109375" style="1" customWidth="1"/>
    <col min="4" max="4" width="6.109375" style="2" customWidth="1"/>
    <col min="5" max="5" width="66.88671875" style="1" customWidth="1"/>
    <col min="6" max="6" width="13.44140625" style="3" customWidth="1"/>
    <col min="7" max="7" width="40.6640625" style="1" customWidth="1"/>
    <col min="8" max="8" width="23.88671875" style="2" customWidth="1"/>
    <col min="9" max="9" width="52.44140625" style="1" customWidth="1"/>
    <col min="10" max="10" width="22.88671875" style="2" customWidth="1"/>
    <col min="11" max="12" width="6.109375" style="1" hidden="1" customWidth="1"/>
    <col min="13" max="14" width="10.109375" style="1" customWidth="1"/>
    <col min="15" max="16" width="9.6640625" style="1" customWidth="1"/>
    <col min="17" max="32" width="9.109375" style="2" customWidth="1"/>
    <col min="33" max="33" width="10.44140625" style="2" customWidth="1"/>
    <col min="34" max="34" width="10.6640625" style="2" customWidth="1"/>
    <col min="35" max="35" width="15.5546875" style="1" customWidth="1"/>
    <col min="36" max="36" width="9.109375" style="1" customWidth="1"/>
    <col min="37" max="37" width="15.5546875" style="1" customWidth="1"/>
    <col min="38" max="16384" width="11.44140625" style="1"/>
  </cols>
  <sheetData>
    <row r="2" spans="2:37" ht="20.25" customHeight="1" x14ac:dyDescent="0.2">
      <c r="B2" s="291" t="s">
        <v>0</v>
      </c>
      <c r="C2" s="291"/>
      <c r="D2" s="292" t="s">
        <v>105</v>
      </c>
      <c r="E2" s="293"/>
      <c r="F2" s="293"/>
      <c r="G2" s="293"/>
      <c r="H2" s="293"/>
      <c r="I2" s="293"/>
      <c r="J2" s="293"/>
      <c r="K2" s="293"/>
      <c r="L2" s="293"/>
      <c r="M2" s="293"/>
      <c r="N2" s="293"/>
      <c r="O2" s="293"/>
      <c r="P2" s="293"/>
      <c r="Q2" s="293"/>
      <c r="R2" s="293"/>
      <c r="S2" s="293"/>
      <c r="T2" s="293"/>
      <c r="U2" s="293"/>
      <c r="V2" s="293"/>
      <c r="W2" s="293"/>
      <c r="X2" s="293"/>
      <c r="Y2" s="293"/>
      <c r="Z2" s="293"/>
      <c r="AA2" s="293"/>
      <c r="AB2" s="293"/>
      <c r="AC2" s="293"/>
      <c r="AD2" s="293"/>
      <c r="AE2" s="293"/>
      <c r="AF2" s="293"/>
      <c r="AG2" s="294"/>
      <c r="AH2" s="301" t="s">
        <v>1</v>
      </c>
      <c r="AI2" s="301"/>
      <c r="AJ2" s="301"/>
      <c r="AK2" s="301"/>
    </row>
    <row r="3" spans="2:37" ht="30" customHeight="1" x14ac:dyDescent="0.25">
      <c r="B3" s="291"/>
      <c r="C3" s="291"/>
      <c r="D3" s="295"/>
      <c r="E3" s="296"/>
      <c r="F3" s="296"/>
      <c r="G3" s="296"/>
      <c r="H3" s="296"/>
      <c r="I3" s="296"/>
      <c r="J3" s="296"/>
      <c r="K3" s="296"/>
      <c r="L3" s="296"/>
      <c r="M3" s="296"/>
      <c r="N3" s="296"/>
      <c r="O3" s="296"/>
      <c r="P3" s="296"/>
      <c r="Q3" s="296"/>
      <c r="R3" s="296"/>
      <c r="S3" s="296"/>
      <c r="T3" s="296"/>
      <c r="U3" s="296"/>
      <c r="V3" s="296"/>
      <c r="W3" s="296"/>
      <c r="X3" s="296"/>
      <c r="Y3" s="296"/>
      <c r="Z3" s="296"/>
      <c r="AA3" s="296"/>
      <c r="AB3" s="296"/>
      <c r="AC3" s="296"/>
      <c r="AD3" s="296"/>
      <c r="AE3" s="296"/>
      <c r="AF3" s="296"/>
      <c r="AG3" s="297"/>
      <c r="AH3" s="302" t="s">
        <v>245</v>
      </c>
      <c r="AI3" s="302"/>
      <c r="AJ3" s="303" t="s">
        <v>2</v>
      </c>
      <c r="AK3" s="303"/>
    </row>
    <row r="4" spans="2:37" ht="26.25" customHeight="1" x14ac:dyDescent="0.25">
      <c r="B4" s="291"/>
      <c r="C4" s="291"/>
      <c r="D4" s="298"/>
      <c r="E4" s="299"/>
      <c r="F4" s="299"/>
      <c r="G4" s="299"/>
      <c r="H4" s="299"/>
      <c r="I4" s="299"/>
      <c r="J4" s="299"/>
      <c r="K4" s="299"/>
      <c r="L4" s="299"/>
      <c r="M4" s="299"/>
      <c r="N4" s="299"/>
      <c r="O4" s="299"/>
      <c r="P4" s="299"/>
      <c r="Q4" s="299"/>
      <c r="R4" s="299"/>
      <c r="S4" s="299"/>
      <c r="T4" s="299"/>
      <c r="U4" s="299"/>
      <c r="V4" s="299"/>
      <c r="W4" s="299"/>
      <c r="X4" s="299"/>
      <c r="Y4" s="299"/>
      <c r="Z4" s="299"/>
      <c r="AA4" s="299"/>
      <c r="AB4" s="299"/>
      <c r="AC4" s="299"/>
      <c r="AD4" s="299"/>
      <c r="AE4" s="299"/>
      <c r="AF4" s="299"/>
      <c r="AG4" s="300"/>
      <c r="AH4" s="304" t="s">
        <v>246</v>
      </c>
      <c r="AI4" s="304"/>
      <c r="AJ4" s="304"/>
      <c r="AK4" s="304"/>
    </row>
    <row r="5" spans="2:37" ht="6.75" customHeight="1" x14ac:dyDescent="0.3">
      <c r="B5" s="47"/>
      <c r="AI5" s="4"/>
      <c r="AJ5"/>
      <c r="AK5"/>
    </row>
    <row r="6" spans="2:37" ht="24" customHeight="1" x14ac:dyDescent="0.3">
      <c r="B6" s="5" t="s">
        <v>3</v>
      </c>
      <c r="C6" s="268">
        <v>2024</v>
      </c>
      <c r="D6" s="269"/>
      <c r="E6" s="269"/>
      <c r="F6" s="269"/>
      <c r="G6" s="269"/>
      <c r="H6" s="269"/>
      <c r="I6" s="269"/>
      <c r="J6" s="269"/>
      <c r="K6" s="269"/>
      <c r="L6" s="269"/>
      <c r="M6" s="269"/>
      <c r="N6" s="269"/>
      <c r="O6" s="269"/>
      <c r="P6" s="269"/>
      <c r="Q6" s="269"/>
      <c r="R6" s="269"/>
      <c r="S6" s="269"/>
      <c r="T6" s="269"/>
      <c r="U6" s="269"/>
      <c r="V6" s="269"/>
      <c r="W6" s="269"/>
      <c r="X6" s="269"/>
      <c r="Y6" s="269"/>
      <c r="Z6" s="269"/>
      <c r="AA6" s="269"/>
      <c r="AB6" s="269"/>
      <c r="AC6" s="269"/>
      <c r="AD6" s="269"/>
      <c r="AE6" s="269"/>
      <c r="AF6" s="269"/>
      <c r="AG6" s="269"/>
      <c r="AH6" s="269"/>
      <c r="AI6" s="269"/>
      <c r="AJ6" s="269"/>
      <c r="AK6" s="270"/>
    </row>
    <row r="7" spans="2:37" ht="24" customHeight="1" x14ac:dyDescent="0.2">
      <c r="B7" s="6" t="s">
        <v>4</v>
      </c>
      <c r="C7" s="271" t="s">
        <v>5</v>
      </c>
      <c r="D7" s="272"/>
      <c r="E7" s="272"/>
      <c r="F7" s="272"/>
      <c r="G7" s="272"/>
      <c r="H7" s="272"/>
      <c r="I7" s="272"/>
      <c r="J7" s="272"/>
      <c r="K7" s="272"/>
      <c r="L7" s="272"/>
      <c r="M7" s="272"/>
      <c r="N7" s="272"/>
      <c r="O7" s="272"/>
      <c r="P7" s="272"/>
      <c r="Q7" s="272"/>
      <c r="R7" s="272"/>
      <c r="S7" s="272"/>
      <c r="T7" s="272"/>
      <c r="U7" s="272"/>
      <c r="V7" s="272"/>
      <c r="W7" s="272"/>
      <c r="X7" s="272"/>
      <c r="Y7" s="272"/>
      <c r="Z7" s="272"/>
      <c r="AA7" s="272"/>
      <c r="AB7" s="272"/>
      <c r="AC7" s="272"/>
      <c r="AD7" s="272"/>
      <c r="AE7" s="272"/>
      <c r="AF7" s="272"/>
      <c r="AG7" s="272"/>
      <c r="AH7" s="272"/>
      <c r="AI7" s="272"/>
      <c r="AJ7" s="272"/>
      <c r="AK7" s="273"/>
    </row>
    <row r="8" spans="2:37" ht="24" customHeight="1" x14ac:dyDescent="0.2">
      <c r="B8" s="6" t="s">
        <v>6</v>
      </c>
      <c r="C8" s="274" t="s">
        <v>7</v>
      </c>
      <c r="D8" s="274"/>
      <c r="E8" s="274"/>
      <c r="F8" s="274"/>
      <c r="G8" s="274"/>
      <c r="H8" s="274"/>
      <c r="I8" s="274"/>
      <c r="J8" s="274"/>
      <c r="K8" s="274"/>
      <c r="L8" s="274"/>
      <c r="M8" s="274"/>
      <c r="N8" s="274"/>
      <c r="O8" s="274"/>
      <c r="P8" s="274"/>
      <c r="Q8" s="274"/>
      <c r="R8" s="274"/>
      <c r="S8" s="274"/>
      <c r="T8" s="274"/>
      <c r="U8" s="274"/>
      <c r="V8" s="274"/>
      <c r="W8" s="274"/>
      <c r="X8" s="274"/>
      <c r="Y8" s="274"/>
      <c r="Z8" s="274"/>
      <c r="AA8" s="274"/>
      <c r="AB8" s="274"/>
      <c r="AC8" s="274"/>
      <c r="AD8" s="274"/>
      <c r="AE8" s="274"/>
      <c r="AF8" s="274"/>
      <c r="AG8" s="274"/>
      <c r="AH8" s="274"/>
      <c r="AI8" s="274"/>
      <c r="AJ8" s="274"/>
      <c r="AK8" s="274"/>
    </row>
    <row r="9" spans="2:37" s="8" customFormat="1" ht="13.2" x14ac:dyDescent="0.25">
      <c r="B9" s="7"/>
      <c r="D9" s="9"/>
      <c r="E9" s="10"/>
      <c r="F9" s="11"/>
      <c r="H9" s="9"/>
      <c r="J9" s="9"/>
      <c r="K9" s="10"/>
      <c r="L9" s="10"/>
      <c r="M9" s="10"/>
      <c r="N9" s="10"/>
      <c r="O9" s="10"/>
      <c r="P9" s="10"/>
      <c r="Q9" s="12"/>
      <c r="R9" s="13"/>
      <c r="S9" s="12"/>
      <c r="T9" s="13"/>
      <c r="U9" s="12"/>
      <c r="V9" s="13"/>
      <c r="W9" s="12"/>
      <c r="X9" s="13"/>
      <c r="Y9" s="12"/>
      <c r="Z9" s="13"/>
      <c r="AA9" s="12"/>
      <c r="AB9" s="13"/>
      <c r="AC9" s="12"/>
      <c r="AD9" s="13"/>
      <c r="AE9" s="12"/>
      <c r="AF9" s="13"/>
      <c r="AG9" s="13"/>
      <c r="AH9" s="13"/>
      <c r="AI9" s="12"/>
      <c r="AJ9" s="12"/>
    </row>
    <row r="10" spans="2:37" ht="21.75" customHeight="1" x14ac:dyDescent="0.2">
      <c r="B10" s="275" t="s">
        <v>8</v>
      </c>
      <c r="C10" s="260" t="s">
        <v>9</v>
      </c>
      <c r="D10" s="278" t="s">
        <v>10</v>
      </c>
      <c r="E10" s="279"/>
      <c r="F10" s="280"/>
      <c r="G10" s="260" t="s">
        <v>11</v>
      </c>
      <c r="H10" s="282" t="s">
        <v>12</v>
      </c>
      <c r="I10" s="282" t="s">
        <v>13</v>
      </c>
      <c r="J10" s="282" t="s">
        <v>14</v>
      </c>
      <c r="K10" s="283" t="s">
        <v>15</v>
      </c>
      <c r="L10" s="284"/>
      <c r="M10" s="284"/>
      <c r="N10" s="284"/>
      <c r="O10" s="284"/>
      <c r="P10" s="284"/>
      <c r="Q10" s="284"/>
      <c r="R10" s="284"/>
      <c r="S10" s="284"/>
      <c r="T10" s="284"/>
      <c r="U10" s="284"/>
      <c r="V10" s="284"/>
      <c r="W10" s="284"/>
      <c r="X10" s="284"/>
      <c r="Y10" s="284"/>
      <c r="Z10" s="284"/>
      <c r="AA10" s="284"/>
      <c r="AB10" s="284"/>
      <c r="AC10" s="284"/>
      <c r="AD10" s="284"/>
      <c r="AE10" s="284"/>
      <c r="AF10" s="284"/>
      <c r="AG10" s="284"/>
      <c r="AH10" s="284"/>
      <c r="AI10" s="284"/>
      <c r="AJ10" s="285"/>
      <c r="AK10" s="286" t="s">
        <v>16</v>
      </c>
    </row>
    <row r="11" spans="2:37" ht="32.25" customHeight="1" x14ac:dyDescent="0.2">
      <c r="B11" s="267"/>
      <c r="C11" s="276"/>
      <c r="D11" s="287" t="s">
        <v>17</v>
      </c>
      <c r="E11" s="287" t="s">
        <v>18</v>
      </c>
      <c r="F11" s="289" t="s">
        <v>19</v>
      </c>
      <c r="G11" s="281"/>
      <c r="H11" s="276"/>
      <c r="I11" s="276"/>
      <c r="J11" s="276"/>
      <c r="K11" s="267" t="s">
        <v>20</v>
      </c>
      <c r="L11" s="267"/>
      <c r="M11" s="267" t="s">
        <v>21</v>
      </c>
      <c r="N11" s="267"/>
      <c r="O11" s="267" t="s">
        <v>22</v>
      </c>
      <c r="P11" s="267"/>
      <c r="Q11" s="267" t="s">
        <v>23</v>
      </c>
      <c r="R11" s="267"/>
      <c r="S11" s="267" t="s">
        <v>24</v>
      </c>
      <c r="T11" s="267"/>
      <c r="U11" s="267" t="s">
        <v>25</v>
      </c>
      <c r="V11" s="267"/>
      <c r="W11" s="267" t="s">
        <v>26</v>
      </c>
      <c r="X11" s="267"/>
      <c r="Y11" s="267" t="s">
        <v>27</v>
      </c>
      <c r="Z11" s="267"/>
      <c r="AA11" s="267" t="s">
        <v>28</v>
      </c>
      <c r="AB11" s="267"/>
      <c r="AC11" s="267" t="s">
        <v>29</v>
      </c>
      <c r="AD11" s="267"/>
      <c r="AE11" s="267" t="s">
        <v>30</v>
      </c>
      <c r="AF11" s="267"/>
      <c r="AG11" s="267" t="s">
        <v>31</v>
      </c>
      <c r="AH11" s="267"/>
      <c r="AI11" s="267" t="s">
        <v>32</v>
      </c>
      <c r="AJ11" s="267"/>
      <c r="AK11" s="286"/>
    </row>
    <row r="12" spans="2:37" ht="53.25" customHeight="1" x14ac:dyDescent="0.2">
      <c r="B12" s="267"/>
      <c r="C12" s="277"/>
      <c r="D12" s="288"/>
      <c r="E12" s="288"/>
      <c r="F12" s="290"/>
      <c r="G12" s="261"/>
      <c r="H12" s="277"/>
      <c r="I12" s="277"/>
      <c r="J12" s="277"/>
      <c r="K12" s="90" t="s">
        <v>33</v>
      </c>
      <c r="L12" s="14" t="s">
        <v>34</v>
      </c>
      <c r="M12" s="90" t="s">
        <v>33</v>
      </c>
      <c r="N12" s="14" t="s">
        <v>34</v>
      </c>
      <c r="O12" s="90" t="s">
        <v>140</v>
      </c>
      <c r="P12" s="14" t="s">
        <v>141</v>
      </c>
      <c r="Q12" s="15" t="s">
        <v>140</v>
      </c>
      <c r="R12" s="16" t="s">
        <v>141</v>
      </c>
      <c r="S12" s="15" t="s">
        <v>140</v>
      </c>
      <c r="T12" s="16" t="s">
        <v>141</v>
      </c>
      <c r="U12" s="15" t="s">
        <v>140</v>
      </c>
      <c r="V12" s="16" t="s">
        <v>141</v>
      </c>
      <c r="W12" s="15" t="s">
        <v>140</v>
      </c>
      <c r="X12" s="16" t="s">
        <v>141</v>
      </c>
      <c r="Y12" s="15" t="s">
        <v>140</v>
      </c>
      <c r="Z12" s="16" t="s">
        <v>141</v>
      </c>
      <c r="AA12" s="15" t="s">
        <v>140</v>
      </c>
      <c r="AB12" s="16" t="s">
        <v>141</v>
      </c>
      <c r="AC12" s="15" t="s">
        <v>140</v>
      </c>
      <c r="AD12" s="16" t="s">
        <v>141</v>
      </c>
      <c r="AE12" s="15" t="s">
        <v>140</v>
      </c>
      <c r="AF12" s="16" t="s">
        <v>141</v>
      </c>
      <c r="AG12" s="15" t="s">
        <v>140</v>
      </c>
      <c r="AH12" s="16" t="s">
        <v>141</v>
      </c>
      <c r="AI12" s="15" t="s">
        <v>140</v>
      </c>
      <c r="AJ12" s="16" t="s">
        <v>141</v>
      </c>
      <c r="AK12" s="286"/>
    </row>
    <row r="13" spans="2:37" ht="27.75" customHeight="1" x14ac:dyDescent="0.2">
      <c r="B13" s="26" t="s">
        <v>41</v>
      </c>
      <c r="C13" s="97">
        <f>$F13/100</f>
        <v>0.02</v>
      </c>
      <c r="D13" s="27"/>
      <c r="E13" s="28"/>
      <c r="F13" s="136">
        <f>SUM(F14)</f>
        <v>2</v>
      </c>
      <c r="G13" s="28"/>
      <c r="H13" s="29"/>
      <c r="I13" s="28"/>
      <c r="J13" s="30"/>
      <c r="K13" s="22"/>
      <c r="L13" s="23"/>
      <c r="M13" s="22"/>
      <c r="N13" s="23"/>
      <c r="O13" s="22"/>
      <c r="P13" s="23"/>
      <c r="Q13" s="31"/>
      <c r="R13" s="32"/>
      <c r="S13" s="31"/>
      <c r="T13" s="32"/>
      <c r="U13" s="31"/>
      <c r="V13" s="32"/>
      <c r="W13" s="31"/>
      <c r="X13" s="32"/>
      <c r="Y13" s="31"/>
      <c r="Z13" s="32"/>
      <c r="AA13" s="31"/>
      <c r="AB13" s="32"/>
      <c r="AC13" s="31"/>
      <c r="AD13" s="32"/>
      <c r="AE13" s="31"/>
      <c r="AF13" s="32"/>
      <c r="AG13" s="31"/>
      <c r="AH13" s="32"/>
      <c r="AI13" s="52"/>
      <c r="AJ13" s="32"/>
      <c r="AK13" s="32"/>
    </row>
    <row r="14" spans="2:37" s="61" customFormat="1" ht="114.75" customHeight="1" x14ac:dyDescent="0.25">
      <c r="B14" s="57" t="s">
        <v>146</v>
      </c>
      <c r="C14" s="65" t="s">
        <v>193</v>
      </c>
      <c r="D14" s="144">
        <v>3</v>
      </c>
      <c r="E14" s="65" t="s">
        <v>194</v>
      </c>
      <c r="F14" s="132">
        <v>2</v>
      </c>
      <c r="G14" s="50" t="s">
        <v>45</v>
      </c>
      <c r="H14" s="50" t="s">
        <v>147</v>
      </c>
      <c r="I14" s="65" t="s">
        <v>226</v>
      </c>
      <c r="J14" s="50" t="s">
        <v>40</v>
      </c>
      <c r="K14" s="58"/>
      <c r="L14" s="58"/>
      <c r="M14" s="58"/>
      <c r="N14" s="58"/>
      <c r="O14" s="25"/>
      <c r="P14" s="58"/>
      <c r="Q14" s="75">
        <v>1</v>
      </c>
      <c r="R14" s="59"/>
      <c r="S14" s="93"/>
      <c r="T14" s="40"/>
      <c r="U14" s="93"/>
      <c r="V14" s="59"/>
      <c r="W14" s="59"/>
      <c r="X14" s="59"/>
      <c r="Y14" s="59"/>
      <c r="Z14" s="59"/>
      <c r="AA14" s="75">
        <v>1</v>
      </c>
      <c r="AB14" s="59"/>
      <c r="AC14" s="59"/>
      <c r="AD14" s="59"/>
      <c r="AE14" s="59"/>
      <c r="AF14" s="59"/>
      <c r="AG14" s="59"/>
      <c r="AH14" s="59"/>
      <c r="AI14" s="60">
        <f t="shared" ref="AI14" si="0">K14+M14+O14+Q14+S14+U14+W14+Y14+AA14+AC14+AE14+AG14</f>
        <v>2</v>
      </c>
      <c r="AJ14" s="33">
        <f>L14+N14+P14+R14+T14+V14+X14+Z14+AB14+AD14+AF14+AH14</f>
        <v>0</v>
      </c>
      <c r="AK14" s="54">
        <f>AJ14/AI14</f>
        <v>0</v>
      </c>
    </row>
    <row r="15" spans="2:37" s="61" customFormat="1" ht="24.75" customHeight="1" x14ac:dyDescent="0.25">
      <c r="B15" s="26" t="s">
        <v>43</v>
      </c>
      <c r="C15" s="97">
        <f>$F15/100</f>
        <v>7.4999999999999997E-2</v>
      </c>
      <c r="D15" s="27"/>
      <c r="E15" s="28"/>
      <c r="F15" s="136">
        <f>SUM(F16:F19)</f>
        <v>7.5</v>
      </c>
      <c r="G15" s="28"/>
      <c r="H15" s="29"/>
      <c r="I15" s="28"/>
      <c r="J15" s="30"/>
      <c r="K15" s="22"/>
      <c r="L15" s="23"/>
      <c r="M15" s="22"/>
      <c r="N15" s="23"/>
      <c r="O15" s="22"/>
      <c r="P15" s="23"/>
      <c r="Q15" s="31"/>
      <c r="R15" s="32"/>
      <c r="S15" s="31"/>
      <c r="T15" s="32"/>
      <c r="U15" s="31"/>
      <c r="V15" s="32"/>
      <c r="W15" s="31"/>
      <c r="X15" s="32"/>
      <c r="Y15" s="31"/>
      <c r="Z15" s="32"/>
      <c r="AA15" s="31"/>
      <c r="AB15" s="32"/>
      <c r="AC15" s="31"/>
      <c r="AD15" s="32"/>
      <c r="AE15" s="31"/>
      <c r="AF15" s="32"/>
      <c r="AG15" s="31"/>
      <c r="AH15" s="32"/>
      <c r="AI15" s="52"/>
      <c r="AJ15" s="32"/>
      <c r="AK15" s="32"/>
    </row>
    <row r="16" spans="2:37" s="61" customFormat="1" ht="95.4" customHeight="1" x14ac:dyDescent="0.25">
      <c r="B16" s="254" t="s">
        <v>44</v>
      </c>
      <c r="C16" s="257" t="s">
        <v>184</v>
      </c>
      <c r="D16" s="62">
        <v>4</v>
      </c>
      <c r="E16" s="78" t="s">
        <v>185</v>
      </c>
      <c r="F16" s="64">
        <v>1</v>
      </c>
      <c r="G16" s="50" t="s">
        <v>45</v>
      </c>
      <c r="H16" s="62" t="s">
        <v>46</v>
      </c>
      <c r="I16" s="55" t="s">
        <v>47</v>
      </c>
      <c r="J16" s="50" t="s">
        <v>40</v>
      </c>
      <c r="K16" s="58"/>
      <c r="L16" s="58"/>
      <c r="M16" s="58"/>
      <c r="N16" s="58"/>
      <c r="O16" s="58"/>
      <c r="P16" s="58"/>
      <c r="Q16" s="75">
        <v>1</v>
      </c>
      <c r="R16" s="59"/>
      <c r="S16" s="93"/>
      <c r="T16" s="93"/>
      <c r="U16" s="93"/>
      <c r="V16" s="59"/>
      <c r="W16" s="59"/>
      <c r="X16" s="59"/>
      <c r="Y16" s="59"/>
      <c r="Z16" s="59"/>
      <c r="AA16" s="59"/>
      <c r="AB16" s="59"/>
      <c r="AC16" s="59"/>
      <c r="AD16" s="59"/>
      <c r="AE16" s="59"/>
      <c r="AF16" s="59"/>
      <c r="AG16" s="59"/>
      <c r="AH16" s="59"/>
      <c r="AI16" s="60">
        <f t="shared" ref="AI16:AJ24" si="1">K16+M16+O16+Q16+S16+U16+W16+Y16+AA16+AC16+AE16+AG16</f>
        <v>1</v>
      </c>
      <c r="AJ16" s="53">
        <f t="shared" si="1"/>
        <v>0</v>
      </c>
      <c r="AK16" s="54">
        <f t="shared" ref="AK16:AK28" si="2">AJ16/AI16</f>
        <v>0</v>
      </c>
    </row>
    <row r="17" spans="2:37" s="61" customFormat="1" ht="95.4" customHeight="1" x14ac:dyDescent="0.25">
      <c r="B17" s="255"/>
      <c r="C17" s="258"/>
      <c r="D17" s="62">
        <v>5</v>
      </c>
      <c r="E17" s="55" t="s">
        <v>201</v>
      </c>
      <c r="F17" s="64">
        <v>3</v>
      </c>
      <c r="G17" s="50" t="s">
        <v>45</v>
      </c>
      <c r="H17" s="62" t="s">
        <v>111</v>
      </c>
      <c r="I17" s="55" t="s">
        <v>112</v>
      </c>
      <c r="J17" s="50" t="s">
        <v>40</v>
      </c>
      <c r="K17" s="58"/>
      <c r="L17" s="58"/>
      <c r="M17" s="58"/>
      <c r="N17" s="58"/>
      <c r="O17" s="58"/>
      <c r="P17" s="58"/>
      <c r="Q17" s="75">
        <v>1</v>
      </c>
      <c r="R17" s="59"/>
      <c r="S17" s="93"/>
      <c r="T17" s="93"/>
      <c r="U17" s="93"/>
      <c r="V17" s="93"/>
      <c r="W17" s="75">
        <v>1</v>
      </c>
      <c r="X17" s="93"/>
      <c r="Y17" s="93"/>
      <c r="Z17" s="93"/>
      <c r="AA17" s="93"/>
      <c r="AB17" s="59"/>
      <c r="AC17" s="75">
        <v>1</v>
      </c>
      <c r="AD17" s="59"/>
      <c r="AE17" s="59"/>
      <c r="AF17" s="59"/>
      <c r="AG17" s="59"/>
      <c r="AH17" s="59"/>
      <c r="AI17" s="60">
        <f t="shared" si="1"/>
        <v>3</v>
      </c>
      <c r="AJ17" s="53">
        <f t="shared" si="1"/>
        <v>0</v>
      </c>
      <c r="AK17" s="54">
        <f t="shared" si="2"/>
        <v>0</v>
      </c>
    </row>
    <row r="18" spans="2:37" s="61" customFormat="1" ht="56.4" customHeight="1" x14ac:dyDescent="0.25">
      <c r="B18" s="256"/>
      <c r="C18" s="259"/>
      <c r="D18" s="144">
        <v>8</v>
      </c>
      <c r="E18" s="65" t="s">
        <v>110</v>
      </c>
      <c r="F18" s="64">
        <v>2</v>
      </c>
      <c r="G18" s="50" t="s">
        <v>45</v>
      </c>
      <c r="H18" s="62" t="s">
        <v>111</v>
      </c>
      <c r="I18" s="55" t="s">
        <v>113</v>
      </c>
      <c r="J18" s="50" t="s">
        <v>40</v>
      </c>
      <c r="K18" s="58"/>
      <c r="L18" s="58"/>
      <c r="M18" s="58"/>
      <c r="N18" s="58"/>
      <c r="O18" s="58"/>
      <c r="P18" s="58"/>
      <c r="Q18" s="59"/>
      <c r="R18" s="59"/>
      <c r="S18" s="75">
        <v>1</v>
      </c>
      <c r="T18" s="59"/>
      <c r="U18" s="93"/>
      <c r="V18" s="59"/>
      <c r="W18" s="59"/>
      <c r="X18" s="59"/>
      <c r="Y18" s="59"/>
      <c r="Z18" s="59"/>
      <c r="AA18" s="75">
        <v>1</v>
      </c>
      <c r="AB18" s="59"/>
      <c r="AC18" s="59"/>
      <c r="AD18" s="59"/>
      <c r="AE18" s="59"/>
      <c r="AF18" s="59"/>
      <c r="AG18" s="59"/>
      <c r="AH18" s="59"/>
      <c r="AI18" s="60">
        <f t="shared" si="1"/>
        <v>2</v>
      </c>
      <c r="AJ18" s="53">
        <f t="shared" si="1"/>
        <v>0</v>
      </c>
      <c r="AK18" s="54">
        <f t="shared" si="2"/>
        <v>0</v>
      </c>
    </row>
    <row r="19" spans="2:37" s="61" customFormat="1" ht="94.95" customHeight="1" x14ac:dyDescent="0.25">
      <c r="B19" s="77" t="s">
        <v>48</v>
      </c>
      <c r="C19" s="77" t="s">
        <v>206</v>
      </c>
      <c r="D19" s="160">
        <v>12</v>
      </c>
      <c r="E19" s="80" t="s">
        <v>233</v>
      </c>
      <c r="F19" s="56">
        <v>1.5</v>
      </c>
      <c r="G19" s="144" t="s">
        <v>45</v>
      </c>
      <c r="H19" s="144" t="s">
        <v>109</v>
      </c>
      <c r="I19" s="63" t="s">
        <v>234</v>
      </c>
      <c r="J19" s="50" t="s">
        <v>40</v>
      </c>
      <c r="K19" s="34"/>
      <c r="L19" s="34"/>
      <c r="M19" s="34"/>
      <c r="N19" s="34"/>
      <c r="O19" s="34"/>
      <c r="P19" s="34"/>
      <c r="Q19" s="76">
        <v>0.5</v>
      </c>
      <c r="R19" s="35"/>
      <c r="S19" s="35"/>
      <c r="T19" s="35"/>
      <c r="U19" s="35"/>
      <c r="V19" s="35"/>
      <c r="W19" s="76">
        <v>0.5</v>
      </c>
      <c r="X19" s="35"/>
      <c r="Y19" s="35"/>
      <c r="Z19" s="35"/>
      <c r="AA19" s="35"/>
      <c r="AB19" s="35"/>
      <c r="AC19" s="76">
        <v>0.5</v>
      </c>
      <c r="AD19" s="35"/>
      <c r="AE19" s="35"/>
      <c r="AF19" s="35"/>
      <c r="AG19" s="35"/>
      <c r="AH19" s="35"/>
      <c r="AI19" s="52">
        <f t="shared" si="1"/>
        <v>1.5</v>
      </c>
      <c r="AJ19" s="53">
        <f t="shared" si="1"/>
        <v>0</v>
      </c>
      <c r="AK19" s="54">
        <f t="shared" si="2"/>
        <v>0</v>
      </c>
    </row>
    <row r="20" spans="2:37" s="61" customFormat="1" ht="22.5" customHeight="1" x14ac:dyDescent="0.25">
      <c r="B20" s="26" t="s">
        <v>50</v>
      </c>
      <c r="C20" s="97">
        <f>$F20/100</f>
        <v>0.06</v>
      </c>
      <c r="D20" s="27"/>
      <c r="E20" s="28" t="s">
        <v>51</v>
      </c>
      <c r="F20" s="180">
        <f>SUM(F21:F24)</f>
        <v>6</v>
      </c>
      <c r="G20" s="28"/>
      <c r="H20" s="29"/>
      <c r="I20" s="28"/>
      <c r="J20" s="30"/>
      <c r="K20" s="22"/>
      <c r="L20" s="23"/>
      <c r="M20" s="22"/>
      <c r="N20" s="23"/>
      <c r="O20" s="22"/>
      <c r="P20" s="23"/>
      <c r="Q20" s="31"/>
      <c r="R20" s="32"/>
      <c r="S20" s="31"/>
      <c r="T20" s="32"/>
      <c r="U20" s="31"/>
      <c r="V20" s="32"/>
      <c r="W20" s="31"/>
      <c r="X20" s="32"/>
      <c r="Y20" s="31"/>
      <c r="Z20" s="32"/>
      <c r="AA20" s="31"/>
      <c r="AB20" s="32"/>
      <c r="AC20" s="31"/>
      <c r="AD20" s="32"/>
      <c r="AE20" s="31"/>
      <c r="AF20" s="32"/>
      <c r="AG20" s="31"/>
      <c r="AH20" s="32"/>
      <c r="AI20" s="52"/>
      <c r="AJ20" s="32"/>
      <c r="AK20" s="32"/>
    </row>
    <row r="21" spans="2:37" s="61" customFormat="1" ht="74.400000000000006" customHeight="1" x14ac:dyDescent="0.25">
      <c r="B21" s="181" t="s">
        <v>52</v>
      </c>
      <c r="C21" s="181" t="s">
        <v>170</v>
      </c>
      <c r="D21" s="84">
        <v>17</v>
      </c>
      <c r="E21" s="63" t="s">
        <v>53</v>
      </c>
      <c r="F21" s="64">
        <v>2</v>
      </c>
      <c r="G21" s="86" t="s">
        <v>45</v>
      </c>
      <c r="H21" s="86" t="s">
        <v>54</v>
      </c>
      <c r="I21" s="63" t="s">
        <v>240</v>
      </c>
      <c r="J21" s="50" t="s">
        <v>40</v>
      </c>
      <c r="K21" s="58"/>
      <c r="L21" s="58"/>
      <c r="M21" s="58"/>
      <c r="N21" s="58"/>
      <c r="O21" s="58"/>
      <c r="P21" s="58"/>
      <c r="Q21" s="93"/>
      <c r="R21" s="59"/>
      <c r="S21" s="75">
        <v>2</v>
      </c>
      <c r="T21" s="59"/>
      <c r="U21" s="59"/>
      <c r="V21" s="59"/>
      <c r="W21" s="59"/>
      <c r="X21" s="59"/>
      <c r="Y21" s="59"/>
      <c r="Z21" s="59"/>
      <c r="AA21" s="59"/>
      <c r="AB21" s="59"/>
      <c r="AC21" s="59"/>
      <c r="AD21" s="59"/>
      <c r="AE21" s="59"/>
      <c r="AF21" s="59"/>
      <c r="AG21" s="59"/>
      <c r="AH21" s="59"/>
      <c r="AI21" s="60">
        <f t="shared" si="1"/>
        <v>2</v>
      </c>
      <c r="AJ21" s="53">
        <f t="shared" si="1"/>
        <v>0</v>
      </c>
      <c r="AK21" s="54">
        <f t="shared" si="2"/>
        <v>0</v>
      </c>
    </row>
    <row r="22" spans="2:37" s="61" customFormat="1" ht="121.5" customHeight="1" x14ac:dyDescent="0.25">
      <c r="B22" s="81" t="s">
        <v>55</v>
      </c>
      <c r="C22" s="81" t="s">
        <v>171</v>
      </c>
      <c r="D22" s="150">
        <v>18</v>
      </c>
      <c r="E22" s="65" t="s">
        <v>56</v>
      </c>
      <c r="F22" s="64">
        <v>1</v>
      </c>
      <c r="G22" s="86" t="s">
        <v>45</v>
      </c>
      <c r="H22" s="86" t="s">
        <v>57</v>
      </c>
      <c r="I22" s="63" t="s">
        <v>58</v>
      </c>
      <c r="J22" s="50" t="s">
        <v>40</v>
      </c>
      <c r="K22" s="58"/>
      <c r="L22" s="58"/>
      <c r="M22" s="58"/>
      <c r="N22" s="58"/>
      <c r="O22" s="58"/>
      <c r="P22" s="58"/>
      <c r="Q22" s="93"/>
      <c r="R22" s="59"/>
      <c r="S22" s="59"/>
      <c r="T22" s="59"/>
      <c r="U22" s="59"/>
      <c r="V22" s="59"/>
      <c r="W22" s="59"/>
      <c r="X22" s="59"/>
      <c r="Y22" s="75">
        <v>1</v>
      </c>
      <c r="Z22" s="59"/>
      <c r="AA22" s="59"/>
      <c r="AB22" s="59"/>
      <c r="AC22" s="59"/>
      <c r="AD22" s="59"/>
      <c r="AE22" s="59"/>
      <c r="AF22" s="59"/>
      <c r="AG22" s="59"/>
      <c r="AH22" s="59"/>
      <c r="AI22" s="60">
        <f t="shared" si="1"/>
        <v>1</v>
      </c>
      <c r="AJ22" s="53">
        <f t="shared" si="1"/>
        <v>0</v>
      </c>
      <c r="AK22" s="54">
        <f t="shared" si="2"/>
        <v>0</v>
      </c>
    </row>
    <row r="23" spans="2:37" s="61" customFormat="1" ht="192.6" customHeight="1" x14ac:dyDescent="0.25">
      <c r="B23" s="71" t="s">
        <v>59</v>
      </c>
      <c r="C23" s="36" t="s">
        <v>172</v>
      </c>
      <c r="D23" s="150">
        <v>20</v>
      </c>
      <c r="E23" s="65" t="s">
        <v>60</v>
      </c>
      <c r="F23" s="56">
        <v>2</v>
      </c>
      <c r="G23" s="66" t="s">
        <v>261</v>
      </c>
      <c r="H23" s="66" t="s">
        <v>61</v>
      </c>
      <c r="I23" s="65" t="s">
        <v>211</v>
      </c>
      <c r="J23" s="50" t="s">
        <v>40</v>
      </c>
      <c r="K23" s="58"/>
      <c r="L23" s="58"/>
      <c r="M23" s="58"/>
      <c r="N23" s="58"/>
      <c r="O23" s="58"/>
      <c r="P23" s="58"/>
      <c r="Q23" s="59"/>
      <c r="R23" s="59"/>
      <c r="S23" s="59"/>
      <c r="T23" s="59"/>
      <c r="U23" s="59"/>
      <c r="V23" s="59"/>
      <c r="W23" s="75">
        <v>2</v>
      </c>
      <c r="X23" s="59"/>
      <c r="Y23" s="59"/>
      <c r="Z23" s="59"/>
      <c r="AA23" s="59"/>
      <c r="AB23" s="59"/>
      <c r="AC23" s="59"/>
      <c r="AD23" s="59"/>
      <c r="AE23" s="59"/>
      <c r="AF23" s="59"/>
      <c r="AG23" s="59"/>
      <c r="AH23" s="59"/>
      <c r="AI23" s="52">
        <f t="shared" si="1"/>
        <v>2</v>
      </c>
      <c r="AJ23" s="53">
        <f t="shared" si="1"/>
        <v>0</v>
      </c>
      <c r="AK23" s="54">
        <f t="shared" si="2"/>
        <v>0</v>
      </c>
    </row>
    <row r="24" spans="2:37" s="61" customFormat="1" ht="70.2" customHeight="1" x14ac:dyDescent="0.25">
      <c r="B24" s="82" t="s">
        <v>62</v>
      </c>
      <c r="C24" s="48" t="s">
        <v>173</v>
      </c>
      <c r="D24" s="84">
        <v>21</v>
      </c>
      <c r="E24" s="63" t="s">
        <v>153</v>
      </c>
      <c r="F24" s="64">
        <v>1</v>
      </c>
      <c r="G24" s="85" t="s">
        <v>45</v>
      </c>
      <c r="H24" s="38" t="s">
        <v>63</v>
      </c>
      <c r="I24" s="39" t="s">
        <v>242</v>
      </c>
      <c r="J24" s="50" t="s">
        <v>40</v>
      </c>
      <c r="K24" s="24"/>
      <c r="L24" s="24"/>
      <c r="M24" s="24"/>
      <c r="N24" s="24"/>
      <c r="O24" s="24"/>
      <c r="P24" s="24"/>
      <c r="Q24" s="25"/>
      <c r="R24" s="25"/>
      <c r="S24" s="25"/>
      <c r="T24" s="25"/>
      <c r="U24" s="74">
        <v>1</v>
      </c>
      <c r="V24" s="25"/>
      <c r="W24" s="25"/>
      <c r="X24" s="25"/>
      <c r="Y24" s="25"/>
      <c r="Z24" s="25"/>
      <c r="AA24" s="25"/>
      <c r="AB24" s="25"/>
      <c r="AC24" s="25"/>
      <c r="AD24" s="25"/>
      <c r="AE24" s="25"/>
      <c r="AF24" s="25"/>
      <c r="AG24" s="25"/>
      <c r="AH24" s="25"/>
      <c r="AI24" s="52">
        <f t="shared" si="1"/>
        <v>1</v>
      </c>
      <c r="AJ24" s="53">
        <f t="shared" si="1"/>
        <v>0</v>
      </c>
      <c r="AK24" s="54">
        <f t="shared" si="2"/>
        <v>0</v>
      </c>
    </row>
    <row r="25" spans="2:37" s="61" customFormat="1" ht="22.5" customHeight="1" x14ac:dyDescent="0.25">
      <c r="B25" s="26" t="s">
        <v>64</v>
      </c>
      <c r="C25" s="97">
        <f>$F25/100</f>
        <v>0.05</v>
      </c>
      <c r="D25" s="27"/>
      <c r="E25" s="28"/>
      <c r="F25" s="136">
        <f>SUM(F26:F28)</f>
        <v>5</v>
      </c>
      <c r="G25" s="28"/>
      <c r="H25" s="29"/>
      <c r="I25" s="28"/>
      <c r="J25" s="30"/>
      <c r="K25" s="22"/>
      <c r="L25" s="23"/>
      <c r="M25" s="22"/>
      <c r="N25" s="23"/>
      <c r="O25" s="22"/>
      <c r="P25" s="23"/>
      <c r="Q25" s="31"/>
      <c r="R25" s="32"/>
      <c r="S25" s="31"/>
      <c r="T25" s="32"/>
      <c r="U25" s="31"/>
      <c r="V25" s="32"/>
      <c r="W25" s="31"/>
      <c r="X25" s="32"/>
      <c r="Y25" s="31"/>
      <c r="Z25" s="32"/>
      <c r="AA25" s="31"/>
      <c r="AB25" s="32"/>
      <c r="AC25" s="31"/>
      <c r="AD25" s="32"/>
      <c r="AE25" s="31"/>
      <c r="AF25" s="32"/>
      <c r="AG25" s="31"/>
      <c r="AH25" s="32"/>
      <c r="AI25" s="52"/>
      <c r="AJ25" s="32"/>
      <c r="AK25" s="32"/>
    </row>
    <row r="26" spans="2:37" s="61" customFormat="1" ht="163.19999999999999" customHeight="1" x14ac:dyDescent="0.25">
      <c r="B26" s="81" t="s">
        <v>65</v>
      </c>
      <c r="C26" s="87" t="s">
        <v>174</v>
      </c>
      <c r="D26" s="86">
        <v>22</v>
      </c>
      <c r="E26" s="63" t="s">
        <v>154</v>
      </c>
      <c r="F26" s="37">
        <v>1</v>
      </c>
      <c r="G26" s="86" t="s">
        <v>45</v>
      </c>
      <c r="H26" s="86" t="s">
        <v>66</v>
      </c>
      <c r="I26" s="39" t="s">
        <v>243</v>
      </c>
      <c r="J26" s="50" t="s">
        <v>40</v>
      </c>
      <c r="K26" s="34"/>
      <c r="L26" s="34"/>
      <c r="M26" s="34"/>
      <c r="N26" s="34"/>
      <c r="O26" s="34"/>
      <c r="P26" s="34"/>
      <c r="Q26" s="35"/>
      <c r="R26" s="35"/>
      <c r="S26" s="35"/>
      <c r="T26" s="35"/>
      <c r="U26" s="76">
        <v>1</v>
      </c>
      <c r="V26" s="35"/>
      <c r="W26" s="35"/>
      <c r="X26" s="35"/>
      <c r="Y26" s="35"/>
      <c r="Z26" s="35"/>
      <c r="AA26" s="35"/>
      <c r="AB26" s="35"/>
      <c r="AC26" s="35"/>
      <c r="AD26" s="35"/>
      <c r="AE26" s="35"/>
      <c r="AF26" s="35"/>
      <c r="AG26" s="35"/>
      <c r="AH26" s="35"/>
      <c r="AI26" s="52">
        <f t="shared" ref="AI26:AJ28" si="3">K26+M26+O26+Q26+S26+U26+W26+Y26+AA26+AC26+AE26+AG26</f>
        <v>1</v>
      </c>
      <c r="AJ26" s="53">
        <f t="shared" si="3"/>
        <v>0</v>
      </c>
      <c r="AK26" s="54">
        <f t="shared" si="2"/>
        <v>0</v>
      </c>
    </row>
    <row r="27" spans="2:37" s="61" customFormat="1" ht="201.6" customHeight="1" x14ac:dyDescent="0.25">
      <c r="B27" s="181" t="s">
        <v>67</v>
      </c>
      <c r="C27" s="181" t="s">
        <v>175</v>
      </c>
      <c r="D27" s="66">
        <v>24</v>
      </c>
      <c r="E27" s="65" t="s">
        <v>186</v>
      </c>
      <c r="F27" s="56">
        <v>2.5</v>
      </c>
      <c r="G27" s="66" t="s">
        <v>45</v>
      </c>
      <c r="H27" s="66" t="s">
        <v>68</v>
      </c>
      <c r="I27" s="65" t="s">
        <v>209</v>
      </c>
      <c r="J27" s="50" t="s">
        <v>40</v>
      </c>
      <c r="K27" s="58"/>
      <c r="L27" s="58"/>
      <c r="M27" s="58"/>
      <c r="N27" s="58"/>
      <c r="O27" s="137">
        <v>0.25</v>
      </c>
      <c r="P27" s="58"/>
      <c r="Q27" s="75">
        <v>1</v>
      </c>
      <c r="R27" s="59"/>
      <c r="S27" s="59"/>
      <c r="T27" s="59"/>
      <c r="U27" s="59"/>
      <c r="V27" s="59"/>
      <c r="W27" s="59"/>
      <c r="X27" s="59"/>
      <c r="Y27" s="59"/>
      <c r="Z27" s="59"/>
      <c r="AA27" s="137">
        <v>0.25</v>
      </c>
      <c r="AB27" s="59"/>
      <c r="AC27" s="75">
        <v>1</v>
      </c>
      <c r="AD27" s="59"/>
      <c r="AE27" s="59"/>
      <c r="AF27" s="59"/>
      <c r="AG27" s="59"/>
      <c r="AH27" s="59"/>
      <c r="AI27" s="52">
        <f t="shared" si="3"/>
        <v>2.5</v>
      </c>
      <c r="AJ27" s="53">
        <f t="shared" si="3"/>
        <v>0</v>
      </c>
      <c r="AK27" s="54">
        <f t="shared" si="2"/>
        <v>0</v>
      </c>
    </row>
    <row r="28" spans="2:37" s="61" customFormat="1" ht="185.4" customHeight="1" x14ac:dyDescent="0.25">
      <c r="B28" s="182" t="s">
        <v>71</v>
      </c>
      <c r="C28" s="183" t="s">
        <v>178</v>
      </c>
      <c r="D28" s="66">
        <v>33</v>
      </c>
      <c r="E28" s="67" t="s">
        <v>119</v>
      </c>
      <c r="F28" s="56">
        <v>1.5</v>
      </c>
      <c r="G28" s="86" t="s">
        <v>263</v>
      </c>
      <c r="H28" s="86" t="s">
        <v>73</v>
      </c>
      <c r="I28" s="71" t="s">
        <v>74</v>
      </c>
      <c r="J28" s="50" t="s">
        <v>40</v>
      </c>
      <c r="K28" s="58"/>
      <c r="L28" s="58"/>
      <c r="M28" s="58"/>
      <c r="N28" s="58"/>
      <c r="O28" s="58"/>
      <c r="P28" s="58"/>
      <c r="Q28" s="75">
        <v>0.5</v>
      </c>
      <c r="R28" s="59"/>
      <c r="S28" s="59"/>
      <c r="T28" s="59"/>
      <c r="U28" s="59"/>
      <c r="V28" s="59"/>
      <c r="W28" s="75">
        <v>0.5</v>
      </c>
      <c r="X28" s="59"/>
      <c r="Y28" s="59"/>
      <c r="Z28" s="59"/>
      <c r="AA28" s="59"/>
      <c r="AB28" s="59"/>
      <c r="AC28" s="75">
        <v>0.5</v>
      </c>
      <c r="AD28" s="59"/>
      <c r="AE28" s="59"/>
      <c r="AF28" s="59"/>
      <c r="AG28" s="59"/>
      <c r="AH28" s="59"/>
      <c r="AI28" s="138">
        <f t="shared" si="3"/>
        <v>1.5</v>
      </c>
      <c r="AJ28" s="53">
        <f t="shared" si="3"/>
        <v>0</v>
      </c>
      <c r="AK28" s="54">
        <f t="shared" si="2"/>
        <v>0</v>
      </c>
    </row>
    <row r="29" spans="2:37" s="61" customFormat="1" ht="22.5" customHeight="1" x14ac:dyDescent="0.25">
      <c r="B29" s="26" t="s">
        <v>96</v>
      </c>
      <c r="C29" s="97">
        <f>$F29/100</f>
        <v>0.03</v>
      </c>
      <c r="D29" s="29"/>
      <c r="E29" s="28"/>
      <c r="F29" s="136">
        <f>SUM(F30:F30)</f>
        <v>3</v>
      </c>
      <c r="G29" s="28"/>
      <c r="H29" s="29"/>
      <c r="I29" s="28"/>
      <c r="J29" s="30"/>
      <c r="K29" s="22"/>
      <c r="L29" s="23"/>
      <c r="M29" s="22"/>
      <c r="N29" s="23"/>
      <c r="O29" s="22"/>
      <c r="P29" s="23"/>
      <c r="Q29" s="31"/>
      <c r="R29" s="32"/>
      <c r="S29" s="31"/>
      <c r="T29" s="32"/>
      <c r="U29" s="31"/>
      <c r="V29" s="32"/>
      <c r="W29" s="31"/>
      <c r="X29" s="32"/>
      <c r="Y29" s="31"/>
      <c r="Z29" s="32"/>
      <c r="AA29" s="31"/>
      <c r="AB29" s="32"/>
      <c r="AC29" s="31"/>
      <c r="AD29" s="32"/>
      <c r="AE29" s="31"/>
      <c r="AF29" s="32"/>
      <c r="AG29" s="31"/>
      <c r="AH29" s="32"/>
      <c r="AI29" s="52"/>
      <c r="AJ29" s="32"/>
      <c r="AK29" s="32"/>
    </row>
    <row r="30" spans="2:37" s="61" customFormat="1" ht="241.95" customHeight="1" x14ac:dyDescent="0.25">
      <c r="B30" s="81" t="s">
        <v>97</v>
      </c>
      <c r="C30" s="81" t="s">
        <v>182</v>
      </c>
      <c r="D30" s="56">
        <v>43</v>
      </c>
      <c r="E30" s="55" t="s">
        <v>255</v>
      </c>
      <c r="F30" s="56">
        <v>3</v>
      </c>
      <c r="G30" s="86" t="s">
        <v>256</v>
      </c>
      <c r="H30" s="86" t="s">
        <v>199</v>
      </c>
      <c r="I30" s="55" t="s">
        <v>257</v>
      </c>
      <c r="J30" s="50" t="s">
        <v>40</v>
      </c>
      <c r="K30" s="58"/>
      <c r="L30" s="58"/>
      <c r="M30" s="58"/>
      <c r="N30" s="58"/>
      <c r="O30" s="137">
        <v>1</v>
      </c>
      <c r="P30" s="58"/>
      <c r="Q30" s="40"/>
      <c r="R30" s="40"/>
      <c r="S30" s="40"/>
      <c r="T30" s="40"/>
      <c r="U30" s="40"/>
      <c r="V30" s="40"/>
      <c r="W30" s="137">
        <v>1</v>
      </c>
      <c r="X30" s="40"/>
      <c r="Y30" s="40"/>
      <c r="Z30" s="40"/>
      <c r="AA30" s="40"/>
      <c r="AB30" s="40"/>
      <c r="AC30" s="137">
        <v>1</v>
      </c>
      <c r="AD30" s="40"/>
      <c r="AE30" s="40"/>
      <c r="AF30" s="40"/>
      <c r="AG30" s="40"/>
      <c r="AH30" s="59"/>
      <c r="AI30" s="138">
        <f>K30+M30+O30+Q30+S30+U30+W30+Y30+AA30+AC30+AE30+AG30</f>
        <v>3</v>
      </c>
      <c r="AJ30" s="53">
        <f>L30+N30+P30+R30+T30+V30+X30+Z30+AB30+AD30+AF30+AH30</f>
        <v>0</v>
      </c>
      <c r="AK30" s="54">
        <f t="shared" ref="AK30" si="4">AJ30/AI30</f>
        <v>0</v>
      </c>
    </row>
    <row r="31" spans="2:37" s="42" customFormat="1" ht="31.5" customHeight="1" x14ac:dyDescent="0.25">
      <c r="B31" s="260" t="s">
        <v>100</v>
      </c>
      <c r="C31" s="262">
        <f>+C13+C15+C20+C25+C29</f>
        <v>0.23500000000000001</v>
      </c>
      <c r="D31" s="263"/>
      <c r="E31" s="266" t="s">
        <v>32</v>
      </c>
      <c r="F31" s="266"/>
      <c r="G31" s="266"/>
      <c r="H31" s="266"/>
      <c r="I31" s="266"/>
      <c r="J31" s="266"/>
      <c r="K31" s="40">
        <f t="shared" ref="K31:AJ31" si="5">SUM(K13:K30)</f>
        <v>0</v>
      </c>
      <c r="L31" s="40">
        <f t="shared" si="5"/>
        <v>0</v>
      </c>
      <c r="M31" s="69">
        <f t="shared" si="5"/>
        <v>0</v>
      </c>
      <c r="N31" s="70">
        <f t="shared" si="5"/>
        <v>0</v>
      </c>
      <c r="O31" s="69">
        <f t="shared" si="5"/>
        <v>1.25</v>
      </c>
      <c r="P31" s="70">
        <f t="shared" si="5"/>
        <v>0</v>
      </c>
      <c r="Q31" s="69">
        <f t="shared" si="5"/>
        <v>5</v>
      </c>
      <c r="R31" s="70">
        <f t="shared" si="5"/>
        <v>0</v>
      </c>
      <c r="S31" s="69">
        <f t="shared" si="5"/>
        <v>3</v>
      </c>
      <c r="T31" s="70">
        <f t="shared" si="5"/>
        <v>0</v>
      </c>
      <c r="U31" s="69">
        <f t="shared" si="5"/>
        <v>2</v>
      </c>
      <c r="V31" s="70">
        <f t="shared" si="5"/>
        <v>0</v>
      </c>
      <c r="W31" s="69">
        <f t="shared" si="5"/>
        <v>5</v>
      </c>
      <c r="X31" s="70">
        <f t="shared" si="5"/>
        <v>0</v>
      </c>
      <c r="Y31" s="69">
        <f t="shared" si="5"/>
        <v>1</v>
      </c>
      <c r="Z31" s="70">
        <f t="shared" si="5"/>
        <v>0</v>
      </c>
      <c r="AA31" s="69">
        <f t="shared" si="5"/>
        <v>2.25</v>
      </c>
      <c r="AB31" s="70">
        <f t="shared" si="5"/>
        <v>0</v>
      </c>
      <c r="AC31" s="69">
        <f t="shared" si="5"/>
        <v>4</v>
      </c>
      <c r="AD31" s="70">
        <f t="shared" si="5"/>
        <v>0</v>
      </c>
      <c r="AE31" s="69">
        <f t="shared" si="5"/>
        <v>0</v>
      </c>
      <c r="AF31" s="70">
        <f t="shared" si="5"/>
        <v>0</v>
      </c>
      <c r="AG31" s="69">
        <f t="shared" si="5"/>
        <v>0</v>
      </c>
      <c r="AH31" s="70">
        <f t="shared" si="5"/>
        <v>0</v>
      </c>
      <c r="AI31" s="139">
        <f t="shared" si="5"/>
        <v>23.5</v>
      </c>
      <c r="AJ31" s="69">
        <f t="shared" si="5"/>
        <v>0</v>
      </c>
      <c r="AK31" s="41">
        <f>AVERAGE(AK13:AK30)</f>
        <v>0</v>
      </c>
    </row>
    <row r="32" spans="2:37" s="42" customFormat="1" ht="31.5" customHeight="1" x14ac:dyDescent="0.25">
      <c r="B32" s="261"/>
      <c r="C32" s="264"/>
      <c r="D32" s="265"/>
      <c r="E32" s="266" t="s">
        <v>101</v>
      </c>
      <c r="F32" s="266"/>
      <c r="G32" s="266"/>
      <c r="H32" s="266"/>
      <c r="I32" s="266"/>
      <c r="J32" s="266"/>
      <c r="K32" s="40">
        <f>SUM(K13:K31)</f>
        <v>0</v>
      </c>
      <c r="L32" s="40">
        <f>SUM(L13:L31)</f>
        <v>0</v>
      </c>
      <c r="M32" s="69">
        <f>+M31</f>
        <v>0</v>
      </c>
      <c r="N32" s="70">
        <f>+N31</f>
        <v>0</v>
      </c>
      <c r="O32" s="69">
        <f>+O31+M32</f>
        <v>1.25</v>
      </c>
      <c r="P32" s="70">
        <f>+P31+N32</f>
        <v>0</v>
      </c>
      <c r="Q32" s="69">
        <f>+Q31+O32</f>
        <v>6.25</v>
      </c>
      <c r="R32" s="70">
        <f>+R31</f>
        <v>0</v>
      </c>
      <c r="S32" s="69">
        <f>Q32+S31</f>
        <v>9.25</v>
      </c>
      <c r="T32" s="70">
        <f t="shared" ref="T32:AG32" si="6">+R32+T31</f>
        <v>0</v>
      </c>
      <c r="U32" s="69">
        <f t="shared" si="6"/>
        <v>11.25</v>
      </c>
      <c r="V32" s="70">
        <f t="shared" si="6"/>
        <v>0</v>
      </c>
      <c r="W32" s="69">
        <f t="shared" si="6"/>
        <v>16.25</v>
      </c>
      <c r="X32" s="70">
        <f t="shared" si="6"/>
        <v>0</v>
      </c>
      <c r="Y32" s="69">
        <f t="shared" si="6"/>
        <v>17.25</v>
      </c>
      <c r="Z32" s="70">
        <f t="shared" si="6"/>
        <v>0</v>
      </c>
      <c r="AA32" s="69">
        <f t="shared" si="6"/>
        <v>19.5</v>
      </c>
      <c r="AB32" s="70">
        <f t="shared" si="6"/>
        <v>0</v>
      </c>
      <c r="AC32" s="69">
        <f t="shared" si="6"/>
        <v>23.5</v>
      </c>
      <c r="AD32" s="70">
        <f t="shared" si="6"/>
        <v>0</v>
      </c>
      <c r="AE32" s="69">
        <f t="shared" si="6"/>
        <v>23.5</v>
      </c>
      <c r="AF32" s="70">
        <f t="shared" si="6"/>
        <v>0</v>
      </c>
      <c r="AG32" s="69">
        <f t="shared" si="6"/>
        <v>23.5</v>
      </c>
      <c r="AH32" s="70">
        <f>+AF32+AH31</f>
        <v>0</v>
      </c>
      <c r="AI32" s="248"/>
      <c r="AJ32" s="249"/>
      <c r="AK32" s="250"/>
    </row>
    <row r="33" spans="2:35" ht="15" x14ac:dyDescent="0.25">
      <c r="J33" s="43"/>
    </row>
    <row r="34" spans="2:35" ht="17.399999999999999" x14ac:dyDescent="0.3">
      <c r="B34" s="45" t="s">
        <v>102</v>
      </c>
      <c r="J34" s="43"/>
    </row>
    <row r="35" spans="2:35" ht="20.399999999999999" x14ac:dyDescent="0.35">
      <c r="B35" s="46" t="s">
        <v>103</v>
      </c>
      <c r="J35" s="43"/>
      <c r="AI35" s="140"/>
    </row>
    <row r="36" spans="2:35" ht="20.399999999999999" x14ac:dyDescent="0.35">
      <c r="B36" s="46" t="s">
        <v>104</v>
      </c>
      <c r="J36" s="43"/>
    </row>
    <row r="37" spans="2:35" ht="18" x14ac:dyDescent="0.35">
      <c r="B37" s="131" t="s">
        <v>142</v>
      </c>
      <c r="J37" s="43"/>
    </row>
    <row r="38" spans="2:35" ht="18" x14ac:dyDescent="0.35">
      <c r="B38" s="131" t="s">
        <v>143</v>
      </c>
      <c r="J38" s="43"/>
    </row>
    <row r="39" spans="2:35" ht="15" x14ac:dyDescent="0.25">
      <c r="J39" s="43"/>
    </row>
    <row r="40" spans="2:35" ht="15" customHeight="1" x14ac:dyDescent="0.25">
      <c r="B40" s="251" t="s">
        <v>136</v>
      </c>
      <c r="C40" s="251"/>
      <c r="D40" s="251"/>
      <c r="E40" s="251"/>
      <c r="F40" s="251"/>
      <c r="G40" s="251"/>
      <c r="H40" s="251"/>
      <c r="I40" s="251"/>
      <c r="J40" s="251"/>
      <c r="K40" s="251"/>
      <c r="L40" s="251"/>
      <c r="M40" s="251"/>
      <c r="N40" s="251"/>
      <c r="O40" s="251"/>
      <c r="P40" s="251"/>
    </row>
    <row r="41" spans="2:35" ht="15" x14ac:dyDescent="0.25">
      <c r="J41" s="43"/>
    </row>
    <row r="42" spans="2:35" ht="15" x14ac:dyDescent="0.25">
      <c r="J42" s="43"/>
    </row>
    <row r="43" spans="2:35" ht="15" x14ac:dyDescent="0.25">
      <c r="E43" s="98"/>
      <c r="J43" s="43"/>
    </row>
  </sheetData>
  <mergeCells count="42">
    <mergeCell ref="B2:C4"/>
    <mergeCell ref="D2:AG4"/>
    <mergeCell ref="AH2:AK2"/>
    <mergeCell ref="AH3:AI3"/>
    <mergeCell ref="AJ3:AK3"/>
    <mergeCell ref="AH4:AK4"/>
    <mergeCell ref="C6:AK6"/>
    <mergeCell ref="C7:AK7"/>
    <mergeCell ref="C8:AK8"/>
    <mergeCell ref="B10:B12"/>
    <mergeCell ref="C10:C12"/>
    <mergeCell ref="D10:F10"/>
    <mergeCell ref="G10:G12"/>
    <mergeCell ref="H10:H12"/>
    <mergeCell ref="I10:I12"/>
    <mergeCell ref="J10:J12"/>
    <mergeCell ref="K10:AJ10"/>
    <mergeCell ref="AK10:AK12"/>
    <mergeCell ref="D11:D12"/>
    <mergeCell ref="E11:E12"/>
    <mergeCell ref="F11:F12"/>
    <mergeCell ref="K11:L11"/>
    <mergeCell ref="B40:P40"/>
    <mergeCell ref="B31:B32"/>
    <mergeCell ref="C31:D32"/>
    <mergeCell ref="E31:J31"/>
    <mergeCell ref="E32:J32"/>
    <mergeCell ref="AI32:AK32"/>
    <mergeCell ref="AG11:AH11"/>
    <mergeCell ref="AI11:AJ11"/>
    <mergeCell ref="B16:B18"/>
    <mergeCell ref="C16:C18"/>
    <mergeCell ref="U11:V11"/>
    <mergeCell ref="W11:X11"/>
    <mergeCell ref="Y11:Z11"/>
    <mergeCell ref="AA11:AB11"/>
    <mergeCell ref="AC11:AD11"/>
    <mergeCell ref="AE11:AF11"/>
    <mergeCell ref="M11:N11"/>
    <mergeCell ref="O11:P11"/>
    <mergeCell ref="Q11:R11"/>
    <mergeCell ref="S11:T11"/>
  </mergeCells>
  <conditionalFormatting sqref="O14">
    <cfRule type="cellIs" dxfId="71" priority="7" operator="greaterThan">
      <formula>"O"</formula>
    </cfRule>
  </conditionalFormatting>
  <conditionalFormatting sqref="O27">
    <cfRule type="cellIs" dxfId="70" priority="4" operator="greaterThan">
      <formula>"O"</formula>
    </cfRule>
  </conditionalFormatting>
  <conditionalFormatting sqref="O30">
    <cfRule type="cellIs" dxfId="69" priority="6" operator="greaterThan">
      <formula>"O"</formula>
    </cfRule>
  </conditionalFormatting>
  <conditionalFormatting sqref="Q13:AH30">
    <cfRule type="cellIs" dxfId="68" priority="1" operator="greaterThan">
      <formula>"O"</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AK45"/>
  <sheetViews>
    <sheetView topLeftCell="B30" zoomScale="85" zoomScaleNormal="85" workbookViewId="0">
      <selection activeCell="E47" sqref="E47:AH47"/>
    </sheetView>
  </sheetViews>
  <sheetFormatPr baseColWidth="10" defaultColWidth="11.44140625" defaultRowHeight="10.199999999999999" x14ac:dyDescent="0.2"/>
  <cols>
    <col min="1" max="1" width="2.88671875" style="1" customWidth="1"/>
    <col min="2" max="2" width="29.5546875" style="2" customWidth="1"/>
    <col min="3" max="3" width="23.109375" style="1" customWidth="1"/>
    <col min="4" max="4" width="6.109375" style="2" customWidth="1"/>
    <col min="5" max="5" width="66.88671875" style="1" customWidth="1"/>
    <col min="6" max="6" width="13.44140625" style="3" customWidth="1"/>
    <col min="7" max="7" width="40.6640625" style="1" customWidth="1"/>
    <col min="8" max="8" width="23.88671875" style="2" customWidth="1"/>
    <col min="9" max="9" width="52.44140625" style="1" customWidth="1"/>
    <col min="10" max="10" width="22.88671875" style="2" customWidth="1"/>
    <col min="11" max="12" width="6.109375" style="1" hidden="1" customWidth="1"/>
    <col min="13" max="14" width="10.109375" style="1" customWidth="1"/>
    <col min="15" max="16" width="9.6640625" style="1" customWidth="1"/>
    <col min="17" max="32" width="9.109375" style="2" customWidth="1"/>
    <col min="33" max="33" width="10.44140625" style="2" customWidth="1"/>
    <col min="34" max="34" width="10.6640625" style="2" customWidth="1"/>
    <col min="35" max="35" width="15.5546875" style="1" customWidth="1"/>
    <col min="36" max="36" width="9.109375" style="1" customWidth="1"/>
    <col min="37" max="37" width="15.5546875" style="1" customWidth="1"/>
    <col min="38" max="16384" width="11.44140625" style="1"/>
  </cols>
  <sheetData>
    <row r="2" spans="2:37" ht="20.25" customHeight="1" x14ac:dyDescent="0.2">
      <c r="B2" s="291" t="s">
        <v>0</v>
      </c>
      <c r="C2" s="291"/>
      <c r="D2" s="292" t="s">
        <v>105</v>
      </c>
      <c r="E2" s="293"/>
      <c r="F2" s="293"/>
      <c r="G2" s="293"/>
      <c r="H2" s="293"/>
      <c r="I2" s="293"/>
      <c r="J2" s="293"/>
      <c r="K2" s="293"/>
      <c r="L2" s="293"/>
      <c r="M2" s="293"/>
      <c r="N2" s="293"/>
      <c r="O2" s="293"/>
      <c r="P2" s="293"/>
      <c r="Q2" s="293"/>
      <c r="R2" s="293"/>
      <c r="S2" s="293"/>
      <c r="T2" s="293"/>
      <c r="U2" s="293"/>
      <c r="V2" s="293"/>
      <c r="W2" s="293"/>
      <c r="X2" s="293"/>
      <c r="Y2" s="293"/>
      <c r="Z2" s="293"/>
      <c r="AA2" s="293"/>
      <c r="AB2" s="293"/>
      <c r="AC2" s="293"/>
      <c r="AD2" s="293"/>
      <c r="AE2" s="293"/>
      <c r="AF2" s="293"/>
      <c r="AG2" s="294"/>
      <c r="AH2" s="301" t="s">
        <v>1</v>
      </c>
      <c r="AI2" s="301"/>
      <c r="AJ2" s="301"/>
      <c r="AK2" s="301"/>
    </row>
    <row r="3" spans="2:37" ht="30" customHeight="1" x14ac:dyDescent="0.25">
      <c r="B3" s="291"/>
      <c r="C3" s="291"/>
      <c r="D3" s="295"/>
      <c r="E3" s="296"/>
      <c r="F3" s="296"/>
      <c r="G3" s="296"/>
      <c r="H3" s="296"/>
      <c r="I3" s="296"/>
      <c r="J3" s="296"/>
      <c r="K3" s="296"/>
      <c r="L3" s="296"/>
      <c r="M3" s="296"/>
      <c r="N3" s="296"/>
      <c r="O3" s="296"/>
      <c r="P3" s="296"/>
      <c r="Q3" s="296"/>
      <c r="R3" s="296"/>
      <c r="S3" s="296"/>
      <c r="T3" s="296"/>
      <c r="U3" s="296"/>
      <c r="V3" s="296"/>
      <c r="W3" s="296"/>
      <c r="X3" s="296"/>
      <c r="Y3" s="296"/>
      <c r="Z3" s="296"/>
      <c r="AA3" s="296"/>
      <c r="AB3" s="296"/>
      <c r="AC3" s="296"/>
      <c r="AD3" s="296"/>
      <c r="AE3" s="296"/>
      <c r="AF3" s="296"/>
      <c r="AG3" s="297"/>
      <c r="AH3" s="302" t="s">
        <v>245</v>
      </c>
      <c r="AI3" s="302"/>
      <c r="AJ3" s="303" t="s">
        <v>2</v>
      </c>
      <c r="AK3" s="303"/>
    </row>
    <row r="4" spans="2:37" ht="26.25" customHeight="1" x14ac:dyDescent="0.25">
      <c r="B4" s="291"/>
      <c r="C4" s="291"/>
      <c r="D4" s="298"/>
      <c r="E4" s="299"/>
      <c r="F4" s="299"/>
      <c r="G4" s="299"/>
      <c r="H4" s="299"/>
      <c r="I4" s="299"/>
      <c r="J4" s="299"/>
      <c r="K4" s="299"/>
      <c r="L4" s="299"/>
      <c r="M4" s="299"/>
      <c r="N4" s="299"/>
      <c r="O4" s="299"/>
      <c r="P4" s="299"/>
      <c r="Q4" s="299"/>
      <c r="R4" s="299"/>
      <c r="S4" s="299"/>
      <c r="T4" s="299"/>
      <c r="U4" s="299"/>
      <c r="V4" s="299"/>
      <c r="W4" s="299"/>
      <c r="X4" s="299"/>
      <c r="Y4" s="299"/>
      <c r="Z4" s="299"/>
      <c r="AA4" s="299"/>
      <c r="AB4" s="299"/>
      <c r="AC4" s="299"/>
      <c r="AD4" s="299"/>
      <c r="AE4" s="299"/>
      <c r="AF4" s="299"/>
      <c r="AG4" s="300"/>
      <c r="AH4" s="304" t="s">
        <v>246</v>
      </c>
      <c r="AI4" s="304"/>
      <c r="AJ4" s="304"/>
      <c r="AK4" s="304"/>
    </row>
    <row r="5" spans="2:37" ht="6.75" customHeight="1" x14ac:dyDescent="0.3">
      <c r="B5" s="47"/>
      <c r="AI5" s="4"/>
      <c r="AJ5"/>
      <c r="AK5"/>
    </row>
    <row r="6" spans="2:37" ht="24" customHeight="1" x14ac:dyDescent="0.3">
      <c r="B6" s="5" t="s">
        <v>3</v>
      </c>
      <c r="C6" s="268">
        <v>2024</v>
      </c>
      <c r="D6" s="269"/>
      <c r="E6" s="269"/>
      <c r="F6" s="269"/>
      <c r="G6" s="269"/>
      <c r="H6" s="269"/>
      <c r="I6" s="269"/>
      <c r="J6" s="269"/>
      <c r="K6" s="269"/>
      <c r="L6" s="269"/>
      <c r="M6" s="269"/>
      <c r="N6" s="269"/>
      <c r="O6" s="269"/>
      <c r="P6" s="269"/>
      <c r="Q6" s="269"/>
      <c r="R6" s="269"/>
      <c r="S6" s="269"/>
      <c r="T6" s="269"/>
      <c r="U6" s="269"/>
      <c r="V6" s="269"/>
      <c r="W6" s="269"/>
      <c r="X6" s="269"/>
      <c r="Y6" s="269"/>
      <c r="Z6" s="269"/>
      <c r="AA6" s="269"/>
      <c r="AB6" s="269"/>
      <c r="AC6" s="269"/>
      <c r="AD6" s="269"/>
      <c r="AE6" s="269"/>
      <c r="AF6" s="269"/>
      <c r="AG6" s="269"/>
      <c r="AH6" s="269"/>
      <c r="AI6" s="269"/>
      <c r="AJ6" s="269"/>
      <c r="AK6" s="270"/>
    </row>
    <row r="7" spans="2:37" ht="24" customHeight="1" x14ac:dyDescent="0.2">
      <c r="B7" s="6" t="s">
        <v>4</v>
      </c>
      <c r="C7" s="271" t="s">
        <v>5</v>
      </c>
      <c r="D7" s="272"/>
      <c r="E7" s="272"/>
      <c r="F7" s="272"/>
      <c r="G7" s="272"/>
      <c r="H7" s="272"/>
      <c r="I7" s="272"/>
      <c r="J7" s="272"/>
      <c r="K7" s="272"/>
      <c r="L7" s="272"/>
      <c r="M7" s="272"/>
      <c r="N7" s="272"/>
      <c r="O7" s="272"/>
      <c r="P7" s="272"/>
      <c r="Q7" s="272"/>
      <c r="R7" s="272"/>
      <c r="S7" s="272"/>
      <c r="T7" s="272"/>
      <c r="U7" s="272"/>
      <c r="V7" s="272"/>
      <c r="W7" s="272"/>
      <c r="X7" s="272"/>
      <c r="Y7" s="272"/>
      <c r="Z7" s="272"/>
      <c r="AA7" s="272"/>
      <c r="AB7" s="272"/>
      <c r="AC7" s="272"/>
      <c r="AD7" s="272"/>
      <c r="AE7" s="272"/>
      <c r="AF7" s="272"/>
      <c r="AG7" s="272"/>
      <c r="AH7" s="272"/>
      <c r="AI7" s="272"/>
      <c r="AJ7" s="272"/>
      <c r="AK7" s="273"/>
    </row>
    <row r="8" spans="2:37" ht="24" customHeight="1" x14ac:dyDescent="0.2">
      <c r="B8" s="6" t="s">
        <v>6</v>
      </c>
      <c r="C8" s="274" t="s">
        <v>7</v>
      </c>
      <c r="D8" s="274"/>
      <c r="E8" s="274"/>
      <c r="F8" s="274"/>
      <c r="G8" s="274"/>
      <c r="H8" s="274"/>
      <c r="I8" s="274"/>
      <c r="J8" s="274"/>
      <c r="K8" s="274"/>
      <c r="L8" s="274"/>
      <c r="M8" s="274"/>
      <c r="N8" s="274"/>
      <c r="O8" s="274"/>
      <c r="P8" s="274"/>
      <c r="Q8" s="274"/>
      <c r="R8" s="274"/>
      <c r="S8" s="274"/>
      <c r="T8" s="274"/>
      <c r="U8" s="274"/>
      <c r="V8" s="274"/>
      <c r="W8" s="274"/>
      <c r="X8" s="274"/>
      <c r="Y8" s="274"/>
      <c r="Z8" s="274"/>
      <c r="AA8" s="274"/>
      <c r="AB8" s="274"/>
      <c r="AC8" s="274"/>
      <c r="AD8" s="274"/>
      <c r="AE8" s="274"/>
      <c r="AF8" s="274"/>
      <c r="AG8" s="274"/>
      <c r="AH8" s="274"/>
      <c r="AI8" s="274"/>
      <c r="AJ8" s="274"/>
      <c r="AK8" s="274"/>
    </row>
    <row r="9" spans="2:37" s="8" customFormat="1" ht="13.2" x14ac:dyDescent="0.25">
      <c r="B9" s="7"/>
      <c r="D9" s="9"/>
      <c r="E9" s="10"/>
      <c r="F9" s="11"/>
      <c r="H9" s="9"/>
      <c r="J9" s="9"/>
      <c r="K9" s="10"/>
      <c r="L9" s="10"/>
      <c r="M9" s="10"/>
      <c r="N9" s="10"/>
      <c r="O9" s="10"/>
      <c r="P9" s="10"/>
      <c r="Q9" s="12"/>
      <c r="R9" s="13"/>
      <c r="S9" s="12"/>
      <c r="T9" s="13"/>
      <c r="U9" s="12"/>
      <c r="V9" s="13"/>
      <c r="W9" s="12"/>
      <c r="X9" s="13"/>
      <c r="Y9" s="12"/>
      <c r="Z9" s="13"/>
      <c r="AA9" s="12"/>
      <c r="AB9" s="13"/>
      <c r="AC9" s="12"/>
      <c r="AD9" s="13"/>
      <c r="AE9" s="12"/>
      <c r="AF9" s="13"/>
      <c r="AG9" s="13"/>
      <c r="AH9" s="13"/>
      <c r="AI9" s="12"/>
      <c r="AJ9" s="12"/>
    </row>
    <row r="10" spans="2:37" ht="21.75" customHeight="1" x14ac:dyDescent="0.2">
      <c r="B10" s="275" t="s">
        <v>8</v>
      </c>
      <c r="C10" s="260" t="s">
        <v>9</v>
      </c>
      <c r="D10" s="278" t="s">
        <v>10</v>
      </c>
      <c r="E10" s="279"/>
      <c r="F10" s="280"/>
      <c r="G10" s="260" t="s">
        <v>11</v>
      </c>
      <c r="H10" s="282" t="s">
        <v>12</v>
      </c>
      <c r="I10" s="282" t="s">
        <v>13</v>
      </c>
      <c r="J10" s="282" t="s">
        <v>14</v>
      </c>
      <c r="K10" s="283" t="s">
        <v>15</v>
      </c>
      <c r="L10" s="284"/>
      <c r="M10" s="284"/>
      <c r="N10" s="284"/>
      <c r="O10" s="284"/>
      <c r="P10" s="284"/>
      <c r="Q10" s="284"/>
      <c r="R10" s="284"/>
      <c r="S10" s="284"/>
      <c r="T10" s="284"/>
      <c r="U10" s="284"/>
      <c r="V10" s="284"/>
      <c r="W10" s="284"/>
      <c r="X10" s="284"/>
      <c r="Y10" s="284"/>
      <c r="Z10" s="284"/>
      <c r="AA10" s="284"/>
      <c r="AB10" s="284"/>
      <c r="AC10" s="284"/>
      <c r="AD10" s="284"/>
      <c r="AE10" s="284"/>
      <c r="AF10" s="284"/>
      <c r="AG10" s="284"/>
      <c r="AH10" s="284"/>
      <c r="AI10" s="284"/>
      <c r="AJ10" s="285"/>
      <c r="AK10" s="286" t="s">
        <v>16</v>
      </c>
    </row>
    <row r="11" spans="2:37" ht="32.25" customHeight="1" x14ac:dyDescent="0.2">
      <c r="B11" s="267"/>
      <c r="C11" s="276"/>
      <c r="D11" s="287" t="s">
        <v>17</v>
      </c>
      <c r="E11" s="287" t="s">
        <v>18</v>
      </c>
      <c r="F11" s="289" t="s">
        <v>19</v>
      </c>
      <c r="G11" s="281"/>
      <c r="H11" s="276"/>
      <c r="I11" s="276"/>
      <c r="J11" s="276"/>
      <c r="K11" s="267" t="s">
        <v>20</v>
      </c>
      <c r="L11" s="267"/>
      <c r="M11" s="267" t="s">
        <v>21</v>
      </c>
      <c r="N11" s="267"/>
      <c r="O11" s="267" t="s">
        <v>22</v>
      </c>
      <c r="P11" s="267"/>
      <c r="Q11" s="267" t="s">
        <v>23</v>
      </c>
      <c r="R11" s="267"/>
      <c r="S11" s="267" t="s">
        <v>24</v>
      </c>
      <c r="T11" s="267"/>
      <c r="U11" s="267" t="s">
        <v>25</v>
      </c>
      <c r="V11" s="267"/>
      <c r="W11" s="267" t="s">
        <v>26</v>
      </c>
      <c r="X11" s="267"/>
      <c r="Y11" s="267" t="s">
        <v>27</v>
      </c>
      <c r="Z11" s="267"/>
      <c r="AA11" s="267" t="s">
        <v>28</v>
      </c>
      <c r="AB11" s="267"/>
      <c r="AC11" s="267" t="s">
        <v>29</v>
      </c>
      <c r="AD11" s="267"/>
      <c r="AE11" s="267" t="s">
        <v>30</v>
      </c>
      <c r="AF11" s="267"/>
      <c r="AG11" s="267" t="s">
        <v>31</v>
      </c>
      <c r="AH11" s="267"/>
      <c r="AI11" s="267" t="s">
        <v>32</v>
      </c>
      <c r="AJ11" s="267"/>
      <c r="AK11" s="286"/>
    </row>
    <row r="12" spans="2:37" ht="53.25" customHeight="1" x14ac:dyDescent="0.2">
      <c r="B12" s="267"/>
      <c r="C12" s="277"/>
      <c r="D12" s="288"/>
      <c r="E12" s="288"/>
      <c r="F12" s="290"/>
      <c r="G12" s="261"/>
      <c r="H12" s="277"/>
      <c r="I12" s="277"/>
      <c r="J12" s="277"/>
      <c r="K12" s="90" t="s">
        <v>33</v>
      </c>
      <c r="L12" s="14" t="s">
        <v>34</v>
      </c>
      <c r="M12" s="90" t="s">
        <v>33</v>
      </c>
      <c r="N12" s="14" t="s">
        <v>34</v>
      </c>
      <c r="O12" s="90" t="s">
        <v>140</v>
      </c>
      <c r="P12" s="14" t="s">
        <v>141</v>
      </c>
      <c r="Q12" s="15" t="s">
        <v>140</v>
      </c>
      <c r="R12" s="16" t="s">
        <v>141</v>
      </c>
      <c r="S12" s="15" t="s">
        <v>140</v>
      </c>
      <c r="T12" s="16" t="s">
        <v>141</v>
      </c>
      <c r="U12" s="15" t="s">
        <v>140</v>
      </c>
      <c r="V12" s="16" t="s">
        <v>141</v>
      </c>
      <c r="W12" s="15" t="s">
        <v>140</v>
      </c>
      <c r="X12" s="16" t="s">
        <v>141</v>
      </c>
      <c r="Y12" s="15" t="s">
        <v>140</v>
      </c>
      <c r="Z12" s="16" t="s">
        <v>141</v>
      </c>
      <c r="AA12" s="15" t="s">
        <v>140</v>
      </c>
      <c r="AB12" s="16" t="s">
        <v>141</v>
      </c>
      <c r="AC12" s="15" t="s">
        <v>140</v>
      </c>
      <c r="AD12" s="16" t="s">
        <v>141</v>
      </c>
      <c r="AE12" s="15" t="s">
        <v>140</v>
      </c>
      <c r="AF12" s="16" t="s">
        <v>141</v>
      </c>
      <c r="AG12" s="15" t="s">
        <v>140</v>
      </c>
      <c r="AH12" s="16" t="s">
        <v>141</v>
      </c>
      <c r="AI12" s="15" t="s">
        <v>140</v>
      </c>
      <c r="AJ12" s="16" t="s">
        <v>141</v>
      </c>
      <c r="AK12" s="286"/>
    </row>
    <row r="13" spans="2:37" ht="27.75" customHeight="1" x14ac:dyDescent="0.2">
      <c r="B13" s="26" t="s">
        <v>41</v>
      </c>
      <c r="C13" s="97">
        <f>$F13/100</f>
        <v>0.02</v>
      </c>
      <c r="D13" s="27"/>
      <c r="E13" s="28"/>
      <c r="F13" s="136">
        <f>SUM(F14)</f>
        <v>2</v>
      </c>
      <c r="G13" s="28"/>
      <c r="H13" s="29"/>
      <c r="I13" s="28"/>
      <c r="J13" s="30"/>
      <c r="K13" s="22"/>
      <c r="L13" s="23"/>
      <c r="M13" s="22"/>
      <c r="N13" s="23"/>
      <c r="O13" s="22"/>
      <c r="P13" s="23"/>
      <c r="Q13" s="31"/>
      <c r="R13" s="32"/>
      <c r="S13" s="31"/>
      <c r="T13" s="32"/>
      <c r="U13" s="31"/>
      <c r="V13" s="32"/>
      <c r="W13" s="31"/>
      <c r="X13" s="32"/>
      <c r="Y13" s="31"/>
      <c r="Z13" s="32"/>
      <c r="AA13" s="31"/>
      <c r="AB13" s="32"/>
      <c r="AC13" s="31"/>
      <c r="AD13" s="32"/>
      <c r="AE13" s="31"/>
      <c r="AF13" s="32"/>
      <c r="AG13" s="31"/>
      <c r="AH13" s="32"/>
      <c r="AI13" s="52"/>
      <c r="AJ13" s="32"/>
      <c r="AK13" s="32"/>
    </row>
    <row r="14" spans="2:37" s="61" customFormat="1" ht="114.75" customHeight="1" x14ac:dyDescent="0.25">
      <c r="B14" s="57" t="s">
        <v>146</v>
      </c>
      <c r="C14" s="65" t="s">
        <v>193</v>
      </c>
      <c r="D14" s="144">
        <v>3</v>
      </c>
      <c r="E14" s="65" t="s">
        <v>194</v>
      </c>
      <c r="F14" s="132">
        <v>2</v>
      </c>
      <c r="G14" s="50" t="s">
        <v>45</v>
      </c>
      <c r="H14" s="50" t="s">
        <v>147</v>
      </c>
      <c r="I14" s="65" t="s">
        <v>226</v>
      </c>
      <c r="J14" s="50" t="s">
        <v>40</v>
      </c>
      <c r="K14" s="58"/>
      <c r="L14" s="58"/>
      <c r="M14" s="58"/>
      <c r="N14" s="58"/>
      <c r="O14" s="25"/>
      <c r="P14" s="58"/>
      <c r="Q14" s="75">
        <v>1</v>
      </c>
      <c r="R14" s="59"/>
      <c r="S14" s="93"/>
      <c r="T14" s="40"/>
      <c r="U14" s="93"/>
      <c r="V14" s="59"/>
      <c r="W14" s="59"/>
      <c r="X14" s="59"/>
      <c r="Y14" s="59"/>
      <c r="Z14" s="59"/>
      <c r="AA14" s="75">
        <v>1</v>
      </c>
      <c r="AB14" s="59"/>
      <c r="AC14" s="59"/>
      <c r="AD14" s="59"/>
      <c r="AE14" s="59"/>
      <c r="AF14" s="59"/>
      <c r="AG14" s="59"/>
      <c r="AH14" s="59"/>
      <c r="AI14" s="60">
        <f t="shared" ref="AI14" si="0">K14+M14+O14+Q14+S14+U14+W14+Y14+AA14+AC14+AE14+AG14</f>
        <v>2</v>
      </c>
      <c r="AJ14" s="33">
        <f>L14+N14+P14+R14+T14+V14+X14+Z14+AB14+AD14+AF14+AH14</f>
        <v>0</v>
      </c>
      <c r="AK14" s="54">
        <f>AJ14/AI14</f>
        <v>0</v>
      </c>
    </row>
    <row r="15" spans="2:37" s="61" customFormat="1" ht="24.75" customHeight="1" x14ac:dyDescent="0.25">
      <c r="B15" s="26" t="s">
        <v>43</v>
      </c>
      <c r="C15" s="97">
        <f>$F15/100</f>
        <v>7.4999999999999997E-2</v>
      </c>
      <c r="D15" s="27"/>
      <c r="E15" s="28"/>
      <c r="F15" s="136">
        <f>SUM(F16:F19)</f>
        <v>7.5</v>
      </c>
      <c r="G15" s="28"/>
      <c r="H15" s="29"/>
      <c r="I15" s="28"/>
      <c r="J15" s="30"/>
      <c r="K15" s="22"/>
      <c r="L15" s="23"/>
      <c r="M15" s="22"/>
      <c r="N15" s="23"/>
      <c r="O15" s="22"/>
      <c r="P15" s="23"/>
      <c r="Q15" s="31"/>
      <c r="R15" s="32"/>
      <c r="S15" s="31"/>
      <c r="T15" s="32"/>
      <c r="U15" s="31"/>
      <c r="V15" s="32"/>
      <c r="W15" s="31"/>
      <c r="X15" s="32"/>
      <c r="Y15" s="31"/>
      <c r="Z15" s="32"/>
      <c r="AA15" s="31"/>
      <c r="AB15" s="32"/>
      <c r="AC15" s="31"/>
      <c r="AD15" s="32"/>
      <c r="AE15" s="31"/>
      <c r="AF15" s="32"/>
      <c r="AG15" s="31"/>
      <c r="AH15" s="32"/>
      <c r="AI15" s="52"/>
      <c r="AJ15" s="32"/>
      <c r="AK15" s="32"/>
    </row>
    <row r="16" spans="2:37" s="61" customFormat="1" ht="95.4" customHeight="1" x14ac:dyDescent="0.25">
      <c r="B16" s="77" t="s">
        <v>44</v>
      </c>
      <c r="C16" s="257" t="s">
        <v>184</v>
      </c>
      <c r="D16" s="62">
        <v>4</v>
      </c>
      <c r="E16" s="78" t="s">
        <v>185</v>
      </c>
      <c r="F16" s="64">
        <v>1</v>
      </c>
      <c r="G16" s="50" t="s">
        <v>45</v>
      </c>
      <c r="H16" s="62" t="s">
        <v>46</v>
      </c>
      <c r="I16" s="55" t="s">
        <v>47</v>
      </c>
      <c r="J16" s="50" t="s">
        <v>40</v>
      </c>
      <c r="K16" s="58"/>
      <c r="L16" s="58"/>
      <c r="M16" s="58"/>
      <c r="N16" s="58"/>
      <c r="O16" s="58"/>
      <c r="P16" s="58"/>
      <c r="Q16" s="75">
        <v>1</v>
      </c>
      <c r="R16" s="59"/>
      <c r="S16" s="93"/>
      <c r="T16" s="93"/>
      <c r="U16" s="93"/>
      <c r="V16" s="59"/>
      <c r="W16" s="59"/>
      <c r="X16" s="59"/>
      <c r="Y16" s="59"/>
      <c r="Z16" s="59"/>
      <c r="AA16" s="59"/>
      <c r="AB16" s="59"/>
      <c r="AC16" s="59"/>
      <c r="AD16" s="59"/>
      <c r="AE16" s="59"/>
      <c r="AF16" s="59"/>
      <c r="AG16" s="59"/>
      <c r="AH16" s="59"/>
      <c r="AI16" s="60">
        <f t="shared" ref="AI16:AJ22" si="1">K16+M16+O16+Q16+S16+U16+W16+Y16+AA16+AC16+AE16+AG16</f>
        <v>1</v>
      </c>
      <c r="AJ16" s="53">
        <f t="shared" si="1"/>
        <v>0</v>
      </c>
      <c r="AK16" s="54">
        <f t="shared" ref="AK16:AK31" si="2">AJ16/AI16</f>
        <v>0</v>
      </c>
    </row>
    <row r="17" spans="2:37" s="61" customFormat="1" ht="95.4" customHeight="1" x14ac:dyDescent="0.25">
      <c r="B17" s="79"/>
      <c r="C17" s="258"/>
      <c r="D17" s="62">
        <v>5</v>
      </c>
      <c r="E17" s="55" t="s">
        <v>201</v>
      </c>
      <c r="F17" s="64">
        <v>3</v>
      </c>
      <c r="G17" s="50" t="s">
        <v>45</v>
      </c>
      <c r="H17" s="62" t="s">
        <v>111</v>
      </c>
      <c r="I17" s="55" t="s">
        <v>112</v>
      </c>
      <c r="J17" s="50" t="s">
        <v>40</v>
      </c>
      <c r="K17" s="58"/>
      <c r="L17" s="58"/>
      <c r="M17" s="58"/>
      <c r="N17" s="58"/>
      <c r="O17" s="58"/>
      <c r="P17" s="58"/>
      <c r="Q17" s="75">
        <v>1</v>
      </c>
      <c r="R17" s="59"/>
      <c r="S17" s="93"/>
      <c r="T17" s="93"/>
      <c r="U17" s="93"/>
      <c r="V17" s="93"/>
      <c r="W17" s="75">
        <v>1</v>
      </c>
      <c r="X17" s="93"/>
      <c r="Y17" s="93"/>
      <c r="Z17" s="93"/>
      <c r="AA17" s="93"/>
      <c r="AB17" s="59"/>
      <c r="AC17" s="75">
        <v>1</v>
      </c>
      <c r="AD17" s="59"/>
      <c r="AE17" s="59"/>
      <c r="AF17" s="59"/>
      <c r="AG17" s="59"/>
      <c r="AH17" s="59"/>
      <c r="AI17" s="60">
        <f t="shared" si="1"/>
        <v>3</v>
      </c>
      <c r="AJ17" s="53">
        <f t="shared" si="1"/>
        <v>0</v>
      </c>
      <c r="AK17" s="54">
        <f t="shared" si="2"/>
        <v>0</v>
      </c>
    </row>
    <row r="18" spans="2:37" s="61" customFormat="1" ht="56.4" customHeight="1" x14ac:dyDescent="0.25">
      <c r="B18" s="49"/>
      <c r="C18" s="259"/>
      <c r="D18" s="144">
        <v>8</v>
      </c>
      <c r="E18" s="65" t="s">
        <v>110</v>
      </c>
      <c r="F18" s="64">
        <v>2</v>
      </c>
      <c r="G18" s="50" t="s">
        <v>45</v>
      </c>
      <c r="H18" s="62" t="s">
        <v>111</v>
      </c>
      <c r="I18" s="55" t="s">
        <v>113</v>
      </c>
      <c r="J18" s="50" t="s">
        <v>40</v>
      </c>
      <c r="K18" s="58"/>
      <c r="L18" s="58"/>
      <c r="M18" s="58"/>
      <c r="N18" s="58"/>
      <c r="O18" s="58"/>
      <c r="P18" s="58"/>
      <c r="Q18" s="59"/>
      <c r="R18" s="59"/>
      <c r="S18" s="75">
        <v>1</v>
      </c>
      <c r="T18" s="59"/>
      <c r="U18" s="93"/>
      <c r="V18" s="59"/>
      <c r="W18" s="59"/>
      <c r="X18" s="59"/>
      <c r="Y18" s="59"/>
      <c r="Z18" s="59"/>
      <c r="AA18" s="75">
        <v>1</v>
      </c>
      <c r="AB18" s="59"/>
      <c r="AC18" s="59"/>
      <c r="AD18" s="59"/>
      <c r="AE18" s="59"/>
      <c r="AF18" s="59"/>
      <c r="AG18" s="59"/>
      <c r="AH18" s="59"/>
      <c r="AI18" s="60">
        <f t="shared" si="1"/>
        <v>2</v>
      </c>
      <c r="AJ18" s="53">
        <f t="shared" si="1"/>
        <v>0</v>
      </c>
      <c r="AK18" s="54">
        <f t="shared" si="2"/>
        <v>0</v>
      </c>
    </row>
    <row r="19" spans="2:37" s="61" customFormat="1" ht="94.95" customHeight="1" x14ac:dyDescent="0.25">
      <c r="B19" s="77" t="s">
        <v>48</v>
      </c>
      <c r="C19" s="142" t="s">
        <v>206</v>
      </c>
      <c r="D19" s="160">
        <v>12</v>
      </c>
      <c r="E19" s="80" t="s">
        <v>233</v>
      </c>
      <c r="F19" s="56">
        <v>1.5</v>
      </c>
      <c r="G19" s="144" t="s">
        <v>45</v>
      </c>
      <c r="H19" s="144" t="s">
        <v>109</v>
      </c>
      <c r="I19" s="63" t="s">
        <v>234</v>
      </c>
      <c r="J19" s="50" t="s">
        <v>40</v>
      </c>
      <c r="K19" s="34"/>
      <c r="L19" s="34"/>
      <c r="M19" s="34"/>
      <c r="N19" s="34"/>
      <c r="O19" s="34"/>
      <c r="P19" s="34"/>
      <c r="Q19" s="76">
        <v>0.5</v>
      </c>
      <c r="R19" s="35"/>
      <c r="S19" s="35"/>
      <c r="T19" s="35"/>
      <c r="U19" s="35"/>
      <c r="V19" s="35"/>
      <c r="W19" s="76">
        <v>0.5</v>
      </c>
      <c r="X19" s="35"/>
      <c r="Y19" s="35"/>
      <c r="Z19" s="35"/>
      <c r="AA19" s="35"/>
      <c r="AB19" s="35"/>
      <c r="AC19" s="76">
        <v>0.5</v>
      </c>
      <c r="AD19" s="35"/>
      <c r="AE19" s="35"/>
      <c r="AF19" s="35"/>
      <c r="AG19" s="35"/>
      <c r="AH19" s="35"/>
      <c r="AI19" s="52">
        <f t="shared" si="1"/>
        <v>1.5</v>
      </c>
      <c r="AJ19" s="53">
        <f t="shared" si="1"/>
        <v>0</v>
      </c>
      <c r="AK19" s="54">
        <f t="shared" si="2"/>
        <v>0</v>
      </c>
    </row>
    <row r="20" spans="2:37" s="61" customFormat="1" ht="22.5" customHeight="1" x14ac:dyDescent="0.25">
      <c r="B20" s="26" t="s">
        <v>50</v>
      </c>
      <c r="C20" s="97">
        <f>$F20/100</f>
        <v>0.17</v>
      </c>
      <c r="D20" s="27"/>
      <c r="E20" s="28" t="s">
        <v>51</v>
      </c>
      <c r="F20" s="180">
        <f>SUM(F21:F26)</f>
        <v>17</v>
      </c>
      <c r="G20" s="28"/>
      <c r="H20" s="29"/>
      <c r="I20" s="28"/>
      <c r="J20" s="30"/>
      <c r="K20" s="22"/>
      <c r="L20" s="23"/>
      <c r="M20" s="22"/>
      <c r="N20" s="23"/>
      <c r="O20" s="22"/>
      <c r="P20" s="23"/>
      <c r="Q20" s="31"/>
      <c r="R20" s="32"/>
      <c r="S20" s="31"/>
      <c r="T20" s="32"/>
      <c r="U20" s="31"/>
      <c r="V20" s="32"/>
      <c r="W20" s="31"/>
      <c r="X20" s="32"/>
      <c r="Y20" s="31"/>
      <c r="Z20" s="32"/>
      <c r="AA20" s="31"/>
      <c r="AB20" s="32"/>
      <c r="AC20" s="31"/>
      <c r="AD20" s="32"/>
      <c r="AE20" s="31"/>
      <c r="AF20" s="32"/>
      <c r="AG20" s="31"/>
      <c r="AH20" s="32"/>
      <c r="AI20" s="52"/>
      <c r="AJ20" s="32"/>
      <c r="AK20" s="32"/>
    </row>
    <row r="21" spans="2:37" s="61" customFormat="1" ht="114" customHeight="1" x14ac:dyDescent="0.25">
      <c r="B21" s="145" t="s">
        <v>124</v>
      </c>
      <c r="C21" s="145" t="s">
        <v>169</v>
      </c>
      <c r="D21" s="152">
        <v>14</v>
      </c>
      <c r="E21" s="149" t="s">
        <v>225</v>
      </c>
      <c r="F21" s="56">
        <v>5</v>
      </c>
      <c r="G21" s="66" t="s">
        <v>208</v>
      </c>
      <c r="H21" s="153" t="s">
        <v>252</v>
      </c>
      <c r="I21" s="65" t="s">
        <v>253</v>
      </c>
      <c r="J21" s="144" t="s">
        <v>224</v>
      </c>
      <c r="K21" s="133"/>
      <c r="L21" s="96"/>
      <c r="M21" s="133"/>
      <c r="N21" s="96"/>
      <c r="O21" s="75">
        <v>0.5</v>
      </c>
      <c r="P21" s="96"/>
      <c r="Q21" s="75">
        <v>0.5</v>
      </c>
      <c r="R21" s="92"/>
      <c r="S21" s="75">
        <v>0.5</v>
      </c>
      <c r="T21" s="92"/>
      <c r="U21" s="75">
        <v>0.5</v>
      </c>
      <c r="V21" s="92"/>
      <c r="W21" s="75">
        <v>0.5</v>
      </c>
      <c r="X21" s="92"/>
      <c r="Y21" s="75">
        <v>0.5</v>
      </c>
      <c r="Z21" s="92"/>
      <c r="AA21" s="75">
        <v>0.5</v>
      </c>
      <c r="AB21" s="92"/>
      <c r="AC21" s="75">
        <v>0.5</v>
      </c>
      <c r="AD21" s="92"/>
      <c r="AE21" s="75">
        <v>0.5</v>
      </c>
      <c r="AF21" s="92"/>
      <c r="AG21" s="75">
        <v>0.5</v>
      </c>
      <c r="AH21" s="92"/>
      <c r="AI21" s="52">
        <f t="shared" si="1"/>
        <v>5</v>
      </c>
      <c r="AJ21" s="53">
        <f>L21+N21+P21+R21+T21+V21+X21+Z21+AB21+AD21+AF21+AH21</f>
        <v>0</v>
      </c>
      <c r="AK21" s="54">
        <f t="shared" ref="AK21" si="3">AJ21/AI21</f>
        <v>0</v>
      </c>
    </row>
    <row r="22" spans="2:37" s="61" customFormat="1" ht="333.6" customHeight="1" x14ac:dyDescent="0.3">
      <c r="B22" s="252" t="s">
        <v>52</v>
      </c>
      <c r="C22" s="252" t="s">
        <v>170</v>
      </c>
      <c r="D22" s="84">
        <v>15</v>
      </c>
      <c r="E22" s="63" t="s">
        <v>259</v>
      </c>
      <c r="F22" s="64">
        <v>6</v>
      </c>
      <c r="G22" s="50" t="s">
        <v>238</v>
      </c>
      <c r="H22" s="86" t="s">
        <v>254</v>
      </c>
      <c r="I22" s="163" t="s">
        <v>258</v>
      </c>
      <c r="J22" s="50" t="s">
        <v>40</v>
      </c>
      <c r="K22" s="164"/>
      <c r="L22" s="164"/>
      <c r="M22" s="164"/>
      <c r="N22" s="95"/>
      <c r="O22" s="75">
        <v>1</v>
      </c>
      <c r="P22" s="164"/>
      <c r="Q22" s="75">
        <v>2</v>
      </c>
      <c r="R22" s="164"/>
      <c r="S22" s="75">
        <v>3</v>
      </c>
      <c r="T22" s="93"/>
      <c r="U22" s="59"/>
      <c r="V22" s="95"/>
      <c r="W22" s="59"/>
      <c r="X22" s="59"/>
      <c r="Y22" s="59"/>
      <c r="Z22" s="59"/>
      <c r="AA22" s="59"/>
      <c r="AB22" s="59"/>
      <c r="AC22" s="59"/>
      <c r="AD22" s="59"/>
      <c r="AE22" s="59"/>
      <c r="AF22" s="59"/>
      <c r="AG22" s="59"/>
      <c r="AH22" s="59"/>
      <c r="AI22" s="52">
        <f t="shared" si="1"/>
        <v>6</v>
      </c>
      <c r="AJ22" s="53">
        <f t="shared" si="1"/>
        <v>0</v>
      </c>
      <c r="AK22" s="54">
        <f t="shared" si="2"/>
        <v>0</v>
      </c>
    </row>
    <row r="23" spans="2:37" s="61" customFormat="1" ht="74.400000000000006" customHeight="1" x14ac:dyDescent="0.25">
      <c r="B23" s="253"/>
      <c r="C23" s="253"/>
      <c r="D23" s="84">
        <v>17</v>
      </c>
      <c r="E23" s="63" t="s">
        <v>53</v>
      </c>
      <c r="F23" s="64">
        <v>2</v>
      </c>
      <c r="G23" s="86" t="s">
        <v>45</v>
      </c>
      <c r="H23" s="86" t="s">
        <v>54</v>
      </c>
      <c r="I23" s="63" t="s">
        <v>240</v>
      </c>
      <c r="J23" s="50" t="s">
        <v>40</v>
      </c>
      <c r="K23" s="58"/>
      <c r="L23" s="58"/>
      <c r="M23" s="58"/>
      <c r="N23" s="58"/>
      <c r="O23" s="58"/>
      <c r="P23" s="58"/>
      <c r="Q23" s="93"/>
      <c r="R23" s="59"/>
      <c r="S23" s="75">
        <v>2</v>
      </c>
      <c r="T23" s="59"/>
      <c r="U23" s="59"/>
      <c r="V23" s="59"/>
      <c r="W23" s="59"/>
      <c r="X23" s="59"/>
      <c r="Y23" s="59"/>
      <c r="Z23" s="59"/>
      <c r="AA23" s="59"/>
      <c r="AB23" s="59"/>
      <c r="AC23" s="59"/>
      <c r="AD23" s="59"/>
      <c r="AE23" s="59"/>
      <c r="AF23" s="59"/>
      <c r="AG23" s="59"/>
      <c r="AH23" s="59"/>
      <c r="AI23" s="60">
        <f t="shared" ref="AI23:AJ26" si="4">K23+M23+O23+Q23+S23+U23+W23+Y23+AA23+AC23+AE23+AG23</f>
        <v>2</v>
      </c>
      <c r="AJ23" s="53">
        <f t="shared" si="4"/>
        <v>0</v>
      </c>
      <c r="AK23" s="54">
        <f t="shared" si="2"/>
        <v>0</v>
      </c>
    </row>
    <row r="24" spans="2:37" s="61" customFormat="1" ht="121.5" customHeight="1" x14ac:dyDescent="0.25">
      <c r="B24" s="81" t="s">
        <v>55</v>
      </c>
      <c r="C24" s="81" t="s">
        <v>171</v>
      </c>
      <c r="D24" s="150">
        <v>18</v>
      </c>
      <c r="E24" s="65" t="s">
        <v>56</v>
      </c>
      <c r="F24" s="64">
        <v>1</v>
      </c>
      <c r="G24" s="86" t="s">
        <v>45</v>
      </c>
      <c r="H24" s="86" t="s">
        <v>57</v>
      </c>
      <c r="I24" s="63" t="s">
        <v>58</v>
      </c>
      <c r="J24" s="50" t="s">
        <v>40</v>
      </c>
      <c r="K24" s="58"/>
      <c r="L24" s="58"/>
      <c r="M24" s="58"/>
      <c r="N24" s="58"/>
      <c r="O24" s="58"/>
      <c r="P24" s="58"/>
      <c r="Q24" s="93"/>
      <c r="R24" s="59"/>
      <c r="S24" s="59"/>
      <c r="T24" s="59"/>
      <c r="U24" s="59"/>
      <c r="V24" s="59"/>
      <c r="W24" s="59"/>
      <c r="X24" s="59"/>
      <c r="Y24" s="75">
        <v>1</v>
      </c>
      <c r="Z24" s="59"/>
      <c r="AA24" s="59"/>
      <c r="AB24" s="59"/>
      <c r="AC24" s="59"/>
      <c r="AD24" s="59"/>
      <c r="AE24" s="59"/>
      <c r="AF24" s="59"/>
      <c r="AG24" s="59"/>
      <c r="AH24" s="59"/>
      <c r="AI24" s="60">
        <f t="shared" si="4"/>
        <v>1</v>
      </c>
      <c r="AJ24" s="53">
        <f t="shared" si="4"/>
        <v>0</v>
      </c>
      <c r="AK24" s="54">
        <f t="shared" si="2"/>
        <v>0</v>
      </c>
    </row>
    <row r="25" spans="2:37" s="61" customFormat="1" ht="192.6" customHeight="1" x14ac:dyDescent="0.25">
      <c r="B25" s="71" t="s">
        <v>59</v>
      </c>
      <c r="C25" s="36" t="s">
        <v>172</v>
      </c>
      <c r="D25" s="150">
        <v>20</v>
      </c>
      <c r="E25" s="65" t="s">
        <v>60</v>
      </c>
      <c r="F25" s="56">
        <v>2</v>
      </c>
      <c r="G25" s="66" t="s">
        <v>45</v>
      </c>
      <c r="H25" s="66" t="s">
        <v>61</v>
      </c>
      <c r="I25" s="65" t="s">
        <v>211</v>
      </c>
      <c r="J25" s="50" t="s">
        <v>40</v>
      </c>
      <c r="K25" s="58"/>
      <c r="L25" s="58"/>
      <c r="M25" s="58"/>
      <c r="N25" s="58"/>
      <c r="O25" s="58"/>
      <c r="P25" s="58"/>
      <c r="Q25" s="59"/>
      <c r="R25" s="59"/>
      <c r="S25" s="59"/>
      <c r="T25" s="59"/>
      <c r="U25" s="59"/>
      <c r="V25" s="59"/>
      <c r="W25" s="75">
        <v>2</v>
      </c>
      <c r="X25" s="59"/>
      <c r="Y25" s="59"/>
      <c r="Z25" s="59"/>
      <c r="AA25" s="59"/>
      <c r="AB25" s="59"/>
      <c r="AC25" s="59"/>
      <c r="AD25" s="59"/>
      <c r="AE25" s="59"/>
      <c r="AF25" s="59"/>
      <c r="AG25" s="59"/>
      <c r="AH25" s="59"/>
      <c r="AI25" s="52">
        <f t="shared" si="4"/>
        <v>2</v>
      </c>
      <c r="AJ25" s="53">
        <f t="shared" si="4"/>
        <v>0</v>
      </c>
      <c r="AK25" s="54">
        <f t="shared" si="2"/>
        <v>0</v>
      </c>
    </row>
    <row r="26" spans="2:37" s="61" customFormat="1" ht="70.2" customHeight="1" x14ac:dyDescent="0.25">
      <c r="B26" s="82" t="s">
        <v>62</v>
      </c>
      <c r="C26" s="48" t="s">
        <v>173</v>
      </c>
      <c r="D26" s="84">
        <v>21</v>
      </c>
      <c r="E26" s="63" t="s">
        <v>153</v>
      </c>
      <c r="F26" s="64">
        <v>1</v>
      </c>
      <c r="G26" s="85" t="s">
        <v>45</v>
      </c>
      <c r="H26" s="38" t="s">
        <v>63</v>
      </c>
      <c r="I26" s="39" t="s">
        <v>242</v>
      </c>
      <c r="J26" s="50" t="s">
        <v>40</v>
      </c>
      <c r="K26" s="24"/>
      <c r="L26" s="24"/>
      <c r="M26" s="24"/>
      <c r="N26" s="24"/>
      <c r="O26" s="24"/>
      <c r="P26" s="24"/>
      <c r="Q26" s="25"/>
      <c r="R26" s="25"/>
      <c r="S26" s="25"/>
      <c r="T26" s="25"/>
      <c r="U26" s="74">
        <v>1</v>
      </c>
      <c r="V26" s="25"/>
      <c r="W26" s="25"/>
      <c r="X26" s="25"/>
      <c r="Y26" s="25"/>
      <c r="Z26" s="25"/>
      <c r="AA26" s="25"/>
      <c r="AB26" s="25"/>
      <c r="AC26" s="25"/>
      <c r="AD26" s="25"/>
      <c r="AE26" s="25"/>
      <c r="AF26" s="25"/>
      <c r="AG26" s="25"/>
      <c r="AH26" s="25"/>
      <c r="AI26" s="52">
        <f t="shared" si="4"/>
        <v>1</v>
      </c>
      <c r="AJ26" s="53">
        <f t="shared" si="4"/>
        <v>0</v>
      </c>
      <c r="AK26" s="54">
        <f t="shared" si="2"/>
        <v>0</v>
      </c>
    </row>
    <row r="27" spans="2:37" s="61" customFormat="1" ht="22.5" customHeight="1" x14ac:dyDescent="0.25">
      <c r="B27" s="26" t="s">
        <v>64</v>
      </c>
      <c r="C27" s="97">
        <f>$F27/100</f>
        <v>0.1125</v>
      </c>
      <c r="D27" s="27"/>
      <c r="E27" s="28"/>
      <c r="F27" s="136">
        <f>SUM(F28:F32)</f>
        <v>11.25</v>
      </c>
      <c r="G27" s="28"/>
      <c r="H27" s="29"/>
      <c r="I27" s="28"/>
      <c r="J27" s="30"/>
      <c r="K27" s="22"/>
      <c r="L27" s="23"/>
      <c r="M27" s="22"/>
      <c r="N27" s="23"/>
      <c r="O27" s="22"/>
      <c r="P27" s="23"/>
      <c r="Q27" s="31"/>
      <c r="R27" s="32"/>
      <c r="S27" s="31"/>
      <c r="T27" s="32"/>
      <c r="U27" s="31"/>
      <c r="V27" s="32"/>
      <c r="W27" s="31"/>
      <c r="X27" s="32"/>
      <c r="Y27" s="31"/>
      <c r="Z27" s="32"/>
      <c r="AA27" s="31"/>
      <c r="AB27" s="32"/>
      <c r="AC27" s="31"/>
      <c r="AD27" s="32"/>
      <c r="AE27" s="31"/>
      <c r="AF27" s="32"/>
      <c r="AG27" s="31"/>
      <c r="AH27" s="32"/>
      <c r="AI27" s="52"/>
      <c r="AJ27" s="32"/>
      <c r="AK27" s="32"/>
    </row>
    <row r="28" spans="2:37" s="61" customFormat="1" ht="163.19999999999999" customHeight="1" x14ac:dyDescent="0.25">
      <c r="B28" s="81" t="s">
        <v>65</v>
      </c>
      <c r="C28" s="87" t="s">
        <v>174</v>
      </c>
      <c r="D28" s="86">
        <v>22</v>
      </c>
      <c r="E28" s="63" t="s">
        <v>154</v>
      </c>
      <c r="F28" s="37">
        <v>1</v>
      </c>
      <c r="G28" s="86" t="s">
        <v>45</v>
      </c>
      <c r="H28" s="86" t="s">
        <v>66</v>
      </c>
      <c r="I28" s="39" t="s">
        <v>243</v>
      </c>
      <c r="J28" s="50" t="s">
        <v>40</v>
      </c>
      <c r="K28" s="34"/>
      <c r="L28" s="34"/>
      <c r="M28" s="34"/>
      <c r="N28" s="34"/>
      <c r="O28" s="34"/>
      <c r="P28" s="34"/>
      <c r="Q28" s="35"/>
      <c r="R28" s="35"/>
      <c r="S28" s="35"/>
      <c r="T28" s="35"/>
      <c r="U28" s="76">
        <v>1</v>
      </c>
      <c r="V28" s="35"/>
      <c r="W28" s="35"/>
      <c r="X28" s="35"/>
      <c r="Y28" s="35"/>
      <c r="Z28" s="35"/>
      <c r="AA28" s="35"/>
      <c r="AB28" s="35"/>
      <c r="AC28" s="35"/>
      <c r="AD28" s="35"/>
      <c r="AE28" s="35"/>
      <c r="AF28" s="35"/>
      <c r="AG28" s="35"/>
      <c r="AH28" s="35"/>
      <c r="AI28" s="52">
        <f t="shared" ref="AI28:AJ32" si="5">K28+M28+O28+Q28+S28+U28+W28+Y28+AA28+AC28+AE28+AG28</f>
        <v>1</v>
      </c>
      <c r="AJ28" s="53">
        <f t="shared" si="5"/>
        <v>0</v>
      </c>
      <c r="AK28" s="54">
        <f t="shared" si="2"/>
        <v>0</v>
      </c>
    </row>
    <row r="29" spans="2:37" s="61" customFormat="1" ht="201.6" customHeight="1" x14ac:dyDescent="0.25">
      <c r="B29" s="181" t="s">
        <v>67</v>
      </c>
      <c r="C29" s="181" t="s">
        <v>175</v>
      </c>
      <c r="D29" s="66">
        <v>24</v>
      </c>
      <c r="E29" s="65" t="s">
        <v>186</v>
      </c>
      <c r="F29" s="56">
        <v>2.5</v>
      </c>
      <c r="G29" s="66" t="s">
        <v>45</v>
      </c>
      <c r="H29" s="66" t="s">
        <v>68</v>
      </c>
      <c r="I29" s="65" t="s">
        <v>209</v>
      </c>
      <c r="J29" s="50" t="s">
        <v>40</v>
      </c>
      <c r="K29" s="58"/>
      <c r="L29" s="58"/>
      <c r="M29" s="58"/>
      <c r="N29" s="58"/>
      <c r="O29" s="137">
        <v>0.25</v>
      </c>
      <c r="P29" s="58"/>
      <c r="Q29" s="75">
        <v>1</v>
      </c>
      <c r="R29" s="59"/>
      <c r="S29" s="59"/>
      <c r="T29" s="59"/>
      <c r="U29" s="59"/>
      <c r="V29" s="59"/>
      <c r="W29" s="59"/>
      <c r="X29" s="59"/>
      <c r="Y29" s="59"/>
      <c r="Z29" s="59"/>
      <c r="AA29" s="137">
        <v>0.25</v>
      </c>
      <c r="AB29" s="59"/>
      <c r="AC29" s="75">
        <v>1</v>
      </c>
      <c r="AD29" s="59"/>
      <c r="AE29" s="59"/>
      <c r="AF29" s="59"/>
      <c r="AG29" s="59"/>
      <c r="AH29" s="59"/>
      <c r="AI29" s="52">
        <f t="shared" si="5"/>
        <v>2.5</v>
      </c>
      <c r="AJ29" s="53">
        <f t="shared" si="5"/>
        <v>0</v>
      </c>
      <c r="AK29" s="54">
        <f t="shared" si="2"/>
        <v>0</v>
      </c>
    </row>
    <row r="30" spans="2:37" s="61" customFormat="1" ht="199.2" customHeight="1" x14ac:dyDescent="0.25">
      <c r="B30" s="181" t="s">
        <v>149</v>
      </c>
      <c r="C30" s="181" t="s">
        <v>176</v>
      </c>
      <c r="D30" s="66">
        <v>26</v>
      </c>
      <c r="E30" s="65" t="s">
        <v>152</v>
      </c>
      <c r="F30" s="56">
        <v>2</v>
      </c>
      <c r="G30" s="66" t="s">
        <v>158</v>
      </c>
      <c r="H30" s="66" t="s">
        <v>161</v>
      </c>
      <c r="I30" s="65" t="s">
        <v>165</v>
      </c>
      <c r="J30" s="50" t="s">
        <v>40</v>
      </c>
      <c r="K30" s="58"/>
      <c r="L30" s="58"/>
      <c r="M30" s="58"/>
      <c r="N30" s="58"/>
      <c r="O30" s="58"/>
      <c r="P30" s="58"/>
      <c r="Q30" s="58"/>
      <c r="R30" s="59"/>
      <c r="S30" s="75">
        <v>1</v>
      </c>
      <c r="T30" s="59"/>
      <c r="U30" s="59"/>
      <c r="V30" s="59"/>
      <c r="W30" s="59"/>
      <c r="X30" s="59"/>
      <c r="Y30" s="59"/>
      <c r="Z30" s="59"/>
      <c r="AA30" s="59"/>
      <c r="AB30" s="59"/>
      <c r="AC30" s="59"/>
      <c r="AD30" s="59"/>
      <c r="AE30" s="75">
        <v>1</v>
      </c>
      <c r="AF30" s="59"/>
      <c r="AG30" s="59"/>
      <c r="AH30" s="59"/>
      <c r="AI30" s="52">
        <f t="shared" si="5"/>
        <v>2</v>
      </c>
      <c r="AJ30" s="53">
        <f t="shared" si="5"/>
        <v>0</v>
      </c>
      <c r="AK30" s="54">
        <f t="shared" si="2"/>
        <v>0</v>
      </c>
    </row>
    <row r="31" spans="2:37" s="61" customFormat="1" ht="185.4" customHeight="1" x14ac:dyDescent="0.25">
      <c r="B31" s="182" t="s">
        <v>69</v>
      </c>
      <c r="C31" s="182" t="s">
        <v>177</v>
      </c>
      <c r="D31" s="66">
        <v>30</v>
      </c>
      <c r="E31" s="162" t="s">
        <v>212</v>
      </c>
      <c r="F31" s="159">
        <v>4.25</v>
      </c>
      <c r="G31" s="66" t="s">
        <v>213</v>
      </c>
      <c r="H31" s="66" t="s">
        <v>214</v>
      </c>
      <c r="I31" s="157" t="s">
        <v>244</v>
      </c>
      <c r="J31" s="50" t="s">
        <v>40</v>
      </c>
      <c r="K31" s="58"/>
      <c r="L31" s="58"/>
      <c r="M31" s="58"/>
      <c r="N31" s="58"/>
      <c r="O31" s="75">
        <v>0.5</v>
      </c>
      <c r="P31" s="143"/>
      <c r="Q31" s="137">
        <v>0.75</v>
      </c>
      <c r="R31" s="93"/>
      <c r="S31" s="93"/>
      <c r="T31" s="93"/>
      <c r="U31" s="93"/>
      <c r="V31" s="93"/>
      <c r="W31" s="75">
        <v>1</v>
      </c>
      <c r="X31" s="93"/>
      <c r="Y31" s="93"/>
      <c r="Z31" s="93"/>
      <c r="AA31" s="59"/>
      <c r="AB31" s="59"/>
      <c r="AC31" s="75">
        <v>1</v>
      </c>
      <c r="AD31" s="59"/>
      <c r="AE31" s="59"/>
      <c r="AF31" s="59"/>
      <c r="AG31" s="75">
        <v>1</v>
      </c>
      <c r="AH31" s="59"/>
      <c r="AI31" s="138">
        <f t="shared" si="5"/>
        <v>4.25</v>
      </c>
      <c r="AJ31" s="53">
        <f t="shared" si="5"/>
        <v>0</v>
      </c>
      <c r="AK31" s="54">
        <f t="shared" si="2"/>
        <v>0</v>
      </c>
    </row>
    <row r="32" spans="2:37" s="61" customFormat="1" ht="185.4" customHeight="1" x14ac:dyDescent="0.25">
      <c r="B32" s="182" t="s">
        <v>71</v>
      </c>
      <c r="C32" s="183" t="s">
        <v>178</v>
      </c>
      <c r="D32" s="66">
        <v>33</v>
      </c>
      <c r="E32" s="67" t="s">
        <v>119</v>
      </c>
      <c r="F32" s="56">
        <v>1.5</v>
      </c>
      <c r="G32" s="86" t="s">
        <v>263</v>
      </c>
      <c r="H32" s="86" t="s">
        <v>73</v>
      </c>
      <c r="I32" s="71" t="s">
        <v>74</v>
      </c>
      <c r="J32" s="50" t="s">
        <v>40</v>
      </c>
      <c r="K32" s="58"/>
      <c r="L32" s="58"/>
      <c r="M32" s="58"/>
      <c r="N32" s="58"/>
      <c r="O32" s="58"/>
      <c r="P32" s="58"/>
      <c r="Q32" s="75">
        <v>0.5</v>
      </c>
      <c r="R32" s="59"/>
      <c r="S32" s="59"/>
      <c r="T32" s="59"/>
      <c r="U32" s="59"/>
      <c r="V32" s="59"/>
      <c r="W32" s="75">
        <v>0.5</v>
      </c>
      <c r="X32" s="59"/>
      <c r="Y32" s="59"/>
      <c r="Z32" s="59"/>
      <c r="AA32" s="59"/>
      <c r="AB32" s="59"/>
      <c r="AC32" s="75">
        <v>0.5</v>
      </c>
      <c r="AD32" s="59"/>
      <c r="AE32" s="59"/>
      <c r="AF32" s="59"/>
      <c r="AG32" s="59"/>
      <c r="AH32" s="59"/>
      <c r="AI32" s="138">
        <f t="shared" si="5"/>
        <v>1.5</v>
      </c>
      <c r="AJ32" s="53">
        <f t="shared" ref="AJ32" si="6">L32+N32+P32+R32+T32+V32+X32+Z32+AB32+AD32+AF32+AH32</f>
        <v>0</v>
      </c>
      <c r="AK32" s="54">
        <f t="shared" ref="AK32" si="7">AJ32/AI32</f>
        <v>0</v>
      </c>
    </row>
    <row r="33" spans="2:37" s="42" customFormat="1" ht="31.5" customHeight="1" x14ac:dyDescent="0.25">
      <c r="B33" s="260" t="s">
        <v>100</v>
      </c>
      <c r="C33" s="305">
        <f>+C27+C20+C15+C13</f>
        <v>0.37750000000000006</v>
      </c>
      <c r="D33" s="306"/>
      <c r="E33" s="266" t="s">
        <v>32</v>
      </c>
      <c r="F33" s="266"/>
      <c r="G33" s="266"/>
      <c r="H33" s="266"/>
      <c r="I33" s="266"/>
      <c r="J33" s="266"/>
      <c r="K33" s="40">
        <f t="shared" ref="K33:AJ33" si="8">SUM(K13:K31)</f>
        <v>0</v>
      </c>
      <c r="L33" s="40">
        <f t="shared" si="8"/>
        <v>0</v>
      </c>
      <c r="M33" s="69">
        <f t="shared" si="8"/>
        <v>0</v>
      </c>
      <c r="N33" s="70">
        <f t="shared" si="8"/>
        <v>0</v>
      </c>
      <c r="O33" s="69">
        <f t="shared" si="8"/>
        <v>2.25</v>
      </c>
      <c r="P33" s="70">
        <f t="shared" si="8"/>
        <v>0</v>
      </c>
      <c r="Q33" s="69">
        <f t="shared" si="8"/>
        <v>7.75</v>
      </c>
      <c r="R33" s="70">
        <f t="shared" si="8"/>
        <v>0</v>
      </c>
      <c r="S33" s="69">
        <f t="shared" si="8"/>
        <v>7.5</v>
      </c>
      <c r="T33" s="70">
        <f t="shared" si="8"/>
        <v>0</v>
      </c>
      <c r="U33" s="69">
        <f t="shared" si="8"/>
        <v>2.5</v>
      </c>
      <c r="V33" s="70">
        <f t="shared" si="8"/>
        <v>0</v>
      </c>
      <c r="W33" s="69">
        <f t="shared" si="8"/>
        <v>5</v>
      </c>
      <c r="X33" s="70">
        <f t="shared" si="8"/>
        <v>0</v>
      </c>
      <c r="Y33" s="69">
        <f t="shared" si="8"/>
        <v>1.5</v>
      </c>
      <c r="Z33" s="70">
        <f t="shared" si="8"/>
        <v>0</v>
      </c>
      <c r="AA33" s="69">
        <f t="shared" si="8"/>
        <v>2.75</v>
      </c>
      <c r="AB33" s="70">
        <f t="shared" si="8"/>
        <v>0</v>
      </c>
      <c r="AC33" s="69">
        <f t="shared" si="8"/>
        <v>4</v>
      </c>
      <c r="AD33" s="70">
        <f t="shared" si="8"/>
        <v>0</v>
      </c>
      <c r="AE33" s="69">
        <f t="shared" si="8"/>
        <v>1.5</v>
      </c>
      <c r="AF33" s="70">
        <f t="shared" si="8"/>
        <v>0</v>
      </c>
      <c r="AG33" s="69">
        <f t="shared" si="8"/>
        <v>1.5</v>
      </c>
      <c r="AH33" s="70">
        <f t="shared" si="8"/>
        <v>0</v>
      </c>
      <c r="AI33" s="139">
        <f>SUM(AI13:AI32)</f>
        <v>37.75</v>
      </c>
      <c r="AJ33" s="69">
        <f t="shared" si="8"/>
        <v>0</v>
      </c>
      <c r="AK33" s="41">
        <f>AVERAGE(AK13:AK31)</f>
        <v>0</v>
      </c>
    </row>
    <row r="34" spans="2:37" s="42" customFormat="1" ht="31.5" customHeight="1" x14ac:dyDescent="0.25">
      <c r="B34" s="261"/>
      <c r="C34" s="307"/>
      <c r="D34" s="308"/>
      <c r="E34" s="266" t="s">
        <v>101</v>
      </c>
      <c r="F34" s="266"/>
      <c r="G34" s="266"/>
      <c r="H34" s="266"/>
      <c r="I34" s="266"/>
      <c r="J34" s="266"/>
      <c r="K34" s="40">
        <f>SUM(K13:K33)</f>
        <v>0</v>
      </c>
      <c r="L34" s="40">
        <f>SUM(L13:L33)</f>
        <v>0</v>
      </c>
      <c r="M34" s="69">
        <f>+M33</f>
        <v>0</v>
      </c>
      <c r="N34" s="70">
        <f>+N33</f>
        <v>0</v>
      </c>
      <c r="O34" s="69">
        <f>+O33+M34</f>
        <v>2.25</v>
      </c>
      <c r="P34" s="70">
        <f>+P33+N34</f>
        <v>0</v>
      </c>
      <c r="Q34" s="69">
        <f>+Q33+O34</f>
        <v>10</v>
      </c>
      <c r="R34" s="70">
        <f>+R33</f>
        <v>0</v>
      </c>
      <c r="S34" s="69">
        <f>Q34+S33</f>
        <v>17.5</v>
      </c>
      <c r="T34" s="70">
        <f t="shared" ref="T34:AG34" si="9">+R34+T33</f>
        <v>0</v>
      </c>
      <c r="U34" s="69">
        <f t="shared" si="9"/>
        <v>20</v>
      </c>
      <c r="V34" s="70">
        <f t="shared" si="9"/>
        <v>0</v>
      </c>
      <c r="W34" s="69">
        <f t="shared" si="9"/>
        <v>25</v>
      </c>
      <c r="X34" s="70">
        <f t="shared" si="9"/>
        <v>0</v>
      </c>
      <c r="Y34" s="69">
        <f t="shared" si="9"/>
        <v>26.5</v>
      </c>
      <c r="Z34" s="70">
        <f t="shared" si="9"/>
        <v>0</v>
      </c>
      <c r="AA34" s="69">
        <f t="shared" si="9"/>
        <v>29.25</v>
      </c>
      <c r="AB34" s="70">
        <f t="shared" si="9"/>
        <v>0</v>
      </c>
      <c r="AC34" s="69">
        <f t="shared" si="9"/>
        <v>33.25</v>
      </c>
      <c r="AD34" s="70">
        <f t="shared" si="9"/>
        <v>0</v>
      </c>
      <c r="AE34" s="69">
        <f t="shared" si="9"/>
        <v>34.75</v>
      </c>
      <c r="AF34" s="70">
        <f t="shared" si="9"/>
        <v>0</v>
      </c>
      <c r="AG34" s="69">
        <f t="shared" si="9"/>
        <v>36.25</v>
      </c>
      <c r="AH34" s="70">
        <f>+AF34+AH33</f>
        <v>0</v>
      </c>
      <c r="AI34" s="248"/>
      <c r="AJ34" s="249"/>
      <c r="AK34" s="250"/>
    </row>
    <row r="35" spans="2:37" ht="15" x14ac:dyDescent="0.25">
      <c r="J35" s="43"/>
    </row>
    <row r="36" spans="2:37" ht="17.399999999999999" x14ac:dyDescent="0.3">
      <c r="B36" s="45" t="s">
        <v>102</v>
      </c>
      <c r="J36" s="43"/>
    </row>
    <row r="37" spans="2:37" ht="20.399999999999999" x14ac:dyDescent="0.35">
      <c r="B37" s="46" t="s">
        <v>103</v>
      </c>
      <c r="J37" s="43"/>
      <c r="AI37" s="140"/>
    </row>
    <row r="38" spans="2:37" ht="20.399999999999999" x14ac:dyDescent="0.35">
      <c r="B38" s="46" t="s">
        <v>104</v>
      </c>
      <c r="J38" s="43"/>
    </row>
    <row r="39" spans="2:37" ht="18" x14ac:dyDescent="0.35">
      <c r="B39" s="131" t="s">
        <v>142</v>
      </c>
      <c r="J39" s="43"/>
    </row>
    <row r="40" spans="2:37" ht="18" x14ac:dyDescent="0.35">
      <c r="B40" s="131" t="s">
        <v>143</v>
      </c>
      <c r="J40" s="43"/>
    </row>
    <row r="41" spans="2:37" ht="15" x14ac:dyDescent="0.25">
      <c r="J41" s="43"/>
    </row>
    <row r="42" spans="2:37" ht="15" customHeight="1" x14ac:dyDescent="0.25">
      <c r="B42" s="251" t="s">
        <v>136</v>
      </c>
      <c r="C42" s="251"/>
      <c r="D42" s="251"/>
      <c r="E42" s="251"/>
      <c r="F42" s="251"/>
      <c r="G42" s="251"/>
      <c r="H42" s="251"/>
      <c r="I42" s="251"/>
      <c r="J42" s="251"/>
      <c r="K42" s="251"/>
      <c r="L42" s="251"/>
      <c r="M42" s="251"/>
      <c r="N42" s="251"/>
      <c r="O42" s="251"/>
      <c r="P42" s="251"/>
    </row>
    <row r="43" spans="2:37" ht="15" x14ac:dyDescent="0.25">
      <c r="J43" s="43"/>
    </row>
    <row r="44" spans="2:37" ht="15" x14ac:dyDescent="0.25">
      <c r="J44" s="43"/>
    </row>
    <row r="45" spans="2:37" ht="15" x14ac:dyDescent="0.25">
      <c r="E45" s="98"/>
      <c r="J45" s="43"/>
    </row>
  </sheetData>
  <mergeCells count="43">
    <mergeCell ref="B2:C4"/>
    <mergeCell ref="D2:AG4"/>
    <mergeCell ref="AH2:AK2"/>
    <mergeCell ref="AH3:AI3"/>
    <mergeCell ref="AJ3:AK3"/>
    <mergeCell ref="AH4:AK4"/>
    <mergeCell ref="B22:B23"/>
    <mergeCell ref="C22:C23"/>
    <mergeCell ref="C6:AK6"/>
    <mergeCell ref="C7:AK7"/>
    <mergeCell ref="C8:AK8"/>
    <mergeCell ref="B10:B12"/>
    <mergeCell ref="C10:C12"/>
    <mergeCell ref="D10:F10"/>
    <mergeCell ref="G10:G12"/>
    <mergeCell ref="H10:H12"/>
    <mergeCell ref="I10:I12"/>
    <mergeCell ref="J10:J12"/>
    <mergeCell ref="K10:AJ10"/>
    <mergeCell ref="AK10:AK12"/>
    <mergeCell ref="D11:D12"/>
    <mergeCell ref="E11:E12"/>
    <mergeCell ref="AG11:AH11"/>
    <mergeCell ref="AI11:AJ11"/>
    <mergeCell ref="C16:C18"/>
    <mergeCell ref="U11:V11"/>
    <mergeCell ref="W11:X11"/>
    <mergeCell ref="Y11:Z11"/>
    <mergeCell ref="AA11:AB11"/>
    <mergeCell ref="AC11:AD11"/>
    <mergeCell ref="AE11:AF11"/>
    <mergeCell ref="M11:N11"/>
    <mergeCell ref="O11:P11"/>
    <mergeCell ref="Q11:R11"/>
    <mergeCell ref="S11:T11"/>
    <mergeCell ref="F11:F12"/>
    <mergeCell ref="K11:L11"/>
    <mergeCell ref="E33:J33"/>
    <mergeCell ref="E34:J34"/>
    <mergeCell ref="AI34:AK34"/>
    <mergeCell ref="B42:P42"/>
    <mergeCell ref="B33:B34"/>
    <mergeCell ref="C33:D34"/>
  </mergeCells>
  <conditionalFormatting sqref="O14 R21:AH21 O21:O22 P22 W22:AH22 Q23:AH29 R30:AH30">
    <cfRule type="cellIs" dxfId="67" priority="26" operator="greaterThan">
      <formula>"O"</formula>
    </cfRule>
  </conditionalFormatting>
  <conditionalFormatting sqref="O29">
    <cfRule type="cellIs" dxfId="66" priority="9" operator="greaterThan">
      <formula>"O"</formula>
    </cfRule>
  </conditionalFormatting>
  <conditionalFormatting sqref="O31">
    <cfRule type="cellIs" dxfId="65" priority="7" operator="greaterThan">
      <formula>"O"</formula>
    </cfRule>
  </conditionalFormatting>
  <conditionalFormatting sqref="Q21:Q22">
    <cfRule type="cellIs" dxfId="64" priority="4" operator="greaterThan">
      <formula>"O"</formula>
    </cfRule>
  </conditionalFormatting>
  <conditionalFormatting sqref="Q13:AH20">
    <cfRule type="cellIs" dxfId="63" priority="13" operator="greaterThan">
      <formula>"O"</formula>
    </cfRule>
  </conditionalFormatting>
  <conditionalFormatting sqref="Q31:AH32">
    <cfRule type="cellIs" dxfId="62" priority="1" operator="greaterThan">
      <formula>"O"</formula>
    </cfRule>
  </conditionalFormatting>
  <conditionalFormatting sqref="R22:U22">
    <cfRule type="cellIs" dxfId="61" priority="3" operator="greaterThan">
      <formula>"O"</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AL85"/>
  <sheetViews>
    <sheetView showGridLines="0" tabSelected="1" zoomScale="90" zoomScaleNormal="90" workbookViewId="0">
      <selection activeCell="E48" sqref="E48"/>
    </sheetView>
  </sheetViews>
  <sheetFormatPr baseColWidth="10" defaultColWidth="11.44140625" defaultRowHeight="10.199999999999999" x14ac:dyDescent="0.2"/>
  <cols>
    <col min="1" max="1" width="2.88671875" style="1" customWidth="1"/>
    <col min="2" max="2" width="24.5546875" style="2" customWidth="1"/>
    <col min="3" max="3" width="20.33203125" style="1" customWidth="1"/>
    <col min="4" max="4" width="6.33203125" style="2" bestFit="1" customWidth="1"/>
    <col min="5" max="5" width="70.6640625" style="1" customWidth="1"/>
    <col min="6" max="6" width="14.33203125" style="188" customWidth="1"/>
    <col min="7" max="7" width="41.44140625" style="1" customWidth="1"/>
    <col min="8" max="8" width="27.33203125" style="2" customWidth="1"/>
    <col min="9" max="9" width="84.44140625" style="1" customWidth="1"/>
    <col min="10" max="10" width="19.44140625" style="2" customWidth="1"/>
    <col min="11" max="12" width="5.6640625" style="1" hidden="1" customWidth="1"/>
    <col min="13" max="14" width="5.5546875" style="1" bestFit="1" customWidth="1"/>
    <col min="15" max="15" width="6.6640625" style="1" bestFit="1" customWidth="1"/>
    <col min="16" max="16" width="5.5546875" style="1" bestFit="1" customWidth="1"/>
    <col min="17" max="17" width="6.6640625" style="2" bestFit="1" customWidth="1"/>
    <col min="18" max="18" width="5.5546875" style="2" bestFit="1" customWidth="1"/>
    <col min="19" max="19" width="6.6640625" style="2" bestFit="1" customWidth="1"/>
    <col min="20" max="20" width="5.5546875" style="2" bestFit="1" customWidth="1"/>
    <col min="21" max="21" width="6.6640625" style="2" bestFit="1" customWidth="1"/>
    <col min="22" max="22" width="5.5546875" style="2" bestFit="1" customWidth="1"/>
    <col min="23" max="23" width="6.6640625" style="2" bestFit="1" customWidth="1"/>
    <col min="24" max="24" width="5.5546875" style="2" bestFit="1" customWidth="1"/>
    <col min="25" max="25" width="6.6640625" style="2" bestFit="1" customWidth="1"/>
    <col min="26" max="26" width="5.5546875" style="2" bestFit="1" customWidth="1"/>
    <col min="27" max="27" width="6.6640625" style="2" bestFit="1" customWidth="1"/>
    <col min="28" max="28" width="7" style="2" customWidth="1"/>
    <col min="29" max="29" width="6.6640625" style="2" bestFit="1" customWidth="1"/>
    <col min="30" max="30" width="5.5546875" style="2" bestFit="1" customWidth="1"/>
    <col min="31" max="31" width="7.109375" style="2" customWidth="1"/>
    <col min="32" max="32" width="6.88671875" style="2" customWidth="1"/>
    <col min="33" max="33" width="8.33203125" style="2" bestFit="1" customWidth="1"/>
    <col min="34" max="34" width="5.5546875" style="2" bestFit="1" customWidth="1"/>
    <col min="35" max="35" width="9.88671875" style="1" bestFit="1" customWidth="1"/>
    <col min="36" max="36" width="5.5546875" style="1" bestFit="1" customWidth="1"/>
    <col min="37" max="37" width="20.5546875" style="1" customWidth="1"/>
    <col min="38" max="16384" width="11.44140625" style="1"/>
  </cols>
  <sheetData>
    <row r="2" spans="2:37" ht="15" customHeight="1" x14ac:dyDescent="0.2">
      <c r="B2" s="291" t="s">
        <v>0</v>
      </c>
      <c r="C2" s="291"/>
      <c r="D2" s="309" t="s">
        <v>105</v>
      </c>
      <c r="E2" s="310"/>
      <c r="F2" s="310"/>
      <c r="G2" s="310"/>
      <c r="H2" s="310"/>
      <c r="I2" s="310"/>
      <c r="J2" s="310"/>
      <c r="K2" s="310"/>
      <c r="L2" s="310"/>
      <c r="M2" s="310"/>
      <c r="N2" s="310"/>
      <c r="O2" s="310"/>
      <c r="P2" s="310"/>
      <c r="Q2" s="310"/>
      <c r="R2" s="310"/>
      <c r="S2" s="310"/>
      <c r="T2" s="310"/>
      <c r="U2" s="310"/>
      <c r="V2" s="310"/>
      <c r="W2" s="310"/>
      <c r="X2" s="310"/>
      <c r="Y2" s="310"/>
      <c r="Z2" s="310"/>
      <c r="AA2" s="310"/>
      <c r="AB2" s="310"/>
      <c r="AC2" s="310"/>
      <c r="AD2" s="310"/>
      <c r="AE2" s="310"/>
      <c r="AF2" s="310"/>
      <c r="AG2" s="311"/>
      <c r="AH2" s="301" t="s">
        <v>393</v>
      </c>
      <c r="AI2" s="301"/>
      <c r="AJ2" s="301"/>
      <c r="AK2" s="301"/>
    </row>
    <row r="3" spans="2:37" ht="15" customHeight="1" x14ac:dyDescent="0.25">
      <c r="B3" s="291"/>
      <c r="C3" s="291"/>
      <c r="D3" s="312"/>
      <c r="E3" s="313"/>
      <c r="F3" s="313"/>
      <c r="G3" s="313"/>
      <c r="H3" s="313"/>
      <c r="I3" s="313"/>
      <c r="J3" s="313"/>
      <c r="K3" s="313"/>
      <c r="L3" s="313"/>
      <c r="M3" s="313"/>
      <c r="N3" s="313"/>
      <c r="O3" s="313"/>
      <c r="P3" s="313"/>
      <c r="Q3" s="313"/>
      <c r="R3" s="313"/>
      <c r="S3" s="313"/>
      <c r="T3" s="313"/>
      <c r="U3" s="313"/>
      <c r="V3" s="313"/>
      <c r="W3" s="313"/>
      <c r="X3" s="313"/>
      <c r="Y3" s="313"/>
      <c r="Z3" s="313"/>
      <c r="AA3" s="313"/>
      <c r="AB3" s="313"/>
      <c r="AC3" s="313"/>
      <c r="AD3" s="313"/>
      <c r="AE3" s="313"/>
      <c r="AF3" s="313"/>
      <c r="AG3" s="314"/>
      <c r="AH3" s="302" t="s">
        <v>294</v>
      </c>
      <c r="AI3" s="302"/>
      <c r="AJ3" s="303" t="s">
        <v>295</v>
      </c>
      <c r="AK3" s="303"/>
    </row>
    <row r="4" spans="2:37" ht="31.2" customHeight="1" x14ac:dyDescent="0.25">
      <c r="B4" s="291"/>
      <c r="C4" s="291"/>
      <c r="D4" s="315"/>
      <c r="E4" s="316"/>
      <c r="F4" s="316"/>
      <c r="G4" s="316"/>
      <c r="H4" s="316"/>
      <c r="I4" s="316"/>
      <c r="J4" s="316"/>
      <c r="K4" s="316"/>
      <c r="L4" s="316"/>
      <c r="M4" s="316"/>
      <c r="N4" s="316"/>
      <c r="O4" s="316"/>
      <c r="P4" s="316"/>
      <c r="Q4" s="316"/>
      <c r="R4" s="316"/>
      <c r="S4" s="316"/>
      <c r="T4" s="316"/>
      <c r="U4" s="316"/>
      <c r="V4" s="316"/>
      <c r="W4" s="316"/>
      <c r="X4" s="316"/>
      <c r="Y4" s="316"/>
      <c r="Z4" s="316"/>
      <c r="AA4" s="316"/>
      <c r="AB4" s="316"/>
      <c r="AC4" s="316"/>
      <c r="AD4" s="316"/>
      <c r="AE4" s="316"/>
      <c r="AF4" s="316"/>
      <c r="AG4" s="317"/>
      <c r="AH4" s="304" t="s">
        <v>391</v>
      </c>
      <c r="AI4" s="304"/>
      <c r="AJ4" s="304"/>
      <c r="AK4" s="304"/>
    </row>
    <row r="5" spans="2:37" ht="14.4" x14ac:dyDescent="0.3">
      <c r="B5" s="47"/>
      <c r="AI5" s="4"/>
      <c r="AJ5" s="189"/>
      <c r="AK5" s="189"/>
    </row>
    <row r="6" spans="2:37" ht="17.399999999999999" x14ac:dyDescent="0.3">
      <c r="B6" s="5" t="s">
        <v>3</v>
      </c>
      <c r="C6" s="268">
        <v>2025</v>
      </c>
      <c r="D6" s="269"/>
      <c r="E6" s="269"/>
      <c r="F6" s="269"/>
      <c r="G6" s="269"/>
      <c r="H6" s="269"/>
      <c r="I6" s="269"/>
      <c r="J6" s="269"/>
      <c r="K6" s="269"/>
      <c r="L6" s="269"/>
      <c r="M6" s="269"/>
      <c r="N6" s="269"/>
      <c r="O6" s="269"/>
      <c r="P6" s="269"/>
      <c r="Q6" s="269"/>
      <c r="R6" s="269"/>
      <c r="S6" s="269"/>
      <c r="T6" s="269"/>
      <c r="U6" s="269"/>
      <c r="V6" s="269"/>
      <c r="W6" s="269"/>
      <c r="X6" s="269"/>
      <c r="Y6" s="269"/>
      <c r="Z6" s="269"/>
      <c r="AA6" s="269"/>
      <c r="AB6" s="269"/>
      <c r="AC6" s="269"/>
      <c r="AD6" s="269"/>
      <c r="AE6" s="269"/>
      <c r="AF6" s="269"/>
      <c r="AG6" s="269"/>
      <c r="AH6" s="269"/>
      <c r="AI6" s="269"/>
      <c r="AJ6" s="269"/>
      <c r="AK6" s="270"/>
    </row>
    <row r="7" spans="2:37" ht="17.399999999999999" x14ac:dyDescent="0.2">
      <c r="B7" s="6" t="s">
        <v>4</v>
      </c>
      <c r="C7" s="271" t="s">
        <v>5</v>
      </c>
      <c r="D7" s="272"/>
      <c r="E7" s="272"/>
      <c r="F7" s="272"/>
      <c r="G7" s="272"/>
      <c r="H7" s="272"/>
      <c r="I7" s="272"/>
      <c r="J7" s="272"/>
      <c r="K7" s="272"/>
      <c r="L7" s="272"/>
      <c r="M7" s="272"/>
      <c r="N7" s="272"/>
      <c r="O7" s="272"/>
      <c r="P7" s="272"/>
      <c r="Q7" s="272"/>
      <c r="R7" s="272"/>
      <c r="S7" s="272"/>
      <c r="T7" s="272"/>
      <c r="U7" s="272"/>
      <c r="V7" s="272"/>
      <c r="W7" s="272"/>
      <c r="X7" s="272"/>
      <c r="Y7" s="272"/>
      <c r="Z7" s="272"/>
      <c r="AA7" s="272"/>
      <c r="AB7" s="272"/>
      <c r="AC7" s="272"/>
      <c r="AD7" s="272"/>
      <c r="AE7" s="272"/>
      <c r="AF7" s="272"/>
      <c r="AG7" s="272"/>
      <c r="AH7" s="272"/>
      <c r="AI7" s="272"/>
      <c r="AJ7" s="272"/>
      <c r="AK7" s="273"/>
    </row>
    <row r="8" spans="2:37" ht="17.399999999999999" x14ac:dyDescent="0.2">
      <c r="B8" s="6" t="s">
        <v>6</v>
      </c>
      <c r="C8" s="274" t="s">
        <v>314</v>
      </c>
      <c r="D8" s="274"/>
      <c r="E8" s="274"/>
      <c r="F8" s="274"/>
      <c r="G8" s="274"/>
      <c r="H8" s="274"/>
      <c r="I8" s="274"/>
      <c r="J8" s="274"/>
      <c r="K8" s="274"/>
      <c r="L8" s="274"/>
      <c r="M8" s="274"/>
      <c r="N8" s="274"/>
      <c r="O8" s="274"/>
      <c r="P8" s="274"/>
      <c r="Q8" s="274"/>
      <c r="R8" s="274"/>
      <c r="S8" s="274"/>
      <c r="T8" s="274"/>
      <c r="U8" s="274"/>
      <c r="V8" s="274"/>
      <c r="W8" s="274"/>
      <c r="X8" s="274"/>
      <c r="Y8" s="274"/>
      <c r="Z8" s="274"/>
      <c r="AA8" s="274"/>
      <c r="AB8" s="274"/>
      <c r="AC8" s="274"/>
      <c r="AD8" s="274"/>
      <c r="AE8" s="274"/>
      <c r="AF8" s="274"/>
      <c r="AG8" s="274"/>
      <c r="AH8" s="274"/>
      <c r="AI8" s="274"/>
      <c r="AJ8" s="274"/>
      <c r="AK8" s="274"/>
    </row>
    <row r="9" spans="2:37" s="8" customFormat="1" ht="13.2" x14ac:dyDescent="0.25">
      <c r="B9" s="7"/>
      <c r="D9" s="9"/>
      <c r="E9" s="10"/>
      <c r="F9" s="190"/>
      <c r="H9" s="9"/>
      <c r="J9" s="9"/>
      <c r="K9" s="10"/>
      <c r="L9" s="10"/>
      <c r="M9" s="10"/>
      <c r="N9" s="10"/>
      <c r="O9" s="10"/>
      <c r="P9" s="10"/>
      <c r="Q9" s="12"/>
      <c r="R9" s="13"/>
      <c r="S9" s="12"/>
      <c r="T9" s="13"/>
      <c r="U9" s="12"/>
      <c r="V9" s="13"/>
      <c r="W9" s="12"/>
      <c r="X9" s="13"/>
      <c r="Y9" s="12"/>
      <c r="Z9" s="13"/>
      <c r="AA9" s="12"/>
      <c r="AB9" s="13"/>
      <c r="AC9" s="12"/>
      <c r="AD9" s="13"/>
      <c r="AE9" s="12"/>
      <c r="AF9" s="13"/>
      <c r="AG9" s="13"/>
      <c r="AH9" s="13"/>
      <c r="AI9" s="12"/>
      <c r="AJ9" s="12"/>
    </row>
    <row r="10" spans="2:37" ht="15.6" x14ac:dyDescent="0.2">
      <c r="B10" s="275" t="s">
        <v>8</v>
      </c>
      <c r="C10" s="260" t="s">
        <v>9</v>
      </c>
      <c r="D10" s="278" t="s">
        <v>10</v>
      </c>
      <c r="E10" s="279"/>
      <c r="F10" s="280"/>
      <c r="G10" s="260" t="s">
        <v>11</v>
      </c>
      <c r="H10" s="282" t="s">
        <v>12</v>
      </c>
      <c r="I10" s="282" t="s">
        <v>13</v>
      </c>
      <c r="J10" s="282" t="s">
        <v>14</v>
      </c>
      <c r="K10" s="283" t="s">
        <v>15</v>
      </c>
      <c r="L10" s="284"/>
      <c r="M10" s="284"/>
      <c r="N10" s="284"/>
      <c r="O10" s="284"/>
      <c r="P10" s="284"/>
      <c r="Q10" s="284"/>
      <c r="R10" s="284"/>
      <c r="S10" s="284"/>
      <c r="T10" s="284"/>
      <c r="U10" s="284"/>
      <c r="V10" s="284"/>
      <c r="W10" s="284"/>
      <c r="X10" s="284"/>
      <c r="Y10" s="284"/>
      <c r="Z10" s="284"/>
      <c r="AA10" s="284"/>
      <c r="AB10" s="284"/>
      <c r="AC10" s="284"/>
      <c r="AD10" s="284"/>
      <c r="AE10" s="284"/>
      <c r="AF10" s="284"/>
      <c r="AG10" s="284"/>
      <c r="AH10" s="284"/>
      <c r="AI10" s="284"/>
      <c r="AJ10" s="285"/>
      <c r="AK10" s="286" t="s">
        <v>16</v>
      </c>
    </row>
    <row r="11" spans="2:37" ht="22.2" customHeight="1" x14ac:dyDescent="0.2">
      <c r="B11" s="267"/>
      <c r="C11" s="276"/>
      <c r="D11" s="287" t="s">
        <v>17</v>
      </c>
      <c r="E11" s="287" t="s">
        <v>18</v>
      </c>
      <c r="F11" s="323" t="s">
        <v>19</v>
      </c>
      <c r="G11" s="281"/>
      <c r="H11" s="276"/>
      <c r="I11" s="276"/>
      <c r="J11" s="276"/>
      <c r="K11" s="267" t="s">
        <v>20</v>
      </c>
      <c r="L11" s="267"/>
      <c r="M11" s="267" t="s">
        <v>21</v>
      </c>
      <c r="N11" s="267"/>
      <c r="O11" s="267" t="s">
        <v>22</v>
      </c>
      <c r="P11" s="267"/>
      <c r="Q11" s="267" t="s">
        <v>23</v>
      </c>
      <c r="R11" s="267"/>
      <c r="S11" s="267" t="s">
        <v>24</v>
      </c>
      <c r="T11" s="267"/>
      <c r="U11" s="267" t="s">
        <v>25</v>
      </c>
      <c r="V11" s="267"/>
      <c r="W11" s="267" t="s">
        <v>26</v>
      </c>
      <c r="X11" s="267"/>
      <c r="Y11" s="267" t="s">
        <v>27</v>
      </c>
      <c r="Z11" s="267"/>
      <c r="AA11" s="267" t="s">
        <v>28</v>
      </c>
      <c r="AB11" s="267"/>
      <c r="AC11" s="267" t="s">
        <v>29</v>
      </c>
      <c r="AD11" s="267"/>
      <c r="AE11" s="267" t="s">
        <v>30</v>
      </c>
      <c r="AF11" s="267"/>
      <c r="AG11" s="267" t="s">
        <v>31</v>
      </c>
      <c r="AH11" s="267"/>
      <c r="AI11" s="267" t="s">
        <v>32</v>
      </c>
      <c r="AJ11" s="267"/>
      <c r="AK11" s="286"/>
    </row>
    <row r="12" spans="2:37" ht="22.2" customHeight="1" x14ac:dyDescent="0.2">
      <c r="B12" s="267"/>
      <c r="C12" s="277"/>
      <c r="D12" s="288"/>
      <c r="E12" s="288"/>
      <c r="F12" s="286"/>
      <c r="G12" s="261"/>
      <c r="H12" s="277"/>
      <c r="I12" s="277"/>
      <c r="J12" s="277"/>
      <c r="K12" s="15" t="s">
        <v>140</v>
      </c>
      <c r="L12" s="15" t="s">
        <v>141</v>
      </c>
      <c r="M12" s="15" t="s">
        <v>140</v>
      </c>
      <c r="N12" s="15" t="s">
        <v>141</v>
      </c>
      <c r="O12" s="15" t="s">
        <v>140</v>
      </c>
      <c r="P12" s="15" t="s">
        <v>141</v>
      </c>
      <c r="Q12" s="15" t="s">
        <v>140</v>
      </c>
      <c r="R12" s="15" t="s">
        <v>141</v>
      </c>
      <c r="S12" s="15" t="s">
        <v>140</v>
      </c>
      <c r="T12" s="15" t="s">
        <v>141</v>
      </c>
      <c r="U12" s="15" t="s">
        <v>140</v>
      </c>
      <c r="V12" s="15" t="s">
        <v>141</v>
      </c>
      <c r="W12" s="15" t="s">
        <v>140</v>
      </c>
      <c r="X12" s="15" t="s">
        <v>141</v>
      </c>
      <c r="Y12" s="15" t="s">
        <v>140</v>
      </c>
      <c r="Z12" s="15" t="s">
        <v>141</v>
      </c>
      <c r="AA12" s="15" t="s">
        <v>140</v>
      </c>
      <c r="AB12" s="15" t="s">
        <v>141</v>
      </c>
      <c r="AC12" s="15" t="s">
        <v>140</v>
      </c>
      <c r="AD12" s="15" t="s">
        <v>141</v>
      </c>
      <c r="AE12" s="15" t="s">
        <v>140</v>
      </c>
      <c r="AF12" s="15" t="s">
        <v>141</v>
      </c>
      <c r="AG12" s="15" t="s">
        <v>140</v>
      </c>
      <c r="AH12" s="15" t="s">
        <v>141</v>
      </c>
      <c r="AI12" s="15" t="s">
        <v>140</v>
      </c>
      <c r="AJ12" s="15" t="s">
        <v>141</v>
      </c>
      <c r="AK12" s="286"/>
    </row>
    <row r="13" spans="2:37" ht="30" customHeight="1" x14ac:dyDescent="0.2">
      <c r="B13" s="17" t="s">
        <v>35</v>
      </c>
      <c r="C13" s="18">
        <v>7.0000000000000007E-2</v>
      </c>
      <c r="D13" s="18"/>
      <c r="E13" s="191"/>
      <c r="F13" s="20">
        <f>SUM(F14:F16)</f>
        <v>7</v>
      </c>
      <c r="G13" s="19"/>
      <c r="H13" s="20"/>
      <c r="I13" s="19"/>
      <c r="J13" s="21"/>
      <c r="K13" s="22"/>
      <c r="L13" s="22"/>
      <c r="M13" s="22"/>
      <c r="N13" s="22"/>
      <c r="O13" s="22"/>
      <c r="P13" s="22"/>
      <c r="Q13" s="22"/>
      <c r="R13" s="22"/>
      <c r="S13" s="22"/>
      <c r="T13" s="22"/>
      <c r="U13" s="22"/>
      <c r="V13" s="22"/>
      <c r="W13" s="22"/>
      <c r="X13" s="22"/>
      <c r="Y13" s="22"/>
      <c r="Z13" s="22"/>
      <c r="AA13" s="22"/>
      <c r="AB13" s="22"/>
      <c r="AC13" s="22"/>
      <c r="AD13" s="22"/>
      <c r="AE13" s="22"/>
      <c r="AF13" s="22"/>
      <c r="AG13" s="22"/>
      <c r="AH13" s="22"/>
      <c r="AI13" s="22"/>
      <c r="AJ13" s="22"/>
      <c r="AK13" s="22"/>
    </row>
    <row r="14" spans="2:37" ht="76.95" customHeight="1" x14ac:dyDescent="0.2">
      <c r="B14" s="318" t="s">
        <v>36</v>
      </c>
      <c r="C14" s="318" t="s">
        <v>168</v>
      </c>
      <c r="D14" s="50">
        <v>1</v>
      </c>
      <c r="E14" s="65" t="s">
        <v>317</v>
      </c>
      <c r="F14" s="50">
        <v>2</v>
      </c>
      <c r="G14" s="50" t="s">
        <v>333</v>
      </c>
      <c r="H14" s="89" t="s">
        <v>284</v>
      </c>
      <c r="I14" s="88" t="s">
        <v>300</v>
      </c>
      <c r="J14" s="89" t="s">
        <v>40</v>
      </c>
      <c r="K14" s="24"/>
      <c r="L14" s="24"/>
      <c r="M14" s="24"/>
      <c r="N14" s="24"/>
      <c r="O14" s="25"/>
      <c r="P14" s="24"/>
      <c r="Q14" s="25"/>
      <c r="R14" s="25"/>
      <c r="S14" s="74">
        <v>1</v>
      </c>
      <c r="T14" s="25"/>
      <c r="U14" s="74">
        <v>1</v>
      </c>
      <c r="V14" s="25"/>
      <c r="W14" s="25"/>
      <c r="X14" s="25"/>
      <c r="Y14" s="25"/>
      <c r="Z14" s="25"/>
      <c r="AA14" s="25"/>
      <c r="AB14" s="25"/>
      <c r="AC14" s="25"/>
      <c r="AD14" s="25"/>
      <c r="AE14" s="25"/>
      <c r="AF14" s="25"/>
      <c r="AG14" s="25"/>
      <c r="AH14" s="25"/>
      <c r="AI14" s="52">
        <f t="shared" ref="AI14:AI15" si="0">K14+M14+O14+Q14+S14+U14+W14+Y14+AA14+AC14+AE14+AG14</f>
        <v>2</v>
      </c>
      <c r="AJ14" s="53">
        <f>L14+N14+P14+R14+T14+V14+X14+Z14+AB14+AD14+AF14+AH14</f>
        <v>0</v>
      </c>
      <c r="AK14" s="54">
        <f>AJ14/AI14</f>
        <v>0</v>
      </c>
    </row>
    <row r="15" spans="2:37" ht="77.400000000000006" customHeight="1" x14ac:dyDescent="0.2">
      <c r="B15" s="319"/>
      <c r="C15" s="319"/>
      <c r="D15" s="50">
        <v>2</v>
      </c>
      <c r="E15" s="65" t="s">
        <v>270</v>
      </c>
      <c r="F15" s="50">
        <v>2</v>
      </c>
      <c r="G15" s="50" t="s">
        <v>45</v>
      </c>
      <c r="H15" s="89" t="s">
        <v>285</v>
      </c>
      <c r="I15" s="88" t="s">
        <v>301</v>
      </c>
      <c r="J15" s="89" t="s">
        <v>40</v>
      </c>
      <c r="K15" s="24"/>
      <c r="L15" s="24"/>
      <c r="M15" s="24"/>
      <c r="N15" s="24"/>
      <c r="O15" s="25"/>
      <c r="P15" s="24"/>
      <c r="Q15" s="25"/>
      <c r="R15" s="25"/>
      <c r="S15" s="25"/>
      <c r="T15" s="25"/>
      <c r="V15" s="94"/>
      <c r="W15" s="74">
        <v>1</v>
      </c>
      <c r="X15" s="25"/>
      <c r="Y15" s="74">
        <v>1</v>
      </c>
      <c r="Z15" s="25"/>
      <c r="AA15" s="25"/>
      <c r="AB15" s="25"/>
      <c r="AC15" s="25"/>
      <c r="AD15" s="25"/>
      <c r="AE15" s="25"/>
      <c r="AF15" s="25"/>
      <c r="AG15" s="25"/>
      <c r="AH15" s="25"/>
      <c r="AI15" s="52">
        <f t="shared" si="0"/>
        <v>2</v>
      </c>
      <c r="AJ15" s="53">
        <f t="shared" ref="AJ15:AJ16" si="1">L15+N15+P15+R15+T15+V15+X15+Z15+AB15+AD15+AF15+AH15</f>
        <v>0</v>
      </c>
      <c r="AK15" s="54">
        <f t="shared" ref="AK15:AK16" si="2">AJ15/AI15</f>
        <v>0</v>
      </c>
    </row>
    <row r="16" spans="2:37" ht="182.4" customHeight="1" x14ac:dyDescent="0.2">
      <c r="B16" s="320"/>
      <c r="C16" s="320"/>
      <c r="D16" s="50">
        <v>3</v>
      </c>
      <c r="E16" s="65" t="s">
        <v>322</v>
      </c>
      <c r="F16" s="50">
        <v>3</v>
      </c>
      <c r="G16" s="50" t="s">
        <v>268</v>
      </c>
      <c r="H16" s="89" t="s">
        <v>38</v>
      </c>
      <c r="I16" s="88" t="s">
        <v>39</v>
      </c>
      <c r="J16" s="89" t="s">
        <v>40</v>
      </c>
      <c r="K16" s="24"/>
      <c r="L16" s="24"/>
      <c r="M16" s="24"/>
      <c r="N16" s="24"/>
      <c r="O16" s="25"/>
      <c r="P16" s="24"/>
      <c r="Q16" s="25"/>
      <c r="R16" s="25"/>
      <c r="S16" s="25"/>
      <c r="T16" s="25"/>
      <c r="U16" s="25"/>
      <c r="V16" s="94"/>
      <c r="W16" s="74">
        <v>1</v>
      </c>
      <c r="X16" s="25"/>
      <c r="Y16" s="74">
        <v>1</v>
      </c>
      <c r="Z16" s="25"/>
      <c r="AA16" s="74">
        <v>1</v>
      </c>
      <c r="AB16" s="25"/>
      <c r="AC16" s="25"/>
      <c r="AD16" s="25"/>
      <c r="AE16" s="25"/>
      <c r="AF16" s="25"/>
      <c r="AG16" s="25"/>
      <c r="AH16" s="25"/>
      <c r="AI16" s="52">
        <f>K16+M16+O16+Q16+S16+U16+W16+Y16+AA16+AC16+AE16+AG16</f>
        <v>3</v>
      </c>
      <c r="AJ16" s="53">
        <f t="shared" si="1"/>
        <v>0</v>
      </c>
      <c r="AK16" s="54">
        <f t="shared" si="2"/>
        <v>0</v>
      </c>
    </row>
    <row r="17" spans="2:37" ht="15.6" x14ac:dyDescent="0.2">
      <c r="B17" s="26" t="s">
        <v>41</v>
      </c>
      <c r="C17" s="97">
        <v>0.05</v>
      </c>
      <c r="D17" s="27"/>
      <c r="E17" s="28"/>
      <c r="F17" s="192">
        <f>F18+F20+F21+F19</f>
        <v>5</v>
      </c>
      <c r="G17" s="28"/>
      <c r="H17" s="29"/>
      <c r="I17" s="28"/>
      <c r="J17" s="30"/>
      <c r="K17" s="22"/>
      <c r="L17" s="22"/>
      <c r="M17" s="22"/>
      <c r="N17" s="22"/>
      <c r="O17" s="22"/>
      <c r="P17" s="22"/>
      <c r="Q17" s="31"/>
      <c r="R17" s="31"/>
      <c r="S17" s="31"/>
      <c r="T17" s="31"/>
      <c r="U17" s="31"/>
      <c r="V17" s="31"/>
      <c r="W17" s="31"/>
      <c r="X17" s="31"/>
      <c r="Y17" s="31"/>
      <c r="Z17" s="31"/>
      <c r="AA17" s="31"/>
      <c r="AB17" s="31"/>
      <c r="AC17" s="31"/>
      <c r="AD17" s="31"/>
      <c r="AE17" s="31"/>
      <c r="AF17" s="31"/>
      <c r="AG17" s="31"/>
      <c r="AH17" s="31"/>
      <c r="AI17" s="52"/>
      <c r="AJ17" s="31"/>
      <c r="AK17" s="31"/>
    </row>
    <row r="18" spans="2:37" s="196" customFormat="1" ht="146.4" customHeight="1" x14ac:dyDescent="0.25">
      <c r="B18" s="57" t="s">
        <v>316</v>
      </c>
      <c r="C18" s="55" t="s">
        <v>369</v>
      </c>
      <c r="D18" s="144">
        <v>4</v>
      </c>
      <c r="E18" s="65" t="s">
        <v>363</v>
      </c>
      <c r="F18" s="144">
        <v>1</v>
      </c>
      <c r="G18" s="144" t="s">
        <v>355</v>
      </c>
      <c r="H18" s="50" t="s">
        <v>356</v>
      </c>
      <c r="I18" s="55" t="s">
        <v>357</v>
      </c>
      <c r="J18" s="50" t="s">
        <v>40</v>
      </c>
      <c r="K18" s="193"/>
      <c r="L18" s="193"/>
      <c r="M18" s="193"/>
      <c r="N18" s="193"/>
      <c r="O18" s="193"/>
      <c r="P18" s="193"/>
      <c r="Q18" s="193"/>
      <c r="R18" s="193"/>
      <c r="S18" s="194"/>
      <c r="T18" s="194"/>
      <c r="U18" s="194"/>
      <c r="V18" s="194"/>
      <c r="W18" s="194"/>
      <c r="X18" s="194"/>
      <c r="Y18" s="195">
        <v>1</v>
      </c>
      <c r="Z18" s="194"/>
      <c r="AB18" s="194"/>
      <c r="AC18" s="194"/>
      <c r="AD18" s="194"/>
      <c r="AE18" s="194"/>
      <c r="AF18" s="194"/>
      <c r="AG18" s="194"/>
      <c r="AH18" s="194"/>
      <c r="AI18" s="197">
        <f t="shared" ref="AI18:AI19" si="3">K18+M18+O18+Q18+S18+U18+W18+Y18+AA18+AC18+AE18+AG18</f>
        <v>1</v>
      </c>
      <c r="AJ18" s="198">
        <f>L18+N18+P18+R18+T18+V18+X18+Z18+AB18+AD18+AF18+AH18</f>
        <v>0</v>
      </c>
      <c r="AK18" s="54">
        <f>AJ18/AI18</f>
        <v>0</v>
      </c>
    </row>
    <row r="19" spans="2:37" s="196" customFormat="1" ht="60" x14ac:dyDescent="0.25">
      <c r="B19" s="57" t="s">
        <v>42</v>
      </c>
      <c r="C19" s="55" t="s">
        <v>370</v>
      </c>
      <c r="D19" s="50">
        <v>5</v>
      </c>
      <c r="E19" s="65" t="s">
        <v>203</v>
      </c>
      <c r="F19" s="50">
        <v>1</v>
      </c>
      <c r="G19" s="50" t="s">
        <v>37</v>
      </c>
      <c r="H19" s="50" t="s">
        <v>106</v>
      </c>
      <c r="I19" s="55" t="s">
        <v>107</v>
      </c>
      <c r="J19" s="50" t="s">
        <v>40</v>
      </c>
      <c r="K19" s="193"/>
      <c r="L19" s="193"/>
      <c r="M19" s="193"/>
      <c r="N19" s="193"/>
      <c r="O19" s="194"/>
      <c r="P19" s="193"/>
      <c r="Q19" s="194"/>
      <c r="R19" s="194"/>
      <c r="S19" s="194"/>
      <c r="T19" s="194"/>
      <c r="U19" s="195">
        <v>0.5</v>
      </c>
      <c r="V19" s="194"/>
      <c r="W19" s="194"/>
      <c r="X19" s="194"/>
      <c r="Y19" s="194"/>
      <c r="Z19" s="194"/>
      <c r="AA19" s="195">
        <v>0.5</v>
      </c>
      <c r="AB19" s="194"/>
      <c r="AC19" s="194"/>
      <c r="AD19" s="194"/>
      <c r="AE19" s="194"/>
      <c r="AF19" s="194"/>
      <c r="AG19" s="194"/>
      <c r="AH19" s="194"/>
      <c r="AI19" s="197">
        <f t="shared" si="3"/>
        <v>1</v>
      </c>
      <c r="AJ19" s="198">
        <f>L19+N19+P19+R19+T19+V19+X19+Z19+AB19+AD19+AF19+AH19</f>
        <v>0</v>
      </c>
      <c r="AK19" s="54">
        <f>AJ19/AI19</f>
        <v>0</v>
      </c>
    </row>
    <row r="20" spans="2:37" s="196" customFormat="1" ht="60" x14ac:dyDescent="0.25">
      <c r="B20" s="318" t="s">
        <v>146</v>
      </c>
      <c r="C20" s="321" t="s">
        <v>371</v>
      </c>
      <c r="D20" s="144">
        <v>6</v>
      </c>
      <c r="E20" s="65" t="s">
        <v>315</v>
      </c>
      <c r="F20" s="199">
        <v>2</v>
      </c>
      <c r="G20" s="50" t="s">
        <v>37</v>
      </c>
      <c r="H20" s="50" t="s">
        <v>147</v>
      </c>
      <c r="I20" s="65" t="s">
        <v>226</v>
      </c>
      <c r="J20" s="50" t="s">
        <v>40</v>
      </c>
      <c r="K20" s="193"/>
      <c r="L20" s="193"/>
      <c r="M20" s="193"/>
      <c r="N20" s="193"/>
      <c r="O20" s="25"/>
      <c r="P20" s="193"/>
      <c r="Q20" s="200">
        <v>2</v>
      </c>
      <c r="R20" s="194"/>
      <c r="S20" s="201"/>
      <c r="T20" s="202"/>
      <c r="U20" s="201"/>
      <c r="V20" s="194"/>
      <c r="W20" s="194"/>
      <c r="X20" s="194"/>
      <c r="Y20" s="194"/>
      <c r="Z20" s="194"/>
      <c r="AA20" s="194"/>
      <c r="AB20" s="194"/>
      <c r="AC20" s="194"/>
      <c r="AD20" s="194"/>
      <c r="AE20" s="194"/>
      <c r="AF20" s="194"/>
      <c r="AG20" s="194"/>
      <c r="AH20" s="194"/>
      <c r="AI20" s="197">
        <f t="shared" ref="AI20" si="4">K20+M20+O20+Q20+S20+U20+W20+Y20+AA20+AC20+AE20+AG20</f>
        <v>2</v>
      </c>
      <c r="AJ20" s="198">
        <f>L20+N20+P20+R20+T20+V20+X20+Z20+AB20+AD20+AF20+AH20</f>
        <v>0</v>
      </c>
      <c r="AK20" s="54">
        <f>AJ20/AI20</f>
        <v>0</v>
      </c>
    </row>
    <row r="21" spans="2:37" s="196" customFormat="1" ht="45" x14ac:dyDescent="0.25">
      <c r="B21" s="320"/>
      <c r="C21" s="322"/>
      <c r="D21" s="144">
        <v>7</v>
      </c>
      <c r="E21" s="65" t="s">
        <v>367</v>
      </c>
      <c r="F21" s="199">
        <v>1</v>
      </c>
      <c r="G21" s="50" t="s">
        <v>37</v>
      </c>
      <c r="H21" s="50" t="s">
        <v>147</v>
      </c>
      <c r="I21" s="65" t="s">
        <v>325</v>
      </c>
      <c r="J21" s="50" t="s">
        <v>40</v>
      </c>
      <c r="K21" s="193"/>
      <c r="L21" s="193"/>
      <c r="M21" s="193"/>
      <c r="N21" s="193"/>
      <c r="O21" s="25"/>
      <c r="P21" s="193"/>
      <c r="Q21" s="194"/>
      <c r="R21" s="194"/>
      <c r="S21" s="201"/>
      <c r="T21" s="202"/>
      <c r="U21" s="201"/>
      <c r="V21" s="194"/>
      <c r="W21" s="195">
        <v>0.5</v>
      </c>
      <c r="X21" s="194"/>
      <c r="Y21" s="194"/>
      <c r="Z21" s="194"/>
      <c r="AA21" s="195">
        <v>0.5</v>
      </c>
      <c r="AB21" s="194"/>
      <c r="AC21" s="194"/>
      <c r="AD21" s="194"/>
      <c r="AE21" s="194"/>
      <c r="AF21" s="194"/>
      <c r="AG21" s="194"/>
      <c r="AH21" s="194"/>
      <c r="AI21" s="197">
        <f>K21+M21+O21+Q21+S21+U21+W21+Y21+AA21+AC21+AE21+AG21</f>
        <v>1</v>
      </c>
      <c r="AJ21" s="198">
        <f>L21+N21+P21+R21+T21+V21+X21+Z21+AB21+AD21+AF21+AH21</f>
        <v>0</v>
      </c>
      <c r="AK21" s="54">
        <f>AJ21/AI21</f>
        <v>0</v>
      </c>
    </row>
    <row r="22" spans="2:37" s="196" customFormat="1" ht="15.6" x14ac:dyDescent="0.25">
      <c r="B22" s="26" t="s">
        <v>43</v>
      </c>
      <c r="C22" s="97">
        <v>0.19</v>
      </c>
      <c r="D22" s="27"/>
      <c r="E22" s="28"/>
      <c r="F22" s="192">
        <f>SUM(F23:F33)</f>
        <v>19</v>
      </c>
      <c r="G22" s="28"/>
      <c r="H22" s="29"/>
      <c r="I22" s="28"/>
      <c r="J22" s="30"/>
      <c r="K22" s="22"/>
      <c r="L22" s="22"/>
      <c r="M22" s="22"/>
      <c r="N22" s="22"/>
      <c r="O22" s="22"/>
      <c r="P22" s="22"/>
      <c r="Q22" s="31"/>
      <c r="R22" s="31"/>
      <c r="S22" s="31"/>
      <c r="T22" s="31"/>
      <c r="U22" s="31"/>
      <c r="V22" s="31"/>
      <c r="W22" s="31"/>
      <c r="X22" s="31"/>
      <c r="Y22" s="31"/>
      <c r="Z22" s="31"/>
      <c r="AA22" s="31"/>
      <c r="AB22" s="31"/>
      <c r="AC22" s="31"/>
      <c r="AD22" s="31"/>
      <c r="AE22" s="31"/>
      <c r="AF22" s="31"/>
      <c r="AG22" s="31"/>
      <c r="AH22" s="31"/>
      <c r="AI22" s="52"/>
      <c r="AJ22" s="31"/>
      <c r="AK22" s="31"/>
    </row>
    <row r="23" spans="2:37" s="196" customFormat="1" ht="45" x14ac:dyDescent="0.25">
      <c r="B23" s="257" t="s">
        <v>44</v>
      </c>
      <c r="C23" s="257" t="s">
        <v>372</v>
      </c>
      <c r="D23" s="62">
        <v>8</v>
      </c>
      <c r="E23" s="157" t="s">
        <v>319</v>
      </c>
      <c r="F23" s="62">
        <v>1</v>
      </c>
      <c r="G23" s="50" t="s">
        <v>269</v>
      </c>
      <c r="H23" s="62" t="s">
        <v>49</v>
      </c>
      <c r="I23" s="55" t="s">
        <v>323</v>
      </c>
      <c r="J23" s="50" t="s">
        <v>40</v>
      </c>
      <c r="K23" s="193"/>
      <c r="L23" s="193"/>
      <c r="M23" s="193"/>
      <c r="N23" s="193"/>
      <c r="O23" s="193"/>
      <c r="P23" s="193"/>
      <c r="Q23" s="193"/>
      <c r="R23" s="194"/>
      <c r="S23" s="201"/>
      <c r="T23" s="201"/>
      <c r="U23" s="201"/>
      <c r="V23" s="194"/>
      <c r="W23" s="201"/>
      <c r="X23" s="194"/>
      <c r="Y23" s="200">
        <v>1</v>
      </c>
      <c r="Z23" s="194"/>
      <c r="AA23" s="194"/>
      <c r="AB23" s="194"/>
      <c r="AC23" s="194"/>
      <c r="AD23" s="194"/>
      <c r="AE23" s="194"/>
      <c r="AF23" s="194"/>
      <c r="AG23" s="194"/>
      <c r="AH23" s="194"/>
      <c r="AI23" s="197">
        <f t="shared" ref="AI23:AI41" si="5">K23+M23+O23+Q23+S23+U23+W23+Y23+AA23+AC23+AE23+AG23</f>
        <v>1</v>
      </c>
      <c r="AJ23" s="53">
        <f t="shared" ref="AJ23:AJ33" si="6">L23+N23+P23+R23+T23+V23+X23+Z23+AB23+AD23+AF23+AH23</f>
        <v>0</v>
      </c>
      <c r="AK23" s="54">
        <f t="shared" ref="AK23:AK33" si="7">AJ23/AI23</f>
        <v>0</v>
      </c>
    </row>
    <row r="24" spans="2:37" s="196" customFormat="1" ht="45" x14ac:dyDescent="0.25">
      <c r="B24" s="258"/>
      <c r="C24" s="258"/>
      <c r="D24" s="62">
        <v>9</v>
      </c>
      <c r="E24" s="78" t="s">
        <v>185</v>
      </c>
      <c r="F24" s="62">
        <v>3</v>
      </c>
      <c r="G24" s="50" t="s">
        <v>45</v>
      </c>
      <c r="H24" s="62" t="s">
        <v>46</v>
      </c>
      <c r="I24" s="55" t="s">
        <v>47</v>
      </c>
      <c r="J24" s="50" t="s">
        <v>40</v>
      </c>
      <c r="K24" s="193"/>
      <c r="L24" s="193"/>
      <c r="M24" s="193"/>
      <c r="N24" s="193"/>
      <c r="O24" s="193"/>
      <c r="P24" s="193"/>
      <c r="Q24" s="200">
        <v>1</v>
      </c>
      <c r="R24" s="194"/>
      <c r="S24" s="201"/>
      <c r="T24" s="201"/>
      <c r="U24" s="201"/>
      <c r="V24" s="201"/>
      <c r="W24" s="200">
        <v>1</v>
      </c>
      <c r="X24" s="201"/>
      <c r="Y24" s="201"/>
      <c r="Z24" s="201"/>
      <c r="AA24" s="201"/>
      <c r="AB24" s="194"/>
      <c r="AC24" s="200">
        <v>1</v>
      </c>
      <c r="AD24" s="194"/>
      <c r="AE24" s="194"/>
      <c r="AF24" s="194"/>
      <c r="AG24" s="194"/>
      <c r="AH24" s="194"/>
      <c r="AI24" s="197">
        <f t="shared" si="5"/>
        <v>3</v>
      </c>
      <c r="AJ24" s="53">
        <f t="shared" si="6"/>
        <v>0</v>
      </c>
      <c r="AK24" s="54">
        <f t="shared" si="7"/>
        <v>0</v>
      </c>
    </row>
    <row r="25" spans="2:37" s="196" customFormat="1" ht="45" x14ac:dyDescent="0.25">
      <c r="B25" s="258"/>
      <c r="C25" s="258"/>
      <c r="D25" s="144">
        <v>10</v>
      </c>
      <c r="E25" s="65" t="s">
        <v>201</v>
      </c>
      <c r="F25" s="144">
        <v>3</v>
      </c>
      <c r="G25" s="144" t="s">
        <v>45</v>
      </c>
      <c r="H25" s="144" t="s">
        <v>111</v>
      </c>
      <c r="I25" s="65" t="s">
        <v>302</v>
      </c>
      <c r="J25" s="144" t="s">
        <v>40</v>
      </c>
      <c r="K25" s="193"/>
      <c r="L25" s="193"/>
      <c r="M25" s="193"/>
      <c r="N25" s="193"/>
      <c r="O25" s="193"/>
      <c r="P25" s="193"/>
      <c r="Q25" s="200">
        <v>1</v>
      </c>
      <c r="R25" s="194"/>
      <c r="S25" s="194"/>
      <c r="T25" s="194"/>
      <c r="U25" s="194"/>
      <c r="V25" s="194"/>
      <c r="W25" s="200">
        <v>1</v>
      </c>
      <c r="X25" s="194"/>
      <c r="Y25" s="194"/>
      <c r="Z25" s="194"/>
      <c r="AA25" s="194"/>
      <c r="AB25" s="194"/>
      <c r="AC25" s="200">
        <v>1</v>
      </c>
      <c r="AD25" s="194"/>
      <c r="AE25" s="194"/>
      <c r="AF25" s="194"/>
      <c r="AG25" s="194"/>
      <c r="AH25" s="194"/>
      <c r="AI25" s="197">
        <f t="shared" si="5"/>
        <v>3</v>
      </c>
      <c r="AJ25" s="53">
        <f t="shared" si="6"/>
        <v>0</v>
      </c>
      <c r="AK25" s="54">
        <f t="shared" si="7"/>
        <v>0</v>
      </c>
    </row>
    <row r="26" spans="2:37" s="196" customFormat="1" ht="60" x14ac:dyDescent="0.25">
      <c r="B26" s="258"/>
      <c r="C26" s="258"/>
      <c r="D26" s="148">
        <v>11</v>
      </c>
      <c r="E26" s="185" t="s">
        <v>320</v>
      </c>
      <c r="F26" s="144">
        <v>1</v>
      </c>
      <c r="G26" s="144" t="s">
        <v>37</v>
      </c>
      <c r="H26" s="148" t="s">
        <v>49</v>
      </c>
      <c r="I26" s="65" t="s">
        <v>324</v>
      </c>
      <c r="J26" s="148" t="s">
        <v>40</v>
      </c>
      <c r="K26" s="193"/>
      <c r="L26" s="193"/>
      <c r="M26" s="193"/>
      <c r="N26" s="193"/>
      <c r="O26" s="194"/>
      <c r="P26" s="194"/>
      <c r="Q26" s="194"/>
      <c r="R26" s="194"/>
      <c r="S26" s="194"/>
      <c r="T26" s="194"/>
      <c r="U26" s="194"/>
      <c r="V26" s="194"/>
      <c r="W26" s="194"/>
      <c r="X26" s="194"/>
      <c r="Y26" s="200">
        <v>1</v>
      </c>
      <c r="Z26" s="194"/>
      <c r="AA26" s="194"/>
      <c r="AB26" s="194"/>
      <c r="AC26" s="194"/>
      <c r="AD26" s="194"/>
      <c r="AE26" s="194"/>
      <c r="AF26" s="194"/>
      <c r="AG26" s="194"/>
      <c r="AH26" s="194"/>
      <c r="AI26" s="197">
        <f t="shared" si="5"/>
        <v>1</v>
      </c>
      <c r="AJ26" s="53">
        <f t="shared" si="6"/>
        <v>0</v>
      </c>
      <c r="AK26" s="54">
        <f t="shared" si="7"/>
        <v>0</v>
      </c>
    </row>
    <row r="27" spans="2:37" s="196" customFormat="1" ht="45" x14ac:dyDescent="0.25">
      <c r="B27" s="258"/>
      <c r="C27" s="258"/>
      <c r="D27" s="144">
        <v>12</v>
      </c>
      <c r="E27" s="65" t="s">
        <v>110</v>
      </c>
      <c r="F27" s="62">
        <v>2</v>
      </c>
      <c r="G27" s="50" t="s">
        <v>45</v>
      </c>
      <c r="H27" s="62" t="s">
        <v>111</v>
      </c>
      <c r="I27" s="55" t="s">
        <v>113</v>
      </c>
      <c r="J27" s="50" t="s">
        <v>40</v>
      </c>
      <c r="K27" s="193"/>
      <c r="L27" s="193"/>
      <c r="M27" s="193"/>
      <c r="N27" s="193"/>
      <c r="O27" s="193"/>
      <c r="P27" s="193"/>
      <c r="Q27" s="194"/>
      <c r="R27" s="194"/>
      <c r="S27" s="200">
        <v>1</v>
      </c>
      <c r="T27" s="194"/>
      <c r="U27" s="194"/>
      <c r="V27" s="194"/>
      <c r="W27" s="203"/>
      <c r="X27" s="194"/>
      <c r="Y27" s="194"/>
      <c r="Z27" s="194"/>
      <c r="AA27" s="200">
        <v>1</v>
      </c>
      <c r="AB27" s="194"/>
      <c r="AC27" s="194"/>
      <c r="AD27" s="194"/>
      <c r="AE27" s="194"/>
      <c r="AF27" s="194"/>
      <c r="AG27" s="194"/>
      <c r="AH27" s="194"/>
      <c r="AI27" s="197">
        <f t="shared" si="5"/>
        <v>2</v>
      </c>
      <c r="AJ27" s="53">
        <f t="shared" si="6"/>
        <v>0</v>
      </c>
      <c r="AK27" s="54">
        <f t="shared" si="7"/>
        <v>0</v>
      </c>
    </row>
    <row r="28" spans="2:37" s="196" customFormat="1" ht="45" x14ac:dyDescent="0.25">
      <c r="B28" s="259"/>
      <c r="C28" s="259"/>
      <c r="D28" s="144">
        <v>13</v>
      </c>
      <c r="E28" s="147" t="s">
        <v>352</v>
      </c>
      <c r="F28" s="62">
        <v>2</v>
      </c>
      <c r="G28" s="50" t="s">
        <v>37</v>
      </c>
      <c r="H28" s="62" t="s">
        <v>111</v>
      </c>
      <c r="I28" s="55" t="s">
        <v>353</v>
      </c>
      <c r="J28" s="50" t="s">
        <v>40</v>
      </c>
      <c r="K28" s="193"/>
      <c r="L28" s="193"/>
      <c r="M28" s="193"/>
      <c r="N28" s="193"/>
      <c r="O28" s="193"/>
      <c r="P28" s="193"/>
      <c r="Q28" s="194"/>
      <c r="R28" s="194"/>
      <c r="S28" s="194"/>
      <c r="T28" s="194"/>
      <c r="U28" s="201"/>
      <c r="V28" s="194"/>
      <c r="W28" s="194"/>
      <c r="X28" s="194"/>
      <c r="Y28" s="194"/>
      <c r="Z28" s="194"/>
      <c r="AA28" s="200">
        <v>2</v>
      </c>
      <c r="AB28" s="194"/>
      <c r="AC28" s="194"/>
      <c r="AD28" s="194"/>
      <c r="AE28" s="194"/>
      <c r="AF28" s="194"/>
      <c r="AG28" s="194"/>
      <c r="AH28" s="194"/>
      <c r="AI28" s="197">
        <f t="shared" si="5"/>
        <v>2</v>
      </c>
      <c r="AJ28" s="53">
        <f t="shared" si="6"/>
        <v>0</v>
      </c>
      <c r="AK28" s="54">
        <f t="shared" si="7"/>
        <v>0</v>
      </c>
    </row>
    <row r="29" spans="2:37" s="196" customFormat="1" ht="60" x14ac:dyDescent="0.25">
      <c r="B29" s="79" t="s">
        <v>204</v>
      </c>
      <c r="C29" s="55" t="s">
        <v>373</v>
      </c>
      <c r="D29" s="148">
        <v>14</v>
      </c>
      <c r="E29" s="147" t="s">
        <v>271</v>
      </c>
      <c r="F29" s="62">
        <v>1.5</v>
      </c>
      <c r="G29" s="50" t="s">
        <v>37</v>
      </c>
      <c r="H29" s="50" t="s">
        <v>106</v>
      </c>
      <c r="I29" s="55" t="s">
        <v>326</v>
      </c>
      <c r="J29" s="50" t="s">
        <v>40</v>
      </c>
      <c r="K29" s="193"/>
      <c r="L29" s="193"/>
      <c r="M29" s="193"/>
      <c r="N29" s="193"/>
      <c r="O29" s="194"/>
      <c r="P29" s="193"/>
      <c r="Q29" s="194"/>
      <c r="R29" s="194"/>
      <c r="S29" s="194"/>
      <c r="T29" s="194"/>
      <c r="U29" s="74">
        <v>0.5</v>
      </c>
      <c r="V29" s="194"/>
      <c r="W29" s="194"/>
      <c r="X29" s="194"/>
      <c r="Y29" s="194"/>
      <c r="Z29" s="194"/>
      <c r="AA29" s="200">
        <v>0.5</v>
      </c>
      <c r="AB29" s="194"/>
      <c r="AC29" s="194"/>
      <c r="AD29" s="194"/>
      <c r="AE29" s="200">
        <v>0.5</v>
      </c>
      <c r="AF29" s="194"/>
      <c r="AG29" s="194"/>
      <c r="AH29" s="194"/>
      <c r="AI29" s="197">
        <f t="shared" si="5"/>
        <v>1.5</v>
      </c>
      <c r="AJ29" s="53">
        <f t="shared" si="6"/>
        <v>0</v>
      </c>
      <c r="AK29" s="54">
        <f t="shared" si="7"/>
        <v>0</v>
      </c>
    </row>
    <row r="30" spans="2:37" s="196" customFormat="1" ht="45" x14ac:dyDescent="0.25">
      <c r="B30" s="257" t="s">
        <v>48</v>
      </c>
      <c r="C30" s="257" t="s">
        <v>374</v>
      </c>
      <c r="D30" s="144">
        <v>15</v>
      </c>
      <c r="E30" s="80" t="s">
        <v>272</v>
      </c>
      <c r="F30" s="62">
        <v>1</v>
      </c>
      <c r="G30" s="50" t="s">
        <v>37</v>
      </c>
      <c r="H30" s="62" t="s">
        <v>249</v>
      </c>
      <c r="I30" s="65" t="s">
        <v>336</v>
      </c>
      <c r="J30" s="50" t="s">
        <v>40</v>
      </c>
      <c r="K30" s="193"/>
      <c r="L30" s="193"/>
      <c r="M30" s="193"/>
      <c r="N30" s="193"/>
      <c r="O30" s="193"/>
      <c r="P30" s="193"/>
      <c r="Q30" s="193"/>
      <c r="R30" s="194"/>
      <c r="T30" s="194"/>
      <c r="U30" s="194"/>
      <c r="V30" s="194"/>
      <c r="W30" s="194"/>
      <c r="X30" s="194"/>
      <c r="Y30" s="200">
        <v>1</v>
      </c>
      <c r="Z30" s="194"/>
      <c r="AA30" s="194"/>
      <c r="AB30" s="194"/>
      <c r="AC30" s="194"/>
      <c r="AD30" s="194"/>
      <c r="AE30" s="194"/>
      <c r="AF30" s="194"/>
      <c r="AG30" s="194"/>
      <c r="AH30" s="194"/>
      <c r="AI30" s="197">
        <f t="shared" si="5"/>
        <v>1</v>
      </c>
      <c r="AJ30" s="53">
        <f t="shared" si="6"/>
        <v>0</v>
      </c>
      <c r="AK30" s="54">
        <f t="shared" si="7"/>
        <v>0</v>
      </c>
    </row>
    <row r="31" spans="2:37" s="196" customFormat="1" ht="60" x14ac:dyDescent="0.25">
      <c r="B31" s="258"/>
      <c r="C31" s="258"/>
      <c r="D31" s="144">
        <v>16</v>
      </c>
      <c r="E31" s="80" t="s">
        <v>327</v>
      </c>
      <c r="F31" s="62">
        <v>1.5</v>
      </c>
      <c r="G31" s="144" t="s">
        <v>37</v>
      </c>
      <c r="H31" s="144" t="s">
        <v>114</v>
      </c>
      <c r="I31" s="63" t="s">
        <v>303</v>
      </c>
      <c r="J31" s="50" t="s">
        <v>40</v>
      </c>
      <c r="K31" s="193"/>
      <c r="L31" s="193"/>
      <c r="M31" s="193"/>
      <c r="N31" s="193"/>
      <c r="O31" s="193"/>
      <c r="P31" s="193"/>
      <c r="Q31" s="193"/>
      <c r="R31" s="194"/>
      <c r="S31" s="200">
        <v>0.5</v>
      </c>
      <c r="T31" s="194"/>
      <c r="U31" s="200">
        <v>0.5</v>
      </c>
      <c r="V31" s="194"/>
      <c r="W31" s="194"/>
      <c r="X31" s="194"/>
      <c r="Y31" s="194"/>
      <c r="Z31" s="194"/>
      <c r="AA31" s="200">
        <v>0.5</v>
      </c>
      <c r="AB31" s="194"/>
      <c r="AC31" s="194"/>
      <c r="AD31" s="194"/>
      <c r="AE31" s="194"/>
      <c r="AF31" s="194"/>
      <c r="AG31" s="194"/>
      <c r="AH31" s="194"/>
      <c r="AI31" s="197">
        <f t="shared" si="5"/>
        <v>1.5</v>
      </c>
      <c r="AJ31" s="53">
        <f t="shared" si="6"/>
        <v>0</v>
      </c>
      <c r="AK31" s="54">
        <f t="shared" si="7"/>
        <v>0</v>
      </c>
    </row>
    <row r="32" spans="2:37" s="196" customFormat="1" ht="45" x14ac:dyDescent="0.25">
      <c r="B32" s="258"/>
      <c r="C32" s="258"/>
      <c r="D32" s="144">
        <v>17</v>
      </c>
      <c r="E32" s="157" t="s">
        <v>276</v>
      </c>
      <c r="F32" s="144">
        <v>1</v>
      </c>
      <c r="G32" s="144" t="s">
        <v>45</v>
      </c>
      <c r="H32" s="144" t="s">
        <v>109</v>
      </c>
      <c r="I32" s="63" t="s">
        <v>273</v>
      </c>
      <c r="J32" s="50" t="s">
        <v>40</v>
      </c>
      <c r="K32" s="193"/>
      <c r="L32" s="193"/>
      <c r="M32" s="193"/>
      <c r="N32" s="193"/>
      <c r="O32" s="193"/>
      <c r="P32" s="193"/>
      <c r="Q32" s="204">
        <v>1</v>
      </c>
      <c r="R32" s="194"/>
      <c r="S32" s="205"/>
      <c r="T32" s="194"/>
      <c r="U32" s="194"/>
      <c r="V32" s="194"/>
      <c r="W32" s="194"/>
      <c r="X32" s="194"/>
      <c r="Y32" s="194"/>
      <c r="Z32" s="194"/>
      <c r="AA32" s="194"/>
      <c r="AB32" s="194"/>
      <c r="AC32" s="194"/>
      <c r="AD32" s="194"/>
      <c r="AE32" s="194"/>
      <c r="AF32" s="194"/>
      <c r="AG32" s="194"/>
      <c r="AH32" s="194"/>
      <c r="AI32" s="197">
        <f t="shared" si="5"/>
        <v>1</v>
      </c>
      <c r="AJ32" s="53">
        <f t="shared" si="6"/>
        <v>0</v>
      </c>
      <c r="AK32" s="54">
        <f t="shared" si="7"/>
        <v>0</v>
      </c>
    </row>
    <row r="33" spans="2:37" s="196" customFormat="1" ht="52.5" customHeight="1" x14ac:dyDescent="0.25">
      <c r="B33" s="259"/>
      <c r="C33" s="259"/>
      <c r="D33" s="144">
        <v>18</v>
      </c>
      <c r="E33" s="206" t="s">
        <v>304</v>
      </c>
      <c r="F33" s="144">
        <v>2</v>
      </c>
      <c r="G33" s="144" t="s">
        <v>37</v>
      </c>
      <c r="H33" s="144" t="s">
        <v>274</v>
      </c>
      <c r="I33" s="63" t="s">
        <v>305</v>
      </c>
      <c r="J33" s="50" t="s">
        <v>40</v>
      </c>
      <c r="K33" s="207"/>
      <c r="L33" s="207"/>
      <c r="M33" s="207"/>
      <c r="N33" s="207"/>
      <c r="O33" s="207"/>
      <c r="P33" s="207"/>
      <c r="Q33" s="208"/>
      <c r="R33" s="208"/>
      <c r="S33" s="208"/>
      <c r="T33" s="208"/>
      <c r="U33" s="208"/>
      <c r="V33" s="208"/>
      <c r="W33" s="204">
        <v>1</v>
      </c>
      <c r="X33" s="208"/>
      <c r="Y33" s="208"/>
      <c r="Z33" s="208"/>
      <c r="AA33" s="208"/>
      <c r="AB33" s="208"/>
      <c r="AC33" s="204">
        <v>1</v>
      </c>
      <c r="AD33" s="208"/>
      <c r="AE33" s="208"/>
      <c r="AF33" s="208"/>
      <c r="AG33" s="208"/>
      <c r="AH33" s="208"/>
      <c r="AI33" s="52">
        <f t="shared" si="5"/>
        <v>2</v>
      </c>
      <c r="AJ33" s="53">
        <f t="shared" si="6"/>
        <v>0</v>
      </c>
      <c r="AK33" s="54">
        <f t="shared" si="7"/>
        <v>0</v>
      </c>
    </row>
    <row r="34" spans="2:37" s="196" customFormat="1" ht="15.6" x14ac:dyDescent="0.25">
      <c r="B34" s="26" t="s">
        <v>50</v>
      </c>
      <c r="C34" s="141">
        <v>0.16750000000000001</v>
      </c>
      <c r="D34" s="27"/>
      <c r="E34" s="28" t="s">
        <v>51</v>
      </c>
      <c r="F34" s="192">
        <f>SUM(F35:F45)</f>
        <v>16.75</v>
      </c>
      <c r="G34" s="28"/>
      <c r="H34" s="29"/>
      <c r="I34" s="28"/>
      <c r="J34" s="30"/>
      <c r="K34" s="22"/>
      <c r="L34" s="22"/>
      <c r="M34" s="22"/>
      <c r="N34" s="22"/>
      <c r="O34" s="22"/>
      <c r="P34" s="22"/>
      <c r="Q34" s="31"/>
      <c r="R34" s="31"/>
      <c r="S34" s="31"/>
      <c r="T34" s="31"/>
      <c r="U34" s="31"/>
      <c r="V34" s="31"/>
      <c r="W34" s="31"/>
      <c r="X34" s="31"/>
      <c r="Y34" s="31"/>
      <c r="Z34" s="31"/>
      <c r="AA34" s="31"/>
      <c r="AB34" s="31"/>
      <c r="AC34" s="31"/>
      <c r="AD34" s="31"/>
      <c r="AE34" s="31"/>
      <c r="AF34" s="31"/>
      <c r="AG34" s="31"/>
      <c r="AH34" s="31"/>
      <c r="AI34" s="52"/>
      <c r="AJ34" s="31"/>
      <c r="AK34" s="31"/>
    </row>
    <row r="35" spans="2:37" s="196" customFormat="1" ht="75" x14ac:dyDescent="0.25">
      <c r="B35" s="145" t="s">
        <v>124</v>
      </c>
      <c r="C35" s="326" t="s">
        <v>375</v>
      </c>
      <c r="D35" s="66">
        <v>19</v>
      </c>
      <c r="E35" s="149" t="s">
        <v>306</v>
      </c>
      <c r="F35" s="144">
        <v>2</v>
      </c>
      <c r="G35" s="144" t="s">
        <v>37</v>
      </c>
      <c r="H35" s="153" t="s">
        <v>275</v>
      </c>
      <c r="I35" s="65" t="s">
        <v>293</v>
      </c>
      <c r="J35" s="144" t="s">
        <v>224</v>
      </c>
      <c r="K35" s="133"/>
      <c r="L35" s="133"/>
      <c r="M35" s="133"/>
      <c r="N35" s="133"/>
      <c r="O35" s="133"/>
      <c r="P35" s="133"/>
      <c r="Q35" s="53"/>
      <c r="R35" s="53"/>
      <c r="S35" s="200">
        <v>1</v>
      </c>
      <c r="T35" s="53"/>
      <c r="U35" s="53"/>
      <c r="V35" s="53"/>
      <c r="W35" s="194"/>
      <c r="X35" s="53"/>
      <c r="Y35" s="200">
        <v>1</v>
      </c>
      <c r="Z35" s="53"/>
      <c r="AA35" s="53"/>
      <c r="AB35" s="53"/>
      <c r="AC35" s="194"/>
      <c r="AD35" s="53"/>
      <c r="AE35" s="53"/>
      <c r="AF35" s="53"/>
      <c r="AG35" s="53"/>
      <c r="AH35" s="53"/>
      <c r="AI35" s="52">
        <f t="shared" si="5"/>
        <v>2</v>
      </c>
      <c r="AJ35" s="53">
        <f t="shared" ref="AJ35:AJ45" si="8">L35+N35+P35+R35+T35+V35+X35+Z35+AB35+AD35+AF35+AH35</f>
        <v>0</v>
      </c>
      <c r="AK35" s="54">
        <f t="shared" ref="AK35:AK45" si="9">AJ35/AI35</f>
        <v>0</v>
      </c>
    </row>
    <row r="36" spans="2:37" s="196" customFormat="1" ht="60" x14ac:dyDescent="0.25">
      <c r="B36" s="146"/>
      <c r="C36" s="327"/>
      <c r="D36" s="152">
        <v>20</v>
      </c>
      <c r="E36" s="149" t="s">
        <v>225</v>
      </c>
      <c r="F36" s="144">
        <v>1.5</v>
      </c>
      <c r="G36" s="66" t="s">
        <v>208</v>
      </c>
      <c r="H36" s="153" t="s">
        <v>252</v>
      </c>
      <c r="I36" s="65" t="s">
        <v>307</v>
      </c>
      <c r="J36" s="144" t="s">
        <v>224</v>
      </c>
      <c r="K36" s="133"/>
      <c r="L36" s="133"/>
      <c r="M36" s="133"/>
      <c r="N36" s="133"/>
      <c r="O36" s="194"/>
      <c r="P36" s="133"/>
      <c r="Q36" s="194"/>
      <c r="R36" s="53"/>
      <c r="S36" s="194"/>
      <c r="T36" s="53"/>
      <c r="U36" s="194"/>
      <c r="V36" s="53"/>
      <c r="W36" s="195">
        <v>0.25</v>
      </c>
      <c r="X36" s="53"/>
      <c r="Y36" s="195">
        <v>0.25</v>
      </c>
      <c r="Z36" s="53"/>
      <c r="AA36" s="195">
        <v>0.25</v>
      </c>
      <c r="AB36" s="53"/>
      <c r="AC36" s="195">
        <v>0.25</v>
      </c>
      <c r="AD36" s="53"/>
      <c r="AE36" s="195">
        <v>0.25</v>
      </c>
      <c r="AF36" s="53"/>
      <c r="AG36" s="195">
        <v>0.25</v>
      </c>
      <c r="AH36" s="53"/>
      <c r="AI36" s="138">
        <f t="shared" si="5"/>
        <v>1.5</v>
      </c>
      <c r="AJ36" s="53">
        <f t="shared" si="8"/>
        <v>0</v>
      </c>
      <c r="AK36" s="54">
        <f t="shared" si="9"/>
        <v>0</v>
      </c>
    </row>
    <row r="37" spans="2:37" s="196" customFormat="1" ht="105" x14ac:dyDescent="0.25">
      <c r="B37" s="146"/>
      <c r="C37" s="328"/>
      <c r="D37" s="66">
        <v>21</v>
      </c>
      <c r="E37" s="151" t="s">
        <v>250</v>
      </c>
      <c r="F37" s="144">
        <v>1.5</v>
      </c>
      <c r="G37" s="66" t="s">
        <v>335</v>
      </c>
      <c r="H37" s="66" t="s">
        <v>210</v>
      </c>
      <c r="I37" s="65" t="s">
        <v>358</v>
      </c>
      <c r="J37" s="50" t="s">
        <v>40</v>
      </c>
      <c r="K37" s="133"/>
      <c r="L37" s="133"/>
      <c r="M37" s="133"/>
      <c r="N37" s="133"/>
      <c r="O37" s="194"/>
      <c r="P37" s="133"/>
      <c r="Q37" s="194"/>
      <c r="R37" s="53"/>
      <c r="S37" s="194"/>
      <c r="T37" s="53"/>
      <c r="U37" s="194"/>
      <c r="V37" s="53"/>
      <c r="X37" s="53"/>
      <c r="Y37" s="200">
        <v>0.5</v>
      </c>
      <c r="Z37" s="53"/>
      <c r="AA37" s="200">
        <v>0.5</v>
      </c>
      <c r="AB37" s="53"/>
      <c r="AC37" s="194"/>
      <c r="AD37" s="53"/>
      <c r="AE37" s="200">
        <v>0.5</v>
      </c>
      <c r="AF37" s="53"/>
      <c r="AG37" s="194"/>
      <c r="AH37" s="53"/>
      <c r="AI37" s="138">
        <f t="shared" si="5"/>
        <v>1.5</v>
      </c>
      <c r="AJ37" s="53">
        <f t="shared" si="8"/>
        <v>0</v>
      </c>
      <c r="AK37" s="54">
        <f t="shared" si="9"/>
        <v>0</v>
      </c>
    </row>
    <row r="38" spans="2:37" s="196" customFormat="1" ht="45" x14ac:dyDescent="0.3">
      <c r="B38" s="81" t="s">
        <v>52</v>
      </c>
      <c r="C38" s="81" t="s">
        <v>376</v>
      </c>
      <c r="D38" s="84">
        <v>22</v>
      </c>
      <c r="E38" s="63" t="s">
        <v>53</v>
      </c>
      <c r="F38" s="62">
        <v>0.5</v>
      </c>
      <c r="G38" s="86" t="s">
        <v>45</v>
      </c>
      <c r="H38" s="86" t="s">
        <v>115</v>
      </c>
      <c r="I38" s="63" t="s">
        <v>239</v>
      </c>
      <c r="J38" s="50" t="s">
        <v>40</v>
      </c>
      <c r="K38" s="209"/>
      <c r="L38" s="209"/>
      <c r="M38" s="209"/>
      <c r="N38" s="203"/>
      <c r="O38" s="194"/>
      <c r="P38" s="209"/>
      <c r="Q38" s="194"/>
      <c r="R38" s="209"/>
      <c r="T38" s="194"/>
      <c r="U38" s="194"/>
      <c r="V38" s="203"/>
      <c r="W38" s="194"/>
      <c r="X38" s="194"/>
      <c r="Y38" s="194"/>
      <c r="Z38" s="194"/>
      <c r="AA38" s="200">
        <v>0.5</v>
      </c>
      <c r="AB38" s="194"/>
      <c r="AC38" s="194"/>
      <c r="AD38" s="194"/>
      <c r="AE38" s="194"/>
      <c r="AF38" s="194"/>
      <c r="AG38" s="194"/>
      <c r="AH38" s="194"/>
      <c r="AI38" s="52">
        <f t="shared" si="5"/>
        <v>0.5</v>
      </c>
      <c r="AJ38" s="53">
        <f t="shared" si="8"/>
        <v>0</v>
      </c>
      <c r="AK38" s="54">
        <f t="shared" si="9"/>
        <v>0</v>
      </c>
    </row>
    <row r="39" spans="2:37" s="196" customFormat="1" ht="163.19999999999999" customHeight="1" x14ac:dyDescent="0.25">
      <c r="B39" s="252" t="s">
        <v>55</v>
      </c>
      <c r="C39" s="324" t="s">
        <v>377</v>
      </c>
      <c r="D39" s="150">
        <v>23</v>
      </c>
      <c r="E39" s="65" t="s">
        <v>318</v>
      </c>
      <c r="F39" s="62">
        <v>1</v>
      </c>
      <c r="G39" s="86" t="s">
        <v>45</v>
      </c>
      <c r="H39" s="86" t="s">
        <v>57</v>
      </c>
      <c r="I39" s="63" t="s">
        <v>58</v>
      </c>
      <c r="J39" s="50" t="s">
        <v>40</v>
      </c>
      <c r="K39" s="193"/>
      <c r="L39" s="193"/>
      <c r="M39" s="193"/>
      <c r="N39" s="193"/>
      <c r="O39" s="193"/>
      <c r="P39" s="193"/>
      <c r="Q39" s="194"/>
      <c r="R39" s="194"/>
      <c r="S39" s="194"/>
      <c r="T39" s="194"/>
      <c r="V39" s="194"/>
      <c r="W39" s="194"/>
      <c r="X39" s="194"/>
      <c r="Y39" s="194"/>
      <c r="Z39" s="194"/>
      <c r="AA39" s="200">
        <v>1</v>
      </c>
      <c r="AB39" s="194"/>
      <c r="AC39" s="194"/>
      <c r="AD39" s="194"/>
      <c r="AE39" s="194"/>
      <c r="AF39" s="194"/>
      <c r="AG39" s="194"/>
      <c r="AH39" s="194"/>
      <c r="AI39" s="52">
        <f t="shared" si="5"/>
        <v>1</v>
      </c>
      <c r="AJ39" s="53">
        <f t="shared" si="8"/>
        <v>0</v>
      </c>
      <c r="AK39" s="54">
        <f t="shared" si="9"/>
        <v>0</v>
      </c>
    </row>
    <row r="40" spans="2:37" s="196" customFormat="1" ht="62.25" customHeight="1" x14ac:dyDescent="0.25">
      <c r="B40" s="253"/>
      <c r="C40" s="325"/>
      <c r="D40" s="150">
        <v>24</v>
      </c>
      <c r="E40" s="65" t="s">
        <v>345</v>
      </c>
      <c r="F40" s="62">
        <v>2</v>
      </c>
      <c r="G40" s="86" t="s">
        <v>37</v>
      </c>
      <c r="H40" s="86" t="s">
        <v>57</v>
      </c>
      <c r="I40" s="63" t="s">
        <v>241</v>
      </c>
      <c r="J40" s="50" t="s">
        <v>40</v>
      </c>
      <c r="K40" s="193"/>
      <c r="L40" s="193"/>
      <c r="M40" s="193"/>
      <c r="N40" s="193"/>
      <c r="O40" s="193"/>
      <c r="P40" s="193"/>
      <c r="Q40" s="194"/>
      <c r="R40" s="194"/>
      <c r="S40" s="194"/>
      <c r="T40" s="194"/>
      <c r="U40" s="194"/>
      <c r="V40" s="194"/>
      <c r="W40" s="195">
        <v>0.25</v>
      </c>
      <c r="X40" s="194"/>
      <c r="Y40" s="195">
        <v>0.5</v>
      </c>
      <c r="Z40" s="194"/>
      <c r="AA40" s="195">
        <v>0.5</v>
      </c>
      <c r="AB40" s="194"/>
      <c r="AC40" s="195">
        <v>0.5</v>
      </c>
      <c r="AD40" s="194"/>
      <c r="AE40" s="195">
        <v>0.25</v>
      </c>
      <c r="AF40" s="194"/>
      <c r="AG40" s="194"/>
      <c r="AH40" s="194"/>
      <c r="AI40" s="52">
        <f t="shared" si="5"/>
        <v>2</v>
      </c>
      <c r="AJ40" s="53">
        <f t="shared" si="8"/>
        <v>0</v>
      </c>
      <c r="AK40" s="54">
        <f t="shared" si="9"/>
        <v>0</v>
      </c>
    </row>
    <row r="41" spans="2:37" s="196" customFormat="1" ht="75" x14ac:dyDescent="0.25">
      <c r="B41" s="252" t="s">
        <v>59</v>
      </c>
      <c r="C41" s="324" t="s">
        <v>378</v>
      </c>
      <c r="D41" s="150">
        <v>25</v>
      </c>
      <c r="E41" s="65" t="s">
        <v>278</v>
      </c>
      <c r="F41" s="144">
        <v>1.25</v>
      </c>
      <c r="G41" s="66" t="s">
        <v>277</v>
      </c>
      <c r="H41" s="66" t="s">
        <v>61</v>
      </c>
      <c r="I41" s="65" t="s">
        <v>331</v>
      </c>
      <c r="J41" s="50" t="s">
        <v>40</v>
      </c>
      <c r="K41" s="193"/>
      <c r="L41" s="193"/>
      <c r="M41" s="193"/>
      <c r="N41" s="193"/>
      <c r="O41" s="193"/>
      <c r="P41" s="193"/>
      <c r="Q41" s="194"/>
      <c r="R41" s="194"/>
      <c r="S41" s="194"/>
      <c r="T41" s="194"/>
      <c r="V41" s="194"/>
      <c r="X41" s="194"/>
      <c r="Y41" s="195">
        <v>0.25</v>
      </c>
      <c r="Z41" s="194"/>
      <c r="AA41" s="195">
        <v>1</v>
      </c>
      <c r="AB41" s="194"/>
      <c r="AC41" s="194"/>
      <c r="AD41" s="194"/>
      <c r="AE41" s="194"/>
      <c r="AF41" s="194"/>
      <c r="AG41" s="194"/>
      <c r="AH41" s="194"/>
      <c r="AI41" s="52">
        <f t="shared" si="5"/>
        <v>1.25</v>
      </c>
      <c r="AJ41" s="53">
        <f t="shared" si="8"/>
        <v>0</v>
      </c>
      <c r="AK41" s="54">
        <f t="shared" si="9"/>
        <v>0</v>
      </c>
    </row>
    <row r="42" spans="2:37" s="196" customFormat="1" ht="45" x14ac:dyDescent="0.25">
      <c r="B42" s="333"/>
      <c r="C42" s="332"/>
      <c r="D42" s="150">
        <v>26</v>
      </c>
      <c r="E42" s="65" t="s">
        <v>286</v>
      </c>
      <c r="F42" s="144">
        <v>1</v>
      </c>
      <c r="G42" s="153" t="s">
        <v>45</v>
      </c>
      <c r="H42" s="66" t="s">
        <v>287</v>
      </c>
      <c r="I42" s="65" t="s">
        <v>346</v>
      </c>
      <c r="J42" s="50" t="s">
        <v>40</v>
      </c>
      <c r="K42" s="193"/>
      <c r="L42" s="193"/>
      <c r="M42" s="193"/>
      <c r="N42" s="193"/>
      <c r="O42" s="193"/>
      <c r="P42" s="193"/>
      <c r="Q42" s="194"/>
      <c r="R42" s="194"/>
      <c r="S42" s="194"/>
      <c r="T42" s="194"/>
      <c r="U42" s="194"/>
      <c r="V42" s="194"/>
      <c r="W42" s="194"/>
      <c r="X42" s="194"/>
      <c r="Y42" s="194"/>
      <c r="Z42" s="194"/>
      <c r="AA42" s="200">
        <v>1</v>
      </c>
      <c r="AB42" s="194"/>
      <c r="AC42" s="194"/>
      <c r="AD42" s="194"/>
      <c r="AE42" s="194"/>
      <c r="AF42" s="194"/>
      <c r="AG42" s="194"/>
      <c r="AH42" s="194"/>
      <c r="AI42" s="210">
        <f t="shared" ref="AI42:AI45" si="10">K42+M42+O42+Q42+S42+U42+W42+Y42+AA42+AC42+AE42+AG42</f>
        <v>1</v>
      </c>
      <c r="AJ42" s="53">
        <f t="shared" si="8"/>
        <v>0</v>
      </c>
      <c r="AK42" s="54">
        <f t="shared" si="9"/>
        <v>0</v>
      </c>
    </row>
    <row r="43" spans="2:37" s="196" customFormat="1" ht="60" x14ac:dyDescent="0.25">
      <c r="B43" s="253"/>
      <c r="C43" s="325"/>
      <c r="D43" s="150">
        <v>27</v>
      </c>
      <c r="E43" s="147" t="s">
        <v>308</v>
      </c>
      <c r="F43" s="144">
        <v>1</v>
      </c>
      <c r="G43" s="153" t="s">
        <v>45</v>
      </c>
      <c r="H43" s="150" t="s">
        <v>309</v>
      </c>
      <c r="I43" s="147" t="s">
        <v>288</v>
      </c>
      <c r="J43" s="50" t="s">
        <v>40</v>
      </c>
      <c r="K43" s="193"/>
      <c r="L43" s="193"/>
      <c r="M43" s="193"/>
      <c r="N43" s="193"/>
      <c r="O43" s="193"/>
      <c r="P43" s="193"/>
      <c r="Q43" s="194"/>
      <c r="R43" s="194"/>
      <c r="S43" s="194"/>
      <c r="T43" s="194"/>
      <c r="U43" s="194"/>
      <c r="V43" s="194"/>
      <c r="W43" s="194"/>
      <c r="X43" s="194"/>
      <c r="Y43" s="194"/>
      <c r="Z43" s="194"/>
      <c r="AA43" s="194"/>
      <c r="AB43" s="194"/>
      <c r="AC43" s="194"/>
      <c r="AD43" s="194"/>
      <c r="AE43" s="200">
        <v>1</v>
      </c>
      <c r="AF43" s="194"/>
      <c r="AG43" s="194"/>
      <c r="AH43" s="194"/>
      <c r="AI43" s="197">
        <f t="shared" si="10"/>
        <v>1</v>
      </c>
      <c r="AJ43" s="53">
        <f t="shared" si="8"/>
        <v>0</v>
      </c>
      <c r="AK43" s="54">
        <f t="shared" si="9"/>
        <v>0</v>
      </c>
    </row>
    <row r="44" spans="2:37" s="196" customFormat="1" ht="45" x14ac:dyDescent="0.25">
      <c r="B44" s="252" t="s">
        <v>62</v>
      </c>
      <c r="C44" s="324" t="s">
        <v>379</v>
      </c>
      <c r="D44" s="84">
        <v>28</v>
      </c>
      <c r="E44" s="211" t="s">
        <v>153</v>
      </c>
      <c r="F44" s="184">
        <v>1</v>
      </c>
      <c r="G44" s="212" t="s">
        <v>45</v>
      </c>
      <c r="H44" s="84" t="s">
        <v>63</v>
      </c>
      <c r="I44" s="211" t="s">
        <v>242</v>
      </c>
      <c r="J44" s="89" t="s">
        <v>40</v>
      </c>
      <c r="K44" s="24"/>
      <c r="L44" s="24"/>
      <c r="M44" s="24"/>
      <c r="N44" s="24"/>
      <c r="O44" s="24"/>
      <c r="P44" s="24"/>
      <c r="Q44" s="25"/>
      <c r="R44" s="25"/>
      <c r="S44" s="25"/>
      <c r="T44" s="25"/>
      <c r="U44" s="25"/>
      <c r="V44" s="25"/>
      <c r="W44" s="25"/>
      <c r="X44" s="25"/>
      <c r="Y44" s="25"/>
      <c r="Z44" s="25"/>
      <c r="AA44" s="25"/>
      <c r="AB44" s="25"/>
      <c r="AC44" s="74">
        <v>1</v>
      </c>
      <c r="AD44" s="25"/>
      <c r="AE44" s="25"/>
      <c r="AF44" s="25"/>
      <c r="AG44" s="25"/>
      <c r="AH44" s="25"/>
      <c r="AI44" s="197">
        <f t="shared" si="10"/>
        <v>1</v>
      </c>
      <c r="AJ44" s="53">
        <f t="shared" si="8"/>
        <v>0</v>
      </c>
      <c r="AK44" s="54">
        <f t="shared" si="9"/>
        <v>0</v>
      </c>
    </row>
    <row r="45" spans="2:37" s="196" customFormat="1" ht="216" customHeight="1" x14ac:dyDescent="0.25">
      <c r="B45" s="333"/>
      <c r="C45" s="332"/>
      <c r="D45" s="86">
        <v>29</v>
      </c>
      <c r="E45" s="65" t="s">
        <v>310</v>
      </c>
      <c r="F45" s="62">
        <v>4</v>
      </c>
      <c r="G45" s="86" t="s">
        <v>37</v>
      </c>
      <c r="H45" s="86" t="s">
        <v>311</v>
      </c>
      <c r="I45" s="65" t="s">
        <v>332</v>
      </c>
      <c r="J45" s="89" t="s">
        <v>40</v>
      </c>
      <c r="K45" s="24"/>
      <c r="L45" s="24"/>
      <c r="M45" s="24"/>
      <c r="N45" s="24"/>
      <c r="P45" s="24"/>
      <c r="R45" s="25"/>
      <c r="T45" s="25"/>
      <c r="U45" s="74">
        <v>4</v>
      </c>
      <c r="V45" s="25"/>
      <c r="W45" s="25"/>
      <c r="X45" s="25"/>
      <c r="Y45" s="25"/>
      <c r="Z45" s="25"/>
      <c r="AA45" s="25"/>
      <c r="AB45" s="25"/>
      <c r="AC45" s="25"/>
      <c r="AD45" s="25"/>
      <c r="AE45" s="25"/>
      <c r="AF45" s="25"/>
      <c r="AG45" s="25"/>
      <c r="AH45" s="25"/>
      <c r="AI45" s="197">
        <f t="shared" si="10"/>
        <v>4</v>
      </c>
      <c r="AJ45" s="53">
        <f t="shared" si="8"/>
        <v>0</v>
      </c>
      <c r="AK45" s="54">
        <f t="shared" si="9"/>
        <v>0</v>
      </c>
    </row>
    <row r="46" spans="2:37" s="196" customFormat="1" ht="15.6" x14ac:dyDescent="0.25">
      <c r="B46" s="26" t="s">
        <v>64</v>
      </c>
      <c r="C46" s="141">
        <v>0.24</v>
      </c>
      <c r="D46" s="27"/>
      <c r="E46" s="28"/>
      <c r="F46" s="192">
        <f>SUM(F47:F58)</f>
        <v>24</v>
      </c>
      <c r="G46" s="28"/>
      <c r="H46" s="29"/>
      <c r="I46" s="28"/>
      <c r="J46" s="30"/>
      <c r="K46" s="22"/>
      <c r="L46" s="22"/>
      <c r="M46" s="22"/>
      <c r="N46" s="22"/>
      <c r="O46" s="22"/>
      <c r="P46" s="22"/>
      <c r="Q46" s="31"/>
      <c r="R46" s="31"/>
      <c r="S46" s="31"/>
      <c r="T46" s="31"/>
      <c r="U46" s="31"/>
      <c r="V46" s="31"/>
      <c r="W46" s="31"/>
      <c r="X46" s="31"/>
      <c r="Y46" s="31"/>
      <c r="Z46" s="31"/>
      <c r="AA46" s="31"/>
      <c r="AB46" s="31"/>
      <c r="AC46" s="31"/>
      <c r="AD46" s="31"/>
      <c r="AE46" s="31"/>
      <c r="AF46" s="31"/>
      <c r="AG46" s="31"/>
      <c r="AH46" s="31"/>
      <c r="AI46" s="52"/>
      <c r="AJ46" s="31"/>
      <c r="AK46" s="31"/>
    </row>
    <row r="47" spans="2:37" s="196" customFormat="1" ht="133.94999999999999" customHeight="1" x14ac:dyDescent="0.25">
      <c r="B47" s="182" t="s">
        <v>65</v>
      </c>
      <c r="C47" s="186" t="s">
        <v>380</v>
      </c>
      <c r="D47" s="66">
        <v>30</v>
      </c>
      <c r="E47" s="65" t="s">
        <v>154</v>
      </c>
      <c r="F47" s="148">
        <v>2</v>
      </c>
      <c r="G47" s="66" t="s">
        <v>361</v>
      </c>
      <c r="H47" s="66" t="s">
        <v>66</v>
      </c>
      <c r="I47" s="65" t="s">
        <v>243</v>
      </c>
      <c r="J47" s="144" t="s">
        <v>40</v>
      </c>
      <c r="K47" s="207"/>
      <c r="L47" s="207"/>
      <c r="M47" s="207"/>
      <c r="N47" s="207"/>
      <c r="O47" s="207"/>
      <c r="P47" s="207"/>
      <c r="Q47" s="208"/>
      <c r="R47" s="208"/>
      <c r="S47" s="208"/>
      <c r="T47" s="208"/>
      <c r="U47" s="25"/>
      <c r="V47" s="208"/>
      <c r="W47" s="208"/>
      <c r="X47" s="208"/>
      <c r="Y47" s="208"/>
      <c r="Z47" s="208"/>
      <c r="AA47" s="208"/>
      <c r="AB47" s="208"/>
      <c r="AC47" s="74">
        <v>2</v>
      </c>
      <c r="AD47" s="208"/>
      <c r="AE47" s="208"/>
      <c r="AF47" s="208"/>
      <c r="AG47" s="208"/>
      <c r="AH47" s="208"/>
      <c r="AI47" s="197">
        <f>K47+M47+O47+Q47+S47+U47+W47+Y47+AA47+AC47+AE47+AG47</f>
        <v>2</v>
      </c>
      <c r="AJ47" s="53">
        <f t="shared" ref="AJ47:AJ50" si="11">L47+N47+P47+R47+T47+V47+X47+Z47+AB47+AD47+AF47+AH47</f>
        <v>0</v>
      </c>
      <c r="AK47" s="54">
        <f t="shared" ref="AK47:AK50" si="12">AJ47/AI47</f>
        <v>0</v>
      </c>
    </row>
    <row r="48" spans="2:37" s="196" customFormat="1" ht="45" x14ac:dyDescent="0.25">
      <c r="B48" s="324" t="s">
        <v>67</v>
      </c>
      <c r="C48" s="252" t="s">
        <v>381</v>
      </c>
      <c r="D48" s="66">
        <v>31</v>
      </c>
      <c r="E48" s="65" t="s">
        <v>395</v>
      </c>
      <c r="F48" s="144">
        <v>3</v>
      </c>
      <c r="G48" s="66" t="s">
        <v>365</v>
      </c>
      <c r="H48" s="86" t="s">
        <v>396</v>
      </c>
      <c r="I48" s="65" t="s">
        <v>297</v>
      </c>
      <c r="J48" s="144" t="s">
        <v>40</v>
      </c>
      <c r="K48" s="193"/>
      <c r="L48" s="193"/>
      <c r="M48" s="193"/>
      <c r="N48" s="193"/>
      <c r="O48" s="193"/>
      <c r="P48" s="193"/>
      <c r="Q48" s="74">
        <v>1</v>
      </c>
      <c r="R48" s="194"/>
      <c r="S48" s="194"/>
      <c r="T48" s="194"/>
      <c r="U48" s="194"/>
      <c r="V48" s="194"/>
      <c r="W48" s="74">
        <v>1</v>
      </c>
      <c r="X48" s="194"/>
      <c r="Y48" s="194"/>
      <c r="Z48" s="194"/>
      <c r="AA48" s="194"/>
      <c r="AB48" s="194"/>
      <c r="AC48" s="74">
        <v>1</v>
      </c>
      <c r="AD48" s="194"/>
      <c r="AE48" s="194"/>
      <c r="AF48" s="194"/>
      <c r="AG48" s="194"/>
      <c r="AH48" s="194"/>
      <c r="AI48" s="197">
        <f>K48+M48+O48+Q48+S48+U48+W48+Y48+AA48+AC48+AE48+AG48</f>
        <v>3</v>
      </c>
      <c r="AJ48" s="53">
        <f t="shared" si="11"/>
        <v>0</v>
      </c>
      <c r="AK48" s="54">
        <f t="shared" si="12"/>
        <v>0</v>
      </c>
    </row>
    <row r="49" spans="2:38" s="196" customFormat="1" ht="75" x14ac:dyDescent="0.25">
      <c r="B49" s="332"/>
      <c r="C49" s="333"/>
      <c r="D49" s="66">
        <v>32</v>
      </c>
      <c r="E49" s="65" t="s">
        <v>279</v>
      </c>
      <c r="F49" s="144">
        <v>3</v>
      </c>
      <c r="G49" s="66" t="s">
        <v>289</v>
      </c>
      <c r="H49" s="66" t="s">
        <v>68</v>
      </c>
      <c r="I49" s="65" t="s">
        <v>291</v>
      </c>
      <c r="J49" s="50" t="s">
        <v>40</v>
      </c>
      <c r="K49" s="193"/>
      <c r="L49" s="193"/>
      <c r="M49" s="193"/>
      <c r="N49" s="193"/>
      <c r="O49" s="200">
        <v>0.5</v>
      </c>
      <c r="P49" s="213"/>
      <c r="Q49" s="200">
        <v>1</v>
      </c>
      <c r="R49" s="194"/>
      <c r="S49" s="194"/>
      <c r="T49" s="194"/>
      <c r="U49" s="194"/>
      <c r="V49" s="194"/>
      <c r="W49" s="194"/>
      <c r="X49" s="194"/>
      <c r="Y49" s="194"/>
      <c r="Z49" s="194"/>
      <c r="AA49" s="200">
        <v>0.5</v>
      </c>
      <c r="AB49" s="194"/>
      <c r="AC49" s="200">
        <v>1</v>
      </c>
      <c r="AD49" s="194"/>
      <c r="AE49" s="194"/>
      <c r="AF49" s="194"/>
      <c r="AG49" s="194"/>
      <c r="AH49" s="194"/>
      <c r="AI49" s="52">
        <f t="shared" ref="AI49:AI57" si="13">K49+M49+O49+Q49+S49+U49+W49+Y49+AA49+AC49+AE49+AG49</f>
        <v>3</v>
      </c>
      <c r="AJ49" s="53">
        <f t="shared" si="11"/>
        <v>0</v>
      </c>
      <c r="AK49" s="54">
        <f t="shared" si="12"/>
        <v>0</v>
      </c>
    </row>
    <row r="50" spans="2:38" s="196" customFormat="1" ht="45" x14ac:dyDescent="0.25">
      <c r="B50" s="325"/>
      <c r="C50" s="253"/>
      <c r="D50" s="66">
        <v>33</v>
      </c>
      <c r="E50" s="65" t="s">
        <v>312</v>
      </c>
      <c r="F50" s="144">
        <v>2</v>
      </c>
      <c r="G50" s="66" t="s">
        <v>45</v>
      </c>
      <c r="H50" s="66"/>
      <c r="I50" s="65" t="s">
        <v>290</v>
      </c>
      <c r="J50" s="50" t="s">
        <v>40</v>
      </c>
      <c r="K50" s="193"/>
      <c r="L50" s="193"/>
      <c r="M50" s="193"/>
      <c r="N50" s="193"/>
      <c r="O50" s="202"/>
      <c r="P50" s="193"/>
      <c r="Q50" s="200">
        <v>1</v>
      </c>
      <c r="R50" s="194"/>
      <c r="S50" s="194"/>
      <c r="T50" s="194"/>
      <c r="U50" s="194"/>
      <c r="V50" s="194"/>
      <c r="W50" s="194"/>
      <c r="X50" s="194"/>
      <c r="Y50" s="194"/>
      <c r="Z50" s="194"/>
      <c r="AA50" s="202"/>
      <c r="AB50" s="194"/>
      <c r="AC50" s="200">
        <v>1</v>
      </c>
      <c r="AD50" s="194"/>
      <c r="AE50" s="194"/>
      <c r="AF50" s="194"/>
      <c r="AG50" s="194"/>
      <c r="AH50" s="194"/>
      <c r="AI50" s="52">
        <f t="shared" si="13"/>
        <v>2</v>
      </c>
      <c r="AJ50" s="53">
        <f t="shared" si="11"/>
        <v>0</v>
      </c>
      <c r="AK50" s="54">
        <f t="shared" si="12"/>
        <v>0</v>
      </c>
    </row>
    <row r="51" spans="2:38" s="196" customFormat="1" ht="99" customHeight="1" x14ac:dyDescent="0.25">
      <c r="B51" s="324" t="s">
        <v>149</v>
      </c>
      <c r="C51" s="252" t="s">
        <v>382</v>
      </c>
      <c r="D51" s="66">
        <v>34</v>
      </c>
      <c r="E51" s="65" t="s">
        <v>329</v>
      </c>
      <c r="F51" s="144">
        <v>2</v>
      </c>
      <c r="G51" s="66" t="s">
        <v>98</v>
      </c>
      <c r="H51" s="66" t="s">
        <v>159</v>
      </c>
      <c r="I51" s="214" t="s">
        <v>296</v>
      </c>
      <c r="J51" s="50" t="s">
        <v>40</v>
      </c>
      <c r="K51" s="193"/>
      <c r="L51" s="193"/>
      <c r="M51" s="193"/>
      <c r="N51" s="193"/>
      <c r="O51" s="193"/>
      <c r="P51" s="193"/>
      <c r="Q51" s="193"/>
      <c r="R51" s="194"/>
      <c r="S51" s="194"/>
      <c r="T51" s="194"/>
      <c r="U51" s="194"/>
      <c r="V51" s="194"/>
      <c r="X51" s="194"/>
      <c r="Y51" s="194"/>
      <c r="Z51" s="194"/>
      <c r="AA51" s="200">
        <v>2</v>
      </c>
      <c r="AB51" s="194"/>
      <c r="AC51" s="194"/>
      <c r="AD51" s="194"/>
      <c r="AE51" s="194"/>
      <c r="AF51" s="194"/>
      <c r="AG51" s="194"/>
      <c r="AH51" s="194"/>
      <c r="AI51" s="52">
        <f t="shared" si="13"/>
        <v>2</v>
      </c>
      <c r="AJ51" s="53">
        <f t="shared" ref="AJ51:AJ57" si="14">L51+N51+P51+R51+T51+V51+X51+Z51+AB51+AD51+AF51+AH51</f>
        <v>0</v>
      </c>
      <c r="AK51" s="54">
        <f t="shared" ref="AK51:AK57" si="15">AJ51/AI51</f>
        <v>0</v>
      </c>
    </row>
    <row r="52" spans="2:38" s="196" customFormat="1" ht="142.19999999999999" customHeight="1" x14ac:dyDescent="0.25">
      <c r="B52" s="332"/>
      <c r="C52" s="333"/>
      <c r="D52" s="66">
        <v>35</v>
      </c>
      <c r="E52" s="65" t="s">
        <v>330</v>
      </c>
      <c r="F52" s="144">
        <v>2</v>
      </c>
      <c r="G52" s="66" t="s">
        <v>98</v>
      </c>
      <c r="H52" s="66" t="s">
        <v>159</v>
      </c>
      <c r="I52" s="214" t="s">
        <v>296</v>
      </c>
      <c r="J52" s="50" t="s">
        <v>40</v>
      </c>
      <c r="K52" s="193"/>
      <c r="L52" s="193"/>
      <c r="M52" s="193"/>
      <c r="N52" s="193"/>
      <c r="O52" s="193"/>
      <c r="P52" s="193"/>
      <c r="Q52" s="193"/>
      <c r="R52" s="194"/>
      <c r="T52" s="194"/>
      <c r="U52" s="194"/>
      <c r="V52" s="194"/>
      <c r="W52" s="194"/>
      <c r="X52" s="194"/>
      <c r="Y52" s="194"/>
      <c r="Z52" s="194"/>
      <c r="AA52" s="200">
        <v>2</v>
      </c>
      <c r="AB52" s="194"/>
      <c r="AC52" s="194"/>
      <c r="AD52" s="194"/>
      <c r="AE52" s="194"/>
      <c r="AF52" s="194"/>
      <c r="AG52" s="194"/>
      <c r="AH52" s="194"/>
      <c r="AI52" s="52">
        <f t="shared" si="13"/>
        <v>2</v>
      </c>
      <c r="AJ52" s="53">
        <f t="shared" si="14"/>
        <v>0</v>
      </c>
      <c r="AK52" s="54">
        <f t="shared" si="15"/>
        <v>0</v>
      </c>
    </row>
    <row r="53" spans="2:38" s="196" customFormat="1" ht="168" customHeight="1" x14ac:dyDescent="0.25">
      <c r="B53" s="325"/>
      <c r="C53" s="253"/>
      <c r="D53" s="66">
        <v>36</v>
      </c>
      <c r="E53" s="65" t="s">
        <v>328</v>
      </c>
      <c r="F53" s="144">
        <v>2</v>
      </c>
      <c r="G53" s="66" t="s">
        <v>158</v>
      </c>
      <c r="H53" s="66" t="s">
        <v>313</v>
      </c>
      <c r="I53" s="65" t="s">
        <v>266</v>
      </c>
      <c r="J53" s="50" t="s">
        <v>40</v>
      </c>
      <c r="K53" s="193"/>
      <c r="L53" s="193"/>
      <c r="M53" s="193"/>
      <c r="N53" s="193"/>
      <c r="O53" s="193"/>
      <c r="P53" s="193"/>
      <c r="Q53" s="193"/>
      <c r="R53" s="194"/>
      <c r="S53" s="193"/>
      <c r="T53" s="194"/>
      <c r="U53" s="194"/>
      <c r="V53" s="194"/>
      <c r="W53" s="194"/>
      <c r="X53" s="194"/>
      <c r="Y53" s="194"/>
      <c r="Z53" s="194"/>
      <c r="AA53" s="194"/>
      <c r="AB53" s="194"/>
      <c r="AC53" s="200">
        <v>2</v>
      </c>
      <c r="AD53" s="194"/>
      <c r="AE53" s="194"/>
      <c r="AF53" s="194"/>
      <c r="AG53" s="194"/>
      <c r="AH53" s="194"/>
      <c r="AI53" s="52">
        <f t="shared" si="13"/>
        <v>2</v>
      </c>
      <c r="AJ53" s="53">
        <f t="shared" si="14"/>
        <v>0</v>
      </c>
      <c r="AK53" s="54">
        <f t="shared" si="15"/>
        <v>0</v>
      </c>
    </row>
    <row r="54" spans="2:38" s="196" customFormat="1" ht="115.95" customHeight="1" x14ac:dyDescent="0.25">
      <c r="B54" s="146" t="s">
        <v>69</v>
      </c>
      <c r="C54" s="187" t="s">
        <v>383</v>
      </c>
      <c r="D54" s="66">
        <v>37</v>
      </c>
      <c r="E54" s="185" t="s">
        <v>321</v>
      </c>
      <c r="F54" s="160">
        <v>3.5</v>
      </c>
      <c r="G54" s="66" t="s">
        <v>213</v>
      </c>
      <c r="H54" s="66" t="s">
        <v>214</v>
      </c>
      <c r="I54" s="157" t="s">
        <v>337</v>
      </c>
      <c r="J54" s="50" t="s">
        <v>40</v>
      </c>
      <c r="K54" s="193"/>
      <c r="L54" s="193"/>
      <c r="M54" s="193"/>
      <c r="N54" s="193"/>
      <c r="O54" s="201"/>
      <c r="P54" s="215"/>
      <c r="Q54" s="201"/>
      <c r="R54" s="201"/>
      <c r="S54" s="200">
        <v>1</v>
      </c>
      <c r="T54" s="201"/>
      <c r="U54" s="201"/>
      <c r="V54" s="201"/>
      <c r="W54" s="201"/>
      <c r="X54" s="201"/>
      <c r="Y54" s="201"/>
      <c r="Z54" s="201"/>
      <c r="AA54" s="194"/>
      <c r="AB54" s="194"/>
      <c r="AC54" s="200">
        <v>1</v>
      </c>
      <c r="AD54" s="194"/>
      <c r="AE54" s="194"/>
      <c r="AF54" s="194"/>
      <c r="AG54" s="200">
        <v>1.5</v>
      </c>
      <c r="AH54" s="194"/>
      <c r="AI54" s="138">
        <f t="shared" si="13"/>
        <v>3.5</v>
      </c>
      <c r="AJ54" s="53">
        <f t="shared" si="14"/>
        <v>0</v>
      </c>
      <c r="AK54" s="54">
        <f t="shared" si="15"/>
        <v>0</v>
      </c>
    </row>
    <row r="55" spans="2:38" s="196" customFormat="1" ht="105" x14ac:dyDescent="0.25">
      <c r="B55" s="334" t="s">
        <v>71</v>
      </c>
      <c r="C55" s="337" t="s">
        <v>384</v>
      </c>
      <c r="D55" s="66">
        <v>38</v>
      </c>
      <c r="E55" s="65" t="s">
        <v>347</v>
      </c>
      <c r="F55" s="144">
        <v>1</v>
      </c>
      <c r="G55" s="86" t="s">
        <v>37</v>
      </c>
      <c r="H55" s="86" t="s">
        <v>118</v>
      </c>
      <c r="I55" s="63" t="s">
        <v>121</v>
      </c>
      <c r="J55" s="50" t="s">
        <v>40</v>
      </c>
      <c r="K55" s="193"/>
      <c r="L55" s="193"/>
      <c r="M55" s="193"/>
      <c r="N55" s="193"/>
      <c r="O55" s="193"/>
      <c r="P55" s="193"/>
      <c r="Q55" s="193"/>
      <c r="R55" s="194"/>
      <c r="S55" s="200">
        <v>1</v>
      </c>
      <c r="T55" s="194"/>
      <c r="U55" s="194"/>
      <c r="V55" s="194"/>
      <c r="W55" s="194"/>
      <c r="X55" s="194"/>
      <c r="Y55" s="194"/>
      <c r="Z55" s="194"/>
      <c r="AA55" s="194"/>
      <c r="AB55" s="194"/>
      <c r="AC55" s="194"/>
      <c r="AD55" s="194"/>
      <c r="AE55" s="194"/>
      <c r="AF55" s="194"/>
      <c r="AG55" s="194"/>
      <c r="AH55" s="194"/>
      <c r="AI55" s="138">
        <f t="shared" si="13"/>
        <v>1</v>
      </c>
      <c r="AJ55" s="53">
        <f t="shared" si="14"/>
        <v>0</v>
      </c>
      <c r="AK55" s="54">
        <f t="shared" si="15"/>
        <v>0</v>
      </c>
    </row>
    <row r="56" spans="2:38" s="196" customFormat="1" ht="45" x14ac:dyDescent="0.25">
      <c r="B56" s="335"/>
      <c r="C56" s="337"/>
      <c r="D56" s="66">
        <v>39</v>
      </c>
      <c r="E56" s="65" t="s">
        <v>280</v>
      </c>
      <c r="F56" s="144">
        <v>1</v>
      </c>
      <c r="G56" s="86" t="s">
        <v>37</v>
      </c>
      <c r="H56" s="86" t="s">
        <v>122</v>
      </c>
      <c r="I56" s="63" t="s">
        <v>58</v>
      </c>
      <c r="J56" s="50" t="s">
        <v>40</v>
      </c>
      <c r="K56" s="193"/>
      <c r="L56" s="193"/>
      <c r="M56" s="193"/>
      <c r="N56" s="193"/>
      <c r="P56" s="193"/>
      <c r="R56" s="194"/>
      <c r="T56" s="201"/>
      <c r="U56" s="200">
        <v>1</v>
      </c>
      <c r="V56" s="201"/>
      <c r="W56" s="194"/>
      <c r="X56" s="194"/>
      <c r="Y56" s="194"/>
      <c r="Z56" s="194"/>
      <c r="AA56" s="194"/>
      <c r="AB56" s="194"/>
      <c r="AC56" s="194"/>
      <c r="AD56" s="194"/>
      <c r="AE56" s="194"/>
      <c r="AF56" s="194"/>
      <c r="AG56" s="194"/>
      <c r="AH56" s="194"/>
      <c r="AI56" s="138">
        <f t="shared" si="13"/>
        <v>1</v>
      </c>
      <c r="AJ56" s="53">
        <f t="shared" si="14"/>
        <v>0</v>
      </c>
      <c r="AK56" s="54">
        <f t="shared" si="15"/>
        <v>0</v>
      </c>
    </row>
    <row r="57" spans="2:38" s="196" customFormat="1" ht="233.25" customHeight="1" x14ac:dyDescent="0.25">
      <c r="B57" s="335"/>
      <c r="C57" s="337"/>
      <c r="D57" s="86">
        <v>40</v>
      </c>
      <c r="E57" s="65" t="s">
        <v>338</v>
      </c>
      <c r="F57" s="144">
        <v>1.5</v>
      </c>
      <c r="G57" s="216" t="s">
        <v>354</v>
      </c>
      <c r="H57" s="86" t="s">
        <v>73</v>
      </c>
      <c r="I57" s="71" t="s">
        <v>348</v>
      </c>
      <c r="J57" s="50" t="s">
        <v>40</v>
      </c>
      <c r="K57" s="193"/>
      <c r="L57" s="193"/>
      <c r="M57" s="193"/>
      <c r="N57" s="193"/>
      <c r="O57" s="193"/>
      <c r="P57" s="193"/>
      <c r="Q57" s="200">
        <v>0.5</v>
      </c>
      <c r="R57" s="194"/>
      <c r="S57" s="194"/>
      <c r="T57" s="194"/>
      <c r="U57" s="194"/>
      <c r="V57" s="194"/>
      <c r="W57" s="200">
        <v>0.5</v>
      </c>
      <c r="X57" s="194"/>
      <c r="Y57" s="194"/>
      <c r="Z57" s="194"/>
      <c r="AA57" s="194"/>
      <c r="AB57" s="194"/>
      <c r="AC57" s="200">
        <v>0.5</v>
      </c>
      <c r="AD57" s="194"/>
      <c r="AE57" s="194"/>
      <c r="AF57" s="194"/>
      <c r="AG57" s="194"/>
      <c r="AH57" s="194"/>
      <c r="AI57" s="52">
        <f t="shared" si="13"/>
        <v>1.5</v>
      </c>
      <c r="AJ57" s="53">
        <f t="shared" si="14"/>
        <v>0</v>
      </c>
      <c r="AK57" s="54">
        <f t="shared" si="15"/>
        <v>0</v>
      </c>
    </row>
    <row r="58" spans="2:38" s="196" customFormat="1" ht="105.75" customHeight="1" x14ac:dyDescent="0.25">
      <c r="B58" s="336"/>
      <c r="C58" s="337"/>
      <c r="D58" s="86">
        <v>41</v>
      </c>
      <c r="E58" s="65" t="s">
        <v>359</v>
      </c>
      <c r="F58" s="144">
        <v>1</v>
      </c>
      <c r="G58" s="86" t="s">
        <v>37</v>
      </c>
      <c r="H58" s="86" t="s">
        <v>77</v>
      </c>
      <c r="I58" s="55" t="s">
        <v>349</v>
      </c>
      <c r="J58" s="50" t="s">
        <v>40</v>
      </c>
      <c r="K58" s="193"/>
      <c r="L58" s="193"/>
      <c r="M58" s="193"/>
      <c r="N58" s="193"/>
      <c r="O58" s="193"/>
      <c r="P58" s="193"/>
      <c r="Q58" s="193"/>
      <c r="R58" s="194"/>
      <c r="S58" s="194"/>
      <c r="T58" s="194"/>
      <c r="U58" s="194"/>
      <c r="V58" s="194"/>
      <c r="W58" s="193"/>
      <c r="X58" s="194"/>
      <c r="Y58" s="194"/>
      <c r="Z58" s="194"/>
      <c r="AA58" s="194"/>
      <c r="AB58" s="194"/>
      <c r="AC58" s="200">
        <v>1</v>
      </c>
      <c r="AD58" s="194"/>
      <c r="AE58" s="194"/>
      <c r="AF58" s="194"/>
      <c r="AG58" s="194"/>
      <c r="AH58" s="194"/>
      <c r="AI58" s="52">
        <f t="shared" ref="AI58" si="16">K58+M58+O58+Q58+S58+U58+W58+Y58+AA58+AC58+AE58+AG58</f>
        <v>1</v>
      </c>
      <c r="AJ58" s="53">
        <f t="shared" ref="AJ58" si="17">L58+N58+P58+R58+T58+V58+X58+Z58+AB58+AD58+AF58+AH58</f>
        <v>0</v>
      </c>
      <c r="AK58" s="54">
        <f t="shared" ref="AK58" si="18">AJ58/AI58</f>
        <v>0</v>
      </c>
    </row>
    <row r="59" spans="2:38" s="196" customFormat="1" ht="31.2" x14ac:dyDescent="0.25">
      <c r="B59" s="217" t="s">
        <v>75</v>
      </c>
      <c r="C59" s="141">
        <v>0.19500000000000001</v>
      </c>
      <c r="D59" s="27"/>
      <c r="E59" s="28"/>
      <c r="F59" s="192">
        <f>SUM(F60:F67)</f>
        <v>19.5</v>
      </c>
      <c r="G59" s="28"/>
      <c r="H59" s="29"/>
      <c r="I59" s="28"/>
      <c r="J59" s="30"/>
      <c r="K59" s="22"/>
      <c r="L59" s="22"/>
      <c r="M59" s="22"/>
      <c r="N59" s="22"/>
      <c r="O59" s="22"/>
      <c r="P59" s="22"/>
      <c r="Q59" s="31"/>
      <c r="R59" s="31"/>
      <c r="S59" s="31"/>
      <c r="T59" s="31"/>
      <c r="U59" s="31"/>
      <c r="V59" s="31"/>
      <c r="W59" s="31"/>
      <c r="X59" s="31"/>
      <c r="Y59" s="31"/>
      <c r="Z59" s="31"/>
      <c r="AA59" s="31"/>
      <c r="AB59" s="31"/>
      <c r="AC59" s="31"/>
      <c r="AD59" s="31"/>
      <c r="AE59" s="31"/>
      <c r="AF59" s="31"/>
      <c r="AG59" s="31"/>
      <c r="AH59" s="31"/>
      <c r="AI59" s="52"/>
      <c r="AJ59" s="31"/>
      <c r="AK59" s="31"/>
      <c r="AL59" s="218"/>
    </row>
    <row r="60" spans="2:38" s="196" customFormat="1" ht="57" customHeight="1" x14ac:dyDescent="0.25">
      <c r="B60" s="252" t="s">
        <v>260</v>
      </c>
      <c r="C60" s="252" t="s">
        <v>385</v>
      </c>
      <c r="D60" s="50">
        <v>42</v>
      </c>
      <c r="E60" s="65" t="s">
        <v>339</v>
      </c>
      <c r="F60" s="50">
        <v>2</v>
      </c>
      <c r="G60" s="86" t="s">
        <v>37</v>
      </c>
      <c r="H60" s="86" t="s">
        <v>77</v>
      </c>
      <c r="I60" s="55" t="s">
        <v>78</v>
      </c>
      <c r="J60" s="50" t="s">
        <v>40</v>
      </c>
      <c r="K60" s="193"/>
      <c r="L60" s="193"/>
      <c r="M60" s="193"/>
      <c r="N60" s="193"/>
      <c r="O60" s="193"/>
      <c r="P60" s="193"/>
      <c r="Q60" s="194"/>
      <c r="R60" s="194"/>
      <c r="S60" s="194"/>
      <c r="T60" s="194"/>
      <c r="U60" s="194"/>
      <c r="V60" s="194"/>
      <c r="W60" s="194"/>
      <c r="X60" s="194"/>
      <c r="Y60" s="194"/>
      <c r="Z60" s="194"/>
      <c r="AA60" s="200">
        <v>2</v>
      </c>
      <c r="AB60" s="194"/>
      <c r="AC60" s="194"/>
      <c r="AD60" s="194"/>
      <c r="AE60" s="194"/>
      <c r="AF60" s="194"/>
      <c r="AG60" s="194"/>
      <c r="AH60" s="194"/>
      <c r="AI60" s="52">
        <f t="shared" ref="AI60:AI72" si="19">K60+M60+O60+Q60+S60+U60+W60+Y60+AA60+AC60+AE60+AG60</f>
        <v>2</v>
      </c>
      <c r="AJ60" s="53">
        <f t="shared" ref="AJ60:AJ67" si="20">L60+N60+P60+R60+T60+V60+X60+Z60+AB60+AD60+AF60+AH60</f>
        <v>0</v>
      </c>
      <c r="AK60" s="54">
        <f t="shared" ref="AK60:AK67" si="21">AJ60/AI60</f>
        <v>0</v>
      </c>
    </row>
    <row r="61" spans="2:38" s="196" customFormat="1" ht="45" x14ac:dyDescent="0.25">
      <c r="B61" s="333"/>
      <c r="C61" s="333"/>
      <c r="D61" s="50">
        <v>43</v>
      </c>
      <c r="E61" s="65" t="s">
        <v>79</v>
      </c>
      <c r="F61" s="50">
        <v>3</v>
      </c>
      <c r="G61" s="86" t="s">
        <v>37</v>
      </c>
      <c r="H61" s="86" t="s">
        <v>77</v>
      </c>
      <c r="I61" s="55" t="s">
        <v>80</v>
      </c>
      <c r="J61" s="50" t="s">
        <v>40</v>
      </c>
      <c r="K61" s="193"/>
      <c r="L61" s="193"/>
      <c r="M61" s="193"/>
      <c r="N61" s="193"/>
      <c r="O61" s="193"/>
      <c r="P61" s="193"/>
      <c r="Q61" s="200">
        <v>1</v>
      </c>
      <c r="R61" s="194"/>
      <c r="S61" s="194"/>
      <c r="T61" s="194"/>
      <c r="U61" s="194"/>
      <c r="V61" s="194"/>
      <c r="W61" s="194"/>
      <c r="X61" s="194"/>
      <c r="Y61" s="194"/>
      <c r="Z61" s="194"/>
      <c r="AA61" s="200">
        <v>1</v>
      </c>
      <c r="AB61" s="194"/>
      <c r="AC61" s="200">
        <v>1</v>
      </c>
      <c r="AD61" s="194"/>
      <c r="AE61" s="194"/>
      <c r="AF61" s="194"/>
      <c r="AG61" s="194"/>
      <c r="AH61" s="194"/>
      <c r="AI61" s="52">
        <f t="shared" si="19"/>
        <v>3</v>
      </c>
      <c r="AJ61" s="53">
        <f t="shared" si="20"/>
        <v>0</v>
      </c>
      <c r="AK61" s="54">
        <f t="shared" si="21"/>
        <v>0</v>
      </c>
    </row>
    <row r="62" spans="2:38" s="196" customFormat="1" ht="128.25" customHeight="1" x14ac:dyDescent="0.25">
      <c r="B62" s="333"/>
      <c r="C62" s="333"/>
      <c r="D62" s="148">
        <v>44</v>
      </c>
      <c r="E62" s="80" t="s">
        <v>298</v>
      </c>
      <c r="F62" s="144">
        <v>1</v>
      </c>
      <c r="G62" s="66" t="s">
        <v>343</v>
      </c>
      <c r="H62" s="150" t="s">
        <v>120</v>
      </c>
      <c r="I62" s="65" t="s">
        <v>340</v>
      </c>
      <c r="J62" s="144" t="s">
        <v>40</v>
      </c>
      <c r="K62" s="193"/>
      <c r="L62" s="193"/>
      <c r="M62" s="193"/>
      <c r="N62" s="193"/>
      <c r="O62" s="193"/>
      <c r="P62" s="193"/>
      <c r="Q62" s="194"/>
      <c r="R62" s="194"/>
      <c r="S62" s="194"/>
      <c r="T62" s="194"/>
      <c r="U62" s="194"/>
      <c r="V62" s="194"/>
      <c r="W62" s="194"/>
      <c r="X62" s="194"/>
      <c r="Y62" s="200">
        <v>0.5</v>
      </c>
      <c r="Z62" s="194"/>
      <c r="AA62" s="200">
        <v>0.5</v>
      </c>
      <c r="AB62" s="194"/>
      <c r="AC62" s="194"/>
      <c r="AD62" s="194"/>
      <c r="AE62" s="194"/>
      <c r="AF62" s="194"/>
      <c r="AG62" s="194"/>
      <c r="AH62" s="194"/>
      <c r="AI62" s="52">
        <f t="shared" si="19"/>
        <v>1</v>
      </c>
      <c r="AJ62" s="53">
        <f t="shared" si="20"/>
        <v>0</v>
      </c>
      <c r="AK62" s="54">
        <f t="shared" si="21"/>
        <v>0</v>
      </c>
    </row>
    <row r="63" spans="2:38" s="196" customFormat="1" ht="147.6" customHeight="1" x14ac:dyDescent="0.25">
      <c r="B63" s="333"/>
      <c r="C63" s="333"/>
      <c r="D63" s="144">
        <v>45</v>
      </c>
      <c r="E63" s="157" t="s">
        <v>366</v>
      </c>
      <c r="F63" s="144">
        <v>5</v>
      </c>
      <c r="G63" s="144" t="s">
        <v>364</v>
      </c>
      <c r="H63" s="144" t="s">
        <v>144</v>
      </c>
      <c r="I63" s="157" t="s">
        <v>350</v>
      </c>
      <c r="J63" s="144" t="s">
        <v>40</v>
      </c>
      <c r="K63" s="24"/>
      <c r="L63" s="24"/>
      <c r="M63" s="24"/>
      <c r="N63" s="24"/>
      <c r="O63" s="200">
        <v>0.5</v>
      </c>
      <c r="P63" s="24"/>
      <c r="Q63" s="200">
        <v>0.5</v>
      </c>
      <c r="R63" s="25"/>
      <c r="S63" s="200">
        <v>0.5</v>
      </c>
      <c r="T63" s="25"/>
      <c r="U63" s="200">
        <v>0.5</v>
      </c>
      <c r="V63" s="25"/>
      <c r="W63" s="200">
        <v>0.5</v>
      </c>
      <c r="X63" s="25"/>
      <c r="Y63" s="200">
        <v>0.5</v>
      </c>
      <c r="Z63" s="25"/>
      <c r="AA63" s="200">
        <v>0.5</v>
      </c>
      <c r="AB63" s="25"/>
      <c r="AC63" s="200">
        <v>0.5</v>
      </c>
      <c r="AD63" s="25"/>
      <c r="AE63" s="200">
        <v>0.5</v>
      </c>
      <c r="AF63" s="25"/>
      <c r="AG63" s="200">
        <v>0.5</v>
      </c>
      <c r="AH63" s="25"/>
      <c r="AI63" s="52">
        <f t="shared" si="19"/>
        <v>5</v>
      </c>
      <c r="AJ63" s="53">
        <f t="shared" si="20"/>
        <v>0</v>
      </c>
      <c r="AK63" s="54">
        <f t="shared" si="21"/>
        <v>0</v>
      </c>
    </row>
    <row r="64" spans="2:38" s="196" customFormat="1" ht="81.75" customHeight="1" x14ac:dyDescent="0.25">
      <c r="B64" s="333"/>
      <c r="C64" s="333"/>
      <c r="D64" s="144">
        <v>46</v>
      </c>
      <c r="E64" s="206" t="s">
        <v>292</v>
      </c>
      <c r="F64" s="144">
        <v>1</v>
      </c>
      <c r="G64" s="144" t="s">
        <v>334</v>
      </c>
      <c r="H64" s="144" t="s">
        <v>299</v>
      </c>
      <c r="I64" s="157" t="s">
        <v>341</v>
      </c>
      <c r="J64" s="144" t="s">
        <v>40</v>
      </c>
      <c r="K64" s="24"/>
      <c r="L64" s="24"/>
      <c r="M64" s="24"/>
      <c r="N64" s="24"/>
      <c r="O64" s="24"/>
      <c r="P64" s="24"/>
      <c r="Q64" s="25"/>
      <c r="R64" s="25"/>
      <c r="S64" s="25"/>
      <c r="T64" s="25"/>
      <c r="U64" s="25"/>
      <c r="V64" s="25"/>
      <c r="W64" s="25"/>
      <c r="X64" s="25"/>
      <c r="Y64" s="25"/>
      <c r="Z64" s="25"/>
      <c r="AA64" s="194"/>
      <c r="AB64" s="25"/>
      <c r="AC64" s="194"/>
      <c r="AD64" s="25"/>
      <c r="AE64" s="200">
        <v>1</v>
      </c>
      <c r="AF64" s="25"/>
      <c r="AG64" s="25"/>
      <c r="AH64" s="25"/>
      <c r="AI64" s="52">
        <f t="shared" si="19"/>
        <v>1</v>
      </c>
      <c r="AJ64" s="53">
        <f t="shared" si="20"/>
        <v>0</v>
      </c>
      <c r="AK64" s="54">
        <f t="shared" si="21"/>
        <v>0</v>
      </c>
    </row>
    <row r="65" spans="2:37" s="196" customFormat="1" ht="54" customHeight="1" x14ac:dyDescent="0.25">
      <c r="B65" s="333"/>
      <c r="C65" s="333"/>
      <c r="D65" s="144">
        <v>47</v>
      </c>
      <c r="E65" s="206" t="s">
        <v>189</v>
      </c>
      <c r="F65" s="144">
        <v>1.5</v>
      </c>
      <c r="G65" s="66" t="s">
        <v>365</v>
      </c>
      <c r="H65" s="66" t="s">
        <v>84</v>
      </c>
      <c r="I65" s="65" t="s">
        <v>342</v>
      </c>
      <c r="J65" s="144" t="s">
        <v>40</v>
      </c>
      <c r="K65" s="193"/>
      <c r="L65" s="193"/>
      <c r="M65" s="193"/>
      <c r="N65" s="193"/>
      <c r="O65" s="193"/>
      <c r="P65" s="193"/>
      <c r="Q65" s="193"/>
      <c r="R65" s="193"/>
      <c r="S65" s="193"/>
      <c r="T65" s="193"/>
      <c r="U65" s="193"/>
      <c r="V65" s="193"/>
      <c r="W65" s="193"/>
      <c r="X65" s="194"/>
      <c r="Y65" s="195">
        <v>0.75</v>
      </c>
      <c r="Z65" s="194"/>
      <c r="AA65" s="194"/>
      <c r="AB65" s="194"/>
      <c r="AC65" s="195">
        <v>0.75</v>
      </c>
      <c r="AD65" s="194"/>
      <c r="AE65" s="194"/>
      <c r="AF65" s="194"/>
      <c r="AG65" s="194"/>
      <c r="AH65" s="194"/>
      <c r="AI65" s="52">
        <f t="shared" si="19"/>
        <v>1.5</v>
      </c>
      <c r="AJ65" s="53">
        <f t="shared" si="20"/>
        <v>0</v>
      </c>
      <c r="AK65" s="54">
        <f t="shared" si="21"/>
        <v>0</v>
      </c>
    </row>
    <row r="66" spans="2:37" s="196" customFormat="1" ht="60" x14ac:dyDescent="0.25">
      <c r="B66" s="81" t="s">
        <v>90</v>
      </c>
      <c r="C66" s="87" t="s">
        <v>386</v>
      </c>
      <c r="D66" s="144">
        <v>48</v>
      </c>
      <c r="E66" s="65" t="s">
        <v>91</v>
      </c>
      <c r="F66" s="144">
        <v>3</v>
      </c>
      <c r="G66" s="150" t="s">
        <v>123</v>
      </c>
      <c r="H66" s="150" t="s">
        <v>92</v>
      </c>
      <c r="I66" s="147" t="s">
        <v>223</v>
      </c>
      <c r="J66" s="144" t="s">
        <v>40</v>
      </c>
      <c r="K66" s="193"/>
      <c r="L66" s="193"/>
      <c r="M66" s="193"/>
      <c r="N66" s="193"/>
      <c r="O66" s="213"/>
      <c r="P66" s="213"/>
      <c r="Q66" s="200">
        <v>0.5</v>
      </c>
      <c r="R66" s="194"/>
      <c r="S66" s="200">
        <v>0.5</v>
      </c>
      <c r="T66" s="194"/>
      <c r="U66" s="194"/>
      <c r="V66" s="194"/>
      <c r="W66" s="200">
        <v>0.5</v>
      </c>
      <c r="X66" s="202"/>
      <c r="Y66" s="200">
        <v>0.5</v>
      </c>
      <c r="Z66" s="202"/>
      <c r="AA66" s="200">
        <v>0.5</v>
      </c>
      <c r="AB66" s="202"/>
      <c r="AC66" s="200">
        <v>0.5</v>
      </c>
      <c r="AD66" s="202"/>
      <c r="AE66" s="194"/>
      <c r="AF66" s="194"/>
      <c r="AG66" s="194"/>
      <c r="AH66" s="194"/>
      <c r="AI66" s="52">
        <f>+AC66+AA66+Y66+W66+S66+Q66</f>
        <v>3</v>
      </c>
      <c r="AJ66" s="53">
        <f t="shared" si="20"/>
        <v>0</v>
      </c>
      <c r="AK66" s="54">
        <f t="shared" si="21"/>
        <v>0</v>
      </c>
    </row>
    <row r="67" spans="2:37" s="196" customFormat="1" ht="75" x14ac:dyDescent="0.25">
      <c r="B67" s="81" t="s">
        <v>93</v>
      </c>
      <c r="C67" s="36" t="s">
        <v>387</v>
      </c>
      <c r="D67" s="50">
        <v>49</v>
      </c>
      <c r="E67" s="55" t="s">
        <v>156</v>
      </c>
      <c r="F67" s="50">
        <v>3</v>
      </c>
      <c r="G67" s="84" t="s">
        <v>37</v>
      </c>
      <c r="H67" s="84" t="s">
        <v>94</v>
      </c>
      <c r="I67" s="88" t="s">
        <v>95</v>
      </c>
      <c r="J67" s="50" t="s">
        <v>40</v>
      </c>
      <c r="K67" s="193"/>
      <c r="L67" s="193"/>
      <c r="M67" s="193"/>
      <c r="N67" s="193"/>
      <c r="O67" s="193"/>
      <c r="P67" s="193"/>
      <c r="Q67" s="194"/>
      <c r="R67" s="194"/>
      <c r="S67" s="194"/>
      <c r="T67" s="194"/>
      <c r="U67" s="194"/>
      <c r="W67" s="194"/>
      <c r="X67" s="194"/>
      <c r="Y67" s="194"/>
      <c r="Z67" s="194"/>
      <c r="AA67" s="194"/>
      <c r="AB67" s="194"/>
      <c r="AC67" s="194"/>
      <c r="AD67" s="194"/>
      <c r="AE67" s="200">
        <v>3</v>
      </c>
      <c r="AF67" s="194"/>
      <c r="AG67" s="194"/>
      <c r="AH67" s="194"/>
      <c r="AI67" s="52">
        <f t="shared" si="19"/>
        <v>3</v>
      </c>
      <c r="AJ67" s="53">
        <f t="shared" si="20"/>
        <v>0</v>
      </c>
      <c r="AK67" s="54">
        <f t="shared" si="21"/>
        <v>0</v>
      </c>
    </row>
    <row r="68" spans="2:37" s="196" customFormat="1" ht="15.6" x14ac:dyDescent="0.25">
      <c r="B68" s="26" t="s">
        <v>96</v>
      </c>
      <c r="C68" s="141">
        <v>8.7499999999999994E-2</v>
      </c>
      <c r="D68" s="29"/>
      <c r="E68" s="28"/>
      <c r="F68" s="29">
        <f>SUM(F69:F72)</f>
        <v>8.75</v>
      </c>
      <c r="G68" s="28"/>
      <c r="H68" s="29"/>
      <c r="I68" s="28"/>
      <c r="J68" s="30"/>
      <c r="K68" s="22"/>
      <c r="L68" s="22"/>
      <c r="M68" s="22"/>
      <c r="N68" s="22"/>
      <c r="O68" s="22"/>
      <c r="P68" s="22"/>
      <c r="Q68" s="31"/>
      <c r="R68" s="31"/>
      <c r="S68" s="31"/>
      <c r="T68" s="31"/>
      <c r="U68" s="31"/>
      <c r="V68" s="31"/>
      <c r="W68" s="31"/>
      <c r="X68" s="31"/>
      <c r="Y68" s="31"/>
      <c r="Z68" s="31"/>
      <c r="AA68" s="31"/>
      <c r="AB68" s="31"/>
      <c r="AC68" s="31"/>
      <c r="AD68" s="31"/>
      <c r="AE68" s="31"/>
      <c r="AF68" s="31"/>
      <c r="AG68" s="31"/>
      <c r="AH68" s="31"/>
      <c r="AI68" s="52"/>
      <c r="AJ68" s="31"/>
      <c r="AK68" s="31"/>
    </row>
    <row r="69" spans="2:37" s="196" customFormat="1" ht="272.25" customHeight="1" x14ac:dyDescent="0.25">
      <c r="B69" s="252" t="s">
        <v>97</v>
      </c>
      <c r="C69" s="252" t="s">
        <v>388</v>
      </c>
      <c r="D69" s="144">
        <v>50</v>
      </c>
      <c r="E69" s="65" t="s">
        <v>362</v>
      </c>
      <c r="F69" s="144">
        <v>1.25</v>
      </c>
      <c r="G69" s="216" t="s">
        <v>351</v>
      </c>
      <c r="H69" s="86" t="s">
        <v>267</v>
      </c>
      <c r="I69" s="55" t="s">
        <v>282</v>
      </c>
      <c r="J69" s="50" t="s">
        <v>40</v>
      </c>
      <c r="K69" s="193"/>
      <c r="L69" s="193"/>
      <c r="M69" s="193"/>
      <c r="N69" s="193"/>
      <c r="O69" s="195">
        <v>1.25</v>
      </c>
      <c r="P69" s="193"/>
      <c r="Q69" s="202"/>
      <c r="R69" s="202"/>
      <c r="S69" s="202"/>
      <c r="T69" s="202"/>
      <c r="U69" s="202"/>
      <c r="V69" s="202"/>
      <c r="W69" s="202"/>
      <c r="X69" s="202"/>
      <c r="Y69" s="202"/>
      <c r="Z69" s="202"/>
      <c r="AA69" s="202"/>
      <c r="AB69" s="202"/>
      <c r="AC69" s="202"/>
      <c r="AD69" s="202"/>
      <c r="AE69" s="202"/>
      <c r="AF69" s="202"/>
      <c r="AG69" s="202"/>
      <c r="AH69" s="194"/>
      <c r="AI69" s="138">
        <f>K69+M69+O69+Q69+S69+U69+W69+Y69+AA69+AC69+AE69+AG69</f>
        <v>1.25</v>
      </c>
      <c r="AJ69" s="53">
        <f t="shared" ref="AJ69:AJ72" si="22">L69+N69+P69+R69+T69+V69+X69+Z69+AB69+AD69+AF69+AH69</f>
        <v>0</v>
      </c>
      <c r="AK69" s="54">
        <f t="shared" ref="AK69:AK72" si="23">AJ69/AI69</f>
        <v>0</v>
      </c>
    </row>
    <row r="70" spans="2:37" s="196" customFormat="1" ht="199.5" customHeight="1" x14ac:dyDescent="0.25">
      <c r="B70" s="333"/>
      <c r="C70" s="333"/>
      <c r="D70" s="144">
        <v>51</v>
      </c>
      <c r="E70" s="65" t="s">
        <v>281</v>
      </c>
      <c r="F70" s="144">
        <v>2</v>
      </c>
      <c r="G70" s="86" t="s">
        <v>123</v>
      </c>
      <c r="H70" s="86" t="s">
        <v>283</v>
      </c>
      <c r="I70" s="219" t="s">
        <v>344</v>
      </c>
      <c r="J70" s="50" t="s">
        <v>40</v>
      </c>
      <c r="K70" s="193"/>
      <c r="L70" s="193"/>
      <c r="M70" s="193"/>
      <c r="N70" s="193"/>
      <c r="O70" s="195">
        <v>2</v>
      </c>
      <c r="P70" s="193"/>
      <c r="Q70" s="202"/>
      <c r="R70" s="202"/>
      <c r="S70" s="202"/>
      <c r="T70" s="202"/>
      <c r="U70" s="202"/>
      <c r="V70" s="202"/>
      <c r="W70" s="202"/>
      <c r="X70" s="202"/>
      <c r="Y70" s="202"/>
      <c r="Z70" s="202"/>
      <c r="AA70" s="202"/>
      <c r="AB70" s="202"/>
      <c r="AC70" s="202"/>
      <c r="AD70" s="202"/>
      <c r="AE70" s="202"/>
      <c r="AF70" s="202"/>
      <c r="AG70" s="202"/>
      <c r="AH70" s="194"/>
      <c r="AI70" s="138">
        <f>K70+M70+O70+Q70+S70+U70+W70+Y70+AA70+AC70+AE70+AG70</f>
        <v>2</v>
      </c>
      <c r="AJ70" s="53">
        <f t="shared" si="22"/>
        <v>0</v>
      </c>
      <c r="AK70" s="54">
        <f t="shared" si="23"/>
        <v>0</v>
      </c>
    </row>
    <row r="71" spans="2:37" s="196" customFormat="1" ht="45" x14ac:dyDescent="0.25">
      <c r="B71" s="333"/>
      <c r="C71" s="333"/>
      <c r="D71" s="144">
        <v>52</v>
      </c>
      <c r="E71" s="65" t="s">
        <v>150</v>
      </c>
      <c r="F71" s="50">
        <v>3.5</v>
      </c>
      <c r="G71" s="86" t="s">
        <v>123</v>
      </c>
      <c r="H71" s="86" t="s">
        <v>77</v>
      </c>
      <c r="I71" s="55" t="s">
        <v>151</v>
      </c>
      <c r="J71" s="50" t="s">
        <v>40</v>
      </c>
      <c r="K71" s="193"/>
      <c r="L71" s="193"/>
      <c r="M71" s="193"/>
      <c r="N71" s="193"/>
      <c r="O71" s="195">
        <v>0.5</v>
      </c>
      <c r="P71" s="193"/>
      <c r="Q71" s="195">
        <v>0.5</v>
      </c>
      <c r="R71" s="202"/>
      <c r="S71" s="195">
        <v>0.5</v>
      </c>
      <c r="T71" s="202"/>
      <c r="U71" s="195">
        <v>0.5</v>
      </c>
      <c r="V71" s="202"/>
      <c r="W71" s="195">
        <v>0.5</v>
      </c>
      <c r="X71" s="202"/>
      <c r="Y71" s="202"/>
      <c r="Z71" s="202"/>
      <c r="AA71" s="195">
        <v>0.5</v>
      </c>
      <c r="AB71" s="202"/>
      <c r="AC71" s="195">
        <v>0.5</v>
      </c>
      <c r="AD71" s="202"/>
      <c r="AE71" s="202"/>
      <c r="AF71" s="202"/>
      <c r="AG71" s="202"/>
      <c r="AH71" s="194"/>
      <c r="AI71" s="138">
        <f>K71+M71+O71+Q71+S71+U71+W71+Y71+AA71+AC71+AE71+AG71</f>
        <v>3.5</v>
      </c>
      <c r="AJ71" s="53">
        <f t="shared" si="22"/>
        <v>0</v>
      </c>
      <c r="AK71" s="54">
        <f t="shared" si="23"/>
        <v>0</v>
      </c>
    </row>
    <row r="72" spans="2:37" s="196" customFormat="1" ht="65.25" customHeight="1" x14ac:dyDescent="0.25">
      <c r="B72" s="253"/>
      <c r="C72" s="253"/>
      <c r="D72" s="50">
        <v>53</v>
      </c>
      <c r="E72" s="65" t="s">
        <v>157</v>
      </c>
      <c r="F72" s="50">
        <v>2</v>
      </c>
      <c r="G72" s="86" t="s">
        <v>37</v>
      </c>
      <c r="H72" s="86" t="s">
        <v>84</v>
      </c>
      <c r="I72" s="55" t="s">
        <v>99</v>
      </c>
      <c r="J72" s="50" t="s">
        <v>40</v>
      </c>
      <c r="K72" s="193"/>
      <c r="L72" s="193"/>
      <c r="M72" s="193"/>
      <c r="N72" s="193"/>
      <c r="O72" s="193"/>
      <c r="P72" s="193"/>
      <c r="Q72" s="200">
        <v>1</v>
      </c>
      <c r="R72" s="194"/>
      <c r="S72" s="194"/>
      <c r="T72" s="194"/>
      <c r="U72" s="194"/>
      <c r="V72" s="194"/>
      <c r="W72" s="194"/>
      <c r="X72" s="194"/>
      <c r="Y72" s="194"/>
      <c r="Z72" s="194"/>
      <c r="AA72" s="194"/>
      <c r="AB72" s="194"/>
      <c r="AC72" s="200">
        <v>1</v>
      </c>
      <c r="AD72" s="194"/>
      <c r="AE72" s="194"/>
      <c r="AF72" s="194"/>
      <c r="AG72" s="194"/>
      <c r="AH72" s="194"/>
      <c r="AI72" s="52">
        <f t="shared" si="19"/>
        <v>2</v>
      </c>
      <c r="AJ72" s="53">
        <f t="shared" si="22"/>
        <v>0</v>
      </c>
      <c r="AK72" s="54">
        <f t="shared" si="23"/>
        <v>0</v>
      </c>
    </row>
    <row r="73" spans="2:37" s="42" customFormat="1" ht="17.399999999999999" x14ac:dyDescent="0.25">
      <c r="B73" s="260" t="s">
        <v>100</v>
      </c>
      <c r="C73" s="305">
        <f>+C13+C17+C22+C34+C46+C59+C68</f>
        <v>1</v>
      </c>
      <c r="D73" s="306"/>
      <c r="E73" s="266" t="s">
        <v>32</v>
      </c>
      <c r="F73" s="266"/>
      <c r="G73" s="266"/>
      <c r="H73" s="266"/>
      <c r="I73" s="266"/>
      <c r="J73" s="266"/>
      <c r="K73" s="202">
        <f t="shared" ref="K73:AJ73" si="24">SUM(K14:K72)</f>
        <v>0</v>
      </c>
      <c r="L73" s="202">
        <f t="shared" si="24"/>
        <v>0</v>
      </c>
      <c r="M73" s="220">
        <f t="shared" si="24"/>
        <v>0</v>
      </c>
      <c r="N73" s="220">
        <f t="shared" si="24"/>
        <v>0</v>
      </c>
      <c r="O73" s="220">
        <f>SUM(O14:O72)</f>
        <v>4.75</v>
      </c>
      <c r="P73" s="220">
        <f t="shared" si="24"/>
        <v>0</v>
      </c>
      <c r="Q73" s="220">
        <f t="shared" si="24"/>
        <v>12</v>
      </c>
      <c r="R73" s="220">
        <f t="shared" si="24"/>
        <v>0</v>
      </c>
      <c r="S73" s="220">
        <f t="shared" si="24"/>
        <v>7</v>
      </c>
      <c r="T73" s="220">
        <f t="shared" si="24"/>
        <v>0</v>
      </c>
      <c r="U73" s="220">
        <f t="shared" si="24"/>
        <v>8.5</v>
      </c>
      <c r="V73" s="220">
        <f t="shared" si="24"/>
        <v>0</v>
      </c>
      <c r="W73" s="220">
        <f t="shared" si="24"/>
        <v>9</v>
      </c>
      <c r="X73" s="220">
        <f t="shared" si="24"/>
        <v>0</v>
      </c>
      <c r="Y73" s="220">
        <f t="shared" si="24"/>
        <v>10.75</v>
      </c>
      <c r="Z73" s="220">
        <f t="shared" si="24"/>
        <v>0</v>
      </c>
      <c r="AA73" s="220">
        <f t="shared" si="24"/>
        <v>20.25</v>
      </c>
      <c r="AB73" s="220">
        <f t="shared" si="24"/>
        <v>0</v>
      </c>
      <c r="AC73" s="220">
        <f t="shared" si="24"/>
        <v>18.5</v>
      </c>
      <c r="AD73" s="220">
        <f t="shared" si="24"/>
        <v>0</v>
      </c>
      <c r="AE73" s="220">
        <f t="shared" si="24"/>
        <v>7</v>
      </c>
      <c r="AF73" s="220">
        <f t="shared" si="24"/>
        <v>0</v>
      </c>
      <c r="AG73" s="220">
        <f t="shared" si="24"/>
        <v>2.25</v>
      </c>
      <c r="AH73" s="220">
        <f t="shared" si="24"/>
        <v>0</v>
      </c>
      <c r="AI73" s="220">
        <f t="shared" si="24"/>
        <v>100</v>
      </c>
      <c r="AJ73" s="220">
        <f t="shared" si="24"/>
        <v>0</v>
      </c>
      <c r="AK73" s="221">
        <f>AVERAGE(AK14:AK72)</f>
        <v>0</v>
      </c>
    </row>
    <row r="74" spans="2:37" s="42" customFormat="1" ht="17.399999999999999" x14ac:dyDescent="0.25">
      <c r="B74" s="261"/>
      <c r="C74" s="307"/>
      <c r="D74" s="308"/>
      <c r="E74" s="266" t="s">
        <v>101</v>
      </c>
      <c r="F74" s="266"/>
      <c r="G74" s="266"/>
      <c r="H74" s="266"/>
      <c r="I74" s="266"/>
      <c r="J74" s="266"/>
      <c r="K74" s="202">
        <f>SUM(K17:K73)</f>
        <v>0</v>
      </c>
      <c r="L74" s="202">
        <f>SUM(L17:L73)</f>
        <v>0</v>
      </c>
      <c r="M74" s="220">
        <f>+M73</f>
        <v>0</v>
      </c>
      <c r="N74" s="220">
        <f>+N73</f>
        <v>0</v>
      </c>
      <c r="O74" s="220">
        <f>+O73+M74</f>
        <v>4.75</v>
      </c>
      <c r="P74" s="220">
        <f>+P73+N74</f>
        <v>0</v>
      </c>
      <c r="Q74" s="220">
        <f>+Q73+O74</f>
        <v>16.75</v>
      </c>
      <c r="R74" s="220">
        <f>+R73+P74</f>
        <v>0</v>
      </c>
      <c r="S74" s="220">
        <f>Q74+S73</f>
        <v>23.75</v>
      </c>
      <c r="T74" s="220">
        <f t="shared" ref="T74:AG74" si="25">+R74+T73</f>
        <v>0</v>
      </c>
      <c r="U74" s="220">
        <f t="shared" si="25"/>
        <v>32.25</v>
      </c>
      <c r="V74" s="220">
        <f t="shared" si="25"/>
        <v>0</v>
      </c>
      <c r="W74" s="220">
        <f t="shared" si="25"/>
        <v>41.25</v>
      </c>
      <c r="X74" s="220">
        <f>+V74+X73</f>
        <v>0</v>
      </c>
      <c r="Y74" s="220">
        <f t="shared" si="25"/>
        <v>52</v>
      </c>
      <c r="Z74" s="220">
        <f t="shared" si="25"/>
        <v>0</v>
      </c>
      <c r="AA74" s="220">
        <f t="shared" si="25"/>
        <v>72.25</v>
      </c>
      <c r="AB74" s="220">
        <f t="shared" si="25"/>
        <v>0</v>
      </c>
      <c r="AC74" s="220">
        <f t="shared" si="25"/>
        <v>90.75</v>
      </c>
      <c r="AD74" s="220">
        <f t="shared" si="25"/>
        <v>0</v>
      </c>
      <c r="AE74" s="220">
        <f t="shared" si="25"/>
        <v>97.75</v>
      </c>
      <c r="AF74" s="220">
        <f t="shared" si="25"/>
        <v>0</v>
      </c>
      <c r="AG74" s="220">
        <f t="shared" si="25"/>
        <v>100</v>
      </c>
      <c r="AH74" s="220">
        <f>+AF74+AH73</f>
        <v>0</v>
      </c>
      <c r="AI74" s="329"/>
      <c r="AJ74" s="330"/>
      <c r="AK74" s="331"/>
    </row>
    <row r="75" spans="2:37" ht="15" x14ac:dyDescent="0.25">
      <c r="J75" s="43"/>
    </row>
    <row r="76" spans="2:37" ht="17.399999999999999" x14ac:dyDescent="0.3">
      <c r="B76" s="45" t="s">
        <v>102</v>
      </c>
      <c r="J76" s="43"/>
    </row>
    <row r="77" spans="2:37" ht="20.399999999999999" x14ac:dyDescent="0.35">
      <c r="B77" s="46" t="s">
        <v>103</v>
      </c>
      <c r="J77" s="43"/>
      <c r="AI77" s="140"/>
    </row>
    <row r="78" spans="2:37" ht="20.399999999999999" x14ac:dyDescent="0.35">
      <c r="B78" s="46" t="s">
        <v>104</v>
      </c>
      <c r="J78" s="43"/>
    </row>
    <row r="79" spans="2:37" ht="18" x14ac:dyDescent="0.35">
      <c r="B79" s="222" t="s">
        <v>142</v>
      </c>
      <c r="J79" s="43"/>
    </row>
    <row r="80" spans="2:37" ht="18" x14ac:dyDescent="0.35">
      <c r="B80" s="222" t="s">
        <v>143</v>
      </c>
      <c r="J80" s="43"/>
    </row>
    <row r="81" spans="2:16" ht="15" x14ac:dyDescent="0.25">
      <c r="J81" s="43"/>
    </row>
    <row r="82" spans="2:16" ht="13.8" x14ac:dyDescent="0.25">
      <c r="B82" s="251" t="s">
        <v>136</v>
      </c>
      <c r="C82" s="251"/>
      <c r="D82" s="251"/>
      <c r="E82" s="251"/>
      <c r="F82" s="251"/>
      <c r="G82" s="251"/>
      <c r="H82" s="251"/>
      <c r="I82" s="251"/>
      <c r="J82" s="251"/>
      <c r="K82" s="251"/>
      <c r="L82" s="251"/>
      <c r="M82" s="251"/>
      <c r="N82" s="251"/>
      <c r="O82" s="251"/>
      <c r="P82" s="251"/>
    </row>
    <row r="83" spans="2:16" ht="15" x14ac:dyDescent="0.25">
      <c r="J83" s="43"/>
    </row>
    <row r="84" spans="2:16" ht="15" x14ac:dyDescent="0.25">
      <c r="J84" s="43"/>
    </row>
    <row r="85" spans="2:16" ht="15" x14ac:dyDescent="0.25">
      <c r="E85" s="98"/>
      <c r="J85" s="43"/>
    </row>
  </sheetData>
  <sheetProtection algorithmName="SHA-512" hashValue="dQU8G49lMP+KHHlA4QlpWBdSlJpNUPtuCQxHgQiRjB71NTxQQmXho9z/wLaDHPjdJ3njYIiExuhRR590oLVhKg==" saltValue="C+HAWzLwdmpnPquKC8225A==" spinCount="100000" sheet="1" objects="1" scenarios="1"/>
  <autoFilter ref="B10:AK74" xr:uid="{00000000-0009-0000-0000-000007000000}">
    <filterColumn colId="2" showButton="0"/>
    <filterColumn colId="3"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27" showButton="0"/>
    <filterColumn colId="28" showButton="0"/>
    <filterColumn colId="29" showButton="0"/>
    <filterColumn colId="30" showButton="0"/>
    <filterColumn colId="31" showButton="0"/>
    <filterColumn colId="32" showButton="0"/>
    <filterColumn colId="33" showButton="0"/>
  </autoFilter>
  <mergeCells count="65">
    <mergeCell ref="B82:P82"/>
    <mergeCell ref="B60:B65"/>
    <mergeCell ref="C60:C65"/>
    <mergeCell ref="B69:B72"/>
    <mergeCell ref="C69:C72"/>
    <mergeCell ref="B73:B74"/>
    <mergeCell ref="C73:D74"/>
    <mergeCell ref="E73:J73"/>
    <mergeCell ref="E74:J74"/>
    <mergeCell ref="B39:B40"/>
    <mergeCell ref="C39:C40"/>
    <mergeCell ref="C35:C37"/>
    <mergeCell ref="AI74:AK74"/>
    <mergeCell ref="B51:B53"/>
    <mergeCell ref="C51:C53"/>
    <mergeCell ref="B48:B50"/>
    <mergeCell ref="C48:C50"/>
    <mergeCell ref="B44:B45"/>
    <mergeCell ref="C44:C45"/>
    <mergeCell ref="B41:B43"/>
    <mergeCell ref="C41:C43"/>
    <mergeCell ref="B55:B58"/>
    <mergeCell ref="C55:C58"/>
    <mergeCell ref="B30:B33"/>
    <mergeCell ref="C30:C33"/>
    <mergeCell ref="C10:C12"/>
    <mergeCell ref="D10:F10"/>
    <mergeCell ref="O11:P11"/>
    <mergeCell ref="G10:G12"/>
    <mergeCell ref="B23:B28"/>
    <mergeCell ref="C23:C28"/>
    <mergeCell ref="B14:B16"/>
    <mergeCell ref="C14:C16"/>
    <mergeCell ref="B10:B12"/>
    <mergeCell ref="B20:B21"/>
    <mergeCell ref="C20:C21"/>
    <mergeCell ref="D11:D12"/>
    <mergeCell ref="E11:E12"/>
    <mergeCell ref="F11:F12"/>
    <mergeCell ref="H10:H12"/>
    <mergeCell ref="B2:C4"/>
    <mergeCell ref="D2:AG4"/>
    <mergeCell ref="AH2:AK2"/>
    <mergeCell ref="AH3:AI3"/>
    <mergeCell ref="AJ3:AK3"/>
    <mergeCell ref="AH4:AK4"/>
    <mergeCell ref="C6:AK6"/>
    <mergeCell ref="C7:AK7"/>
    <mergeCell ref="C8:AK8"/>
    <mergeCell ref="I10:I12"/>
    <mergeCell ref="J10:J12"/>
    <mergeCell ref="K10:AJ10"/>
    <mergeCell ref="AK10:AK12"/>
    <mergeCell ref="K11:L11"/>
    <mergeCell ref="AI11:AJ11"/>
    <mergeCell ref="M11:N11"/>
    <mergeCell ref="Q11:R11"/>
    <mergeCell ref="S11:T11"/>
    <mergeCell ref="AG11:AH11"/>
    <mergeCell ref="AC11:AD11"/>
    <mergeCell ref="AE11:AF11"/>
    <mergeCell ref="AA11:AB11"/>
    <mergeCell ref="U11:V11"/>
    <mergeCell ref="W11:X11"/>
    <mergeCell ref="Y11:Z11"/>
  </mergeCells>
  <conditionalFormatting sqref="O19:O21">
    <cfRule type="cellIs" dxfId="60" priority="19" operator="greaterThan">
      <formula>"O"</formula>
    </cfRule>
  </conditionalFormatting>
  <conditionalFormatting sqref="O29">
    <cfRule type="cellIs" dxfId="59" priority="44" operator="greaterThan">
      <formula>"O"</formula>
    </cfRule>
  </conditionalFormatting>
  <conditionalFormatting sqref="O49:O50">
    <cfRule type="cellIs" dxfId="58" priority="115" operator="greaterThan">
      <formula>"O"</formula>
    </cfRule>
  </conditionalFormatting>
  <conditionalFormatting sqref="O54">
    <cfRule type="cellIs" dxfId="57" priority="24" operator="greaterThan">
      <formula>"O"</formula>
    </cfRule>
  </conditionalFormatting>
  <conditionalFormatting sqref="O63">
    <cfRule type="cellIs" dxfId="56" priority="66" operator="greaterThan">
      <formula>"O"</formula>
    </cfRule>
  </conditionalFormatting>
  <conditionalFormatting sqref="O69:O71">
    <cfRule type="cellIs" dxfId="55" priority="124" operator="greaterThan">
      <formula>"O"</formula>
    </cfRule>
  </conditionalFormatting>
  <conditionalFormatting sqref="O26:P26">
    <cfRule type="cellIs" dxfId="54" priority="125" operator="greaterThan">
      <formula>"O"</formula>
    </cfRule>
  </conditionalFormatting>
  <conditionalFormatting sqref="P38 Q54:AH54">
    <cfRule type="cellIs" dxfId="53" priority="132" operator="greaterThan">
      <formula>"O"</formula>
    </cfRule>
  </conditionalFormatting>
  <conditionalFormatting sqref="Q35:Q39 T36:AH36">
    <cfRule type="cellIs" dxfId="52" priority="12" operator="greaterThan">
      <formula>"O"</formula>
    </cfRule>
  </conditionalFormatting>
  <conditionalFormatting sqref="Q67:U67 W67:AH67">
    <cfRule type="cellIs" dxfId="51" priority="133" operator="greaterThan">
      <formula>"O"</formula>
    </cfRule>
  </conditionalFormatting>
  <conditionalFormatting sqref="Q25:V27">
    <cfRule type="cellIs" dxfId="50" priority="93" operator="greaterThan">
      <formula>"O"</formula>
    </cfRule>
  </conditionalFormatting>
  <conditionalFormatting sqref="Q14:AH14 O14:O16 Q15:T15 V15:AH15 Q16:AH17 AB18:AH18 R23:AH23 Y26 O36:O38 R36:R38 T37:V37 X37:AH37 T38:U38 W38:AH38 R39:T39 V39:AH39 Q41:T41 V41 X41:AH41 Q42:AH44 R45 T45:AH45 Q46:AH50 R51:V51 X51:AH51 R52:R53 T52:AH53 R55:R56 Q57:AH57 Q63:AB64 X65:AB65">
    <cfRule type="cellIs" dxfId="49" priority="27" operator="greaterThan">
      <formula>"O"</formula>
    </cfRule>
  </conditionalFormatting>
  <conditionalFormatting sqref="Q19:AH22">
    <cfRule type="cellIs" dxfId="48" priority="29" operator="greaterThan">
      <formula>"O"</formula>
    </cfRule>
  </conditionalFormatting>
  <conditionalFormatting sqref="Q24:AH24">
    <cfRule type="cellIs" dxfId="47" priority="127" operator="greaterThan">
      <formula>"O"</formula>
    </cfRule>
  </conditionalFormatting>
  <conditionalFormatting sqref="Q28:AH29">
    <cfRule type="cellIs" dxfId="46" priority="21" operator="greaterThan">
      <formula>"O"</formula>
    </cfRule>
  </conditionalFormatting>
  <conditionalFormatting sqref="Q40:AH40">
    <cfRule type="cellIs" dxfId="45" priority="9" operator="greaterThan">
      <formula>"O"</formula>
    </cfRule>
  </conditionalFormatting>
  <conditionalFormatting sqref="Q59:AH62">
    <cfRule type="cellIs" dxfId="44" priority="6" operator="greaterThan">
      <formula>"O"</formula>
    </cfRule>
  </conditionalFormatting>
  <conditionalFormatting sqref="Q68:AH72">
    <cfRule type="cellIs" dxfId="43" priority="33" operator="greaterThan">
      <formula>"O"</formula>
    </cfRule>
  </conditionalFormatting>
  <conditionalFormatting sqref="R30 R31:AH31 Q32:AH34">
    <cfRule type="cellIs" dxfId="42" priority="42" operator="greaterThan">
      <formula>"O"</formula>
    </cfRule>
  </conditionalFormatting>
  <conditionalFormatting sqref="R58:V58 X58:AH58">
    <cfRule type="cellIs" dxfId="41" priority="8" operator="greaterThan">
      <formula>"O"</formula>
    </cfRule>
  </conditionalFormatting>
  <conditionalFormatting sqref="R35:AH35">
    <cfRule type="cellIs" dxfId="40" priority="16" operator="greaterThan">
      <formula>"O"</formula>
    </cfRule>
  </conditionalFormatting>
  <conditionalFormatting sqref="S35:S37">
    <cfRule type="cellIs" dxfId="39" priority="18" operator="greaterThan">
      <formula>"O"</formula>
    </cfRule>
  </conditionalFormatting>
  <conditionalFormatting sqref="S55">
    <cfRule type="cellIs" dxfId="38" priority="2" operator="greaterThan">
      <formula>"O"</formula>
    </cfRule>
  </conditionalFormatting>
  <conditionalFormatting sqref="S18:Z18">
    <cfRule type="cellIs" dxfId="37" priority="1" operator="greaterThan">
      <formula>"O"</formula>
    </cfRule>
  </conditionalFormatting>
  <conditionalFormatting sqref="T30:AH30">
    <cfRule type="cellIs" dxfId="36" priority="20" operator="greaterThan">
      <formula>"O"</formula>
    </cfRule>
  </conditionalFormatting>
  <conditionalFormatting sqref="T55:AH56">
    <cfRule type="cellIs" dxfId="35" priority="5" operator="greaterThan">
      <formula>"O"</formula>
    </cfRule>
  </conditionalFormatting>
  <conditionalFormatting sqref="W25:W26">
    <cfRule type="cellIs" dxfId="34" priority="23" operator="greaterThan">
      <formula>"O"</formula>
    </cfRule>
  </conditionalFormatting>
  <conditionalFormatting sqref="X25:AH27">
    <cfRule type="cellIs" dxfId="33" priority="91" operator="greaterThan">
      <formula>"O"</formula>
    </cfRule>
  </conditionalFormatting>
  <conditionalFormatting sqref="AC63:AH66 Q66:AB66">
    <cfRule type="cellIs" dxfId="32" priority="35" operator="greaterThan">
      <formula>"O"</formula>
    </cfRule>
  </conditionalFormatting>
  <pageMargins left="0.7" right="0.7" top="0.75" bottom="0.75" header="0.3" footer="0.3"/>
  <pageSetup paperSize="9" orientation="portrait"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tint="-0.14999847407452621"/>
  </sheetPr>
  <dimension ref="B2:AK42"/>
  <sheetViews>
    <sheetView topLeftCell="Q28" workbookViewId="0">
      <selection activeCell="X29" sqref="X29"/>
    </sheetView>
  </sheetViews>
  <sheetFormatPr baseColWidth="10" defaultColWidth="11.44140625" defaultRowHeight="10.199999999999999" x14ac:dyDescent="0.2"/>
  <cols>
    <col min="1" max="1" width="2.88671875" style="1" customWidth="1"/>
    <col min="2" max="2" width="29.5546875" style="2" customWidth="1"/>
    <col min="3" max="3" width="23.109375" style="1" customWidth="1"/>
    <col min="4" max="4" width="6.109375" style="2" customWidth="1"/>
    <col min="5" max="5" width="66.88671875" style="1" customWidth="1"/>
    <col min="6" max="6" width="13.44140625" style="3" customWidth="1"/>
    <col min="7" max="7" width="40.6640625" style="1" customWidth="1"/>
    <col min="8" max="8" width="23.88671875" style="2" customWidth="1"/>
    <col min="9" max="9" width="52.44140625" style="1" customWidth="1"/>
    <col min="10" max="10" width="22.88671875" style="2" customWidth="1"/>
    <col min="11" max="12" width="6.109375" style="1" hidden="1" customWidth="1"/>
    <col min="13" max="14" width="10.109375" style="1" customWidth="1"/>
    <col min="15" max="16" width="9.6640625" style="1" customWidth="1"/>
    <col min="17" max="32" width="9.109375" style="2" customWidth="1"/>
    <col min="33" max="33" width="10.44140625" style="2" customWidth="1"/>
    <col min="34" max="34" width="10.6640625" style="2" customWidth="1"/>
    <col min="35" max="35" width="15.5546875" style="1" customWidth="1"/>
    <col min="36" max="36" width="9.109375" style="1" customWidth="1"/>
    <col min="37" max="37" width="15.5546875" style="1" customWidth="1"/>
    <col min="38" max="16384" width="11.44140625" style="1"/>
  </cols>
  <sheetData>
    <row r="2" spans="2:37" ht="20.25" customHeight="1" x14ac:dyDescent="0.2">
      <c r="B2" s="291" t="s">
        <v>0</v>
      </c>
      <c r="C2" s="291"/>
      <c r="D2" s="292" t="s">
        <v>105</v>
      </c>
      <c r="E2" s="293"/>
      <c r="F2" s="293"/>
      <c r="G2" s="293"/>
      <c r="H2" s="293"/>
      <c r="I2" s="293"/>
      <c r="J2" s="293"/>
      <c r="K2" s="293"/>
      <c r="L2" s="293"/>
      <c r="M2" s="293"/>
      <c r="N2" s="293"/>
      <c r="O2" s="293"/>
      <c r="P2" s="293"/>
      <c r="Q2" s="293"/>
      <c r="R2" s="293"/>
      <c r="S2" s="293"/>
      <c r="T2" s="293"/>
      <c r="U2" s="293"/>
      <c r="V2" s="293"/>
      <c r="W2" s="293"/>
      <c r="X2" s="293"/>
      <c r="Y2" s="293"/>
      <c r="Z2" s="293"/>
      <c r="AA2" s="293"/>
      <c r="AB2" s="293"/>
      <c r="AC2" s="293"/>
      <c r="AD2" s="293"/>
      <c r="AE2" s="293"/>
      <c r="AF2" s="293"/>
      <c r="AG2" s="294"/>
      <c r="AH2" s="301" t="s">
        <v>1</v>
      </c>
      <c r="AI2" s="301"/>
      <c r="AJ2" s="301"/>
      <c r="AK2" s="301"/>
    </row>
    <row r="3" spans="2:37" ht="30" customHeight="1" x14ac:dyDescent="0.25">
      <c r="B3" s="291"/>
      <c r="C3" s="291"/>
      <c r="D3" s="295"/>
      <c r="E3" s="296"/>
      <c r="F3" s="296"/>
      <c r="G3" s="296"/>
      <c r="H3" s="296"/>
      <c r="I3" s="296"/>
      <c r="J3" s="296"/>
      <c r="K3" s="296"/>
      <c r="L3" s="296"/>
      <c r="M3" s="296"/>
      <c r="N3" s="296"/>
      <c r="O3" s="296"/>
      <c r="P3" s="296"/>
      <c r="Q3" s="296"/>
      <c r="R3" s="296"/>
      <c r="S3" s="296"/>
      <c r="T3" s="296"/>
      <c r="U3" s="296"/>
      <c r="V3" s="296"/>
      <c r="W3" s="296"/>
      <c r="X3" s="296"/>
      <c r="Y3" s="296"/>
      <c r="Z3" s="296"/>
      <c r="AA3" s="296"/>
      <c r="AB3" s="296"/>
      <c r="AC3" s="296"/>
      <c r="AD3" s="296"/>
      <c r="AE3" s="296"/>
      <c r="AF3" s="296"/>
      <c r="AG3" s="297"/>
      <c r="AH3" s="302" t="s">
        <v>245</v>
      </c>
      <c r="AI3" s="302"/>
      <c r="AJ3" s="303" t="s">
        <v>2</v>
      </c>
      <c r="AK3" s="303"/>
    </row>
    <row r="4" spans="2:37" ht="26.25" customHeight="1" x14ac:dyDescent="0.25">
      <c r="B4" s="291"/>
      <c r="C4" s="291"/>
      <c r="D4" s="298"/>
      <c r="E4" s="299"/>
      <c r="F4" s="299"/>
      <c r="G4" s="299"/>
      <c r="H4" s="299"/>
      <c r="I4" s="299"/>
      <c r="J4" s="299"/>
      <c r="K4" s="299"/>
      <c r="L4" s="299"/>
      <c r="M4" s="299"/>
      <c r="N4" s="299"/>
      <c r="O4" s="299"/>
      <c r="P4" s="299"/>
      <c r="Q4" s="299"/>
      <c r="R4" s="299"/>
      <c r="S4" s="299"/>
      <c r="T4" s="299"/>
      <c r="U4" s="299"/>
      <c r="V4" s="299"/>
      <c r="W4" s="299"/>
      <c r="X4" s="299"/>
      <c r="Y4" s="299"/>
      <c r="Z4" s="299"/>
      <c r="AA4" s="299"/>
      <c r="AB4" s="299"/>
      <c r="AC4" s="299"/>
      <c r="AD4" s="299"/>
      <c r="AE4" s="299"/>
      <c r="AF4" s="299"/>
      <c r="AG4" s="300"/>
      <c r="AH4" s="304" t="s">
        <v>246</v>
      </c>
      <c r="AI4" s="304"/>
      <c r="AJ4" s="304"/>
      <c r="AK4" s="304"/>
    </row>
    <row r="5" spans="2:37" ht="6.75" customHeight="1" x14ac:dyDescent="0.3">
      <c r="B5" s="47"/>
      <c r="AI5" s="4"/>
      <c r="AJ5"/>
      <c r="AK5"/>
    </row>
    <row r="6" spans="2:37" ht="24" customHeight="1" x14ac:dyDescent="0.3">
      <c r="B6" s="5" t="s">
        <v>3</v>
      </c>
      <c r="C6" s="268">
        <v>2024</v>
      </c>
      <c r="D6" s="269"/>
      <c r="E6" s="269"/>
      <c r="F6" s="269"/>
      <c r="G6" s="269"/>
      <c r="H6" s="269"/>
      <c r="I6" s="269"/>
      <c r="J6" s="269"/>
      <c r="K6" s="269"/>
      <c r="L6" s="269"/>
      <c r="M6" s="269"/>
      <c r="N6" s="269"/>
      <c r="O6" s="269"/>
      <c r="P6" s="269"/>
      <c r="Q6" s="269"/>
      <c r="R6" s="269"/>
      <c r="S6" s="269"/>
      <c r="T6" s="269"/>
      <c r="U6" s="269"/>
      <c r="V6" s="269"/>
      <c r="W6" s="269"/>
      <c r="X6" s="269"/>
      <c r="Y6" s="269"/>
      <c r="Z6" s="269"/>
      <c r="AA6" s="269"/>
      <c r="AB6" s="269"/>
      <c r="AC6" s="269"/>
      <c r="AD6" s="269"/>
      <c r="AE6" s="269"/>
      <c r="AF6" s="269"/>
      <c r="AG6" s="269"/>
      <c r="AH6" s="269"/>
      <c r="AI6" s="269"/>
      <c r="AJ6" s="269"/>
      <c r="AK6" s="270"/>
    </row>
    <row r="7" spans="2:37" ht="24" customHeight="1" x14ac:dyDescent="0.2">
      <c r="B7" s="6" t="s">
        <v>4</v>
      </c>
      <c r="C7" s="271" t="s">
        <v>5</v>
      </c>
      <c r="D7" s="272"/>
      <c r="E7" s="272"/>
      <c r="F7" s="272"/>
      <c r="G7" s="272"/>
      <c r="H7" s="272"/>
      <c r="I7" s="272"/>
      <c r="J7" s="272"/>
      <c r="K7" s="272"/>
      <c r="L7" s="272"/>
      <c r="M7" s="272"/>
      <c r="N7" s="272"/>
      <c r="O7" s="272"/>
      <c r="P7" s="272"/>
      <c r="Q7" s="272"/>
      <c r="R7" s="272"/>
      <c r="S7" s="272"/>
      <c r="T7" s="272"/>
      <c r="U7" s="272"/>
      <c r="V7" s="272"/>
      <c r="W7" s="272"/>
      <c r="X7" s="272"/>
      <c r="Y7" s="272"/>
      <c r="Z7" s="272"/>
      <c r="AA7" s="272"/>
      <c r="AB7" s="272"/>
      <c r="AC7" s="272"/>
      <c r="AD7" s="272"/>
      <c r="AE7" s="272"/>
      <c r="AF7" s="272"/>
      <c r="AG7" s="272"/>
      <c r="AH7" s="272"/>
      <c r="AI7" s="272"/>
      <c r="AJ7" s="272"/>
      <c r="AK7" s="273"/>
    </row>
    <row r="8" spans="2:37" ht="24" customHeight="1" x14ac:dyDescent="0.2">
      <c r="B8" s="6" t="s">
        <v>6</v>
      </c>
      <c r="C8" s="274" t="s">
        <v>7</v>
      </c>
      <c r="D8" s="274"/>
      <c r="E8" s="274"/>
      <c r="F8" s="274"/>
      <c r="G8" s="274"/>
      <c r="H8" s="274"/>
      <c r="I8" s="274"/>
      <c r="J8" s="274"/>
      <c r="K8" s="274"/>
      <c r="L8" s="274"/>
      <c r="M8" s="274"/>
      <c r="N8" s="274"/>
      <c r="O8" s="274"/>
      <c r="P8" s="274"/>
      <c r="Q8" s="274"/>
      <c r="R8" s="274"/>
      <c r="S8" s="274"/>
      <c r="T8" s="274"/>
      <c r="U8" s="274"/>
      <c r="V8" s="274"/>
      <c r="W8" s="274"/>
      <c r="X8" s="274"/>
      <c r="Y8" s="274"/>
      <c r="Z8" s="274"/>
      <c r="AA8" s="274"/>
      <c r="AB8" s="274"/>
      <c r="AC8" s="274"/>
      <c r="AD8" s="274"/>
      <c r="AE8" s="274"/>
      <c r="AF8" s="274"/>
      <c r="AG8" s="274"/>
      <c r="AH8" s="274"/>
      <c r="AI8" s="274"/>
      <c r="AJ8" s="274"/>
      <c r="AK8" s="274"/>
    </row>
    <row r="9" spans="2:37" s="8" customFormat="1" ht="13.2" x14ac:dyDescent="0.25">
      <c r="B9" s="7"/>
      <c r="D9" s="9"/>
      <c r="E9" s="10"/>
      <c r="F9" s="11"/>
      <c r="H9" s="9"/>
      <c r="J9" s="9"/>
      <c r="K9" s="10"/>
      <c r="L9" s="10"/>
      <c r="M9" s="10"/>
      <c r="N9" s="10"/>
      <c r="O9" s="10"/>
      <c r="P9" s="10"/>
      <c r="Q9" s="12"/>
      <c r="R9" s="13"/>
      <c r="S9" s="12"/>
      <c r="T9" s="13"/>
      <c r="U9" s="12"/>
      <c r="V9" s="13"/>
      <c r="W9" s="12"/>
      <c r="X9" s="13"/>
      <c r="Y9" s="12"/>
      <c r="Z9" s="13"/>
      <c r="AA9" s="12"/>
      <c r="AB9" s="13"/>
      <c r="AC9" s="12"/>
      <c r="AD9" s="13"/>
      <c r="AE9" s="12"/>
      <c r="AF9" s="13"/>
      <c r="AG9" s="13"/>
      <c r="AH9" s="13"/>
      <c r="AI9" s="12"/>
      <c r="AJ9" s="12"/>
    </row>
    <row r="10" spans="2:37" ht="21.75" customHeight="1" x14ac:dyDescent="0.2">
      <c r="B10" s="275" t="s">
        <v>8</v>
      </c>
      <c r="C10" s="260" t="s">
        <v>9</v>
      </c>
      <c r="D10" s="278" t="s">
        <v>10</v>
      </c>
      <c r="E10" s="279"/>
      <c r="F10" s="280"/>
      <c r="G10" s="260" t="s">
        <v>11</v>
      </c>
      <c r="H10" s="282" t="s">
        <v>12</v>
      </c>
      <c r="I10" s="282" t="s">
        <v>13</v>
      </c>
      <c r="J10" s="282" t="s">
        <v>14</v>
      </c>
      <c r="K10" s="283" t="s">
        <v>15</v>
      </c>
      <c r="L10" s="284"/>
      <c r="M10" s="284"/>
      <c r="N10" s="284"/>
      <c r="O10" s="284"/>
      <c r="P10" s="284"/>
      <c r="Q10" s="284"/>
      <c r="R10" s="284"/>
      <c r="S10" s="284"/>
      <c r="T10" s="284"/>
      <c r="U10" s="284"/>
      <c r="V10" s="284"/>
      <c r="W10" s="284"/>
      <c r="X10" s="284"/>
      <c r="Y10" s="284"/>
      <c r="Z10" s="284"/>
      <c r="AA10" s="284"/>
      <c r="AB10" s="284"/>
      <c r="AC10" s="284"/>
      <c r="AD10" s="284"/>
      <c r="AE10" s="284"/>
      <c r="AF10" s="284"/>
      <c r="AG10" s="284"/>
      <c r="AH10" s="284"/>
      <c r="AI10" s="284"/>
      <c r="AJ10" s="285"/>
      <c r="AK10" s="286" t="s">
        <v>16</v>
      </c>
    </row>
    <row r="11" spans="2:37" ht="32.25" customHeight="1" x14ac:dyDescent="0.2">
      <c r="B11" s="267"/>
      <c r="C11" s="276"/>
      <c r="D11" s="287" t="s">
        <v>17</v>
      </c>
      <c r="E11" s="287" t="s">
        <v>18</v>
      </c>
      <c r="F11" s="289" t="s">
        <v>19</v>
      </c>
      <c r="G11" s="281"/>
      <c r="H11" s="276"/>
      <c r="I11" s="276"/>
      <c r="J11" s="276"/>
      <c r="K11" s="267" t="s">
        <v>20</v>
      </c>
      <c r="L11" s="267"/>
      <c r="M11" s="267" t="s">
        <v>21</v>
      </c>
      <c r="N11" s="267"/>
      <c r="O11" s="267" t="s">
        <v>22</v>
      </c>
      <c r="P11" s="267"/>
      <c r="Q11" s="267" t="s">
        <v>23</v>
      </c>
      <c r="R11" s="267"/>
      <c r="S11" s="267" t="s">
        <v>24</v>
      </c>
      <c r="T11" s="267"/>
      <c r="U11" s="267" t="s">
        <v>25</v>
      </c>
      <c r="V11" s="267"/>
      <c r="W11" s="267" t="s">
        <v>26</v>
      </c>
      <c r="X11" s="267"/>
      <c r="Y11" s="267" t="s">
        <v>27</v>
      </c>
      <c r="Z11" s="267"/>
      <c r="AA11" s="267" t="s">
        <v>28</v>
      </c>
      <c r="AB11" s="267"/>
      <c r="AC11" s="267" t="s">
        <v>29</v>
      </c>
      <c r="AD11" s="267"/>
      <c r="AE11" s="267" t="s">
        <v>30</v>
      </c>
      <c r="AF11" s="267"/>
      <c r="AG11" s="267" t="s">
        <v>31</v>
      </c>
      <c r="AH11" s="267"/>
      <c r="AI11" s="267" t="s">
        <v>32</v>
      </c>
      <c r="AJ11" s="267"/>
      <c r="AK11" s="286"/>
    </row>
    <row r="12" spans="2:37" ht="53.25" customHeight="1" x14ac:dyDescent="0.2">
      <c r="B12" s="267"/>
      <c r="C12" s="277"/>
      <c r="D12" s="288"/>
      <c r="E12" s="288"/>
      <c r="F12" s="290"/>
      <c r="G12" s="261"/>
      <c r="H12" s="277"/>
      <c r="I12" s="277"/>
      <c r="J12" s="277"/>
      <c r="K12" s="90" t="s">
        <v>33</v>
      </c>
      <c r="L12" s="14" t="s">
        <v>34</v>
      </c>
      <c r="M12" s="90" t="s">
        <v>33</v>
      </c>
      <c r="N12" s="14" t="s">
        <v>34</v>
      </c>
      <c r="O12" s="90" t="s">
        <v>140</v>
      </c>
      <c r="P12" s="14" t="s">
        <v>141</v>
      </c>
      <c r="Q12" s="15" t="s">
        <v>140</v>
      </c>
      <c r="R12" s="16" t="s">
        <v>141</v>
      </c>
      <c r="S12" s="15" t="s">
        <v>140</v>
      </c>
      <c r="T12" s="16" t="s">
        <v>141</v>
      </c>
      <c r="U12" s="15" t="s">
        <v>140</v>
      </c>
      <c r="V12" s="16" t="s">
        <v>141</v>
      </c>
      <c r="W12" s="15" t="s">
        <v>140</v>
      </c>
      <c r="X12" s="16" t="s">
        <v>141</v>
      </c>
      <c r="Y12" s="15" t="s">
        <v>140</v>
      </c>
      <c r="Z12" s="16" t="s">
        <v>141</v>
      </c>
      <c r="AA12" s="15" t="s">
        <v>140</v>
      </c>
      <c r="AB12" s="16" t="s">
        <v>141</v>
      </c>
      <c r="AC12" s="15" t="s">
        <v>140</v>
      </c>
      <c r="AD12" s="16" t="s">
        <v>141</v>
      </c>
      <c r="AE12" s="15" t="s">
        <v>140</v>
      </c>
      <c r="AF12" s="16" t="s">
        <v>141</v>
      </c>
      <c r="AG12" s="15" t="s">
        <v>140</v>
      </c>
      <c r="AH12" s="16" t="s">
        <v>141</v>
      </c>
      <c r="AI12" s="15" t="s">
        <v>140</v>
      </c>
      <c r="AJ12" s="16" t="s">
        <v>141</v>
      </c>
      <c r="AK12" s="286"/>
    </row>
    <row r="13" spans="2:37" ht="27.75" customHeight="1" x14ac:dyDescent="0.2">
      <c r="B13" s="26" t="s">
        <v>41</v>
      </c>
      <c r="C13" s="97">
        <f>$F13/100</f>
        <v>0.02</v>
      </c>
      <c r="D13" s="27"/>
      <c r="E13" s="28"/>
      <c r="F13" s="136">
        <f>+F14</f>
        <v>2</v>
      </c>
      <c r="G13" s="28"/>
      <c r="H13" s="29"/>
      <c r="I13" s="28"/>
      <c r="J13" s="30"/>
      <c r="K13" s="22"/>
      <c r="L13" s="23"/>
      <c r="M13" s="22"/>
      <c r="N13" s="23"/>
      <c r="O13" s="22"/>
      <c r="P13" s="23"/>
      <c r="Q13" s="31"/>
      <c r="R13" s="32"/>
      <c r="S13" s="31"/>
      <c r="T13" s="32"/>
      <c r="U13" s="31"/>
      <c r="V13" s="32"/>
      <c r="W13" s="31"/>
      <c r="X13" s="32"/>
      <c r="Y13" s="31"/>
      <c r="Z13" s="32"/>
      <c r="AA13" s="31"/>
      <c r="AB13" s="32"/>
      <c r="AC13" s="31"/>
      <c r="AD13" s="32"/>
      <c r="AE13" s="31"/>
      <c r="AF13" s="32"/>
      <c r="AG13" s="31"/>
      <c r="AH13" s="32"/>
      <c r="AI13" s="52"/>
      <c r="AJ13" s="32"/>
      <c r="AK13" s="32"/>
    </row>
    <row r="14" spans="2:37" s="61" customFormat="1" ht="114.75" customHeight="1" x14ac:dyDescent="0.25">
      <c r="B14" s="57" t="s">
        <v>146</v>
      </c>
      <c r="C14" s="65" t="s">
        <v>193</v>
      </c>
      <c r="D14" s="144">
        <v>3</v>
      </c>
      <c r="E14" s="65" t="s">
        <v>194</v>
      </c>
      <c r="F14" s="132">
        <v>2</v>
      </c>
      <c r="G14" s="50" t="s">
        <v>45</v>
      </c>
      <c r="H14" s="50" t="s">
        <v>147</v>
      </c>
      <c r="I14" s="65" t="s">
        <v>226</v>
      </c>
      <c r="J14" s="50" t="s">
        <v>40</v>
      </c>
      <c r="K14" s="58"/>
      <c r="L14" s="58"/>
      <c r="M14" s="58"/>
      <c r="N14" s="58"/>
      <c r="O14" s="25"/>
      <c r="P14" s="58"/>
      <c r="Q14" s="75">
        <v>1</v>
      </c>
      <c r="R14" s="59"/>
      <c r="S14" s="93"/>
      <c r="T14" s="40"/>
      <c r="U14" s="93"/>
      <c r="V14" s="59"/>
      <c r="W14" s="59"/>
      <c r="X14" s="59"/>
      <c r="Y14" s="59"/>
      <c r="Z14" s="59"/>
      <c r="AA14" s="75">
        <v>1</v>
      </c>
      <c r="AB14" s="59"/>
      <c r="AC14" s="59"/>
      <c r="AD14" s="59"/>
      <c r="AE14" s="59"/>
      <c r="AF14" s="59"/>
      <c r="AG14" s="59"/>
      <c r="AH14" s="59"/>
      <c r="AI14" s="60">
        <f t="shared" ref="AI14" si="0">K14+M14+O14+Q14+S14+U14+W14+Y14+AA14+AC14+AE14+AG14</f>
        <v>2</v>
      </c>
      <c r="AJ14" s="33">
        <f>L14+N14+P14+R14+T14+V14+X14+Z14+AB14+AD14+AF14+AH14</f>
        <v>0</v>
      </c>
      <c r="AK14" s="54">
        <f>AJ14/AI14</f>
        <v>0</v>
      </c>
    </row>
    <row r="15" spans="2:37" s="61" customFormat="1" ht="24.75" customHeight="1" x14ac:dyDescent="0.25">
      <c r="B15" s="26" t="s">
        <v>43</v>
      </c>
      <c r="C15" s="97">
        <f>$F15/100</f>
        <v>7.4999999999999997E-2</v>
      </c>
      <c r="D15" s="27"/>
      <c r="E15" s="28"/>
      <c r="F15" s="136">
        <f>SUM(F16:F19)</f>
        <v>7.5</v>
      </c>
      <c r="G15" s="28"/>
      <c r="H15" s="29"/>
      <c r="I15" s="28"/>
      <c r="J15" s="30"/>
      <c r="K15" s="22"/>
      <c r="L15" s="23"/>
      <c r="M15" s="22"/>
      <c r="N15" s="23"/>
      <c r="O15" s="22"/>
      <c r="P15" s="23"/>
      <c r="Q15" s="31"/>
      <c r="R15" s="32"/>
      <c r="S15" s="31"/>
      <c r="T15" s="32"/>
      <c r="U15" s="31"/>
      <c r="V15" s="32"/>
      <c r="W15" s="31"/>
      <c r="X15" s="32"/>
      <c r="Y15" s="31"/>
      <c r="Z15" s="32"/>
      <c r="AA15" s="31"/>
      <c r="AB15" s="32"/>
      <c r="AC15" s="31"/>
      <c r="AD15" s="32"/>
      <c r="AE15" s="31"/>
      <c r="AF15" s="32"/>
      <c r="AG15" s="31"/>
      <c r="AH15" s="32"/>
      <c r="AI15" s="52"/>
      <c r="AJ15" s="32"/>
      <c r="AK15" s="32"/>
    </row>
    <row r="16" spans="2:37" s="61" customFormat="1" ht="95.4" customHeight="1" x14ac:dyDescent="0.25">
      <c r="B16" s="254" t="s">
        <v>44</v>
      </c>
      <c r="C16" s="257" t="s">
        <v>184</v>
      </c>
      <c r="D16" s="62">
        <v>4</v>
      </c>
      <c r="E16" s="78" t="s">
        <v>185</v>
      </c>
      <c r="F16" s="64">
        <v>1</v>
      </c>
      <c r="G16" s="50" t="s">
        <v>45</v>
      </c>
      <c r="H16" s="62" t="s">
        <v>46</v>
      </c>
      <c r="I16" s="55" t="s">
        <v>47</v>
      </c>
      <c r="J16" s="50" t="s">
        <v>40</v>
      </c>
      <c r="K16" s="58"/>
      <c r="L16" s="58"/>
      <c r="M16" s="58"/>
      <c r="N16" s="58"/>
      <c r="O16" s="58"/>
      <c r="P16" s="58"/>
      <c r="Q16" s="75">
        <v>1</v>
      </c>
      <c r="R16" s="59"/>
      <c r="S16" s="93"/>
      <c r="T16" s="93"/>
      <c r="U16" s="93"/>
      <c r="V16" s="59"/>
      <c r="W16" s="59"/>
      <c r="X16" s="59"/>
      <c r="Y16" s="59"/>
      <c r="Z16" s="59"/>
      <c r="AA16" s="59"/>
      <c r="AB16" s="59"/>
      <c r="AC16" s="59"/>
      <c r="AD16" s="59"/>
      <c r="AE16" s="59"/>
      <c r="AF16" s="59"/>
      <c r="AG16" s="59"/>
      <c r="AH16" s="59"/>
      <c r="AI16" s="60">
        <f t="shared" ref="AI16:AJ19" si="1">K16+M16+O16+Q16+S16+U16+W16+Y16+AA16+AC16+AE16+AG16</f>
        <v>1</v>
      </c>
      <c r="AJ16" s="53">
        <f t="shared" si="1"/>
        <v>0</v>
      </c>
      <c r="AK16" s="54">
        <f t="shared" ref="AK16:AK29" si="2">AJ16/AI16</f>
        <v>0</v>
      </c>
    </row>
    <row r="17" spans="2:37" s="61" customFormat="1" ht="95.4" customHeight="1" x14ac:dyDescent="0.25">
      <c r="B17" s="255"/>
      <c r="C17" s="258"/>
      <c r="D17" s="62">
        <v>5</v>
      </c>
      <c r="E17" s="55" t="s">
        <v>201</v>
      </c>
      <c r="F17" s="64">
        <v>3</v>
      </c>
      <c r="G17" s="50" t="s">
        <v>45</v>
      </c>
      <c r="H17" s="62" t="s">
        <v>111</v>
      </c>
      <c r="I17" s="55" t="s">
        <v>112</v>
      </c>
      <c r="J17" s="50" t="s">
        <v>40</v>
      </c>
      <c r="K17" s="58"/>
      <c r="L17" s="58"/>
      <c r="M17" s="58"/>
      <c r="N17" s="58"/>
      <c r="O17" s="58"/>
      <c r="P17" s="58"/>
      <c r="Q17" s="75">
        <v>1</v>
      </c>
      <c r="R17" s="59"/>
      <c r="S17" s="93"/>
      <c r="T17" s="93"/>
      <c r="U17" s="93"/>
      <c r="V17" s="93"/>
      <c r="W17" s="75">
        <v>1</v>
      </c>
      <c r="X17" s="93"/>
      <c r="Y17" s="93"/>
      <c r="Z17" s="93"/>
      <c r="AA17" s="93"/>
      <c r="AB17" s="59"/>
      <c r="AC17" s="75">
        <v>1</v>
      </c>
      <c r="AD17" s="59"/>
      <c r="AE17" s="59"/>
      <c r="AF17" s="59"/>
      <c r="AG17" s="59"/>
      <c r="AH17" s="59"/>
      <c r="AI17" s="60">
        <f t="shared" si="1"/>
        <v>3</v>
      </c>
      <c r="AJ17" s="53">
        <f t="shared" si="1"/>
        <v>0</v>
      </c>
      <c r="AK17" s="54">
        <f t="shared" si="2"/>
        <v>0</v>
      </c>
    </row>
    <row r="18" spans="2:37" s="61" customFormat="1" ht="56.4" customHeight="1" x14ac:dyDescent="0.25">
      <c r="B18" s="256"/>
      <c r="C18" s="259"/>
      <c r="D18" s="144">
        <v>8</v>
      </c>
      <c r="E18" s="65" t="s">
        <v>110</v>
      </c>
      <c r="F18" s="64">
        <v>2</v>
      </c>
      <c r="G18" s="50" t="s">
        <v>45</v>
      </c>
      <c r="H18" s="62" t="s">
        <v>111</v>
      </c>
      <c r="I18" s="55" t="s">
        <v>113</v>
      </c>
      <c r="J18" s="50" t="s">
        <v>40</v>
      </c>
      <c r="K18" s="58"/>
      <c r="L18" s="58"/>
      <c r="M18" s="58"/>
      <c r="N18" s="58"/>
      <c r="O18" s="58"/>
      <c r="P18" s="58"/>
      <c r="Q18" s="59"/>
      <c r="R18" s="59"/>
      <c r="S18" s="75">
        <v>1</v>
      </c>
      <c r="T18" s="59"/>
      <c r="U18" s="93"/>
      <c r="V18" s="59"/>
      <c r="W18" s="59"/>
      <c r="X18" s="59"/>
      <c r="Y18" s="59"/>
      <c r="Z18" s="59"/>
      <c r="AA18" s="75">
        <v>1</v>
      </c>
      <c r="AB18" s="59"/>
      <c r="AC18" s="59"/>
      <c r="AD18" s="59"/>
      <c r="AE18" s="59"/>
      <c r="AF18" s="59"/>
      <c r="AG18" s="59"/>
      <c r="AH18" s="59"/>
      <c r="AI18" s="60">
        <f t="shared" si="1"/>
        <v>2</v>
      </c>
      <c r="AJ18" s="53">
        <f t="shared" si="1"/>
        <v>0</v>
      </c>
      <c r="AK18" s="54">
        <f t="shared" si="2"/>
        <v>0</v>
      </c>
    </row>
    <row r="19" spans="2:37" s="61" customFormat="1" ht="94.95" customHeight="1" x14ac:dyDescent="0.25">
      <c r="B19" s="77" t="s">
        <v>48</v>
      </c>
      <c r="C19" s="77" t="s">
        <v>206</v>
      </c>
      <c r="D19" s="160">
        <v>12</v>
      </c>
      <c r="E19" s="80" t="s">
        <v>233</v>
      </c>
      <c r="F19" s="56">
        <v>1.5</v>
      </c>
      <c r="G19" s="144" t="s">
        <v>45</v>
      </c>
      <c r="H19" s="144" t="s">
        <v>109</v>
      </c>
      <c r="I19" s="63" t="s">
        <v>234</v>
      </c>
      <c r="J19" s="50" t="s">
        <v>40</v>
      </c>
      <c r="K19" s="34"/>
      <c r="L19" s="34"/>
      <c r="M19" s="34"/>
      <c r="N19" s="34"/>
      <c r="O19" s="34"/>
      <c r="P19" s="34"/>
      <c r="Q19" s="76">
        <v>0.5</v>
      </c>
      <c r="R19" s="35"/>
      <c r="S19" s="35"/>
      <c r="T19" s="35"/>
      <c r="U19" s="35"/>
      <c r="V19" s="35"/>
      <c r="W19" s="76">
        <v>0.5</v>
      </c>
      <c r="X19" s="35"/>
      <c r="Y19" s="35"/>
      <c r="Z19" s="35"/>
      <c r="AA19" s="35"/>
      <c r="AB19" s="35"/>
      <c r="AC19" s="76">
        <v>0.5</v>
      </c>
      <c r="AD19" s="35"/>
      <c r="AE19" s="35"/>
      <c r="AF19" s="35"/>
      <c r="AG19" s="35"/>
      <c r="AH19" s="35"/>
      <c r="AI19" s="52">
        <f t="shared" si="1"/>
        <v>1.5</v>
      </c>
      <c r="AJ19" s="53">
        <f t="shared" si="1"/>
        <v>0</v>
      </c>
      <c r="AK19" s="54">
        <f t="shared" si="2"/>
        <v>0</v>
      </c>
    </row>
    <row r="20" spans="2:37" s="61" customFormat="1" ht="22.5" customHeight="1" x14ac:dyDescent="0.25">
      <c r="B20" s="26" t="s">
        <v>50</v>
      </c>
      <c r="C20" s="97">
        <f>$F20/100</f>
        <v>0.06</v>
      </c>
      <c r="D20" s="27"/>
      <c r="E20" s="28" t="s">
        <v>51</v>
      </c>
      <c r="F20" s="180">
        <f>SUM(F21:F24)</f>
        <v>6</v>
      </c>
      <c r="G20" s="28"/>
      <c r="H20" s="29"/>
      <c r="I20" s="28"/>
      <c r="J20" s="30"/>
      <c r="K20" s="22"/>
      <c r="L20" s="23"/>
      <c r="M20" s="22"/>
      <c r="N20" s="23"/>
      <c r="O20" s="22"/>
      <c r="P20" s="23"/>
      <c r="Q20" s="31"/>
      <c r="R20" s="32"/>
      <c r="S20" s="31"/>
      <c r="T20" s="32"/>
      <c r="U20" s="31"/>
      <c r="V20" s="32"/>
      <c r="W20" s="31"/>
      <c r="X20" s="32"/>
      <c r="Y20" s="31"/>
      <c r="Z20" s="32"/>
      <c r="AA20" s="31"/>
      <c r="AB20" s="32"/>
      <c r="AC20" s="31"/>
      <c r="AD20" s="32"/>
      <c r="AE20" s="31"/>
      <c r="AF20" s="32"/>
      <c r="AG20" s="31"/>
      <c r="AH20" s="32"/>
      <c r="AI20" s="52"/>
      <c r="AJ20" s="32"/>
      <c r="AK20" s="32"/>
    </row>
    <row r="21" spans="2:37" s="61" customFormat="1" ht="74.400000000000006" customHeight="1" x14ac:dyDescent="0.25">
      <c r="B21" s="181" t="s">
        <v>52</v>
      </c>
      <c r="C21" s="181" t="s">
        <v>170</v>
      </c>
      <c r="D21" s="84">
        <v>17</v>
      </c>
      <c r="E21" s="63" t="s">
        <v>53</v>
      </c>
      <c r="F21" s="64">
        <v>2</v>
      </c>
      <c r="G21" s="86" t="s">
        <v>45</v>
      </c>
      <c r="H21" s="86" t="s">
        <v>54</v>
      </c>
      <c r="I21" s="63" t="s">
        <v>240</v>
      </c>
      <c r="J21" s="50" t="s">
        <v>40</v>
      </c>
      <c r="K21" s="58"/>
      <c r="L21" s="58"/>
      <c r="M21" s="58"/>
      <c r="N21" s="58"/>
      <c r="O21" s="58"/>
      <c r="P21" s="58"/>
      <c r="Q21" s="93"/>
      <c r="R21" s="59"/>
      <c r="S21" s="75">
        <v>2</v>
      </c>
      <c r="T21" s="59"/>
      <c r="U21" s="59"/>
      <c r="V21" s="59"/>
      <c r="W21" s="59"/>
      <c r="X21" s="59"/>
      <c r="Y21" s="59"/>
      <c r="Z21" s="59"/>
      <c r="AA21" s="59"/>
      <c r="AB21" s="59"/>
      <c r="AC21" s="59"/>
      <c r="AD21" s="59"/>
      <c r="AE21" s="59"/>
      <c r="AF21" s="59"/>
      <c r="AG21" s="59"/>
      <c r="AH21" s="59"/>
      <c r="AI21" s="60">
        <f t="shared" ref="AI21:AJ24" si="3">K21+M21+O21+Q21+S21+U21+W21+Y21+AA21+AC21+AE21+AG21</f>
        <v>2</v>
      </c>
      <c r="AJ21" s="53">
        <f t="shared" si="3"/>
        <v>0</v>
      </c>
      <c r="AK21" s="54">
        <f t="shared" si="2"/>
        <v>0</v>
      </c>
    </row>
    <row r="22" spans="2:37" s="61" customFormat="1" ht="121.5" customHeight="1" x14ac:dyDescent="0.25">
      <c r="B22" s="81" t="s">
        <v>55</v>
      </c>
      <c r="C22" s="81" t="s">
        <v>171</v>
      </c>
      <c r="D22" s="150">
        <v>18</v>
      </c>
      <c r="E22" s="65" t="s">
        <v>56</v>
      </c>
      <c r="F22" s="64">
        <v>1</v>
      </c>
      <c r="G22" s="86" t="s">
        <v>45</v>
      </c>
      <c r="H22" s="86" t="s">
        <v>57</v>
      </c>
      <c r="I22" s="63" t="s">
        <v>58</v>
      </c>
      <c r="J22" s="50" t="s">
        <v>40</v>
      </c>
      <c r="K22" s="58"/>
      <c r="L22" s="58"/>
      <c r="M22" s="58"/>
      <c r="N22" s="58"/>
      <c r="O22" s="58"/>
      <c r="P22" s="58"/>
      <c r="Q22" s="93"/>
      <c r="R22" s="59"/>
      <c r="S22" s="59"/>
      <c r="T22" s="59"/>
      <c r="U22" s="59"/>
      <c r="V22" s="59"/>
      <c r="W22" s="59"/>
      <c r="X22" s="59"/>
      <c r="Y22" s="75">
        <v>1</v>
      </c>
      <c r="Z22" s="59"/>
      <c r="AA22" s="59"/>
      <c r="AB22" s="59"/>
      <c r="AC22" s="59"/>
      <c r="AD22" s="59"/>
      <c r="AE22" s="59"/>
      <c r="AF22" s="59"/>
      <c r="AG22" s="59"/>
      <c r="AH22" s="59"/>
      <c r="AI22" s="60">
        <f t="shared" si="3"/>
        <v>1</v>
      </c>
      <c r="AJ22" s="53">
        <f t="shared" si="3"/>
        <v>0</v>
      </c>
      <c r="AK22" s="54">
        <f t="shared" si="2"/>
        <v>0</v>
      </c>
    </row>
    <row r="23" spans="2:37" s="61" customFormat="1" ht="192.6" customHeight="1" x14ac:dyDescent="0.25">
      <c r="B23" s="71" t="s">
        <v>59</v>
      </c>
      <c r="C23" s="36" t="s">
        <v>172</v>
      </c>
      <c r="D23" s="150">
        <v>20</v>
      </c>
      <c r="E23" s="65" t="s">
        <v>60</v>
      </c>
      <c r="F23" s="56">
        <v>2</v>
      </c>
      <c r="G23" s="66" t="s">
        <v>261</v>
      </c>
      <c r="H23" s="66" t="s">
        <v>61</v>
      </c>
      <c r="I23" s="65" t="s">
        <v>211</v>
      </c>
      <c r="J23" s="50" t="s">
        <v>40</v>
      </c>
      <c r="K23" s="58"/>
      <c r="L23" s="58"/>
      <c r="M23" s="58"/>
      <c r="N23" s="58"/>
      <c r="O23" s="58"/>
      <c r="P23" s="58"/>
      <c r="Q23" s="59"/>
      <c r="R23" s="59"/>
      <c r="S23" s="59"/>
      <c r="T23" s="59"/>
      <c r="U23" s="59"/>
      <c r="V23" s="59"/>
      <c r="W23" s="75">
        <v>2</v>
      </c>
      <c r="X23" s="59"/>
      <c r="Y23" s="59"/>
      <c r="Z23" s="59"/>
      <c r="AA23" s="59"/>
      <c r="AB23" s="59"/>
      <c r="AC23" s="59"/>
      <c r="AD23" s="59"/>
      <c r="AE23" s="59"/>
      <c r="AF23" s="59"/>
      <c r="AG23" s="59"/>
      <c r="AH23" s="59"/>
      <c r="AI23" s="52">
        <f t="shared" si="3"/>
        <v>2</v>
      </c>
      <c r="AJ23" s="53">
        <f t="shared" si="3"/>
        <v>0</v>
      </c>
      <c r="AK23" s="54">
        <f t="shared" si="2"/>
        <v>0</v>
      </c>
    </row>
    <row r="24" spans="2:37" s="61" customFormat="1" ht="70.2" customHeight="1" x14ac:dyDescent="0.25">
      <c r="B24" s="82" t="s">
        <v>62</v>
      </c>
      <c r="C24" s="48" t="s">
        <v>173</v>
      </c>
      <c r="D24" s="84">
        <v>21</v>
      </c>
      <c r="E24" s="63" t="s">
        <v>153</v>
      </c>
      <c r="F24" s="64">
        <v>1</v>
      </c>
      <c r="G24" s="85" t="s">
        <v>45</v>
      </c>
      <c r="H24" s="38" t="s">
        <v>63</v>
      </c>
      <c r="I24" s="39" t="s">
        <v>242</v>
      </c>
      <c r="J24" s="50" t="s">
        <v>40</v>
      </c>
      <c r="K24" s="24"/>
      <c r="L24" s="24"/>
      <c r="M24" s="24"/>
      <c r="N24" s="24"/>
      <c r="O24" s="24"/>
      <c r="P24" s="24"/>
      <c r="Q24" s="25"/>
      <c r="R24" s="25"/>
      <c r="S24" s="25"/>
      <c r="T24" s="25"/>
      <c r="U24" s="74">
        <v>1</v>
      </c>
      <c r="V24" s="25"/>
      <c r="W24" s="25"/>
      <c r="X24" s="25"/>
      <c r="Y24" s="25"/>
      <c r="Z24" s="25"/>
      <c r="AA24" s="25"/>
      <c r="AB24" s="25"/>
      <c r="AC24" s="25"/>
      <c r="AD24" s="25"/>
      <c r="AE24" s="25"/>
      <c r="AF24" s="25"/>
      <c r="AG24" s="25"/>
      <c r="AH24" s="25"/>
      <c r="AI24" s="52">
        <f t="shared" si="3"/>
        <v>1</v>
      </c>
      <c r="AJ24" s="53">
        <f t="shared" si="3"/>
        <v>0</v>
      </c>
      <c r="AK24" s="54">
        <f t="shared" si="2"/>
        <v>0</v>
      </c>
    </row>
    <row r="25" spans="2:37" s="61" customFormat="1" ht="22.5" customHeight="1" x14ac:dyDescent="0.25">
      <c r="B25" s="26" t="s">
        <v>64</v>
      </c>
      <c r="C25" s="97">
        <f>$F25/100</f>
        <v>7.0000000000000007E-2</v>
      </c>
      <c r="D25" s="27"/>
      <c r="E25" s="28"/>
      <c r="F25" s="136">
        <f>SUM(F26:F29)</f>
        <v>7</v>
      </c>
      <c r="G25" s="28"/>
      <c r="H25" s="29"/>
      <c r="I25" s="28"/>
      <c r="J25" s="30"/>
      <c r="K25" s="22"/>
      <c r="L25" s="23"/>
      <c r="M25" s="22"/>
      <c r="N25" s="23"/>
      <c r="O25" s="22"/>
      <c r="P25" s="23"/>
      <c r="Q25" s="31"/>
      <c r="R25" s="32"/>
      <c r="S25" s="31"/>
      <c r="T25" s="32"/>
      <c r="U25" s="31"/>
      <c r="V25" s="32"/>
      <c r="W25" s="31"/>
      <c r="X25" s="32"/>
      <c r="Y25" s="31"/>
      <c r="Z25" s="32"/>
      <c r="AA25" s="31"/>
      <c r="AB25" s="32"/>
      <c r="AC25" s="31"/>
      <c r="AD25" s="32"/>
      <c r="AE25" s="31"/>
      <c r="AF25" s="32"/>
      <c r="AG25" s="31"/>
      <c r="AH25" s="32"/>
      <c r="AI25" s="52"/>
      <c r="AJ25" s="32"/>
      <c r="AK25" s="32"/>
    </row>
    <row r="26" spans="2:37" s="61" customFormat="1" ht="163.19999999999999" customHeight="1" x14ac:dyDescent="0.25">
      <c r="B26" s="81" t="s">
        <v>65</v>
      </c>
      <c r="C26" s="87" t="s">
        <v>174</v>
      </c>
      <c r="D26" s="86">
        <v>22</v>
      </c>
      <c r="E26" s="63" t="s">
        <v>154</v>
      </c>
      <c r="F26" s="37">
        <v>1</v>
      </c>
      <c r="G26" s="86" t="s">
        <v>45</v>
      </c>
      <c r="H26" s="86" t="s">
        <v>66</v>
      </c>
      <c r="I26" s="39" t="s">
        <v>243</v>
      </c>
      <c r="J26" s="50" t="s">
        <v>40</v>
      </c>
      <c r="K26" s="34"/>
      <c r="L26" s="34"/>
      <c r="M26" s="34"/>
      <c r="N26" s="34"/>
      <c r="O26" s="34"/>
      <c r="P26" s="34"/>
      <c r="Q26" s="35"/>
      <c r="R26" s="35"/>
      <c r="S26" s="35"/>
      <c r="T26" s="35"/>
      <c r="U26" s="76">
        <v>1</v>
      </c>
      <c r="V26" s="35"/>
      <c r="W26" s="35"/>
      <c r="X26" s="35"/>
      <c r="Y26" s="35"/>
      <c r="Z26" s="35"/>
      <c r="AA26" s="35"/>
      <c r="AB26" s="35"/>
      <c r="AC26" s="35"/>
      <c r="AD26" s="35"/>
      <c r="AE26" s="35"/>
      <c r="AF26" s="35"/>
      <c r="AG26" s="35"/>
      <c r="AH26" s="35"/>
      <c r="AI26" s="52">
        <f t="shared" ref="AI26:AJ29" si="4">K26+M26+O26+Q26+S26+U26+W26+Y26+AA26+AC26+AE26+AG26</f>
        <v>1</v>
      </c>
      <c r="AJ26" s="53">
        <f t="shared" si="4"/>
        <v>0</v>
      </c>
      <c r="AK26" s="54">
        <f t="shared" si="2"/>
        <v>0</v>
      </c>
    </row>
    <row r="27" spans="2:37" s="61" customFormat="1" ht="201.6" customHeight="1" x14ac:dyDescent="0.25">
      <c r="B27" s="181" t="s">
        <v>67</v>
      </c>
      <c r="C27" s="181" t="s">
        <v>175</v>
      </c>
      <c r="D27" s="66">
        <v>24</v>
      </c>
      <c r="E27" s="65" t="s">
        <v>186</v>
      </c>
      <c r="F27" s="56">
        <v>2.5</v>
      </c>
      <c r="G27" s="66" t="s">
        <v>45</v>
      </c>
      <c r="H27" s="66" t="s">
        <v>68</v>
      </c>
      <c r="I27" s="65" t="s">
        <v>209</v>
      </c>
      <c r="J27" s="50" t="s">
        <v>40</v>
      </c>
      <c r="K27" s="58"/>
      <c r="L27" s="58"/>
      <c r="M27" s="58"/>
      <c r="N27" s="58"/>
      <c r="O27" s="137">
        <v>0.25</v>
      </c>
      <c r="P27" s="58"/>
      <c r="Q27" s="75">
        <v>1</v>
      </c>
      <c r="R27" s="59"/>
      <c r="S27" s="59"/>
      <c r="T27" s="59"/>
      <c r="U27" s="59"/>
      <c r="V27" s="59"/>
      <c r="W27" s="59"/>
      <c r="X27" s="59"/>
      <c r="Y27" s="59"/>
      <c r="Z27" s="59"/>
      <c r="AA27" s="137">
        <v>0.25</v>
      </c>
      <c r="AB27" s="59"/>
      <c r="AC27" s="75">
        <v>1</v>
      </c>
      <c r="AD27" s="59"/>
      <c r="AE27" s="59"/>
      <c r="AF27" s="59"/>
      <c r="AG27" s="59"/>
      <c r="AH27" s="59"/>
      <c r="AI27" s="52">
        <f t="shared" si="4"/>
        <v>2.5</v>
      </c>
      <c r="AJ27" s="53">
        <f t="shared" si="4"/>
        <v>0</v>
      </c>
      <c r="AK27" s="54">
        <f t="shared" si="2"/>
        <v>0</v>
      </c>
    </row>
    <row r="28" spans="2:37" s="61" customFormat="1" ht="199.2" customHeight="1" x14ac:dyDescent="0.25">
      <c r="B28" s="181" t="s">
        <v>149</v>
      </c>
      <c r="C28" s="181" t="s">
        <v>176</v>
      </c>
      <c r="D28" s="66">
        <v>26</v>
      </c>
      <c r="E28" s="65" t="s">
        <v>152</v>
      </c>
      <c r="F28" s="56">
        <v>2</v>
      </c>
      <c r="G28" s="66" t="s">
        <v>158</v>
      </c>
      <c r="H28" s="66" t="s">
        <v>161</v>
      </c>
      <c r="I28" s="65" t="s">
        <v>165</v>
      </c>
      <c r="J28" s="50" t="s">
        <v>40</v>
      </c>
      <c r="K28" s="58"/>
      <c r="L28" s="58"/>
      <c r="M28" s="58"/>
      <c r="N28" s="58"/>
      <c r="O28" s="58"/>
      <c r="P28" s="58"/>
      <c r="Q28" s="58"/>
      <c r="R28" s="59"/>
      <c r="S28" s="75">
        <v>1</v>
      </c>
      <c r="T28" s="59"/>
      <c r="U28" s="59"/>
      <c r="V28" s="59"/>
      <c r="W28" s="59"/>
      <c r="X28" s="59"/>
      <c r="Y28" s="59"/>
      <c r="Z28" s="59"/>
      <c r="AA28" s="59"/>
      <c r="AB28" s="59"/>
      <c r="AC28" s="59"/>
      <c r="AD28" s="59"/>
      <c r="AE28" s="75">
        <v>1</v>
      </c>
      <c r="AF28" s="59"/>
      <c r="AG28" s="59"/>
      <c r="AH28" s="59"/>
      <c r="AI28" s="52">
        <f t="shared" si="4"/>
        <v>2</v>
      </c>
      <c r="AJ28" s="53">
        <f t="shared" si="4"/>
        <v>0</v>
      </c>
      <c r="AK28" s="54">
        <f t="shared" si="2"/>
        <v>0</v>
      </c>
    </row>
    <row r="29" spans="2:37" s="61" customFormat="1" ht="185.4" customHeight="1" x14ac:dyDescent="0.25">
      <c r="B29" s="182" t="s">
        <v>71</v>
      </c>
      <c r="C29" s="183" t="s">
        <v>178</v>
      </c>
      <c r="D29" s="66">
        <v>33</v>
      </c>
      <c r="E29" s="67" t="s">
        <v>119</v>
      </c>
      <c r="F29" s="56">
        <v>1.5</v>
      </c>
      <c r="G29" s="86" t="s">
        <v>263</v>
      </c>
      <c r="H29" s="86" t="s">
        <v>73</v>
      </c>
      <c r="I29" s="71" t="s">
        <v>74</v>
      </c>
      <c r="J29" s="50" t="s">
        <v>40</v>
      </c>
      <c r="K29" s="58"/>
      <c r="L29" s="58"/>
      <c r="M29" s="58"/>
      <c r="N29" s="58"/>
      <c r="O29" s="58"/>
      <c r="P29" s="58"/>
      <c r="Q29" s="75">
        <v>0.5</v>
      </c>
      <c r="R29" s="59"/>
      <c r="S29" s="59"/>
      <c r="T29" s="59"/>
      <c r="U29" s="59"/>
      <c r="V29" s="59"/>
      <c r="W29" s="75">
        <v>0.5</v>
      </c>
      <c r="X29" s="59"/>
      <c r="Y29" s="59"/>
      <c r="Z29" s="59"/>
      <c r="AA29" s="59"/>
      <c r="AB29" s="59"/>
      <c r="AC29" s="75">
        <v>0.5</v>
      </c>
      <c r="AD29" s="59"/>
      <c r="AE29" s="59"/>
      <c r="AF29" s="59"/>
      <c r="AG29" s="59"/>
      <c r="AH29" s="59"/>
      <c r="AI29" s="138">
        <f t="shared" si="4"/>
        <v>1.5</v>
      </c>
      <c r="AJ29" s="53">
        <f t="shared" si="4"/>
        <v>0</v>
      </c>
      <c r="AK29" s="54">
        <f t="shared" si="2"/>
        <v>0</v>
      </c>
    </row>
    <row r="30" spans="2:37" s="42" customFormat="1" ht="31.5" customHeight="1" x14ac:dyDescent="0.25">
      <c r="B30" s="260" t="s">
        <v>100</v>
      </c>
      <c r="C30" s="262">
        <f>+C13+C15+C20+C25</f>
        <v>0.22500000000000001</v>
      </c>
      <c r="D30" s="263"/>
      <c r="E30" s="266" t="s">
        <v>32</v>
      </c>
      <c r="F30" s="266"/>
      <c r="G30" s="266"/>
      <c r="H30" s="266"/>
      <c r="I30" s="266"/>
      <c r="J30" s="266"/>
      <c r="K30" s="40">
        <f t="shared" ref="K30:AH30" si="5">SUM(K13:K28)</f>
        <v>0</v>
      </c>
      <c r="L30" s="40">
        <f t="shared" si="5"/>
        <v>0</v>
      </c>
      <c r="M30" s="69">
        <f t="shared" si="5"/>
        <v>0</v>
      </c>
      <c r="N30" s="70">
        <f t="shared" si="5"/>
        <v>0</v>
      </c>
      <c r="O30" s="69">
        <f t="shared" si="5"/>
        <v>0.25</v>
      </c>
      <c r="P30" s="70">
        <f t="shared" si="5"/>
        <v>0</v>
      </c>
      <c r="Q30" s="69">
        <f t="shared" si="5"/>
        <v>4.5</v>
      </c>
      <c r="R30" s="70">
        <f t="shared" si="5"/>
        <v>0</v>
      </c>
      <c r="S30" s="69">
        <f t="shared" si="5"/>
        <v>4</v>
      </c>
      <c r="T30" s="70">
        <f t="shared" si="5"/>
        <v>0</v>
      </c>
      <c r="U30" s="69">
        <f t="shared" si="5"/>
        <v>2</v>
      </c>
      <c r="V30" s="70">
        <f t="shared" si="5"/>
        <v>0</v>
      </c>
      <c r="W30" s="69">
        <f t="shared" si="5"/>
        <v>3.5</v>
      </c>
      <c r="X30" s="70">
        <f t="shared" si="5"/>
        <v>0</v>
      </c>
      <c r="Y30" s="69">
        <f t="shared" si="5"/>
        <v>1</v>
      </c>
      <c r="Z30" s="70">
        <f t="shared" si="5"/>
        <v>0</v>
      </c>
      <c r="AA30" s="69">
        <f t="shared" si="5"/>
        <v>2.25</v>
      </c>
      <c r="AB30" s="70">
        <f t="shared" si="5"/>
        <v>0</v>
      </c>
      <c r="AC30" s="69">
        <f t="shared" si="5"/>
        <v>2.5</v>
      </c>
      <c r="AD30" s="70">
        <f t="shared" si="5"/>
        <v>0</v>
      </c>
      <c r="AE30" s="69">
        <f t="shared" si="5"/>
        <v>1</v>
      </c>
      <c r="AF30" s="70">
        <f t="shared" si="5"/>
        <v>0</v>
      </c>
      <c r="AG30" s="69">
        <f t="shared" si="5"/>
        <v>0</v>
      </c>
      <c r="AH30" s="70">
        <f t="shared" si="5"/>
        <v>0</v>
      </c>
      <c r="AI30" s="139">
        <f>SUM(AI13:AI29)</f>
        <v>22.5</v>
      </c>
      <c r="AJ30" s="69">
        <f>SUM(AJ13:AJ28)</f>
        <v>0</v>
      </c>
      <c r="AK30" s="41">
        <f>AVERAGE(AK13:AK28)</f>
        <v>0</v>
      </c>
    </row>
    <row r="31" spans="2:37" s="42" customFormat="1" ht="31.5" customHeight="1" x14ac:dyDescent="0.25">
      <c r="B31" s="261"/>
      <c r="C31" s="264"/>
      <c r="D31" s="265"/>
      <c r="E31" s="266" t="s">
        <v>101</v>
      </c>
      <c r="F31" s="266"/>
      <c r="G31" s="266"/>
      <c r="H31" s="266"/>
      <c r="I31" s="266"/>
      <c r="J31" s="266"/>
      <c r="K31" s="40">
        <f>SUM(K13:K30)</f>
        <v>0</v>
      </c>
      <c r="L31" s="40">
        <f>SUM(L13:L30)</f>
        <v>0</v>
      </c>
      <c r="M31" s="69">
        <f>+M30</f>
        <v>0</v>
      </c>
      <c r="N31" s="70">
        <f>+N30</f>
        <v>0</v>
      </c>
      <c r="O31" s="69">
        <f>+O30+M31</f>
        <v>0.25</v>
      </c>
      <c r="P31" s="70">
        <f>+P30+N31</f>
        <v>0</v>
      </c>
      <c r="Q31" s="69">
        <f>+Q30+O31</f>
        <v>4.75</v>
      </c>
      <c r="R31" s="70">
        <f>+R30</f>
        <v>0</v>
      </c>
      <c r="S31" s="69">
        <f>Q31+S30</f>
        <v>8.75</v>
      </c>
      <c r="T31" s="70">
        <f t="shared" ref="T31:AG31" si="6">+R31+T30</f>
        <v>0</v>
      </c>
      <c r="U31" s="69">
        <f t="shared" si="6"/>
        <v>10.75</v>
      </c>
      <c r="V31" s="70">
        <f t="shared" si="6"/>
        <v>0</v>
      </c>
      <c r="W31" s="69">
        <f t="shared" si="6"/>
        <v>14.25</v>
      </c>
      <c r="X31" s="70">
        <f t="shared" si="6"/>
        <v>0</v>
      </c>
      <c r="Y31" s="69">
        <f t="shared" si="6"/>
        <v>15.25</v>
      </c>
      <c r="Z31" s="70">
        <f t="shared" si="6"/>
        <v>0</v>
      </c>
      <c r="AA31" s="69">
        <f t="shared" si="6"/>
        <v>17.5</v>
      </c>
      <c r="AB31" s="70">
        <f t="shared" si="6"/>
        <v>0</v>
      </c>
      <c r="AC31" s="69">
        <f t="shared" si="6"/>
        <v>20</v>
      </c>
      <c r="AD31" s="70">
        <f t="shared" si="6"/>
        <v>0</v>
      </c>
      <c r="AE31" s="69">
        <f t="shared" si="6"/>
        <v>21</v>
      </c>
      <c r="AF31" s="70">
        <f t="shared" si="6"/>
        <v>0</v>
      </c>
      <c r="AG31" s="69">
        <f t="shared" si="6"/>
        <v>21</v>
      </c>
      <c r="AH31" s="70">
        <f>+AF31+AH30</f>
        <v>0</v>
      </c>
      <c r="AI31" s="248"/>
      <c r="AJ31" s="249"/>
      <c r="AK31" s="250"/>
    </row>
    <row r="32" spans="2:37" ht="15" x14ac:dyDescent="0.25">
      <c r="J32" s="43"/>
    </row>
    <row r="33" spans="2:35" ht="17.399999999999999" x14ac:dyDescent="0.3">
      <c r="B33" s="45" t="s">
        <v>102</v>
      </c>
      <c r="J33" s="43"/>
    </row>
    <row r="34" spans="2:35" ht="20.399999999999999" x14ac:dyDescent="0.35">
      <c r="B34" s="46" t="s">
        <v>103</v>
      </c>
      <c r="J34" s="43"/>
      <c r="AI34" s="140"/>
    </row>
    <row r="35" spans="2:35" ht="20.399999999999999" x14ac:dyDescent="0.35">
      <c r="B35" s="46" t="s">
        <v>104</v>
      </c>
      <c r="J35" s="43"/>
    </row>
    <row r="36" spans="2:35" ht="18" x14ac:dyDescent="0.35">
      <c r="B36" s="131" t="s">
        <v>142</v>
      </c>
      <c r="J36" s="43"/>
    </row>
    <row r="37" spans="2:35" ht="18" x14ac:dyDescent="0.35">
      <c r="B37" s="131" t="s">
        <v>143</v>
      </c>
      <c r="J37" s="43"/>
    </row>
    <row r="38" spans="2:35" ht="15" x14ac:dyDescent="0.25">
      <c r="J38" s="43"/>
    </row>
    <row r="39" spans="2:35" ht="15" customHeight="1" x14ac:dyDescent="0.25">
      <c r="B39" s="251" t="s">
        <v>136</v>
      </c>
      <c r="C39" s="251"/>
      <c r="D39" s="251"/>
      <c r="E39" s="251"/>
      <c r="F39" s="251"/>
      <c r="G39" s="251"/>
      <c r="H39" s="251"/>
      <c r="I39" s="251"/>
      <c r="J39" s="251"/>
      <c r="K39" s="251"/>
      <c r="L39" s="251"/>
      <c r="M39" s="251"/>
      <c r="N39" s="251"/>
      <c r="O39" s="251"/>
      <c r="P39" s="251"/>
    </row>
    <row r="40" spans="2:35" ht="15" x14ac:dyDescent="0.25">
      <c r="J40" s="43"/>
    </row>
    <row r="41" spans="2:35" ht="15" x14ac:dyDescent="0.25">
      <c r="J41" s="43"/>
    </row>
    <row r="42" spans="2:35" ht="15" x14ac:dyDescent="0.25">
      <c r="E42" s="98"/>
      <c r="J42" s="43"/>
    </row>
  </sheetData>
  <mergeCells count="42">
    <mergeCell ref="B2:C4"/>
    <mergeCell ref="D2:AG4"/>
    <mergeCell ref="AH2:AK2"/>
    <mergeCell ref="AH3:AI3"/>
    <mergeCell ref="AJ3:AK3"/>
    <mergeCell ref="AH4:AK4"/>
    <mergeCell ref="C6:AK6"/>
    <mergeCell ref="C7:AK7"/>
    <mergeCell ref="C8:AK8"/>
    <mergeCell ref="B10:B12"/>
    <mergeCell ref="C10:C12"/>
    <mergeCell ref="D10:F10"/>
    <mergeCell ref="G10:G12"/>
    <mergeCell ref="H10:H12"/>
    <mergeCell ref="I10:I12"/>
    <mergeCell ref="J10:J12"/>
    <mergeCell ref="K10:AJ10"/>
    <mergeCell ref="AK10:AK12"/>
    <mergeCell ref="D11:D12"/>
    <mergeCell ref="E11:E12"/>
    <mergeCell ref="F11:F12"/>
    <mergeCell ref="K11:L11"/>
    <mergeCell ref="AI11:AJ11"/>
    <mergeCell ref="B16:B18"/>
    <mergeCell ref="C16:C18"/>
    <mergeCell ref="U11:V11"/>
    <mergeCell ref="W11:X11"/>
    <mergeCell ref="Y11:Z11"/>
    <mergeCell ref="AA11:AB11"/>
    <mergeCell ref="AC11:AD11"/>
    <mergeCell ref="AE11:AF11"/>
    <mergeCell ref="M11:N11"/>
    <mergeCell ref="O11:P11"/>
    <mergeCell ref="Q11:R11"/>
    <mergeCell ref="S11:T11"/>
    <mergeCell ref="AG11:AH11"/>
    <mergeCell ref="E30:J30"/>
    <mergeCell ref="E31:J31"/>
    <mergeCell ref="AI31:AK31"/>
    <mergeCell ref="B39:P39"/>
    <mergeCell ref="B30:B31"/>
    <mergeCell ref="C30:D31"/>
  </mergeCells>
  <conditionalFormatting sqref="O27">
    <cfRule type="cellIs" dxfId="31" priority="9" operator="greaterThan">
      <formula>"O"</formula>
    </cfRule>
  </conditionalFormatting>
  <conditionalFormatting sqref="Q13:AH27 O14 R28:AH28">
    <cfRule type="cellIs" dxfId="30" priority="26" operator="greaterThan">
      <formula>"O"</formula>
    </cfRule>
  </conditionalFormatting>
  <conditionalFormatting sqref="Q29:AH29">
    <cfRule type="cellIs" dxfId="29" priority="1" operator="greaterThan">
      <formula>"O"</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2cb6dbec-125c-43c0-b19e-a74218693106">
      <UserInfo>
        <DisplayName>Clara Maritza Montoya Florez</DisplayName>
        <AccountId>10</AccountId>
        <AccountType/>
      </UserInfo>
      <UserInfo>
        <DisplayName>Juan Carlos Rubio Penalosa</DisplayName>
        <AccountId>11</AccountId>
        <AccountType/>
      </UserInfo>
      <UserInfo>
        <DisplayName>Michael Steve Parra Rodriguez</DisplayName>
        <AccountId>12</AccountId>
        <AccountType/>
      </UserInfo>
      <UserInfo>
        <DisplayName>Martha Lucia Paiba Ardila</DisplayName>
        <AccountId>13</AccountId>
        <AccountType/>
      </UserInfo>
      <UserInfo>
        <DisplayName>Andrea del Pilar Reina Serrato</DisplayName>
        <AccountId>14</AccountId>
        <AccountType/>
      </UserInfo>
      <UserInfo>
        <DisplayName>Eddy Giovanni Contreras Robayo</DisplayName>
        <AccountId>15</AccountId>
        <AccountType/>
      </UserInfo>
      <UserInfo>
        <DisplayName>Jairo Fabián Triviño Maldonado</DisplayName>
        <AccountId>16</AccountId>
        <AccountType/>
      </UserInfo>
      <UserInfo>
        <DisplayName>Clara Mónica Puentes Latorre</DisplayName>
        <AccountId>17</AccountId>
        <AccountType/>
      </UserInfo>
      <UserInfo>
        <DisplayName>Cesar Mauricio Montenegro Gonzalez</DisplayName>
        <AccountId>18</AccountId>
        <AccountType/>
      </UserInfo>
      <UserInfo>
        <DisplayName>Ana Ingrid Vargas Amaya</DisplayName>
        <AccountId>19</AccountId>
        <AccountType/>
      </UserInfo>
      <UserInfo>
        <DisplayName>Frinet Milena Sanchez Guerrero</DisplayName>
        <AccountId>20</AccountId>
        <AccountType/>
      </UserInfo>
      <UserInfo>
        <DisplayName>Daniel Esteban Mateus Velez</DisplayName>
        <AccountId>21</AccountId>
        <AccountType/>
      </UserInfo>
      <UserInfo>
        <DisplayName>Diego Leiva Cruz</DisplayName>
        <AccountId>22</AccountId>
        <AccountType/>
      </UserInfo>
      <UserInfo>
        <DisplayName>Heyda Lizeth Sánchez Valero</DisplayName>
        <AccountId>23</AccountId>
        <AccountType/>
      </UserInfo>
      <UserInfo>
        <DisplayName>Henry Arturo Villate Sanchez</DisplayName>
        <AccountId>24</AccountId>
        <AccountType/>
      </UserInfo>
      <UserInfo>
        <DisplayName>Angiee Nathalia Torres Triana</DisplayName>
        <AccountId>25</AccountId>
        <AccountType/>
      </UserInfo>
      <UserInfo>
        <DisplayName>Juan Carlos Herrera Dorado</DisplayName>
        <AccountId>26</AccountId>
        <AccountType/>
      </UserInfo>
      <UserInfo>
        <DisplayName>Camilo Andres Barrera Sanchez</DisplayName>
        <AccountId>27</AccountId>
        <AccountType/>
      </UserInfo>
      <UserInfo>
        <DisplayName>Juan Sebastián Ramírez Duque</DisplayName>
        <AccountId>28</AccountId>
        <AccountType/>
      </UserInfo>
      <UserInfo>
        <DisplayName>Nestor Alfonso Samudio Solano</DisplayName>
        <AccountId>29</AccountId>
        <AccountType/>
      </UserInfo>
      <UserInfo>
        <DisplayName>Cindy Mariel Gutierrez Leguizamo</DisplayName>
        <AccountId>30</AccountId>
        <AccountType/>
      </UserInfo>
      <UserInfo>
        <DisplayName>Sonia Esperanza Torres Rodríguez</DisplayName>
        <AccountId>31</AccountId>
        <AccountType/>
      </UserInfo>
      <UserInfo>
        <DisplayName>Pedro Hernando Caicedo Barrero</DisplayName>
        <AccountId>32</AccountId>
        <AccountType/>
      </UserInfo>
      <UserInfo>
        <DisplayName>Carlos Orlando León Valenzuela</DisplayName>
        <AccountId>33</AccountId>
        <AccountType/>
      </UserInfo>
      <UserInfo>
        <DisplayName>Silvia Juliana Arciniegas Morales</DisplayName>
        <AccountId>45</AccountId>
        <AccountType/>
      </UserInfo>
      <UserInfo>
        <DisplayName>Jaime Alfonso Cubides Cardenas</DisplayName>
        <AccountId>37</AccountId>
        <AccountType/>
      </UserInfo>
      <UserInfo>
        <DisplayName>Carlos Ivan Rueda Blanco</DisplayName>
        <AccountId>62</AccountId>
        <AccountType/>
      </UserInfo>
      <UserInfo>
        <DisplayName>Ligia Consuelo Acosta Niño</DisplayName>
        <AccountId>72</AccountId>
        <AccountType/>
      </UserInfo>
      <UserInfo>
        <DisplayName>Edwin Mauricio Hernandez Camacho</DisplayName>
        <AccountId>78</AccountId>
        <AccountType/>
      </UserInfo>
      <UserInfo>
        <DisplayName>Diana Rocio Oviedo Calderon</DisplayName>
        <AccountId>79</AccountId>
        <AccountType/>
      </UserInfo>
      <UserInfo>
        <DisplayName>Adriana Carolina Arenas Castro</DisplayName>
        <AccountId>64</AccountId>
        <AccountType/>
      </UserInfo>
      <UserInfo>
        <DisplayName>Sandra Yolanda Quintero Gomez</DisplayName>
        <AccountId>105</AccountId>
        <AccountType/>
      </UserInfo>
      <UserInfo>
        <DisplayName>Hector Ismael Robayo Munoz</DisplayName>
        <AccountId>43</AccountId>
        <AccountType/>
      </UserInfo>
      <UserInfo>
        <DisplayName>Sara Carolina Salazar Carrera</DisplayName>
        <AccountId>70</AccountId>
        <AccountType/>
      </UserInfo>
      <UserInfo>
        <DisplayName>Marlen Cardenas Cardenas</DisplayName>
        <AccountId>103</AccountId>
        <AccountType/>
      </UserInfo>
      <UserInfo>
        <DisplayName>Dayanna Marisol Rodríguez Castro</DisplayName>
        <AccountId>109</AccountId>
        <AccountType/>
      </UserInfo>
      <UserInfo>
        <DisplayName>Maria Victoria Molina Melo</DisplayName>
        <AccountId>120</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8B6A0A6DE0528D4F80C63E2A5A09FBB5" ma:contentTypeVersion="10" ma:contentTypeDescription="Crear nuevo documento." ma:contentTypeScope="" ma:versionID="57fa53796fc8454149140ac98c04c03f">
  <xsd:schema xmlns:xsd="http://www.w3.org/2001/XMLSchema" xmlns:xs="http://www.w3.org/2001/XMLSchema" xmlns:p="http://schemas.microsoft.com/office/2006/metadata/properties" xmlns:ns2="63b43b59-143e-4637-bcbe-5a072e926fbb" xmlns:ns3="2cb6dbec-125c-43c0-b19e-a74218693106" targetNamespace="http://schemas.microsoft.com/office/2006/metadata/properties" ma:root="true" ma:fieldsID="de101de2cf489dcb592385023ce8cb69" ns2:_="" ns3:_="">
    <xsd:import namespace="63b43b59-143e-4637-bcbe-5a072e926fbb"/>
    <xsd:import namespace="2cb6dbec-125c-43c0-b19e-a7421869310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b43b59-143e-4637-bcbe-5a072e926fb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cb6dbec-125c-43c0-b19e-a74218693106"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51D4C80-09C1-4D50-8E0C-ACFB50ECDEE6}">
  <ds:schemaRefs>
    <ds:schemaRef ds:uri="http://schemas.microsoft.com/sharepoint/v3/contenttype/forms"/>
  </ds:schemaRefs>
</ds:datastoreItem>
</file>

<file path=customXml/itemProps2.xml><?xml version="1.0" encoding="utf-8"?>
<ds:datastoreItem xmlns:ds="http://schemas.openxmlformats.org/officeDocument/2006/customXml" ds:itemID="{EF16142D-5FCF-4F0B-B848-A9BD31BC6C55}">
  <ds:schemaRefs>
    <ds:schemaRef ds:uri="http://purl.org/dc/terms/"/>
    <ds:schemaRef ds:uri="http://www.w3.org/XML/1998/namespace"/>
    <ds:schemaRef ds:uri="63b43b59-143e-4637-bcbe-5a072e926fbb"/>
    <ds:schemaRef ds:uri="http://schemas.microsoft.com/office/2006/documentManagement/types"/>
    <ds:schemaRef ds:uri="http://schemas.microsoft.com/office/infopath/2007/PartnerControls"/>
    <ds:schemaRef ds:uri="http://purl.org/dc/dcmitype/"/>
    <ds:schemaRef ds:uri="2cb6dbec-125c-43c0-b19e-a74218693106"/>
    <ds:schemaRef ds:uri="http://schemas.openxmlformats.org/package/2006/metadata/core-properties"/>
    <ds:schemaRef ds:uri="http://schemas.microsoft.com/office/2006/metadata/properties"/>
    <ds:schemaRef ds:uri="http://purl.org/dc/elements/1.1/"/>
  </ds:schemaRefs>
</ds:datastoreItem>
</file>

<file path=customXml/itemProps3.xml><?xml version="1.0" encoding="utf-8"?>
<ds:datastoreItem xmlns:ds="http://schemas.openxmlformats.org/officeDocument/2006/customXml" ds:itemID="{3DC8DE12-09EB-4AFE-87E4-F15FF587339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b43b59-143e-4637-bcbe-5a072e926fbb"/>
    <ds:schemaRef ds:uri="2cb6dbec-125c-43c0-b19e-a7421869310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16</vt:i4>
      </vt:variant>
    </vt:vector>
  </HeadingPairs>
  <TitlesOfParts>
    <vt:vector size="16" baseType="lpstr">
      <vt:lpstr>01-PL-001 (Pág 1 de 2)</vt:lpstr>
      <vt:lpstr>Comunicación Estratégica</vt:lpstr>
      <vt:lpstr>Promoción y Defensa DD</vt:lpstr>
      <vt:lpstr>Prevención y Ctrl FP</vt:lpstr>
      <vt:lpstr>Potestad Disciplinaria</vt:lpstr>
      <vt:lpstr>G. Talento Humano</vt:lpstr>
      <vt:lpstr>Direccionamiento TIC</vt:lpstr>
      <vt:lpstr>01-PL-001 (Pág 2 de 2)</vt:lpstr>
      <vt:lpstr>G. Adminsitrativa</vt:lpstr>
      <vt:lpstr>G. Financiera</vt:lpstr>
      <vt:lpstr>G. Documental</vt:lpstr>
      <vt:lpstr>Hoja12</vt:lpstr>
      <vt:lpstr>Hoja13</vt:lpstr>
      <vt:lpstr>Hoja14</vt:lpstr>
      <vt:lpstr>Hoja15</vt:lpstr>
      <vt:lpstr>Hoja16</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Omaira Morales</dc:creator>
  <cp:keywords/>
  <dc:description/>
  <cp:lastModifiedBy>Omaira Morales</cp:lastModifiedBy>
  <cp:revision/>
  <cp:lastPrinted>2022-03-14T14:31:34Z</cp:lastPrinted>
  <dcterms:created xsi:type="dcterms:W3CDTF">2020-02-06T18:35:20Z</dcterms:created>
  <dcterms:modified xsi:type="dcterms:W3CDTF">2025-09-05T22:06:56Z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0x0101008B6A0A6DE0528D4F80C63E2A5A09FBB5</vt:lpwstr>
  </property>
</Properties>
</file>