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reccionPlaneacionOMR\1-POA\POA2023\Seg_Trim_3_2023\Publicación\"/>
    </mc:Choice>
  </mc:AlternateContent>
  <xr:revisionPtr revIDLastSave="0" documentId="13_ncr:1_{96404E0C-23CD-479D-910E-FF56FF33418D}" xr6:coauthVersionLast="41" xr6:coauthVersionMax="47" xr10:uidLastSave="{00000000-0000-0000-0000-000000000000}"/>
  <workbookProtection workbookAlgorithmName="SHA-512" workbookHashValue="e5K5oyAo6kQ2Kif8wU+YIcB70yTPBSr5q0A2Oep5hteymomVMZ9D15bps61lfjRAVrsowuAq8uJNc/vqmX9qEw==" workbookSaltValue="kaAj4b1aG3+vhojyuS34ow==" workbookSpinCount="100000" lockStructure="1"/>
  <bookViews>
    <workbookView xWindow="-108" yWindow="-108" windowWidth="23256" windowHeight="12576" tabRatio="735" firstSheet="2" activeTab="2" xr2:uid="{00000000-000D-0000-FFFF-FFFF00000000}"/>
  </bookViews>
  <sheets>
    <sheet name="01-PL-01 (Pág 1 de 2)" sheetId="33" state="hidden" r:id="rId1"/>
    <sheet name="01-PL-01 (Pág 2 de 2)" sheetId="15" state="hidden" r:id="rId2"/>
    <sheet name="Seguimiento" sheetId="50" r:id="rId3"/>
    <sheet name="01-Direccionamiento Estratégico" sheetId="34" r:id="rId4"/>
    <sheet name="02-G.Conocimiento e Innovación" sheetId="36" r:id="rId5"/>
    <sheet name="03-Direccionamiento TIC" sheetId="37" r:id="rId6"/>
    <sheet name="04-Comunicación Estratégica" sheetId="38" r:id="rId7"/>
    <sheet name="05-Promoción Defensa Derechos" sheetId="39" r:id="rId8"/>
    <sheet name="06-Prevención Control Función P" sheetId="35" r:id="rId9"/>
    <sheet name="07-Potestad Disciplinaria" sheetId="42" r:id="rId10"/>
    <sheet name="08-Gestión Talento Humano" sheetId="41" r:id="rId11"/>
    <sheet name="09-Gestión Administrativa" sheetId="43" r:id="rId12"/>
    <sheet name="10-Gestión Financiera" sheetId="49" r:id="rId13"/>
    <sheet name="11-Gestión Contractual" sheetId="48" r:id="rId14"/>
    <sheet name="12-Gestión Documental" sheetId="47" r:id="rId15"/>
    <sheet name="13-Gestión  Jurídica" sheetId="46" r:id="rId16"/>
    <sheet name="14-Servicio al Usuario" sheetId="45" r:id="rId17"/>
    <sheet name="15-Control Disciplinario Intern" sheetId="44" r:id="rId18"/>
    <sheet name="16-Evaluación y Seguimiento" sheetId="40" r:id="rId19"/>
  </sheets>
  <externalReferences>
    <externalReference r:id="rId20"/>
    <externalReference r:id="rId21"/>
  </externalReferences>
  <definedNames>
    <definedName name="_xlnm._FilterDatabase" localSheetId="1" hidden="1">'01-PL-01 (Pág 2 de 2)'!$B$10:$J$12</definedName>
    <definedName name="MATAS1">[1]Hoja1!$B$3:$B$16</definedName>
    <definedName name="METAS">[2]Hoja1!$B$3:$B$16</definedName>
    <definedName name="OBJE" localSheetId="1">#REF!</definedName>
    <definedName name="OBJE">#REF!</definedName>
    <definedName name="OBJETIVO">[2]Hoja1!$A$3:$A$8</definedName>
    <definedName name="Objetivos" localSheetId="1">#REF!</definedName>
    <definedName name="Objetiv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B62" i="50" l="1"/>
  <c r="Z51" i="50" l="1"/>
  <c r="AH28" i="43" l="1"/>
  <c r="AG28" i="43"/>
  <c r="AF28" i="43"/>
  <c r="AE28" i="43"/>
  <c r="AD28" i="43"/>
  <c r="AC28" i="43"/>
  <c r="AB28" i="43"/>
  <c r="AA28" i="43"/>
  <c r="Z28" i="43"/>
  <c r="Y28" i="43"/>
  <c r="X28" i="43"/>
  <c r="W28" i="43"/>
  <c r="V28" i="43"/>
  <c r="U28" i="43"/>
  <c r="T28" i="43"/>
  <c r="S28" i="43"/>
  <c r="R28" i="43"/>
  <c r="Q28" i="43"/>
  <c r="P28" i="43"/>
  <c r="O28" i="43"/>
  <c r="M28" i="43"/>
  <c r="N28" i="43"/>
  <c r="V62" i="50" l="1"/>
  <c r="V56" i="50"/>
  <c r="T42" i="50" l="1"/>
  <c r="T40" i="50"/>
  <c r="V38" i="50"/>
  <c r="V36" i="50"/>
  <c r="V31" i="50"/>
  <c r="V29" i="50"/>
  <c r="X37" i="50"/>
  <c r="V37" i="50"/>
  <c r="T37" i="50"/>
  <c r="M70" i="15" l="1"/>
  <c r="M71" i="15"/>
  <c r="L70" i="15"/>
  <c r="L71" i="15"/>
  <c r="K70" i="15"/>
  <c r="K71" i="15"/>
  <c r="AH70" i="15"/>
  <c r="AG70" i="15"/>
  <c r="AF70" i="15"/>
  <c r="AE70" i="15"/>
  <c r="AD70" i="15"/>
  <c r="AC70" i="15"/>
  <c r="AB70" i="15"/>
  <c r="AA70" i="15"/>
  <c r="Z70" i="15"/>
  <c r="Y70" i="15"/>
  <c r="X70" i="15"/>
  <c r="W70" i="15"/>
  <c r="V70" i="15"/>
  <c r="U70" i="15"/>
  <c r="T70" i="15"/>
  <c r="S70" i="15"/>
  <c r="R70" i="15"/>
  <c r="R71" i="15"/>
  <c r="T71" i="15"/>
  <c r="V71" i="15"/>
  <c r="X71" i="15"/>
  <c r="Z71" i="15"/>
  <c r="AB71" i="15"/>
  <c r="AD71" i="15"/>
  <c r="AF71" i="15"/>
  <c r="AH71" i="15"/>
  <c r="Q70" i="15"/>
  <c r="P70" i="15"/>
  <c r="P71" i="15"/>
  <c r="O70" i="15"/>
  <c r="O71" i="15"/>
  <c r="N70" i="15"/>
  <c r="N71" i="15"/>
  <c r="C70" i="15"/>
  <c r="AJ69" i="15"/>
  <c r="AI69" i="15"/>
  <c r="AK69" i="15"/>
  <c r="AJ68" i="15"/>
  <c r="AI68" i="15"/>
  <c r="AK68" i="15"/>
  <c r="F67" i="15"/>
  <c r="AJ66" i="15"/>
  <c r="AI66" i="15"/>
  <c r="AK66" i="15"/>
  <c r="AJ65" i="15"/>
  <c r="AI65" i="15"/>
  <c r="AK65" i="15"/>
  <c r="AJ64" i="15"/>
  <c r="AI64" i="15"/>
  <c r="AK64" i="15"/>
  <c r="AJ63" i="15"/>
  <c r="AI63" i="15"/>
  <c r="AK63" i="15"/>
  <c r="AJ62" i="15"/>
  <c r="AI62" i="15"/>
  <c r="AK62" i="15"/>
  <c r="AJ61" i="15"/>
  <c r="AI61" i="15"/>
  <c r="AK61" i="15"/>
  <c r="AJ60" i="15"/>
  <c r="AI60" i="15"/>
  <c r="AK60" i="15"/>
  <c r="AJ59" i="15"/>
  <c r="AI59" i="15"/>
  <c r="AK59" i="15"/>
  <c r="AJ58" i="15"/>
  <c r="AI58" i="15"/>
  <c r="AK58" i="15"/>
  <c r="F57" i="15"/>
  <c r="AJ56" i="15"/>
  <c r="AI56" i="15"/>
  <c r="AK56" i="15"/>
  <c r="AJ55" i="15"/>
  <c r="AI55" i="15"/>
  <c r="AK55" i="15"/>
  <c r="AJ54" i="15"/>
  <c r="AI54" i="15"/>
  <c r="AK54" i="15"/>
  <c r="AJ53" i="15"/>
  <c r="AI53" i="15"/>
  <c r="AK53" i="15"/>
  <c r="AJ52" i="15"/>
  <c r="AI52" i="15"/>
  <c r="AK52" i="15"/>
  <c r="AJ51" i="15"/>
  <c r="AI51" i="15"/>
  <c r="AK51" i="15"/>
  <c r="AJ50" i="15"/>
  <c r="AI50" i="15"/>
  <c r="AK50" i="15"/>
  <c r="AJ49" i="15"/>
  <c r="AI49" i="15"/>
  <c r="AK49" i="15"/>
  <c r="AJ48" i="15"/>
  <c r="AI48" i="15"/>
  <c r="AK48" i="15"/>
  <c r="AJ47" i="15"/>
  <c r="AI47" i="15"/>
  <c r="AK47" i="15"/>
  <c r="AJ46" i="15"/>
  <c r="AI46" i="15"/>
  <c r="AK46" i="15"/>
  <c r="AJ45" i="15"/>
  <c r="AI45" i="15"/>
  <c r="AK45" i="15"/>
  <c r="AJ44" i="15"/>
  <c r="AI44" i="15"/>
  <c r="AK44" i="15"/>
  <c r="AJ43" i="15"/>
  <c r="AI43" i="15"/>
  <c r="AK43" i="15"/>
  <c r="AJ42" i="15"/>
  <c r="AI42" i="15"/>
  <c r="AK42" i="15"/>
  <c r="F41" i="15"/>
  <c r="AJ40" i="15"/>
  <c r="AI40" i="15"/>
  <c r="AK40" i="15"/>
  <c r="AJ39" i="15"/>
  <c r="AI39" i="15"/>
  <c r="AK39" i="15"/>
  <c r="AJ38" i="15"/>
  <c r="AI38" i="15"/>
  <c r="AK38" i="15"/>
  <c r="AJ37" i="15"/>
  <c r="AI37" i="15"/>
  <c r="AK37" i="15"/>
  <c r="AJ36" i="15"/>
  <c r="AI36" i="15"/>
  <c r="AK36" i="15"/>
  <c r="AJ35" i="15"/>
  <c r="AI35" i="15"/>
  <c r="AK35" i="15"/>
  <c r="AJ34" i="15"/>
  <c r="AI34" i="15"/>
  <c r="AK34" i="15"/>
  <c r="AJ33" i="15"/>
  <c r="AI33" i="15"/>
  <c r="AK33" i="15"/>
  <c r="AJ32" i="15"/>
  <c r="AI32" i="15"/>
  <c r="AK32" i="15"/>
  <c r="AJ31" i="15"/>
  <c r="AI31" i="15"/>
  <c r="AK31" i="15"/>
  <c r="AJ30" i="15"/>
  <c r="AI30" i="15"/>
  <c r="AK30" i="15"/>
  <c r="AJ29" i="15"/>
  <c r="AI29" i="15"/>
  <c r="AK29" i="15"/>
  <c r="AJ28" i="15"/>
  <c r="AI28" i="15"/>
  <c r="AK28" i="15"/>
  <c r="F27" i="15"/>
  <c r="AJ26" i="15"/>
  <c r="AI26" i="15"/>
  <c r="AK26" i="15"/>
  <c r="AJ25" i="15"/>
  <c r="AI25" i="15"/>
  <c r="AK25" i="15"/>
  <c r="AJ24" i="15"/>
  <c r="AI24" i="15"/>
  <c r="AK24" i="15"/>
  <c r="AJ23" i="15"/>
  <c r="AI23" i="15"/>
  <c r="AK23" i="15"/>
  <c r="AJ22" i="15"/>
  <c r="AI22" i="15"/>
  <c r="AK22" i="15"/>
  <c r="AJ21" i="15"/>
  <c r="AI21" i="15"/>
  <c r="AK21" i="15"/>
  <c r="AJ20" i="15"/>
  <c r="AI20" i="15"/>
  <c r="AK20" i="15"/>
  <c r="AJ19" i="15"/>
  <c r="AI19" i="15"/>
  <c r="AK19" i="15"/>
  <c r="F18" i="15"/>
  <c r="AJ17" i="15"/>
  <c r="AI17" i="15"/>
  <c r="AK17" i="15"/>
  <c r="AJ16" i="15"/>
  <c r="AI16" i="15"/>
  <c r="AK16" i="15"/>
  <c r="F15" i="15"/>
  <c r="AJ14" i="15"/>
  <c r="AJ70" i="15"/>
  <c r="AI14" i="15"/>
  <c r="AI70" i="15"/>
  <c r="F13" i="15"/>
  <c r="Q71" i="15"/>
  <c r="S71" i="15"/>
  <c r="U71" i="15"/>
  <c r="W71" i="15"/>
  <c r="Y71" i="15"/>
  <c r="AA71" i="15"/>
  <c r="AC71" i="15"/>
  <c r="AE71" i="15"/>
  <c r="AG71" i="15"/>
  <c r="AK14" i="15"/>
  <c r="AK70" i="15"/>
  <c r="AD56" i="50"/>
  <c r="X56" i="50"/>
  <c r="R56" i="50"/>
  <c r="AJ56" i="50" s="1"/>
  <c r="Z62" i="50"/>
  <c r="AJ62" i="50" s="1"/>
  <c r="AH61" i="50"/>
  <c r="AF61" i="50"/>
  <c r="AD61" i="50"/>
  <c r="AB61" i="50"/>
  <c r="Z61" i="50"/>
  <c r="X61" i="50"/>
  <c r="V61" i="50"/>
  <c r="T61" i="50"/>
  <c r="R61" i="50"/>
  <c r="P61" i="50"/>
  <c r="AJ61" i="50" s="1"/>
  <c r="AF48" i="50"/>
  <c r="T48" i="50"/>
  <c r="AF46" i="50"/>
  <c r="T46" i="50"/>
  <c r="AJ46" i="50" s="1"/>
  <c r="AD69" i="50"/>
  <c r="R69" i="50"/>
  <c r="AH68" i="50"/>
  <c r="AF68" i="50"/>
  <c r="AD68" i="50"/>
  <c r="AB68" i="50"/>
  <c r="Z68" i="50"/>
  <c r="V68" i="50"/>
  <c r="T68" i="50"/>
  <c r="R68" i="50"/>
  <c r="P68" i="50"/>
  <c r="AJ68" i="50" s="1"/>
  <c r="AF66" i="50"/>
  <c r="AD65" i="50"/>
  <c r="AB65" i="50"/>
  <c r="Z65" i="50"/>
  <c r="X64" i="50"/>
  <c r="AD63" i="50"/>
  <c r="X63" i="50"/>
  <c r="R63" i="50"/>
  <c r="P60" i="50"/>
  <c r="AJ60" i="50" s="1"/>
  <c r="AD59" i="50"/>
  <c r="X59" i="50"/>
  <c r="R59" i="50"/>
  <c r="AJ59" i="50" s="1"/>
  <c r="X58" i="50"/>
  <c r="AJ58" i="50" s="1"/>
  <c r="R55" i="50"/>
  <c r="R54" i="50"/>
  <c r="R53" i="50"/>
  <c r="X52" i="50"/>
  <c r="V52" i="50"/>
  <c r="T52" i="50"/>
  <c r="R52" i="50"/>
  <c r="P52" i="50"/>
  <c r="AH51" i="50"/>
  <c r="AF51" i="50"/>
  <c r="V51" i="50"/>
  <c r="AJ51" i="50" s="1"/>
  <c r="Z50" i="50"/>
  <c r="N50" i="50"/>
  <c r="AJ50" i="50" s="1"/>
  <c r="V49" i="50"/>
  <c r="AF47" i="50"/>
  <c r="T47" i="50"/>
  <c r="AD45" i="50"/>
  <c r="X45" i="50"/>
  <c r="R45" i="50"/>
  <c r="AJ45" i="50" s="1"/>
  <c r="T44" i="50"/>
  <c r="R44" i="50"/>
  <c r="AJ44" i="50" s="1"/>
  <c r="P43" i="50"/>
  <c r="V42" i="50"/>
  <c r="AJ42" i="50" s="1"/>
  <c r="V40" i="50"/>
  <c r="X39" i="50"/>
  <c r="AJ39" i="50" s="1"/>
  <c r="T38" i="50"/>
  <c r="T36" i="50"/>
  <c r="Z37" i="50"/>
  <c r="AJ37" i="50" s="1"/>
  <c r="P35" i="50"/>
  <c r="AB34" i="50"/>
  <c r="Z34" i="50"/>
  <c r="X33" i="50"/>
  <c r="X32" i="50"/>
  <c r="AJ32" i="50" s="1"/>
  <c r="T31" i="50"/>
  <c r="AJ31" i="50" s="1"/>
  <c r="Z30" i="50"/>
  <c r="X30" i="50"/>
  <c r="V30" i="50"/>
  <c r="T29" i="50"/>
  <c r="AJ29" i="50" s="1"/>
  <c r="AB28" i="50"/>
  <c r="V28" i="50"/>
  <c r="R28" i="50"/>
  <c r="R26" i="50"/>
  <c r="AJ26" i="50" s="1"/>
  <c r="P25" i="50"/>
  <c r="AB24" i="50"/>
  <c r="T24" i="50"/>
  <c r="AB23" i="50"/>
  <c r="T23" i="50"/>
  <c r="R23" i="50"/>
  <c r="AJ23" i="50" s="1"/>
  <c r="AB22" i="50"/>
  <c r="T22" i="50"/>
  <c r="R22" i="50"/>
  <c r="R21" i="50"/>
  <c r="P21" i="50"/>
  <c r="AD20" i="50"/>
  <c r="X20" i="50"/>
  <c r="R19" i="50"/>
  <c r="AJ19" i="50" s="1"/>
  <c r="V17" i="50"/>
  <c r="U17" i="50"/>
  <c r="T17" i="50"/>
  <c r="S17" i="50"/>
  <c r="AF16" i="50"/>
  <c r="AB16" i="50"/>
  <c r="X16" i="50"/>
  <c r="AE16" i="50"/>
  <c r="AA16" i="50"/>
  <c r="W16" i="50"/>
  <c r="S16" i="50"/>
  <c r="O16" i="50"/>
  <c r="U14" i="50"/>
  <c r="S14" i="50"/>
  <c r="T16" i="50"/>
  <c r="P16" i="50"/>
  <c r="AJ16" i="50" s="1"/>
  <c r="V14" i="50"/>
  <c r="T14" i="50"/>
  <c r="M70" i="50"/>
  <c r="M71" i="50"/>
  <c r="L70" i="50"/>
  <c r="L71" i="50"/>
  <c r="K70" i="50"/>
  <c r="K71" i="50"/>
  <c r="AH70" i="50"/>
  <c r="AG70" i="50"/>
  <c r="AF70" i="50"/>
  <c r="AE70" i="50"/>
  <c r="AC70" i="50"/>
  <c r="AA70" i="50"/>
  <c r="Y70" i="50"/>
  <c r="W70" i="50"/>
  <c r="U70" i="50"/>
  <c r="S70" i="50"/>
  <c r="Q70" i="50"/>
  <c r="O70" i="50"/>
  <c r="O71" i="50"/>
  <c r="C70" i="50"/>
  <c r="AJ69" i="50"/>
  <c r="AI69" i="50"/>
  <c r="AK69" i="50"/>
  <c r="AI68" i="50"/>
  <c r="F67" i="50"/>
  <c r="AJ66" i="50"/>
  <c r="AI66" i="50"/>
  <c r="AK66" i="50"/>
  <c r="AJ65" i="50"/>
  <c r="AI65" i="50"/>
  <c r="AK65" i="50"/>
  <c r="AJ64" i="50"/>
  <c r="AI64" i="50"/>
  <c r="AK64" i="50"/>
  <c r="AJ63" i="50"/>
  <c r="AI63" i="50"/>
  <c r="AK63" i="50"/>
  <c r="AI62" i="50"/>
  <c r="AI61" i="50"/>
  <c r="AI60" i="50"/>
  <c r="AI59" i="50"/>
  <c r="AI58" i="50"/>
  <c r="F57" i="50"/>
  <c r="AI56" i="50"/>
  <c r="AJ55" i="50"/>
  <c r="AI55" i="50"/>
  <c r="AK55" i="50"/>
  <c r="AJ54" i="50"/>
  <c r="AI54" i="50"/>
  <c r="AK54" i="50"/>
  <c r="AJ53" i="50"/>
  <c r="AI53" i="50"/>
  <c r="AK53" i="50"/>
  <c r="AI52" i="50"/>
  <c r="AI51" i="50"/>
  <c r="AI50" i="50"/>
  <c r="AJ49" i="50"/>
  <c r="AI49" i="50"/>
  <c r="AK49" i="50"/>
  <c r="AJ48" i="50"/>
  <c r="AI48" i="50"/>
  <c r="AK48" i="50"/>
  <c r="AJ47" i="50"/>
  <c r="AI47" i="50"/>
  <c r="AK47" i="50"/>
  <c r="AI46" i="50"/>
  <c r="AI45" i="50"/>
  <c r="AI44" i="50"/>
  <c r="AJ43" i="50"/>
  <c r="AI43" i="50"/>
  <c r="AK43" i="50"/>
  <c r="AI42" i="50"/>
  <c r="F41" i="50"/>
  <c r="AI40" i="50"/>
  <c r="AI39" i="50"/>
  <c r="AJ38" i="50"/>
  <c r="AI38" i="50"/>
  <c r="AK38" i="50"/>
  <c r="AI37" i="50"/>
  <c r="AJ36" i="50"/>
  <c r="AI36" i="50"/>
  <c r="AK36" i="50"/>
  <c r="AJ35" i="50"/>
  <c r="AI35" i="50"/>
  <c r="AK35" i="50"/>
  <c r="AI34" i="50"/>
  <c r="AJ33" i="50"/>
  <c r="AI33" i="50"/>
  <c r="AI32" i="50"/>
  <c r="AI31" i="50"/>
  <c r="AI30" i="50"/>
  <c r="AI29" i="50"/>
  <c r="AJ28" i="50"/>
  <c r="AI28" i="50"/>
  <c r="AK28" i="50"/>
  <c r="F27" i="50"/>
  <c r="AI26" i="50"/>
  <c r="AJ25" i="50"/>
  <c r="AI25" i="50"/>
  <c r="AI24" i="50"/>
  <c r="AI23" i="50"/>
  <c r="AJ22" i="50"/>
  <c r="AI22" i="50"/>
  <c r="AJ21" i="50"/>
  <c r="AI21" i="50"/>
  <c r="AI20" i="50"/>
  <c r="AI19" i="50"/>
  <c r="F18" i="50"/>
  <c r="AI17" i="50"/>
  <c r="AI16" i="50"/>
  <c r="F15" i="50"/>
  <c r="AJ14" i="50"/>
  <c r="AI14" i="50"/>
  <c r="F13" i="50"/>
  <c r="AI70" i="50"/>
  <c r="Q71" i="50"/>
  <c r="S71" i="50"/>
  <c r="AK14" i="50"/>
  <c r="AI14" i="47"/>
  <c r="AI15" i="47"/>
  <c r="AI16" i="47"/>
  <c r="AI17" i="47"/>
  <c r="AI18" i="47"/>
  <c r="AI20" i="47"/>
  <c r="AI21" i="47"/>
  <c r="AI22" i="47"/>
  <c r="AI23" i="47"/>
  <c r="AI24" i="47"/>
  <c r="AI26" i="47"/>
  <c r="AI27" i="47"/>
  <c r="AI28" i="47"/>
  <c r="AI29" i="47"/>
  <c r="AI30" i="47"/>
  <c r="AI31" i="47"/>
  <c r="AI32" i="47"/>
  <c r="AI33" i="47"/>
  <c r="AI14" i="43"/>
  <c r="AI15" i="43"/>
  <c r="AI16" i="43"/>
  <c r="AI17" i="43"/>
  <c r="AI19" i="43"/>
  <c r="AI20" i="43"/>
  <c r="AI21" i="43"/>
  <c r="AI22" i="43"/>
  <c r="AI23" i="43"/>
  <c r="AI25" i="43"/>
  <c r="AI26" i="43"/>
  <c r="AI27" i="43"/>
  <c r="AI28" i="43"/>
  <c r="AI14" i="38"/>
  <c r="AI15" i="38"/>
  <c r="AI16" i="38"/>
  <c r="AI17" i="38"/>
  <c r="AI19" i="38"/>
  <c r="AI20" i="38"/>
  <c r="AI21" i="38"/>
  <c r="AI22" i="38"/>
  <c r="AI23" i="38"/>
  <c r="AI25" i="38"/>
  <c r="AI26" i="38"/>
  <c r="AI27" i="38"/>
  <c r="AH31" i="40"/>
  <c r="AG31" i="40"/>
  <c r="AF31" i="40"/>
  <c r="AE31" i="40"/>
  <c r="AD31" i="40"/>
  <c r="AC31" i="40"/>
  <c r="AB31" i="40"/>
  <c r="AA31" i="40"/>
  <c r="Z31" i="40"/>
  <c r="Y31" i="40"/>
  <c r="X31" i="40"/>
  <c r="W31" i="40"/>
  <c r="V31" i="40"/>
  <c r="U31" i="40"/>
  <c r="T31" i="40"/>
  <c r="S31" i="40"/>
  <c r="R31" i="40"/>
  <c r="Q31" i="40"/>
  <c r="P31" i="40"/>
  <c r="O31" i="40"/>
  <c r="N31" i="40"/>
  <c r="N32" i="40"/>
  <c r="M31" i="40"/>
  <c r="M32" i="40"/>
  <c r="L31" i="40"/>
  <c r="L32" i="40"/>
  <c r="K31" i="40"/>
  <c r="K32" i="40"/>
  <c r="AJ30" i="40"/>
  <c r="AI30" i="40"/>
  <c r="F29" i="40"/>
  <c r="AJ28" i="40"/>
  <c r="AI28" i="40"/>
  <c r="F27" i="40"/>
  <c r="AJ26" i="40"/>
  <c r="AI26" i="40"/>
  <c r="AJ25" i="40"/>
  <c r="AI25" i="40"/>
  <c r="F24" i="40"/>
  <c r="AJ23" i="40"/>
  <c r="AI23" i="40"/>
  <c r="AJ22" i="40"/>
  <c r="AI22" i="40"/>
  <c r="AJ21" i="40"/>
  <c r="AI21" i="40"/>
  <c r="AJ20" i="40"/>
  <c r="AI20" i="40"/>
  <c r="AJ19" i="40"/>
  <c r="AI19" i="40"/>
  <c r="F18" i="40"/>
  <c r="AJ17" i="40"/>
  <c r="AI17" i="40"/>
  <c r="AJ16" i="40"/>
  <c r="AI16" i="40"/>
  <c r="AJ15" i="40"/>
  <c r="AI15" i="40"/>
  <c r="AJ14" i="40"/>
  <c r="AI14" i="40"/>
  <c r="F13" i="40"/>
  <c r="AH33" i="45"/>
  <c r="AG33" i="45"/>
  <c r="AF33" i="45"/>
  <c r="AE33" i="45"/>
  <c r="AD33" i="45"/>
  <c r="AC33" i="45"/>
  <c r="AB33" i="45"/>
  <c r="AA33" i="45"/>
  <c r="Z33" i="45"/>
  <c r="Y33" i="45"/>
  <c r="X33" i="45"/>
  <c r="W33" i="45"/>
  <c r="V33" i="45"/>
  <c r="U33" i="45"/>
  <c r="T33" i="45"/>
  <c r="S33" i="45"/>
  <c r="R33" i="45"/>
  <c r="Q33" i="45"/>
  <c r="P33" i="45"/>
  <c r="O33" i="45"/>
  <c r="N33" i="45"/>
  <c r="N34" i="45"/>
  <c r="M33" i="45"/>
  <c r="M34" i="45"/>
  <c r="L33" i="45"/>
  <c r="L34" i="45"/>
  <c r="K33" i="45"/>
  <c r="K34" i="45"/>
  <c r="AJ32" i="45"/>
  <c r="AI32" i="45"/>
  <c r="AJ31" i="45"/>
  <c r="AI31" i="45"/>
  <c r="AJ30" i="45"/>
  <c r="AI30" i="45"/>
  <c r="F29" i="45"/>
  <c r="AJ28" i="45"/>
  <c r="AI28" i="45"/>
  <c r="AJ27" i="45"/>
  <c r="AI27" i="45"/>
  <c r="AJ26" i="45"/>
  <c r="AI26" i="45"/>
  <c r="F25" i="45"/>
  <c r="AJ24" i="45"/>
  <c r="AI24" i="45"/>
  <c r="AJ23" i="45"/>
  <c r="AI23" i="45"/>
  <c r="AJ22" i="45"/>
  <c r="AI22" i="45"/>
  <c r="AJ21" i="45"/>
  <c r="AI21" i="45"/>
  <c r="AJ20" i="45"/>
  <c r="AI20" i="45"/>
  <c r="F19" i="45"/>
  <c r="AJ18" i="45"/>
  <c r="AI18" i="45"/>
  <c r="AJ17" i="45"/>
  <c r="AI17" i="45"/>
  <c r="AJ16" i="45"/>
  <c r="AI16" i="45"/>
  <c r="AJ15" i="45"/>
  <c r="AI15" i="45"/>
  <c r="AJ14" i="45"/>
  <c r="AI14" i="45"/>
  <c r="F13" i="45"/>
  <c r="P27" i="44"/>
  <c r="AH27" i="44"/>
  <c r="AG27" i="44"/>
  <c r="AF27" i="44"/>
  <c r="AE27" i="44"/>
  <c r="AD27" i="44"/>
  <c r="AC27" i="44"/>
  <c r="AB27" i="44"/>
  <c r="AA27" i="44"/>
  <c r="Z27" i="44"/>
  <c r="Y27" i="44"/>
  <c r="X27" i="44"/>
  <c r="W27" i="44"/>
  <c r="V27" i="44"/>
  <c r="U27" i="44"/>
  <c r="T27" i="44"/>
  <c r="S27" i="44"/>
  <c r="R27" i="44"/>
  <c r="Q27" i="44"/>
  <c r="O27" i="44"/>
  <c r="N27" i="44"/>
  <c r="N28" i="44"/>
  <c r="M27" i="44"/>
  <c r="M28" i="44"/>
  <c r="L27" i="44"/>
  <c r="L28" i="44"/>
  <c r="K27" i="44"/>
  <c r="K28" i="44"/>
  <c r="AJ26" i="44"/>
  <c r="AI26" i="44"/>
  <c r="AK26" i="44"/>
  <c r="AJ25" i="44"/>
  <c r="AI25" i="44"/>
  <c r="F24" i="44"/>
  <c r="AJ23" i="44"/>
  <c r="AI23" i="44"/>
  <c r="AK23" i="44"/>
  <c r="AJ22" i="44"/>
  <c r="AI22" i="44"/>
  <c r="AK22" i="44"/>
  <c r="AJ21" i="44"/>
  <c r="AI21" i="44"/>
  <c r="AK21" i="44"/>
  <c r="AJ20" i="44"/>
  <c r="AI20" i="44"/>
  <c r="AK20" i="44"/>
  <c r="AJ19" i="44"/>
  <c r="AI19" i="44"/>
  <c r="AK19" i="44"/>
  <c r="F18" i="44"/>
  <c r="AJ17" i="44"/>
  <c r="AI17" i="44"/>
  <c r="AK17" i="44"/>
  <c r="AJ16" i="44"/>
  <c r="AI16" i="44"/>
  <c r="AJ15" i="44"/>
  <c r="AI15" i="44"/>
  <c r="AK15" i="44"/>
  <c r="AI14" i="44"/>
  <c r="AI27" i="44"/>
  <c r="AJ14" i="44"/>
  <c r="AK14" i="44" s="1"/>
  <c r="F13" i="44"/>
  <c r="M27" i="46"/>
  <c r="M28" i="46"/>
  <c r="K27" i="46"/>
  <c r="K28" i="46"/>
  <c r="AH27" i="46"/>
  <c r="AG27" i="46"/>
  <c r="AF27" i="46"/>
  <c r="AE27" i="46"/>
  <c r="AD27" i="46"/>
  <c r="AC27" i="46"/>
  <c r="AB27" i="46"/>
  <c r="AA27" i="46"/>
  <c r="Z27" i="46"/>
  <c r="Y27" i="46"/>
  <c r="X27" i="46"/>
  <c r="W27" i="46"/>
  <c r="V27" i="46"/>
  <c r="U27" i="46"/>
  <c r="T27" i="46"/>
  <c r="S27" i="46"/>
  <c r="R27" i="46"/>
  <c r="Q27" i="46"/>
  <c r="P27" i="46"/>
  <c r="O27" i="46"/>
  <c r="O28" i="46"/>
  <c r="N27" i="46"/>
  <c r="N28" i="46"/>
  <c r="L27" i="46"/>
  <c r="L28" i="46"/>
  <c r="AJ26" i="46"/>
  <c r="AI26" i="46"/>
  <c r="AK26" i="46"/>
  <c r="AJ25" i="46"/>
  <c r="AI25" i="46"/>
  <c r="AK25" i="46"/>
  <c r="F24" i="46"/>
  <c r="AJ23" i="46"/>
  <c r="AI23" i="46"/>
  <c r="AK23" i="46"/>
  <c r="AJ22" i="46"/>
  <c r="AI22" i="46"/>
  <c r="AK22" i="46"/>
  <c r="AJ21" i="46"/>
  <c r="AI21" i="46"/>
  <c r="AJ20" i="46"/>
  <c r="AI20" i="46"/>
  <c r="AJ19" i="46"/>
  <c r="AI19" i="46"/>
  <c r="AK19" i="46"/>
  <c r="F18" i="46"/>
  <c r="AJ17" i="46"/>
  <c r="AI17" i="46"/>
  <c r="AK17" i="46"/>
  <c r="AJ16" i="46"/>
  <c r="AI16" i="46"/>
  <c r="AK16" i="46"/>
  <c r="AJ15" i="46"/>
  <c r="AI15" i="46"/>
  <c r="AK15" i="46"/>
  <c r="AJ14" i="46"/>
  <c r="AI14" i="46"/>
  <c r="AI27" i="46"/>
  <c r="F13" i="46"/>
  <c r="AH33" i="47"/>
  <c r="AG33" i="47"/>
  <c r="AF33" i="47"/>
  <c r="AE33" i="47"/>
  <c r="AD33" i="47"/>
  <c r="AC33" i="47"/>
  <c r="AB33" i="47"/>
  <c r="AA33" i="47"/>
  <c r="Z33" i="47"/>
  <c r="Y33" i="47"/>
  <c r="X33" i="47"/>
  <c r="W33" i="47"/>
  <c r="V33" i="47"/>
  <c r="U33" i="47"/>
  <c r="T33" i="47"/>
  <c r="S33" i="47"/>
  <c r="R33" i="47"/>
  <c r="Q33" i="47"/>
  <c r="P33" i="47"/>
  <c r="O33" i="47"/>
  <c r="N33" i="47"/>
  <c r="N34" i="47" s="1"/>
  <c r="M33" i="47"/>
  <c r="M34" i="47"/>
  <c r="L33" i="47"/>
  <c r="L34" i="47"/>
  <c r="K33" i="47"/>
  <c r="K34" i="47"/>
  <c r="AJ32" i="47"/>
  <c r="AK32" i="47" s="1"/>
  <c r="AJ31" i="47"/>
  <c r="AK31" i="47" s="1"/>
  <c r="AJ30" i="47"/>
  <c r="AJ29" i="47"/>
  <c r="AK29" i="47" s="1"/>
  <c r="AJ28" i="47"/>
  <c r="AK28" i="47" s="1"/>
  <c r="AJ27" i="47"/>
  <c r="AJ26" i="47"/>
  <c r="AK26" i="47" s="1"/>
  <c r="F25" i="47"/>
  <c r="AJ24" i="47"/>
  <c r="AJ23" i="47"/>
  <c r="AJ22" i="47"/>
  <c r="AJ21" i="47"/>
  <c r="AK21" i="47" s="1"/>
  <c r="AJ20" i="47"/>
  <c r="AK20" i="47" s="1"/>
  <c r="F19" i="47"/>
  <c r="AJ18" i="47"/>
  <c r="AJ17" i="47"/>
  <c r="AJ16" i="47"/>
  <c r="AK16" i="47" s="1"/>
  <c r="AJ15" i="47"/>
  <c r="AJ14" i="47"/>
  <c r="F13" i="47"/>
  <c r="AJ26" i="48"/>
  <c r="AI26" i="48"/>
  <c r="AK26" i="48"/>
  <c r="AH29" i="48"/>
  <c r="AG29" i="48"/>
  <c r="AF29" i="48"/>
  <c r="AE29" i="48"/>
  <c r="AD29" i="48"/>
  <c r="AC29" i="48"/>
  <c r="AB29" i="48"/>
  <c r="AA29" i="48"/>
  <c r="Z29" i="48"/>
  <c r="Y29" i="48"/>
  <c r="X29" i="48"/>
  <c r="W29" i="48"/>
  <c r="V29" i="48"/>
  <c r="U29" i="48"/>
  <c r="T29" i="48"/>
  <c r="S29" i="48"/>
  <c r="R29" i="48"/>
  <c r="R30" i="48"/>
  <c r="Q29" i="48"/>
  <c r="P29" i="48"/>
  <c r="P30" i="48"/>
  <c r="O29" i="48"/>
  <c r="N29" i="48"/>
  <c r="N30" i="48"/>
  <c r="M29" i="48"/>
  <c r="M30" i="48"/>
  <c r="L29" i="48"/>
  <c r="L30" i="48"/>
  <c r="K29" i="48"/>
  <c r="K30" i="48"/>
  <c r="AJ28" i="48"/>
  <c r="AI28" i="48"/>
  <c r="AJ27" i="48"/>
  <c r="AI27" i="48"/>
  <c r="AJ25" i="48"/>
  <c r="AI25" i="48"/>
  <c r="F24" i="48"/>
  <c r="AJ23" i="48"/>
  <c r="AI23" i="48"/>
  <c r="AJ22" i="48"/>
  <c r="AI22" i="48"/>
  <c r="AJ21" i="48"/>
  <c r="AI21" i="48"/>
  <c r="AJ20" i="48"/>
  <c r="AI20" i="48"/>
  <c r="AJ19" i="48"/>
  <c r="AI19" i="48"/>
  <c r="F18" i="48"/>
  <c r="AJ17" i="48"/>
  <c r="AI17" i="48"/>
  <c r="AJ16" i="48"/>
  <c r="AI16" i="48"/>
  <c r="AJ15" i="48"/>
  <c r="AI15" i="48"/>
  <c r="AJ14" i="48"/>
  <c r="AI14" i="48"/>
  <c r="F13" i="48"/>
  <c r="M27" i="49"/>
  <c r="M28" i="49"/>
  <c r="K27" i="49"/>
  <c r="K28" i="49"/>
  <c r="AH27" i="49"/>
  <c r="AG27" i="49"/>
  <c r="AF27" i="49"/>
  <c r="AE27" i="49"/>
  <c r="AD27" i="49"/>
  <c r="AC27" i="49"/>
  <c r="AB27" i="49"/>
  <c r="AA27" i="49"/>
  <c r="Z27" i="49"/>
  <c r="Y27" i="49"/>
  <c r="X27" i="49"/>
  <c r="W27" i="49"/>
  <c r="V27" i="49"/>
  <c r="U27" i="49"/>
  <c r="T27" i="49"/>
  <c r="S27" i="49"/>
  <c r="R27" i="49"/>
  <c r="R28" i="49"/>
  <c r="Q27" i="49"/>
  <c r="P27" i="49"/>
  <c r="P28" i="49"/>
  <c r="O27" i="49"/>
  <c r="O28" i="49"/>
  <c r="N27" i="49"/>
  <c r="N28" i="49"/>
  <c r="L27" i="49"/>
  <c r="L28" i="49"/>
  <c r="AJ26" i="49"/>
  <c r="AI26" i="49"/>
  <c r="AK26" i="49"/>
  <c r="AJ25" i="49"/>
  <c r="AI25" i="49"/>
  <c r="AK25" i="49"/>
  <c r="F24" i="49"/>
  <c r="AJ23" i="49"/>
  <c r="AI23" i="49"/>
  <c r="AK23" i="49"/>
  <c r="AJ22" i="49"/>
  <c r="AI22" i="49"/>
  <c r="AJ21" i="49"/>
  <c r="AI21" i="49"/>
  <c r="AJ20" i="49"/>
  <c r="AI20" i="49"/>
  <c r="AK20" i="49"/>
  <c r="AJ19" i="49"/>
  <c r="AI19" i="49"/>
  <c r="AK19" i="49"/>
  <c r="F18" i="49"/>
  <c r="AJ17" i="49"/>
  <c r="AI17" i="49"/>
  <c r="AK17" i="49"/>
  <c r="AJ16" i="49"/>
  <c r="AI16" i="49"/>
  <c r="AK16" i="49"/>
  <c r="AJ15" i="49"/>
  <c r="AI15" i="49"/>
  <c r="AK15" i="49"/>
  <c r="AJ14" i="49"/>
  <c r="AI14" i="49"/>
  <c r="AI27" i="49"/>
  <c r="F13" i="49"/>
  <c r="AJ27" i="43"/>
  <c r="AK27" i="43"/>
  <c r="N29" i="43"/>
  <c r="M29" i="43"/>
  <c r="O29" i="43"/>
  <c r="Q29" i="43"/>
  <c r="S29" i="43" s="1"/>
  <c r="U29" i="43" s="1"/>
  <c r="W29" i="43" s="1"/>
  <c r="Y29" i="43" s="1"/>
  <c r="AA29" i="43" s="1"/>
  <c r="AC29" i="43" s="1"/>
  <c r="AE29" i="43" s="1"/>
  <c r="AG29" i="43" s="1"/>
  <c r="L28" i="43"/>
  <c r="L29" i="43"/>
  <c r="K28" i="43"/>
  <c r="K29" i="43"/>
  <c r="AJ26" i="43"/>
  <c r="AK26" i="43"/>
  <c r="AJ25" i="43"/>
  <c r="AK25" i="43"/>
  <c r="F24" i="43"/>
  <c r="AJ23" i="43"/>
  <c r="AJ22" i="43"/>
  <c r="AK22" i="43"/>
  <c r="AJ21" i="43"/>
  <c r="AK21" i="43" s="1"/>
  <c r="AJ20" i="43"/>
  <c r="AK20" i="43"/>
  <c r="AJ19" i="43"/>
  <c r="AK19" i="43" s="1"/>
  <c r="F18" i="43"/>
  <c r="AJ17" i="43"/>
  <c r="AK17" i="43"/>
  <c r="AJ16" i="43"/>
  <c r="AK16" i="43" s="1"/>
  <c r="AJ15" i="43"/>
  <c r="AK15" i="43"/>
  <c r="AJ14" i="43"/>
  <c r="AK14" i="43"/>
  <c r="F13" i="43"/>
  <c r="AH27" i="41"/>
  <c r="AG27" i="41"/>
  <c r="AF27" i="41"/>
  <c r="AE27" i="41"/>
  <c r="AD27" i="41"/>
  <c r="AC27" i="41"/>
  <c r="AB27" i="41"/>
  <c r="AA27" i="41"/>
  <c r="Z27" i="41"/>
  <c r="Y27" i="41"/>
  <c r="X27" i="41"/>
  <c r="W27" i="41"/>
  <c r="V27" i="41"/>
  <c r="U27" i="41"/>
  <c r="T27" i="41"/>
  <c r="S27" i="41"/>
  <c r="R27" i="41"/>
  <c r="Q27" i="41"/>
  <c r="P27" i="41"/>
  <c r="O27" i="41"/>
  <c r="M27" i="41"/>
  <c r="M28" i="41"/>
  <c r="O28" i="41"/>
  <c r="N27" i="41"/>
  <c r="N28" i="41"/>
  <c r="L27" i="41"/>
  <c r="L28" i="41"/>
  <c r="K27" i="41"/>
  <c r="K28" i="41"/>
  <c r="AJ26" i="41"/>
  <c r="AI26" i="41"/>
  <c r="AJ25" i="41"/>
  <c r="AI25" i="41"/>
  <c r="F24" i="41"/>
  <c r="AJ23" i="41"/>
  <c r="AI23" i="41"/>
  <c r="AK23" i="41"/>
  <c r="AJ22" i="41"/>
  <c r="AI22" i="41"/>
  <c r="AJ21" i="41"/>
  <c r="AI21" i="41"/>
  <c r="AK21" i="41"/>
  <c r="AJ20" i="41"/>
  <c r="AI20" i="41"/>
  <c r="AJ19" i="41"/>
  <c r="AI19" i="41"/>
  <c r="F18" i="41"/>
  <c r="AJ17" i="41"/>
  <c r="AI17" i="41"/>
  <c r="AJ16" i="41"/>
  <c r="AI16" i="41"/>
  <c r="AK16" i="41"/>
  <c r="AJ15" i="41"/>
  <c r="AI15" i="41"/>
  <c r="AJ14" i="41"/>
  <c r="AI14" i="41"/>
  <c r="F13" i="41"/>
  <c r="AJ27" i="42"/>
  <c r="AI27" i="42"/>
  <c r="AK27" i="42"/>
  <c r="AH32" i="42"/>
  <c r="AG32" i="42"/>
  <c r="AF32" i="42"/>
  <c r="AE32" i="42"/>
  <c r="AD32" i="42"/>
  <c r="AC32" i="42"/>
  <c r="AB32" i="42"/>
  <c r="AA32" i="42"/>
  <c r="Z32" i="42"/>
  <c r="Y32" i="42"/>
  <c r="X32" i="42"/>
  <c r="W32" i="42"/>
  <c r="V32" i="42"/>
  <c r="U32" i="42"/>
  <c r="T32" i="42"/>
  <c r="S32" i="42"/>
  <c r="R32" i="42"/>
  <c r="Q32" i="42"/>
  <c r="P32" i="42"/>
  <c r="O32" i="42"/>
  <c r="N32" i="42"/>
  <c r="N33" i="42"/>
  <c r="M32" i="42"/>
  <c r="M33" i="42"/>
  <c r="L32" i="42"/>
  <c r="L33" i="42"/>
  <c r="K32" i="42"/>
  <c r="K33" i="42"/>
  <c r="AJ31" i="42"/>
  <c r="AI31" i="42"/>
  <c r="AK31" i="42"/>
  <c r="AJ30" i="42"/>
  <c r="AI30" i="42"/>
  <c r="F29" i="42"/>
  <c r="AJ28" i="42"/>
  <c r="AI28" i="42"/>
  <c r="AJ26" i="42"/>
  <c r="AI26" i="42"/>
  <c r="AJ25" i="42"/>
  <c r="AI25" i="42"/>
  <c r="AK25" i="42"/>
  <c r="F24" i="42"/>
  <c r="AJ23" i="42"/>
  <c r="AI23" i="42"/>
  <c r="AK23" i="42"/>
  <c r="AJ22" i="42"/>
  <c r="AI22" i="42"/>
  <c r="AK22" i="42"/>
  <c r="AJ21" i="42"/>
  <c r="AI21" i="42"/>
  <c r="AJ20" i="42"/>
  <c r="AI20" i="42"/>
  <c r="AK20" i="42"/>
  <c r="AJ19" i="42"/>
  <c r="AI19" i="42"/>
  <c r="AK19" i="42"/>
  <c r="F18" i="42"/>
  <c r="AJ17" i="42"/>
  <c r="AI17" i="42"/>
  <c r="AJ16" i="42"/>
  <c r="AI16" i="42"/>
  <c r="AJ15" i="42"/>
  <c r="AI15" i="42"/>
  <c r="AJ14" i="42"/>
  <c r="AI14" i="42"/>
  <c r="F13" i="42"/>
  <c r="AH31" i="35"/>
  <c r="AG31" i="35"/>
  <c r="AF31" i="35"/>
  <c r="AE31" i="35"/>
  <c r="AD31" i="35"/>
  <c r="AC31" i="35"/>
  <c r="AB31" i="35"/>
  <c r="AA31" i="35"/>
  <c r="Z31" i="35"/>
  <c r="Y31" i="35"/>
  <c r="X31" i="35"/>
  <c r="W31" i="35"/>
  <c r="V31" i="35"/>
  <c r="U31" i="35"/>
  <c r="T31" i="35"/>
  <c r="S31" i="35"/>
  <c r="R31" i="35"/>
  <c r="Q31" i="35"/>
  <c r="P31" i="35"/>
  <c r="O31" i="35"/>
  <c r="N31" i="35"/>
  <c r="N32" i="35"/>
  <c r="M31" i="35"/>
  <c r="M32" i="35"/>
  <c r="L31" i="35"/>
  <c r="L32" i="35"/>
  <c r="K31" i="35"/>
  <c r="K32" i="35"/>
  <c r="AJ30" i="35"/>
  <c r="AI30" i="35"/>
  <c r="AJ29" i="35"/>
  <c r="AI29" i="35"/>
  <c r="AK29" i="35"/>
  <c r="F28" i="35"/>
  <c r="AJ27" i="35"/>
  <c r="AI27" i="35"/>
  <c r="AK27" i="35"/>
  <c r="AJ26" i="35"/>
  <c r="AI26" i="35"/>
  <c r="AK26" i="35"/>
  <c r="AJ25" i="35"/>
  <c r="AI25" i="35"/>
  <c r="F24" i="35"/>
  <c r="AJ23" i="35"/>
  <c r="AI23" i="35"/>
  <c r="AK23" i="35"/>
  <c r="AJ22" i="35"/>
  <c r="AI22" i="35"/>
  <c r="AK22" i="35"/>
  <c r="AJ21" i="35"/>
  <c r="AI21" i="35"/>
  <c r="AK21" i="35"/>
  <c r="AJ20" i="35"/>
  <c r="AI20" i="35"/>
  <c r="AJ19" i="35"/>
  <c r="AI19" i="35"/>
  <c r="F18" i="35"/>
  <c r="AJ17" i="35"/>
  <c r="AI17" i="35"/>
  <c r="AK17" i="35"/>
  <c r="AJ16" i="35"/>
  <c r="AI16" i="35"/>
  <c r="AK16" i="35"/>
  <c r="AJ15" i="35"/>
  <c r="AI15" i="35"/>
  <c r="AK15" i="35"/>
  <c r="AJ14" i="35"/>
  <c r="AI14" i="35"/>
  <c r="F13" i="35"/>
  <c r="AH32" i="39"/>
  <c r="AG32" i="39"/>
  <c r="AF32" i="39"/>
  <c r="AE32" i="39"/>
  <c r="AD32" i="39"/>
  <c r="AC32" i="39"/>
  <c r="AB32" i="39"/>
  <c r="AA32" i="39"/>
  <c r="Z32" i="39"/>
  <c r="Y32" i="39"/>
  <c r="X32" i="39"/>
  <c r="W32" i="39"/>
  <c r="V32" i="39"/>
  <c r="U32" i="39"/>
  <c r="T32" i="39"/>
  <c r="S32" i="39"/>
  <c r="R32" i="39"/>
  <c r="Q32" i="39"/>
  <c r="P32" i="39"/>
  <c r="O32" i="39"/>
  <c r="N32" i="39"/>
  <c r="N33" i="39"/>
  <c r="M32" i="39"/>
  <c r="M33" i="39"/>
  <c r="L32" i="39"/>
  <c r="L33" i="39"/>
  <c r="K32" i="39"/>
  <c r="K33" i="39"/>
  <c r="AJ31" i="39"/>
  <c r="AI31" i="39"/>
  <c r="AJ30" i="39"/>
  <c r="AI30" i="39"/>
  <c r="F29" i="39"/>
  <c r="AJ28" i="39"/>
  <c r="AI28" i="39"/>
  <c r="AJ27" i="39"/>
  <c r="AI27" i="39"/>
  <c r="AJ26" i="39"/>
  <c r="AI26" i="39"/>
  <c r="AJ25" i="39"/>
  <c r="AI25" i="39"/>
  <c r="F24" i="39"/>
  <c r="AJ23" i="39"/>
  <c r="AI23" i="39"/>
  <c r="AJ22" i="39"/>
  <c r="AI22" i="39"/>
  <c r="AJ21" i="39"/>
  <c r="AI21" i="39"/>
  <c r="AJ20" i="39"/>
  <c r="AI20" i="39"/>
  <c r="AJ19" i="39"/>
  <c r="AI19" i="39"/>
  <c r="F18" i="39"/>
  <c r="AJ17" i="39"/>
  <c r="AI17" i="39"/>
  <c r="AJ16" i="39"/>
  <c r="AI16" i="39"/>
  <c r="AJ15" i="39"/>
  <c r="AI15" i="39"/>
  <c r="AJ14" i="39"/>
  <c r="AI14" i="39"/>
  <c r="F13" i="39"/>
  <c r="AK28" i="40"/>
  <c r="AK30" i="40"/>
  <c r="AK25" i="40"/>
  <c r="AK20" i="40"/>
  <c r="AK19" i="40"/>
  <c r="AK15" i="40"/>
  <c r="AI31" i="40"/>
  <c r="AK17" i="40"/>
  <c r="AK26" i="40"/>
  <c r="AK22" i="40"/>
  <c r="AK16" i="40"/>
  <c r="O32" i="40"/>
  <c r="Q32" i="40"/>
  <c r="S32" i="40"/>
  <c r="U32" i="40"/>
  <c r="W32" i="40"/>
  <c r="Y32" i="40"/>
  <c r="AA32" i="40"/>
  <c r="AC32" i="40"/>
  <c r="AE32" i="40"/>
  <c r="AG32" i="40"/>
  <c r="AK15" i="45"/>
  <c r="AK31" i="45"/>
  <c r="AK26" i="45"/>
  <c r="AK30" i="45"/>
  <c r="AK23" i="45"/>
  <c r="AK32" i="45"/>
  <c r="AI33" i="45"/>
  <c r="AK28" i="45"/>
  <c r="AK17" i="45"/>
  <c r="AK20" i="45"/>
  <c r="AK24" i="45"/>
  <c r="O34" i="45"/>
  <c r="Q34" i="45"/>
  <c r="S34" i="45"/>
  <c r="U34" i="45"/>
  <c r="W34" i="45"/>
  <c r="Y34" i="45"/>
  <c r="AA34" i="45"/>
  <c r="AC34" i="45"/>
  <c r="AE34" i="45"/>
  <c r="AG34" i="45"/>
  <c r="O28" i="44"/>
  <c r="Q28" i="44"/>
  <c r="S28" i="44"/>
  <c r="U28" i="44"/>
  <c r="W28" i="44"/>
  <c r="Y28" i="44"/>
  <c r="AA28" i="44"/>
  <c r="AC28" i="44"/>
  <c r="AE28" i="44"/>
  <c r="AG28" i="44"/>
  <c r="Q28" i="46"/>
  <c r="S28" i="46"/>
  <c r="U28" i="46"/>
  <c r="W28" i="46"/>
  <c r="Y28" i="46"/>
  <c r="AA28" i="46"/>
  <c r="AC28" i="46"/>
  <c r="AE28" i="46"/>
  <c r="AG28" i="46"/>
  <c r="AK18" i="47"/>
  <c r="AK30" i="47"/>
  <c r="AK15" i="47"/>
  <c r="AK22" i="47"/>
  <c r="AK24" i="47"/>
  <c r="AK23" i="47"/>
  <c r="O34" i="47"/>
  <c r="Q34" i="47"/>
  <c r="S34" i="47"/>
  <c r="U34" i="47"/>
  <c r="W34" i="47"/>
  <c r="Y34" i="47"/>
  <c r="AA34" i="47"/>
  <c r="AC34" i="47"/>
  <c r="AE34" i="47"/>
  <c r="AG34" i="47"/>
  <c r="AK14" i="47"/>
  <c r="AK17" i="47"/>
  <c r="AK27" i="47"/>
  <c r="AK22" i="48"/>
  <c r="AK25" i="48"/>
  <c r="AK14" i="48"/>
  <c r="AK16" i="48"/>
  <c r="AK17" i="48"/>
  <c r="AK23" i="48"/>
  <c r="AK27" i="48"/>
  <c r="T30" i="48"/>
  <c r="O30" i="48"/>
  <c r="Q30" i="48"/>
  <c r="S30" i="48"/>
  <c r="U30" i="48"/>
  <c r="W30" i="48"/>
  <c r="Y30" i="48"/>
  <c r="AA30" i="48"/>
  <c r="AC30" i="48"/>
  <c r="AE30" i="48"/>
  <c r="AG30" i="48"/>
  <c r="AI29" i="48"/>
  <c r="Q28" i="49"/>
  <c r="S28" i="49"/>
  <c r="U28" i="49"/>
  <c r="W28" i="49"/>
  <c r="Y28" i="49"/>
  <c r="AA28" i="49"/>
  <c r="AC28" i="49"/>
  <c r="AE28" i="49"/>
  <c r="AG28" i="49"/>
  <c r="AK23" i="43"/>
  <c r="AI27" i="41"/>
  <c r="AK17" i="41"/>
  <c r="AK25" i="41"/>
  <c r="AK22" i="41"/>
  <c r="AK26" i="41"/>
  <c r="AK15" i="41"/>
  <c r="Q28" i="41"/>
  <c r="S28" i="41"/>
  <c r="U28" i="41"/>
  <c r="W28" i="41"/>
  <c r="Y28" i="41"/>
  <c r="AA28" i="41"/>
  <c r="AC28" i="41"/>
  <c r="AE28" i="41"/>
  <c r="AG28" i="41"/>
  <c r="AK14" i="41"/>
  <c r="AI32" i="42"/>
  <c r="AK17" i="42"/>
  <c r="AK30" i="42"/>
  <c r="O33" i="42"/>
  <c r="Q33" i="42"/>
  <c r="S33" i="42"/>
  <c r="U33" i="42"/>
  <c r="W33" i="42"/>
  <c r="Y33" i="42"/>
  <c r="AA33" i="42"/>
  <c r="AC33" i="42"/>
  <c r="AE33" i="42"/>
  <c r="AG33" i="42"/>
  <c r="AK15" i="42"/>
  <c r="AK26" i="42"/>
  <c r="AK28" i="42"/>
  <c r="AK14" i="42"/>
  <c r="AK25" i="35"/>
  <c r="AI31" i="35"/>
  <c r="O32" i="35"/>
  <c r="Q32" i="35"/>
  <c r="S32" i="35"/>
  <c r="U32" i="35"/>
  <c r="W32" i="35"/>
  <c r="Y32" i="35"/>
  <c r="AA32" i="35"/>
  <c r="AC32" i="35"/>
  <c r="AE32" i="35"/>
  <c r="AG32" i="35"/>
  <c r="O33" i="39"/>
  <c r="Q33" i="39"/>
  <c r="S33" i="39"/>
  <c r="U33" i="39"/>
  <c r="W33" i="39"/>
  <c r="Y33" i="39"/>
  <c r="AA33" i="39"/>
  <c r="AC33" i="39"/>
  <c r="AE33" i="39"/>
  <c r="AG33" i="39"/>
  <c r="AK27" i="39"/>
  <c r="AK17" i="39"/>
  <c r="AK16" i="39"/>
  <c r="AK26" i="39"/>
  <c r="AK22" i="39"/>
  <c r="AK14" i="39"/>
  <c r="AK25" i="39"/>
  <c r="AK15" i="39"/>
  <c r="AI32" i="39"/>
  <c r="AK23" i="39"/>
  <c r="AH27" i="38"/>
  <c r="AG27" i="38"/>
  <c r="AF27" i="38"/>
  <c r="AE27" i="38"/>
  <c r="AD27" i="38"/>
  <c r="AC27" i="38"/>
  <c r="AB27" i="38"/>
  <c r="AA27" i="38"/>
  <c r="Z27" i="38"/>
  <c r="Y27" i="38"/>
  <c r="X27" i="38"/>
  <c r="W27" i="38"/>
  <c r="V27" i="38"/>
  <c r="U27" i="38"/>
  <c r="T27" i="38"/>
  <c r="S27" i="38"/>
  <c r="R27" i="38"/>
  <c r="Q27" i="38"/>
  <c r="P27" i="38"/>
  <c r="O27" i="38"/>
  <c r="N27" i="38"/>
  <c r="N28" i="38"/>
  <c r="M27" i="38"/>
  <c r="M28" i="38"/>
  <c r="L27" i="38"/>
  <c r="L28" i="38"/>
  <c r="K27" i="38"/>
  <c r="K28" i="38"/>
  <c r="AJ26" i="38"/>
  <c r="AJ25" i="38"/>
  <c r="AK25" i="38" s="1"/>
  <c r="F24" i="38"/>
  <c r="AJ23" i="38"/>
  <c r="AK23" i="38" s="1"/>
  <c r="AJ22" i="38"/>
  <c r="AJ21" i="38"/>
  <c r="AK21" i="38" s="1"/>
  <c r="AJ20" i="38"/>
  <c r="AK20" i="38" s="1"/>
  <c r="AJ19" i="38"/>
  <c r="F18" i="38"/>
  <c r="AJ17" i="38"/>
  <c r="AJ16" i="38"/>
  <c r="AK16" i="38" s="1"/>
  <c r="AJ15" i="38"/>
  <c r="AK15" i="38" s="1"/>
  <c r="AJ14" i="38"/>
  <c r="F13" i="38"/>
  <c r="AH31" i="37"/>
  <c r="AG31" i="37"/>
  <c r="AF31" i="37"/>
  <c r="AE31" i="37"/>
  <c r="AD31" i="37"/>
  <c r="AC31" i="37"/>
  <c r="AB31" i="37"/>
  <c r="AA31" i="37"/>
  <c r="Z31" i="37"/>
  <c r="Y31" i="37"/>
  <c r="X31" i="37"/>
  <c r="W31" i="37"/>
  <c r="V31" i="37"/>
  <c r="U31" i="37"/>
  <c r="T31" i="37"/>
  <c r="S31" i="37"/>
  <c r="R31" i="37"/>
  <c r="Q31" i="37"/>
  <c r="P31" i="37"/>
  <c r="O31" i="37"/>
  <c r="N31" i="37"/>
  <c r="N32" i="37"/>
  <c r="M31" i="37"/>
  <c r="M32" i="37"/>
  <c r="L31" i="37"/>
  <c r="L32" i="37"/>
  <c r="K31" i="37"/>
  <c r="K32" i="37"/>
  <c r="AJ30" i="37"/>
  <c r="AI30" i="37"/>
  <c r="AJ29" i="37"/>
  <c r="AI29" i="37"/>
  <c r="AJ28" i="37"/>
  <c r="AI28" i="37"/>
  <c r="AJ27" i="37"/>
  <c r="AI27" i="37"/>
  <c r="AJ26" i="37"/>
  <c r="AI26" i="37"/>
  <c r="AJ25" i="37"/>
  <c r="AI25" i="37"/>
  <c r="F24" i="37"/>
  <c r="AJ23" i="37"/>
  <c r="AI23" i="37"/>
  <c r="AJ22" i="37"/>
  <c r="AI22" i="37"/>
  <c r="AJ21" i="37"/>
  <c r="AI21" i="37"/>
  <c r="AJ20" i="37"/>
  <c r="AI20" i="37"/>
  <c r="AJ19" i="37"/>
  <c r="AI19" i="37"/>
  <c r="F18" i="37"/>
  <c r="AJ17" i="37"/>
  <c r="AI17" i="37"/>
  <c r="AJ16" i="37"/>
  <c r="AI16" i="37"/>
  <c r="AJ15" i="37"/>
  <c r="AI15" i="37"/>
  <c r="AJ14" i="37"/>
  <c r="AI14" i="37"/>
  <c r="F13" i="37"/>
  <c r="AK19" i="38"/>
  <c r="AK17" i="38"/>
  <c r="AK22" i="38"/>
  <c r="AK14" i="38"/>
  <c r="AK26" i="38"/>
  <c r="O28" i="38"/>
  <c r="Q28" i="38"/>
  <c r="S28" i="38"/>
  <c r="U28" i="38"/>
  <c r="W28" i="38"/>
  <c r="Y28" i="38"/>
  <c r="AA28" i="38"/>
  <c r="AC28" i="38"/>
  <c r="AE28" i="38"/>
  <c r="AG28" i="38"/>
  <c r="AK23" i="37"/>
  <c r="AK28" i="37"/>
  <c r="AK19" i="37"/>
  <c r="AI31" i="37"/>
  <c r="AK22" i="37"/>
  <c r="AK27" i="37"/>
  <c r="AK29" i="37"/>
  <c r="O32" i="37"/>
  <c r="Q32" i="37"/>
  <c r="S32" i="37"/>
  <c r="U32" i="37"/>
  <c r="W32" i="37"/>
  <c r="Y32" i="37"/>
  <c r="AA32" i="37"/>
  <c r="AC32" i="37"/>
  <c r="AE32" i="37"/>
  <c r="AG32" i="37"/>
  <c r="AK15" i="37"/>
  <c r="AK16" i="37"/>
  <c r="AK25" i="37"/>
  <c r="AH28" i="36"/>
  <c r="AG28" i="36"/>
  <c r="AF28" i="36"/>
  <c r="AE28" i="36"/>
  <c r="AD28" i="36"/>
  <c r="AC28" i="36"/>
  <c r="AB28" i="36"/>
  <c r="AA28" i="36"/>
  <c r="Z28" i="36"/>
  <c r="Y28" i="36"/>
  <c r="X28" i="36"/>
  <c r="W28" i="36"/>
  <c r="V28" i="36"/>
  <c r="U28" i="36"/>
  <c r="T28" i="36"/>
  <c r="S28" i="36"/>
  <c r="R28" i="36"/>
  <c r="Q28" i="36"/>
  <c r="P28" i="36"/>
  <c r="O28" i="36"/>
  <c r="N28" i="36"/>
  <c r="N29" i="36"/>
  <c r="M28" i="36"/>
  <c r="M29" i="36"/>
  <c r="L28" i="36"/>
  <c r="L29" i="36"/>
  <c r="K28" i="36"/>
  <c r="K29" i="36"/>
  <c r="AJ27" i="36"/>
  <c r="AI27" i="36"/>
  <c r="AJ26" i="36"/>
  <c r="AI26" i="36"/>
  <c r="F25" i="36"/>
  <c r="AJ24" i="36"/>
  <c r="AI24" i="36"/>
  <c r="AJ23" i="36"/>
  <c r="AI23" i="36"/>
  <c r="AJ22" i="36"/>
  <c r="AI22" i="36"/>
  <c r="AJ21" i="36"/>
  <c r="AI21" i="36"/>
  <c r="AJ20" i="36"/>
  <c r="AI20" i="36"/>
  <c r="AJ19" i="36"/>
  <c r="AI19" i="36"/>
  <c r="F18" i="36"/>
  <c r="AJ17" i="36"/>
  <c r="AI17" i="36"/>
  <c r="AJ16" i="36"/>
  <c r="AK16" i="36" s="1"/>
  <c r="AI16" i="36"/>
  <c r="AJ15" i="36"/>
  <c r="AI15" i="36"/>
  <c r="AJ14" i="36"/>
  <c r="AI14" i="36"/>
  <c r="F13" i="36"/>
  <c r="AJ46" i="34"/>
  <c r="M49" i="34"/>
  <c r="M50" i="34"/>
  <c r="O49" i="34"/>
  <c r="O50" i="34"/>
  <c r="AH49" i="34"/>
  <c r="AG49" i="34"/>
  <c r="AF49" i="34"/>
  <c r="AE49" i="34"/>
  <c r="AD49" i="34"/>
  <c r="AC49" i="34"/>
  <c r="AB49" i="34"/>
  <c r="AA49" i="34"/>
  <c r="Z49" i="34"/>
  <c r="Y49" i="34"/>
  <c r="X49" i="34"/>
  <c r="W49" i="34"/>
  <c r="V49" i="34"/>
  <c r="U49" i="34"/>
  <c r="T49" i="34"/>
  <c r="S49" i="34"/>
  <c r="R49" i="34"/>
  <c r="Q49" i="34"/>
  <c r="P49" i="34"/>
  <c r="N49" i="34"/>
  <c r="N50" i="34"/>
  <c r="L49" i="34"/>
  <c r="L50" i="34"/>
  <c r="K49" i="34"/>
  <c r="K50" i="34"/>
  <c r="C49" i="34"/>
  <c r="AJ48" i="34"/>
  <c r="AI48" i="34"/>
  <c r="F47" i="34"/>
  <c r="AI46" i="34"/>
  <c r="AJ45" i="34"/>
  <c r="AI45" i="34"/>
  <c r="AJ44" i="34"/>
  <c r="AI44" i="34"/>
  <c r="F43" i="34"/>
  <c r="AJ42" i="34"/>
  <c r="AI42" i="34"/>
  <c r="AJ41" i="34"/>
  <c r="AI41" i="34"/>
  <c r="AJ40" i="34"/>
  <c r="AI40" i="34"/>
  <c r="AJ39" i="34"/>
  <c r="AI39" i="34"/>
  <c r="F38" i="34"/>
  <c r="AJ37" i="34"/>
  <c r="AI37" i="34"/>
  <c r="AJ36" i="34"/>
  <c r="AI36" i="34"/>
  <c r="AJ35" i="34"/>
  <c r="AI35" i="34"/>
  <c r="AJ34" i="34"/>
  <c r="AI34" i="34"/>
  <c r="AJ33" i="34"/>
  <c r="AI33" i="34"/>
  <c r="AJ32" i="34"/>
  <c r="AI32" i="34"/>
  <c r="AJ31" i="34"/>
  <c r="AI31" i="34"/>
  <c r="AJ30" i="34"/>
  <c r="AI30" i="34"/>
  <c r="AJ29" i="34"/>
  <c r="AI29" i="34"/>
  <c r="AJ28" i="34"/>
  <c r="AI28" i="34"/>
  <c r="AJ27" i="34"/>
  <c r="AI27" i="34"/>
  <c r="AJ26" i="34"/>
  <c r="AI26" i="34"/>
  <c r="F25" i="34"/>
  <c r="AJ24" i="34"/>
  <c r="AI24" i="34"/>
  <c r="AJ23" i="34"/>
  <c r="AI23" i="34"/>
  <c r="AJ22" i="34"/>
  <c r="AI22" i="34"/>
  <c r="AJ21" i="34"/>
  <c r="AI21" i="34"/>
  <c r="AJ20" i="34"/>
  <c r="AI20" i="34"/>
  <c r="AJ19" i="34"/>
  <c r="AI19" i="34"/>
  <c r="F18" i="34"/>
  <c r="AJ17" i="34"/>
  <c r="AI17" i="34"/>
  <c r="AJ16" i="34"/>
  <c r="AI16" i="34"/>
  <c r="F15" i="34"/>
  <c r="AJ14" i="34"/>
  <c r="AI14" i="34"/>
  <c r="F13" i="34"/>
  <c r="AK20" i="36"/>
  <c r="AK17" i="36"/>
  <c r="O29" i="36"/>
  <c r="Q29" i="36"/>
  <c r="S29" i="36"/>
  <c r="U29" i="36"/>
  <c r="W29" i="36"/>
  <c r="Y29" i="36"/>
  <c r="AA29" i="36"/>
  <c r="AC29" i="36"/>
  <c r="AE29" i="36"/>
  <c r="AG29" i="36"/>
  <c r="AK26" i="36"/>
  <c r="AK23" i="36"/>
  <c r="AI28" i="36"/>
  <c r="AK27" i="36"/>
  <c r="AK15" i="36"/>
  <c r="AK19" i="36"/>
  <c r="AK41" i="34"/>
  <c r="AK33" i="34"/>
  <c r="AK46" i="34"/>
  <c r="AK32" i="34"/>
  <c r="AK19" i="34"/>
  <c r="AK20" i="34"/>
  <c r="AK40" i="34"/>
  <c r="AK29" i="34"/>
  <c r="AI49" i="34"/>
  <c r="AK42" i="34"/>
  <c r="AK24" i="34"/>
  <c r="AK48" i="34"/>
  <c r="Q50" i="34"/>
  <c r="S50" i="34"/>
  <c r="U50" i="34"/>
  <c r="W50" i="34"/>
  <c r="Y50" i="34"/>
  <c r="AA50" i="34"/>
  <c r="AC50" i="34"/>
  <c r="AE50" i="34"/>
  <c r="AG50" i="34"/>
  <c r="AD70" i="50" l="1"/>
  <c r="AJ20" i="50"/>
  <c r="AK20" i="50" s="1"/>
  <c r="AK22" i="34"/>
  <c r="AK31" i="34"/>
  <c r="AB70" i="50"/>
  <c r="AJ34" i="50"/>
  <c r="AK34" i="50" s="1"/>
  <c r="AJ24" i="50"/>
  <c r="AK36" i="34"/>
  <c r="AK24" i="36"/>
  <c r="AK21" i="48"/>
  <c r="AK21" i="46"/>
  <c r="AK21" i="40"/>
  <c r="AK30" i="34"/>
  <c r="AK44" i="34"/>
  <c r="AK33" i="50"/>
  <c r="AJ30" i="50"/>
  <c r="AK30" i="50" s="1"/>
  <c r="AK32" i="50"/>
  <c r="AK58" i="50"/>
  <c r="AK19" i="35"/>
  <c r="AK21" i="36"/>
  <c r="AK22" i="36"/>
  <c r="AK20" i="37"/>
  <c r="AK28" i="39"/>
  <c r="AK31" i="39"/>
  <c r="AK30" i="35"/>
  <c r="AK31" i="35" s="1"/>
  <c r="AK19" i="41"/>
  <c r="AK20" i="41"/>
  <c r="AK21" i="49"/>
  <c r="AK19" i="48"/>
  <c r="AK20" i="48"/>
  <c r="V30" i="48"/>
  <c r="AK21" i="45"/>
  <c r="AK62" i="50"/>
  <c r="U71" i="50"/>
  <c r="W71" i="50" s="1"/>
  <c r="Y71" i="50" s="1"/>
  <c r="AA71" i="50" s="1"/>
  <c r="AC71" i="50" s="1"/>
  <c r="AE71" i="50" s="1"/>
  <c r="AG71" i="50" s="1"/>
  <c r="AK51" i="50"/>
  <c r="AK27" i="41"/>
  <c r="AJ28" i="43"/>
  <c r="AJ27" i="41"/>
  <c r="AJ52" i="50"/>
  <c r="AK17" i="34"/>
  <c r="AK27" i="34"/>
  <c r="AK35" i="34"/>
  <c r="AK37" i="34"/>
  <c r="AK39" i="34"/>
  <c r="AK20" i="35"/>
  <c r="AK16" i="42"/>
  <c r="AK22" i="49"/>
  <c r="AJ17" i="50"/>
  <c r="AK39" i="50"/>
  <c r="X70" i="50"/>
  <c r="AK20" i="39"/>
  <c r="AK16" i="44"/>
  <c r="AK25" i="44"/>
  <c r="AK23" i="40"/>
  <c r="AK42" i="50"/>
  <c r="V70" i="50"/>
  <c r="AJ40" i="50"/>
  <c r="AK40" i="50" s="1"/>
  <c r="AK14" i="34"/>
  <c r="AK26" i="34"/>
  <c r="AK34" i="34"/>
  <c r="AK21" i="37"/>
  <c r="AK27" i="38"/>
  <c r="AK21" i="39"/>
  <c r="AK21" i="42"/>
  <c r="AK32" i="42" s="1"/>
  <c r="AK20" i="46"/>
  <c r="AK22" i="45"/>
  <c r="AK17" i="50"/>
  <c r="AK37" i="50"/>
  <c r="Z70" i="50"/>
  <c r="AK46" i="50"/>
  <c r="T70" i="50"/>
  <c r="AJ27" i="46"/>
  <c r="AJ32" i="42"/>
  <c r="AK28" i="48"/>
  <c r="AK23" i="50"/>
  <c r="AJ33" i="47"/>
  <c r="AK17" i="37"/>
  <c r="AK30" i="37"/>
  <c r="AK44" i="50"/>
  <c r="AK56" i="50"/>
  <c r="AK27" i="44"/>
  <c r="AJ27" i="44"/>
  <c r="AK28" i="34"/>
  <c r="AK31" i="50"/>
  <c r="AK45" i="34"/>
  <c r="AK14" i="45"/>
  <c r="AK16" i="45"/>
  <c r="AK18" i="45"/>
  <c r="AK27" i="45"/>
  <c r="AK22" i="50"/>
  <c r="AK26" i="50"/>
  <c r="AK45" i="50"/>
  <c r="AK59" i="50"/>
  <c r="AJ33" i="45"/>
  <c r="AK14" i="36"/>
  <c r="AK28" i="36" s="1"/>
  <c r="AK14" i="37"/>
  <c r="AJ27" i="38"/>
  <c r="AJ32" i="39"/>
  <c r="AK14" i="35"/>
  <c r="AK28" i="43"/>
  <c r="AJ27" i="49"/>
  <c r="T28" i="49"/>
  <c r="V28" i="49" s="1"/>
  <c r="X28" i="49" s="1"/>
  <c r="Z28" i="49" s="1"/>
  <c r="AB28" i="49" s="1"/>
  <c r="AD28" i="49" s="1"/>
  <c r="AF28" i="49" s="1"/>
  <c r="AH28" i="49" s="1"/>
  <c r="AK15" i="48"/>
  <c r="AK29" i="48" s="1"/>
  <c r="X30" i="48"/>
  <c r="Z30" i="48" s="1"/>
  <c r="AB30" i="48" s="1"/>
  <c r="AD30" i="48" s="1"/>
  <c r="AF30" i="48" s="1"/>
  <c r="AH30" i="48" s="1"/>
  <c r="AK14" i="40"/>
  <c r="AK24" i="50"/>
  <c r="AK29" i="50"/>
  <c r="AK19" i="50"/>
  <c r="AJ31" i="40"/>
  <c r="AJ29" i="48"/>
  <c r="AK19" i="39"/>
  <c r="AJ31" i="37"/>
  <c r="R70" i="50"/>
  <c r="AJ28" i="36"/>
  <c r="AK21" i="34"/>
  <c r="P29" i="36"/>
  <c r="R29" i="36"/>
  <c r="T29" i="36" s="1"/>
  <c r="V29" i="36" s="1"/>
  <c r="X29" i="36" s="1"/>
  <c r="Z29" i="36" s="1"/>
  <c r="AB29" i="36" s="1"/>
  <c r="AD29" i="36" s="1"/>
  <c r="AF29" i="36" s="1"/>
  <c r="AH29" i="36" s="1"/>
  <c r="P32" i="37"/>
  <c r="R32" i="37"/>
  <c r="T32" i="37" s="1"/>
  <c r="V32" i="37" s="1"/>
  <c r="X32" i="37" s="1"/>
  <c r="Z32" i="37" s="1"/>
  <c r="AB32" i="37" s="1"/>
  <c r="AD32" i="37" s="1"/>
  <c r="AF32" i="37" s="1"/>
  <c r="AH32" i="37" s="1"/>
  <c r="P28" i="38"/>
  <c r="R28" i="38"/>
  <c r="T28" i="38" s="1"/>
  <c r="V28" i="38" s="1"/>
  <c r="X28" i="38" s="1"/>
  <c r="Z28" i="38" s="1"/>
  <c r="AB28" i="38" s="1"/>
  <c r="AD28" i="38" s="1"/>
  <c r="AF28" i="38" s="1"/>
  <c r="AH28" i="38" s="1"/>
  <c r="AK33" i="47"/>
  <c r="P33" i="39"/>
  <c r="R33" i="39"/>
  <c r="T33" i="39" s="1"/>
  <c r="V33" i="39" s="1"/>
  <c r="X33" i="39" s="1"/>
  <c r="Z33" i="39" s="1"/>
  <c r="AB33" i="39" s="1"/>
  <c r="AD33" i="39" s="1"/>
  <c r="AF33" i="39" s="1"/>
  <c r="AH33" i="39" s="1"/>
  <c r="AJ31" i="35"/>
  <c r="P32" i="35"/>
  <c r="R32" i="35"/>
  <c r="T32" i="35" s="1"/>
  <c r="V32" i="35" s="1"/>
  <c r="X32" i="35" s="1"/>
  <c r="Z32" i="35" s="1"/>
  <c r="AB32" i="35" s="1"/>
  <c r="AD32" i="35" s="1"/>
  <c r="AF32" i="35" s="1"/>
  <c r="AH32" i="35" s="1"/>
  <c r="P33" i="42"/>
  <c r="R33" i="42"/>
  <c r="T33" i="42" s="1"/>
  <c r="V33" i="42" s="1"/>
  <c r="X33" i="42" s="1"/>
  <c r="Z33" i="42" s="1"/>
  <c r="AB33" i="42" s="1"/>
  <c r="AD33" i="42" s="1"/>
  <c r="AF33" i="42" s="1"/>
  <c r="AH33" i="42" s="1"/>
  <c r="P28" i="41"/>
  <c r="R28" i="41"/>
  <c r="T28" i="41" s="1"/>
  <c r="V28" i="41" s="1"/>
  <c r="X28" i="41" s="1"/>
  <c r="Z28" i="41" s="1"/>
  <c r="AB28" i="41" s="1"/>
  <c r="AD28" i="41" s="1"/>
  <c r="AF28" i="41" s="1"/>
  <c r="AH28" i="41" s="1"/>
  <c r="P29" i="43"/>
  <c r="R29" i="43"/>
  <c r="T29" i="43" s="1"/>
  <c r="V29" i="43" s="1"/>
  <c r="X29" i="43" s="1"/>
  <c r="Z29" i="43" s="1"/>
  <c r="AB29" i="43" s="1"/>
  <c r="AD29" i="43" s="1"/>
  <c r="AF29" i="43" s="1"/>
  <c r="AH29" i="43" s="1"/>
  <c r="AK14" i="49"/>
  <c r="P34" i="47"/>
  <c r="R34" i="47"/>
  <c r="T34" i="47" s="1"/>
  <c r="V34" i="47" s="1"/>
  <c r="X34" i="47" s="1"/>
  <c r="Z34" i="47" s="1"/>
  <c r="AB34" i="47" s="1"/>
  <c r="AD34" i="47" s="1"/>
  <c r="AF34" i="47" s="1"/>
  <c r="AH34" i="47" s="1"/>
  <c r="AK14" i="46"/>
  <c r="AK27" i="46" s="1"/>
  <c r="P28" i="46"/>
  <c r="R28" i="46"/>
  <c r="T28" i="46" s="1"/>
  <c r="V28" i="46" s="1"/>
  <c r="X28" i="46" s="1"/>
  <c r="Z28" i="46" s="1"/>
  <c r="AB28" i="46" s="1"/>
  <c r="AD28" i="46" s="1"/>
  <c r="AF28" i="46" s="1"/>
  <c r="AH28" i="46" s="1"/>
  <c r="P28" i="44"/>
  <c r="R28" i="44" s="1"/>
  <c r="T28" i="44" s="1"/>
  <c r="V28" i="44" s="1"/>
  <c r="X28" i="44" s="1"/>
  <c r="Z28" i="44" s="1"/>
  <c r="AB28" i="44" s="1"/>
  <c r="AD28" i="44" s="1"/>
  <c r="AF28" i="44" s="1"/>
  <c r="AH28" i="44" s="1"/>
  <c r="P34" i="45"/>
  <c r="R34" i="45"/>
  <c r="T34" i="45" s="1"/>
  <c r="V34" i="45" s="1"/>
  <c r="X34" i="45" s="1"/>
  <c r="Z34" i="45" s="1"/>
  <c r="AB34" i="45" s="1"/>
  <c r="AD34" i="45" s="1"/>
  <c r="AF34" i="45" s="1"/>
  <c r="AH34" i="45" s="1"/>
  <c r="P32" i="40"/>
  <c r="R32" i="40"/>
  <c r="T32" i="40" s="1"/>
  <c r="V32" i="40" s="1"/>
  <c r="X32" i="40" s="1"/>
  <c r="Z32" i="40" s="1"/>
  <c r="AB32" i="40" s="1"/>
  <c r="AD32" i="40" s="1"/>
  <c r="AF32" i="40" s="1"/>
  <c r="AH32" i="40" s="1"/>
  <c r="AK50" i="50"/>
  <c r="AK52" i="50"/>
  <c r="AK60" i="50"/>
  <c r="AK68" i="50"/>
  <c r="N70" i="50"/>
  <c r="N71" i="50" s="1"/>
  <c r="AK26" i="37"/>
  <c r="AK31" i="37" s="1"/>
  <c r="AK30" i="39"/>
  <c r="AK61" i="50"/>
  <c r="AK23" i="34"/>
  <c r="AK21" i="50"/>
  <c r="AK25" i="50"/>
  <c r="AJ49" i="34"/>
  <c r="P50" i="34"/>
  <c r="R50" i="34" s="1"/>
  <c r="T50" i="34" s="1"/>
  <c r="V50" i="34" s="1"/>
  <c r="X50" i="34" s="1"/>
  <c r="Z50" i="34" s="1"/>
  <c r="AB50" i="34" s="1"/>
  <c r="AD50" i="34" s="1"/>
  <c r="AF50" i="34" s="1"/>
  <c r="AH50" i="34" s="1"/>
  <c r="AK16" i="34"/>
  <c r="AK16" i="50"/>
  <c r="P70" i="50"/>
  <c r="AK32" i="39" l="1"/>
  <c r="AK27" i="49"/>
  <c r="AK33" i="45"/>
  <c r="AK31" i="40"/>
  <c r="AJ70" i="50"/>
  <c r="AK49" i="34"/>
  <c r="AK70" i="50"/>
  <c r="P71" i="50"/>
  <c r="R71" i="50" s="1"/>
  <c r="T71" i="50" s="1"/>
  <c r="V71" i="50" s="1"/>
  <c r="X71" i="50" s="1"/>
  <c r="Z71" i="50" s="1"/>
  <c r="AB71" i="50" s="1"/>
  <c r="AD71" i="50" s="1"/>
  <c r="AF71" i="50" s="1"/>
  <c r="AH71"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tc={40A2C330-9029-4508-A92F-740DA8ADFBE8}</author>
  </authors>
  <commentList>
    <comment ref="X22" authorId="0" shapeId="0" xr:uid="{40A2C330-9029-4508-A92F-740DA8ADFB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ha sido requerida aún por la oficina asesora de comunicaciones, no debe reportarse aún hasta que no salan lineamientos institucionales</t>
      </text>
    </comment>
  </commentList>
</comments>
</file>

<file path=xl/sharedStrings.xml><?xml version="1.0" encoding="utf-8"?>
<sst xmlns="http://schemas.openxmlformats.org/spreadsheetml/2006/main" count="3411" uniqueCount="276">
  <si>
    <t>PERSONERÍA DE
BOGOTÁ, D. C.</t>
  </si>
  <si>
    <t xml:space="preserve">PLAN DE ACCIÓN DEL SISTEMA DE GESTIÓN DE LA CALIDAD  </t>
  </si>
  <si>
    <r>
      <t xml:space="preserve">Código: </t>
    </r>
    <r>
      <rPr>
        <sz val="10"/>
        <rFont val="Arial"/>
        <family val="2"/>
      </rPr>
      <t>01-PL-01</t>
    </r>
  </si>
  <si>
    <r>
      <t xml:space="preserve">Versión: </t>
    </r>
    <r>
      <rPr>
        <sz val="10"/>
        <rFont val="Arial"/>
        <family val="2"/>
      </rPr>
      <t>4</t>
    </r>
  </si>
  <si>
    <r>
      <t xml:space="preserve">Página: 
</t>
    </r>
    <r>
      <rPr>
        <sz val="10"/>
        <rFont val="Arial"/>
        <family val="2"/>
      </rPr>
      <t>1 de 2</t>
    </r>
  </si>
  <si>
    <r>
      <t xml:space="preserve">Vigencia desde: 
</t>
    </r>
    <r>
      <rPr>
        <sz val="10"/>
        <rFont val="Arial"/>
        <family val="2"/>
      </rPr>
      <t>02-03-2023</t>
    </r>
  </si>
  <si>
    <t>CONTROL DE CAMBIOS</t>
  </si>
  <si>
    <t>VERSIÓN</t>
  </si>
  <si>
    <t>FECHA</t>
  </si>
  <si>
    <t>DESCRIPCIÓN DE LA MODIFICACIÓN</t>
  </si>
  <si>
    <t>Versión inicial del documento.
Generación del plan de acción del Sistema de Gestión de la Calidad para el año 2021.</t>
  </si>
  <si>
    <t>Generación del plan de acción del Sistema de Gestión de la Calidad para el año 2022</t>
  </si>
  <si>
    <t>Reprogramación de la actividad N° 30, se mantiene el porcentaje asignado a la actividad del 3%; pero se disminuye la periodicidad de tres veces a dos veces en el año, asignando programación de la actividad para los meses de junio y noviembre.</t>
  </si>
  <si>
    <t>Generación del plan de acción del Sistema de Gestión de la Calidad para el año 2023</t>
  </si>
  <si>
    <t>Elaboró</t>
  </si>
  <si>
    <t>Revisó</t>
  </si>
  <si>
    <t>Aprobó</t>
  </si>
  <si>
    <t>Profesionales
Dirección de Planeación</t>
  </si>
  <si>
    <t>Alexandra Ramírez suarez
Directora de Planeación</t>
  </si>
  <si>
    <t>Comité Institucional de Gestión y Desempeño</t>
  </si>
  <si>
    <t>Nota: Si este documento se encuentra impreso se considera Copia no Controlada. La versión vigente está publicada en el repositorio oficial de la Personería de Bogotá, D. C.</t>
  </si>
  <si>
    <t>PERSONERÍA DE
BOGOTÁ D. C.</t>
  </si>
  <si>
    <t xml:space="preserve">PLAN DE ACCIÓN DEL SISTEMA DE GESTIÓN DE LA CALIDAD </t>
  </si>
  <si>
    <t>Código: 01-PL-01</t>
  </si>
  <si>
    <t>Versión: 4</t>
  </si>
  <si>
    <r>
      <t xml:space="preserve">Página:
</t>
    </r>
    <r>
      <rPr>
        <sz val="10"/>
        <rFont val="Arial"/>
        <family val="2"/>
      </rPr>
      <t>1 de 1</t>
    </r>
  </si>
  <si>
    <t>Vigente desde:
02-03-2023</t>
  </si>
  <si>
    <t>VIGENCIA:</t>
  </si>
  <si>
    <t>OBJETIVO:</t>
  </si>
  <si>
    <t>Contribuir al logro de los resultados esperados, la mejora y la sostenibilidad del Sistema de Gestión de la Calidad en la Personería de Bogotá, D. C.</t>
  </si>
  <si>
    <t>ALCANCE:</t>
  </si>
  <si>
    <t>El plan de acción aplica a los procesos institucionales vigentes que conforman el Sistema de Gestión de la Calidad.</t>
  </si>
  <si>
    <t>Numeral
NTC ISO 9001:2015</t>
  </si>
  <si>
    <t>Meta 
% Capítulo</t>
  </si>
  <si>
    <t>Actividades</t>
  </si>
  <si>
    <r>
      <t xml:space="preserve">Responsables 
</t>
    </r>
    <r>
      <rPr>
        <sz val="12"/>
        <rFont val="Arial"/>
        <family val="2"/>
      </rPr>
      <t>(Proceso, roles o cargos)</t>
    </r>
  </si>
  <si>
    <t>Indicador</t>
  </si>
  <si>
    <t>Producto</t>
  </si>
  <si>
    <t>Recursos</t>
  </si>
  <si>
    <t>CRONOGRAMA</t>
  </si>
  <si>
    <t>Cumplimiento Acumulado (%)</t>
  </si>
  <si>
    <t>Nro.</t>
  </si>
  <si>
    <t>Descripción</t>
  </si>
  <si>
    <t>Peso porcentual por actividad</t>
  </si>
  <si>
    <t>Enero</t>
  </si>
  <si>
    <t>Febrero</t>
  </si>
  <si>
    <t>Marzo</t>
  </si>
  <si>
    <t>Abril</t>
  </si>
  <si>
    <t>Mayo</t>
  </si>
  <si>
    <t>Junio</t>
  </si>
  <si>
    <t>Julio</t>
  </si>
  <si>
    <t>Agosto</t>
  </si>
  <si>
    <t>Septiembre</t>
  </si>
  <si>
    <t>Octubre</t>
  </si>
  <si>
    <t>Noviembre</t>
  </si>
  <si>
    <t>Diciembre</t>
  </si>
  <si>
    <t>TOTAL</t>
  </si>
  <si>
    <t>P</t>
  </si>
  <si>
    <t>E</t>
  </si>
  <si>
    <t>%P</t>
  </si>
  <si>
    <t>%E</t>
  </si>
  <si>
    <t>4. CONTEXTO DE LA ORGANIZACIÓN</t>
  </si>
  <si>
    <t xml:space="preserve">4.1 Comprensión de la Organización y su Contexto </t>
  </si>
  <si>
    <t>1.Revisar y actualizar el documento Contexto de la Organización</t>
  </si>
  <si>
    <t>Realizar la revisión y actualización del Contexto de la Entidad, con la inclusión de la sección que contenga la trazabilidad de la evolución del documento.</t>
  </si>
  <si>
    <t>*Direccionamiento Estratégico</t>
  </si>
  <si>
    <t>Documento contexto actualizado y publicado</t>
  </si>
  <si>
    <t>Documento contexto actualizado y publicado  en la página Web de la Entidad</t>
  </si>
  <si>
    <t>Talento Humano
Recursos Tecnológicos</t>
  </si>
  <si>
    <t>5. LIDERAZGO</t>
  </si>
  <si>
    <t>5.2 Política</t>
  </si>
  <si>
    <t>2.Realizar acciones para comunicar la Política de la Calidad</t>
  </si>
  <si>
    <t>Comunicar la Política de la Calidad</t>
  </si>
  <si>
    <t>Política publicada y comunicada</t>
  </si>
  <si>
    <t>Publicación en sitio del SGC y en página web de  la Entidad
Correo electrónico masivo</t>
  </si>
  <si>
    <t>5.3 Roles, Responsabilidades y Autoridades en la Organización</t>
  </si>
  <si>
    <t>3.Realizar actualización, de la Resolución 406 de 2020</t>
  </si>
  <si>
    <t>Generar acto administrativo por medio del cual se actualice, derogue o compilen las disposiciones internas relacionadas con el Modelo Integrado de Planeación y Gestión - MIPG en la Personería de Bogotá, D. C., acordes a la normativa técnica vigente y la necesidad de la Entidad.</t>
  </si>
  <si>
    <t>Acto administrativo publicado y socializado</t>
  </si>
  <si>
    <t>Resolución por medio de la cual se actualicen, deroguen o compilen las disposiciones internas relacionadas con el Modelo Integrado de Planeación y Gestión - MIPG en la Personería de Bogotá, D. C., socializada.</t>
  </si>
  <si>
    <t xml:space="preserve">6. PLANIFICACIÓN </t>
  </si>
  <si>
    <t>6.1 Acciones para Abordar Riesgos y Oportunidades</t>
  </si>
  <si>
    <t>4.Promover y fortalecer en la Entidad acciones para abordar oportunidades y el Pensamiento basado en riesgos</t>
  </si>
  <si>
    <t>Documentar las oportunidades de conformidad con la Guía para Abordar Oportunidades 01-GU-06, vigente.</t>
  </si>
  <si>
    <t>*Todos los procesos</t>
  </si>
  <si>
    <t>Oportunidades identificadas según metodología</t>
  </si>
  <si>
    <t>Matriz de Oportunidades consolidada</t>
  </si>
  <si>
    <t>Realizar seguimiento periódico a la matriz de oportunidades, de acuerdo con los lineamientos institucionales</t>
  </si>
  <si>
    <t>Seguimientos realizados</t>
  </si>
  <si>
    <t>Seguimientos reportados trimestralmente</t>
  </si>
  <si>
    <t>Revisar y  actualizar la metodología para abordar riesgos (Considerando los lineamientos vigentes del DAFP)</t>
  </si>
  <si>
    <t>Guía para la administración del riesgo 01-GU-04 actualizada y publicada
Socialización de cambios en la metodología</t>
  </si>
  <si>
    <t>Teniendo en cuenta el nuevo canal de atención al usuario a través de video llamada, analizar e identificar los riesgos que puedan llegar a presentarse y establecer los controles de acuerdo con la metodología establecida en la Entidad.</t>
  </si>
  <si>
    <t>*Servicio al usuario</t>
  </si>
  <si>
    <t>Mapa de riesgos del proceso Servicio al usuario actualizado</t>
  </si>
  <si>
    <t>Mapa de riesgos del proceso Servicio al Usuario actualizado y publicado (abril - mayo 2023)
Seguimiento a controles y acciones (septiembre 2023)</t>
  </si>
  <si>
    <t>Teniendo en cuenta los cambios efectuados en la custodia del Archivo Central, analizar e identificar los riesgos que puedan llegar a presentarse y establecer los controles de acuerdo con la metodología establecida en la Entidad.</t>
  </si>
  <si>
    <t>*Gestión Documental</t>
  </si>
  <si>
    <t>Realizar seguimiento a los riesgos identificados en cada proceso</t>
  </si>
  <si>
    <t>Seguimientos reportados cuatrimestralmente</t>
  </si>
  <si>
    <t>6.3 Planificación de los Cambios</t>
  </si>
  <si>
    <t>5.Determinar los cambios que afectan al SGC</t>
  </si>
  <si>
    <t>Identificar la necesidad de cambios en el SGC</t>
  </si>
  <si>
    <t>Comunicación generada</t>
  </si>
  <si>
    <t>Comunicación oficial de  solicitud</t>
  </si>
  <si>
    <t>Número de Cambios planificados</t>
  </si>
  <si>
    <t>Comunicación oficial de cambios a planificar
Documentación de planificación de cambios determinados</t>
  </si>
  <si>
    <t>7. APOYO</t>
  </si>
  <si>
    <t xml:space="preserve"> </t>
  </si>
  <si>
    <t>7.1 Recursos</t>
  </si>
  <si>
    <t>6.Determinar los conocimientos necesarios para la operación de sus procesos y para lograr la conformidad de los productos y servicios</t>
  </si>
  <si>
    <t>Identificar lecciones aprendidas de los fracasos y de proyectos de éxito, y realizar la sistematización en el formato 02-FR-07.</t>
  </si>
  <si>
    <t xml:space="preserve">*Gestión del Conocimiento e Innovación
</t>
  </si>
  <si>
    <t>Lecciones aprendidas identificadas</t>
  </si>
  <si>
    <t>Comunicación oficial de  solicitud - abril 2023
Orientación a los procesos institucionales sobre la metodología a aplicar para la identificación y registro en el formato 02-FR-07 - abril 2023
Consolidación reportes - junio 2023
Divulgación de lecciones aprendidas en la Entidad - septiembre</t>
  </si>
  <si>
    <t>* Todos los procesos</t>
  </si>
  <si>
    <t>Identificación y  registro de Lecciones aprendidas sistematizadas en el formato 02-FR-07 - mayo 2023
Comunicación oficial de entrega al proceso Gestión del Conocimiento e innovación</t>
  </si>
  <si>
    <t>7.2 Competencia</t>
  </si>
  <si>
    <t xml:space="preserve">7.Fortalecer  la competencia de las personas </t>
  </si>
  <si>
    <t xml:space="preserve">Capacitación en fundamentos del Sistema de Gestión de la Calidad </t>
  </si>
  <si>
    <t>Capacitaciones realizadas</t>
  </si>
  <si>
    <t>5 Capacitaciones que incluyan fundamentos del SGC</t>
  </si>
  <si>
    <t>Talento Humano
Recursos Tecnológicos
Recursos financieros</t>
  </si>
  <si>
    <t xml:space="preserve">Capacitación en pensamiento basado en riesgos bajo los requisitos de la NTC ISO 9001:2015 </t>
  </si>
  <si>
    <t>Capacitación realizada</t>
  </si>
  <si>
    <t xml:space="preserve">2 Capacitaciones sobre pensamiento basado en riesgos </t>
  </si>
  <si>
    <t xml:space="preserve">Capacitación sobre comprensión de las necesidades y expectativas de las partes interesadas bajo los requisitos de la NTC ISO 9001:2015 </t>
  </si>
  <si>
    <t>1 Capacitación sobre necesidades y expectativas de las partes interesadas</t>
  </si>
  <si>
    <t xml:space="preserve">Capacitación sobre control de salidas no conformes bajo los requisitos de la NTC ISO 9001:2015 </t>
  </si>
  <si>
    <t>1 Capacitación sobre control de salidas no conformes</t>
  </si>
  <si>
    <t xml:space="preserve">Capacitación sobre el enfoque al cliente en la gestión de una organización bajo los requisitos de la NTC ISO 9001:2015 </t>
  </si>
  <si>
    <t>4 Capacitaciones sobre el enfoque al cliente en la gestión de una organización</t>
  </si>
  <si>
    <t>Orientación a los nuevos referentes de gestión sobre el SGC en la Entidad</t>
  </si>
  <si>
    <t>Jornada de orientación realizada</t>
  </si>
  <si>
    <t>Material para la jornada de orientación
Listado de asistentes (virtual)</t>
  </si>
  <si>
    <t>Realizar sensibilización al interior de todos los procesos sobre aspectos de distribución, acceso y uso de la información documentada</t>
  </si>
  <si>
    <t>Sensibilización realizada</t>
  </si>
  <si>
    <t>Actas de reunión / listado de asistencia
Material utilizado</t>
  </si>
  <si>
    <t>7.3 Toma de Conciencia</t>
  </si>
  <si>
    <t>8.Realizar acciones para a toma de conciencia en la Entidad</t>
  </si>
  <si>
    <t>Realizar sensibilización a funcionarios y contratistas de la Entidad sobre:
Política de la Calidad
Objetivos de la Calidad
Contribución a la eficacia del SGC
Implicaciones del incumplimiento de requisitos</t>
  </si>
  <si>
    <t>Sensibilización realizada en temas definidos</t>
  </si>
  <si>
    <t>Material utilizado
Registros de asistencia presencial o virtual</t>
  </si>
  <si>
    <t>Desarrollar actividad lúdica para la apropiación y toma de conciencia del Sistema de Gestión de la Calidad en los servidores(as) y contratistas de la Entidad.</t>
  </si>
  <si>
    <t>Material utilizado
Registros de asistencia</t>
  </si>
  <si>
    <t>7.4 Comunicación</t>
  </si>
  <si>
    <t>9.Mantener actualizada la Matriz de Comunicaciones</t>
  </si>
  <si>
    <t>Revisar y actualizar la matriz de comunicaciones de la Entidad y publicarla</t>
  </si>
  <si>
    <t>Matriz de comunicaciones actualizada y publicada</t>
  </si>
  <si>
    <t>Comunicación de lineamientos y solicitud (Comunicación Estratégica)
Matriz de comunicaciones por proceso actualizada y publicada</t>
  </si>
  <si>
    <t>7.5 Información Documentada</t>
  </si>
  <si>
    <t>10.Realizar acciones para el control de la información documentada</t>
  </si>
  <si>
    <t>Verificar que la documentación de los procesos del SGC cuente con la idoneidad y asegure la vigencia (Uso de versiones vigentes)</t>
  </si>
  <si>
    <t>Procesos con documentación verificada</t>
  </si>
  <si>
    <t>Soportes de verificación en acta de reunión donde se presente la necesidad o no de implementar Acciones de Mejora</t>
  </si>
  <si>
    <t>8. OPERACIÓN</t>
  </si>
  <si>
    <t>8.1 Planificación y Control Operacional</t>
  </si>
  <si>
    <t>11.Verificar el cumplimiento de requisitos establecidos en los Manuales, procedimientos, protocolos, guías e instructivos</t>
  </si>
  <si>
    <t>Realizar autoevaluación aleatoria sobre la aplicación de los procedimientos, manuales, guías, protocolos, instructivos y formatos vigentes del proceso.</t>
  </si>
  <si>
    <t>Documentos verificados en su aplicación</t>
  </si>
  <si>
    <t>8.2 Requisitos para los productos y servicios</t>
  </si>
  <si>
    <t>12.Fortalecer acciones para la comunicación, determinación y revisión de los requisitos de los servicios ofrecidos por la Entidad.</t>
  </si>
  <si>
    <t>Actualizar la Guía de usuario del módulo de tutelas 03-GU-04, donde se identifique el mecanismo que oriente las actuaciones a realizar en la Entidad en los diferentes casos que se puedan presentar para poder realizar el cierre de la asistencia al usuario(a) en el módulo de tutelas.</t>
  </si>
  <si>
    <t>*Direccionamiento TIC</t>
  </si>
  <si>
    <t>Documento actualizado, publicado y socializado</t>
  </si>
  <si>
    <t>Documento actualizado y publicado</t>
  </si>
  <si>
    <t>*Direccionamiento TIC
Referentes de gestión Promoción y Defensa de Derechos (PDCMPDDHH, PDCGPL)</t>
  </si>
  <si>
    <t>Socialización del documento con los usuarios internos en la Entidad (Personerías Locales,. Personería Delegada para Asuntos Jurisdiccionales, Referentes de gestión del proceso Promoción y Defensa de Derechos)</t>
  </si>
  <si>
    <t>Realizar seguimiento trimestral al estado de las QRSD</t>
  </si>
  <si>
    <t>*Servicio al Usuario</t>
  </si>
  <si>
    <t>Informe de seguimiento realizado</t>
  </si>
  <si>
    <t>Informe de seguimiento trimestral realizado</t>
  </si>
  <si>
    <t>Revisar y actualizar la matriz de requisitos legales y reglamentarios de los servicios misionales de la Entidad.</t>
  </si>
  <si>
    <t>Matriz de requisitos legales actualizada y publicada</t>
  </si>
  <si>
    <t>Comunicación de lineamientos y solicitud (Gestión Jurídica)
Matriz de requisitos legales y reglamentarios de los procesos de la Entidad.</t>
  </si>
  <si>
    <t>8.4 Control de los procesos, productos y servicios suministrados externamente( no aplicabilidad numeral 8.4.1  literal b).</t>
  </si>
  <si>
    <t>13.Fortalecer la metodología para realizar el control de los productos y servicios suministrados externamente</t>
  </si>
  <si>
    <t>Realizar verificación aleatoria de cumplimiento en carpetas de contratistas por prestación de servicios, verificando en las etapas precontractual, contractual y .post contractual el cumplimiento de requisitos, la comunicación realizada por la Entidad sobre estos y la interacciones.</t>
  </si>
  <si>
    <t>*Gestión Contractual</t>
  </si>
  <si>
    <t>Número de contratos revisados con cumplimiento de requisitos</t>
  </si>
  <si>
    <t>Informe de resultado de revisión por proceso</t>
  </si>
  <si>
    <t>Realizar control y seguimiento al desempeño de proveedores donde se documenten como mínimo los siguientes aspectos:
1) Nombre del proveedor
2) Objeto contractual
3) Número del contrato Fecha de evaluación
4) Área de supervisión del contrato
5) Objeto del contrato
6) Brechas (dificultades que se han presentado)
7) Acciones realizadas (Como ha podido mejorar con el proveedor)
8) Mejoras en el servicio (Que se fortaleció)</t>
  </si>
  <si>
    <t>*Direccionamiento TIC
*Gestión Documental
*Gestión Administrativa</t>
  </si>
  <si>
    <t>Informes de control y seguimiento de proveedores presentado</t>
  </si>
  <si>
    <t>Informes de control y seguimiento realizados</t>
  </si>
  <si>
    <t xml:space="preserve">8.5.4 Preservación </t>
  </si>
  <si>
    <t xml:space="preserve">14.Generar lineamientos institucionales relacionados con la preservación de la información </t>
  </si>
  <si>
    <t>Actualizar el Programa de Gestión Documental y los programas que lo componen.</t>
  </si>
  <si>
    <t>Programa de gestión documental y programas que lo compones  actualizados</t>
  </si>
  <si>
    <t>Programa de Gestión Documental Actualizado junto con los programas que de el se desprenden
Publicación en página web</t>
  </si>
  <si>
    <t xml:space="preserve">Presentar las Tablas de Retención Documental (TRD) ante el Consejo Distrital de Archivo para su convalidación y posterior adopción 
</t>
  </si>
  <si>
    <t>Tablas de Retención Documental convalidadas, adoptadas y socializadas</t>
  </si>
  <si>
    <t>Oficio de radicación de las TRD - febrero de 2023
Acto Administrativo de Adopción- Agosto de 2023
Evidencia de publicación y socialización en la Entidad - Agosto de 2023</t>
  </si>
  <si>
    <t xml:space="preserve">Elaborar las Tablas de Valoración Documental (TVD) de conformidad con el Acuerdo 04 de 2019 del AGN. </t>
  </si>
  <si>
    <t>Tablas de Valoración Documental convalidadas, adoptadas y socializadas</t>
  </si>
  <si>
    <t>TVD aprobadas por CIGD - Junio de 2023
Oficio de radicación de las TVD - Julio de 2023
Acto Administrativo de Adopción- Noviembre de 2023
Evidencia de publicación y socialización en la Entidad - Diciembre de 2023</t>
  </si>
  <si>
    <t>Elaborar los instrumentos archivísticos requeridos para la implementación del expediente electrónico tales como Tablas de Control de Acceso, Modelo de Requisitos para la gestión de Documentos Electrónicos de archivo MoReq</t>
  </si>
  <si>
    <t>Instrumentos archivísticos elaborados</t>
  </si>
  <si>
    <t>Tablas de Control de Acceso aprobadas por el CIGD y entregadas a DTIC
Modelo de Requisitos para la gestión de Documentos Electrónicos de archivo MoReq aprobadas por el CIGD y entregadas a DTIC</t>
  </si>
  <si>
    <t>8.7 Control de Salidas No Conformes</t>
  </si>
  <si>
    <t>15.Fortalecer el manejo de las Salidas No Conformes en la Entidad</t>
  </si>
  <si>
    <t>Actualizar la Guía Salidas no conformes (Inclusión procesos Direccionamiento TIC - Gestión Contractual - Gestión del Talento Humano)</t>
  </si>
  <si>
    <t>Documentos actualizados y publicados</t>
  </si>
  <si>
    <t>Guía y formato de Salidas No Conformes actualizados y publicados</t>
  </si>
  <si>
    <t>Realizar taller de socialización de la Guía de Salidas No conformes</t>
  </si>
  <si>
    <t>Taller de sensibilización realizado</t>
  </si>
  <si>
    <t>Actualizar la identificación de salidas no conformes en el proceso Potestad Disciplinaria, de conformidad con la recomendación emitida por la auditoría externa, donde se contemplen las revocatorias de segunda instancia o de darse por la Procuraduría General de la Nación, según las competencias.</t>
  </si>
  <si>
    <t>*Potestad Disciplinaria</t>
  </si>
  <si>
    <t>Identificación de SNC del proceso Potestad Disciplinaria</t>
  </si>
  <si>
    <t>Documentación de la actualización de SNC (identificación) en el formato 01-FR-22 Salidas No conformes</t>
  </si>
  <si>
    <t>Realizar reporte de la identificación, registro y análisis de las salidas no conformes</t>
  </si>
  <si>
    <t>*Promoción y Defensa de Derechos
*Prevención y Control a la Función Pública
*Potestad Disciplinaria
*Direccionamiento TIC
*Gestión Contractual</t>
  </si>
  <si>
    <t>SNC identificadas, registradas, analizadas y reportadas</t>
  </si>
  <si>
    <t>Reportes trimestrales de SNC 
Documentación de acciones de mejora a que haya lugar</t>
  </si>
  <si>
    <t>9. EVALUACIÓN Y DESEMPEÑO</t>
  </si>
  <si>
    <t>9,1 Seguimiento, Medición, Análisis y Evaluación</t>
  </si>
  <si>
    <t>16.Desarrollar acciones que fortalezcan el seguimiento, medición, análisis y evaluación</t>
  </si>
  <si>
    <t>Realizar medición del grado en que se han logrado los objetivos estratégicos y de calidad (informe semestral)</t>
  </si>
  <si>
    <t>Informe de seguimiento</t>
  </si>
  <si>
    <t>Informe de seguimiento al grado de cumplimiento de los objetivos estratégicos y de Calidad</t>
  </si>
  <si>
    <t>Realizar medición del desempeño de los procesos (POA) (informe trimestral)</t>
  </si>
  <si>
    <t>Informe de seguimiento al desempeño de los procesos (POA)</t>
  </si>
  <si>
    <t>Emitir comunicaciones oficiales con lineamientos para aplicación de encuestas de satisfacción, partes interesadas y su reporte.</t>
  </si>
  <si>
    <t>Comunicaciones emitidas sobre lineamientos para aplicación de las encuestas</t>
  </si>
  <si>
    <t>Circular/oficio/memorando con lineamientos sobre aplicación de encuestas de satisfacción y reporte (informando las fechas de entrega de la información)</t>
  </si>
  <si>
    <t>Aplicar la encuesta de satisfacción de manera permanente por cada sede o punto de atención y reportarla mensualmente al proceso Servicio al Usuario (Secretaría General) y realizar el análisis de las cifras presentadas, su injerencia o participación en las mismas y de requerirse, formular los planes de acción de mejora que sean necesarios</t>
  </si>
  <si>
    <t>*Promoción y Defensa de Derechos
*Prevención y Control a la Función Pública
*Potestad Disciplinaria</t>
  </si>
  <si>
    <t>Consolidado de Encuestas a usuarios reportadas mensualmente</t>
  </si>
  <si>
    <t>Informe de análisis de la medición de las satisfacción de usuarios, reportado al proceso Servicio al Usuario</t>
  </si>
  <si>
    <t>Aplicar encuestas a partes interesadas relevantes, realizar seguimiento y análisis de resultados y establecer las oportunidades de mejora a que haya lugar</t>
  </si>
  <si>
    <t>Consolidado de Encuestas a partes interesadas reportadas Trimestralmente</t>
  </si>
  <si>
    <t>Informe de análisis de la medición de la percepción de otras partes interesadas, reportado al proceso Servicio al Usuario</t>
  </si>
  <si>
    <t>Realizar seguimiento a las quejas presentadas en contra de la Entidad, analizar datos, analizar el tratamiento y establecer las acciones de mejora a que haya lugar.</t>
  </si>
  <si>
    <t>Seguimiento realizado</t>
  </si>
  <si>
    <t>Informes mensuales de seguimiento a quejas
Acta de reunión (visitas de campo)
Acciones de mejora documentadas a que haya lugar
Informe periódico de análisis de resultados</t>
  </si>
  <si>
    <t>Realizar informe de PQRSDF y divulgarlo a todos los procesos</t>
  </si>
  <si>
    <t>Informe periódico de análisis de resultados</t>
  </si>
  <si>
    <t>Informe publicado en el enlace de transparencia</t>
  </si>
  <si>
    <t xml:space="preserve">9.2 Auditoria Interna </t>
  </si>
  <si>
    <t>17.Realizar la auditoría interna al  Sistema de Gestión de la Calidad</t>
  </si>
  <si>
    <t xml:space="preserve">Realizar auditoria interna al SGC a procesos institucionales con el fin de identificar desviaciones que puedan afectar el sistema. </t>
  </si>
  <si>
    <t>*Evaluación y Seguimiento</t>
  </si>
  <si>
    <t>Auditoría Interna al SGC realizada</t>
  </si>
  <si>
    <t>Informe de auditoría interna realizada
Acciones de mejora documentadas a que haya lugar</t>
  </si>
  <si>
    <t>9.3 Revisión por la Dirección</t>
  </si>
  <si>
    <t>18.Realizar revisión al Sistema de Gestión de la Calidad</t>
  </si>
  <si>
    <t>Realizar revisión por la dirección (Garantizar que aborden todas las entradas y salidas requeridas en los numerales 9.3.2 y 9.3.3 de la NTC  ISO 9001:2015)</t>
  </si>
  <si>
    <t>Revisión por la Dirección realizada</t>
  </si>
  <si>
    <t>Informe para efectuar la  Revisión por la Dirección que contenga información del desempeño incluidas en el numeral 9.3.2
Acta de revisión por la dirección realizada por el Comité Institucional de Gestión y Desempeño. (Que incluya desarrollo y conclusiones de la Revisión por la Dirección)</t>
  </si>
  <si>
    <t>10. MEJORA</t>
  </si>
  <si>
    <t>10.1 Generalidades
10.3. Mejora Continua</t>
  </si>
  <si>
    <t>19.Realizar acciones que contribuyan a la mejora continua del SGC</t>
  </si>
  <si>
    <t>Realizar el seguimiento a la efectividad de las acciones de mejora establecidas en el plan de mejoramiento por procesos</t>
  </si>
  <si>
    <t xml:space="preserve">Informe de seguimiento al plan de mejoramiento
</t>
  </si>
  <si>
    <t>Hacer seguimiento al avance en la implementación de las salidas de la revisión por la dirección (oportunidades de mejora, posibles cambios en el sistema y recursos) identificadas en la Revisión por la Dirección inmediatamente anterior.</t>
  </si>
  <si>
    <t>Registros de seguimiento a la implementación de las oportunidades de mejora identificadas en la Revisión por la Dirección</t>
  </si>
  <si>
    <t>TOTAL PLAN</t>
  </si>
  <si>
    <t>TOTAL ACUMULADO</t>
  </si>
  <si>
    <t>Convenciones</t>
  </si>
  <si>
    <r>
      <rPr>
        <sz val="16"/>
        <rFont val="Arial"/>
        <family val="2"/>
      </rPr>
      <t>*</t>
    </r>
    <r>
      <rPr>
        <sz val="14"/>
        <rFont val="Arial"/>
        <family val="2"/>
      </rPr>
      <t xml:space="preserve"> Responsable directo de la actividad (Lidera la actividad)</t>
    </r>
  </si>
  <si>
    <r>
      <rPr>
        <sz val="16"/>
        <rFont val="Arial"/>
        <family val="2"/>
      </rPr>
      <t xml:space="preserve">** </t>
    </r>
    <r>
      <rPr>
        <sz val="14"/>
        <rFont val="Arial"/>
        <family val="2"/>
      </rPr>
      <t>Responsable de apoyo en la ejecución de la actividad (corresponsable)</t>
    </r>
  </si>
  <si>
    <t>%P = Porcentaje programado</t>
  </si>
  <si>
    <t>%E = Porcentaje ejecutado</t>
  </si>
  <si>
    <t>Versión: 5</t>
  </si>
  <si>
    <t>Vigente desde:
20-04-2023</t>
  </si>
  <si>
    <t>Actualizar la identificación de salidas no conformes en el proceso Potestad Disciplinaria, de conformidad con la oportunidad de mejora emitida por la auditoría externa, donde se contemplen las fallos judiciales en que se declare la nulidad del acto disciplinario sancionatorio emitido por la Personería de Bogotá.</t>
  </si>
  <si>
    <t>9.1 Seguimiento, Medición, Análisis y Evaluación</t>
  </si>
  <si>
    <r>
      <t xml:space="preserve">Versión: </t>
    </r>
    <r>
      <rPr>
        <sz val="10"/>
        <rFont val="Arial"/>
        <family val="2"/>
      </rPr>
      <t>5</t>
    </r>
  </si>
  <si>
    <r>
      <t xml:space="preserve">Vigente desde:
</t>
    </r>
    <r>
      <rPr>
        <sz val="10"/>
        <rFont val="Arial"/>
        <family val="2"/>
      </rPr>
      <t>20-04-2023</t>
    </r>
  </si>
  <si>
    <t>4.Promover y fortalecer en la Organización acciones para abordar oportunidades y el Pensamiento basado en riesgos</t>
  </si>
  <si>
    <t xml:space="preserve">Capacitación sobre comprensión de las necesidades y expectativas de la partes interesadas bajo los requisitos de la NTC ISO 9001:2015 </t>
  </si>
  <si>
    <t>Revisar y Actualizar las matriz de  requisitos legales y reglamentarios de los servicios misionales de la Entidad.</t>
  </si>
  <si>
    <t>Comunicaicón de lineamientos y solicitud (Gestión Jurídica)
Matriz de requisitos legales y reglamentarios de los procesos de la Entidad.</t>
  </si>
  <si>
    <r>
      <t>Versión:</t>
    </r>
    <r>
      <rPr>
        <sz val="10"/>
        <rFont val="Arial"/>
        <family val="2"/>
      </rPr>
      <t xml:space="preserve"> 5</t>
    </r>
  </si>
  <si>
    <t>Material utilizado
Registros de asistencia  virtual</t>
  </si>
  <si>
    <t>Comunicaicón de lineamientos y solicitud (Comunicación Estratégica)
Matriz de comunicaciones por proceso actualizada y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</si>
</sst>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8"/>
      <name val="Arial"/>
      <family val="2"/>
    </font>
    <font>
      <b/>
      <sz val="9"/>
      <name val="Arial"/>
      <family val="2"/>
    </font>
    <font>
      <b/>
      <sz val="8"/>
      <name val="Arial"/>
      <family val="2"/>
    </font>
    <font>
      <b/>
      <sz val="8"/>
      <color theme="5" tint="-0.499984740745262"/>
      <name val="Arial"/>
      <family val="2"/>
    </font>
    <font>
      <sz val="8"/>
      <color theme="1"/>
      <name val="Arial"/>
      <family val="2"/>
    </font>
    <font>
      <sz val="11"/>
      <color theme="1"/>
      <name val="Arial"/>
      <family val="2"/>
    </font>
    <font>
      <sz val="12"/>
      <name val="Arial"/>
      <family val="2"/>
    </font>
    <font>
      <sz val="12"/>
      <color theme="1"/>
      <name val="Arial"/>
      <family val="2"/>
    </font>
    <font>
      <b/>
      <sz val="14"/>
      <name val="Arial"/>
      <family val="2"/>
    </font>
    <font>
      <b/>
      <sz val="11"/>
      <name val="Arial"/>
      <family val="2"/>
    </font>
    <font>
      <b/>
      <sz val="12"/>
      <color theme="5" tint="-0.499984740745262"/>
      <name val="Arial"/>
      <family val="2"/>
    </font>
    <font>
      <b/>
      <sz val="14"/>
      <color theme="1"/>
      <name val="Arial"/>
      <family val="2"/>
    </font>
    <font>
      <b/>
      <sz val="10"/>
      <color theme="1"/>
      <name val="Arial"/>
      <family val="2"/>
    </font>
    <font>
      <b/>
      <sz val="12"/>
      <color theme="1"/>
      <name val="Arial"/>
      <family val="2"/>
    </font>
    <font>
      <b/>
      <sz val="14"/>
      <color rgb="FF002060"/>
      <name val="Arial"/>
      <family val="2"/>
    </font>
    <font>
      <b/>
      <sz val="12"/>
      <color rgb="FF002060"/>
      <name val="Arial"/>
      <family val="2"/>
    </font>
    <font>
      <b/>
      <sz val="16"/>
      <name val="Arial"/>
      <family val="2"/>
    </font>
    <font>
      <sz val="14"/>
      <name val="Arial"/>
      <family val="2"/>
    </font>
    <font>
      <sz val="16"/>
      <name val="Arial"/>
      <family val="2"/>
    </font>
    <font>
      <b/>
      <sz val="8"/>
      <color rgb="FFFF0000"/>
      <name val="Arial"/>
      <family val="2"/>
    </font>
    <font>
      <b/>
      <sz val="20"/>
      <name val="Arial"/>
      <family val="2"/>
    </font>
    <font>
      <b/>
      <sz val="13"/>
      <color theme="1"/>
      <name val="Arial"/>
      <family val="2"/>
    </font>
    <font>
      <b/>
      <sz val="16"/>
      <color theme="1"/>
      <name val="Arial"/>
      <family val="2"/>
    </font>
    <font>
      <b/>
      <sz val="8"/>
      <color theme="1"/>
      <name val="Arial"/>
      <family val="2"/>
    </font>
    <font>
      <b/>
      <sz val="11"/>
      <color theme="1"/>
      <name val="Arial"/>
      <family val="2"/>
    </font>
    <font>
      <sz val="16"/>
      <color rgb="FF000000"/>
      <name val="Calibri"/>
      <family val="2"/>
    </font>
    <font>
      <sz val="9"/>
      <color theme="1"/>
      <name val="Arial"/>
      <family val="2"/>
    </font>
    <font>
      <sz val="11"/>
      <name val="Arial"/>
      <family val="2"/>
    </font>
    <font>
      <sz val="14"/>
      <color theme="1"/>
      <name val="Calibri"/>
      <family val="2"/>
      <scheme val="minor"/>
    </font>
    <font>
      <b/>
      <sz val="9"/>
      <color theme="1"/>
      <name val="Arial"/>
      <family val="2"/>
    </font>
    <font>
      <sz val="12"/>
      <color theme="1"/>
      <name val="Arial"/>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14">
    <xf numFmtId="0" fontId="0" fillId="0" borderId="0" xfId="0"/>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7" fillId="0" borderId="0" xfId="2" applyFont="1"/>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4" fillId="0" borderId="9" xfId="2" applyFont="1" applyBorder="1" applyAlignment="1">
      <alignment horizontal="center"/>
    </xf>
    <xf numFmtId="0" fontId="4" fillId="0" borderId="0" xfId="2" applyFont="1"/>
    <xf numFmtId="0" fontId="4" fillId="0" borderId="0" xfId="2" applyFont="1" applyAlignment="1">
      <alignment horizontal="center"/>
    </xf>
    <xf numFmtId="0" fontId="4" fillId="0" borderId="8" xfId="2" applyFont="1" applyBorder="1"/>
    <xf numFmtId="0" fontId="17" fillId="0" borderId="8" xfId="2" applyFont="1" applyBorder="1" applyAlignment="1">
      <alignment horizontal="center" vertical="center"/>
    </xf>
    <xf numFmtId="2" fontId="4" fillId="0" borderId="8" xfId="2" applyNumberFormat="1" applyFont="1" applyBorder="1" applyAlignment="1">
      <alignment horizontal="center"/>
    </xf>
    <xf numFmtId="0" fontId="4" fillId="0" borderId="8" xfId="2" applyFont="1" applyBorder="1" applyAlignment="1">
      <alignment horizontal="center"/>
    </xf>
    <xf numFmtId="0" fontId="15" fillId="4" borderId="3" xfId="2" applyFont="1" applyFill="1" applyBorder="1" applyAlignment="1">
      <alignment horizontal="center" vertical="center"/>
    </xf>
    <xf numFmtId="0" fontId="13" fillId="4" borderId="3" xfId="2" applyFont="1" applyFill="1" applyBorder="1" applyAlignment="1">
      <alignment horizontal="center" vertical="center"/>
    </xf>
    <xf numFmtId="0" fontId="19" fillId="4" borderId="3" xfId="2" applyFont="1" applyFill="1" applyBorder="1" applyAlignment="1">
      <alignment horizontal="center" vertical="center"/>
    </xf>
    <xf numFmtId="0" fontId="14" fillId="5" borderId="4" xfId="2" applyFont="1" applyFill="1" applyBorder="1" applyAlignment="1">
      <alignment horizontal="center" vertical="center" wrapText="1"/>
    </xf>
    <xf numFmtId="9" fontId="14" fillId="5" borderId="13" xfId="2" applyNumberFormat="1" applyFont="1" applyFill="1" applyBorder="1" applyAlignment="1">
      <alignment horizontal="center" vertical="center"/>
    </xf>
    <xf numFmtId="0" fontId="6" fillId="5" borderId="13" xfId="2" applyFont="1" applyFill="1" applyBorder="1" applyAlignment="1">
      <alignment vertical="center"/>
    </xf>
    <xf numFmtId="0" fontId="6" fillId="5" borderId="13" xfId="2" applyFont="1" applyFill="1" applyBorder="1" applyAlignment="1">
      <alignment horizontal="center" vertical="center"/>
    </xf>
    <xf numFmtId="0" fontId="6" fillId="5" borderId="5" xfId="2" applyFont="1" applyFill="1" applyBorder="1" applyAlignment="1">
      <alignment horizontal="center" vertical="center"/>
    </xf>
    <xf numFmtId="0" fontId="7" fillId="5" borderId="3" xfId="2" applyFont="1" applyFill="1" applyBorder="1" applyAlignment="1">
      <alignment horizontal="center" vertical="center"/>
    </xf>
    <xf numFmtId="0" fontId="8" fillId="5" borderId="3" xfId="2" applyFont="1" applyFill="1" applyBorder="1" applyAlignment="1">
      <alignment horizontal="center" vertical="center"/>
    </xf>
    <xf numFmtId="0" fontId="11" fillId="2" borderId="3" xfId="2" applyFont="1" applyFill="1" applyBorder="1" applyAlignment="1">
      <alignment vertical="center" wrapText="1"/>
    </xf>
    <xf numFmtId="2" fontId="5" fillId="0" borderId="3" xfId="2" applyNumberFormat="1" applyFont="1" applyBorder="1" applyAlignment="1">
      <alignment horizontal="center" vertical="center"/>
    </xf>
    <xf numFmtId="164" fontId="11" fillId="0" borderId="3" xfId="2" applyNumberFormat="1" applyFont="1" applyBorder="1" applyAlignment="1">
      <alignment horizontal="center" vertical="center"/>
    </xf>
    <xf numFmtId="0" fontId="3" fillId="5" borderId="4" xfId="2" applyFont="1" applyFill="1" applyBorder="1" applyAlignment="1">
      <alignment horizontal="center" vertical="center"/>
    </xf>
    <xf numFmtId="9" fontId="3" fillId="5" borderId="13" xfId="2" applyNumberFormat="1" applyFont="1" applyFill="1" applyBorder="1" applyAlignment="1">
      <alignment horizontal="center" vertical="center"/>
    </xf>
    <xf numFmtId="0" fontId="3" fillId="5" borderId="13" xfId="2" applyFont="1" applyFill="1" applyBorder="1" applyAlignment="1">
      <alignment vertical="center"/>
    </xf>
    <xf numFmtId="0" fontId="3" fillId="5" borderId="13" xfId="2" applyFont="1" applyFill="1" applyBorder="1" applyAlignment="1">
      <alignment horizontal="center" vertical="center"/>
    </xf>
    <xf numFmtId="0" fontId="3" fillId="5" borderId="5" xfId="2"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5" fillId="5" borderId="3" xfId="2" applyNumberFormat="1" applyFont="1" applyFill="1" applyBorder="1" applyAlignment="1">
      <alignment horizontal="center" vertical="center"/>
    </xf>
    <xf numFmtId="164" fontId="18" fillId="0" borderId="3" xfId="0" applyNumberFormat="1" applyFont="1" applyBorder="1" applyAlignment="1">
      <alignment horizontal="center" vertical="center"/>
    </xf>
    <xf numFmtId="2" fontId="9"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1" fillId="3" borderId="3" xfId="3" applyFont="1" applyFill="1" applyBorder="1" applyAlignment="1">
      <alignment horizontal="justify" vertical="center" wrapText="1"/>
    </xf>
    <xf numFmtId="0" fontId="12" fillId="3" borderId="1" xfId="2"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3" xfId="2" applyFont="1" applyFill="1" applyBorder="1" applyAlignment="1">
      <alignment horizontal="justify" vertical="center" wrapText="1"/>
    </xf>
    <xf numFmtId="0" fontId="12" fillId="0" borderId="3" xfId="2" applyFont="1" applyBorder="1" applyAlignment="1">
      <alignment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wrapText="1"/>
    </xf>
    <xf numFmtId="2" fontId="12" fillId="0" borderId="3" xfId="0" applyNumberFormat="1" applyFont="1" applyBorder="1" applyAlignment="1">
      <alignment horizontal="center" vertical="center"/>
    </xf>
    <xf numFmtId="9" fontId="20" fillId="0" borderId="3" xfId="2" applyNumberFormat="1" applyFont="1" applyBorder="1" applyAlignment="1">
      <alignment horizontal="center" vertical="center"/>
    </xf>
    <xf numFmtId="0" fontId="11" fillId="0" borderId="0" xfId="2" applyFont="1"/>
    <xf numFmtId="0" fontId="11" fillId="0" borderId="0" xfId="2" applyFont="1" applyAlignment="1">
      <alignment horizontal="center"/>
    </xf>
    <xf numFmtId="0" fontId="3" fillId="5" borderId="4" xfId="2" applyFont="1" applyFill="1" applyBorder="1" applyAlignment="1">
      <alignment horizontal="center" vertical="center" wrapText="1"/>
    </xf>
    <xf numFmtId="164" fontId="12" fillId="3" borderId="3" xfId="2" applyNumberFormat="1" applyFont="1" applyFill="1" applyBorder="1" applyAlignment="1">
      <alignment horizontal="center" vertical="center" wrapText="1"/>
    </xf>
    <xf numFmtId="0" fontId="22" fillId="0" borderId="0" xfId="2" applyFont="1" applyAlignment="1">
      <alignment horizontal="center"/>
    </xf>
    <xf numFmtId="0" fontId="22" fillId="0" borderId="0" xfId="2" applyFont="1" applyAlignment="1">
      <alignment horizontal="left"/>
    </xf>
    <xf numFmtId="0" fontId="11" fillId="0" borderId="1" xfId="3" applyFont="1" applyBorder="1" applyAlignment="1">
      <alignment horizontal="center" vertical="center" wrapText="1"/>
    </xf>
    <xf numFmtId="0" fontId="5" fillId="0" borderId="12" xfId="2" applyFont="1" applyBorder="1" applyAlignment="1">
      <alignment horizontal="center"/>
    </xf>
    <xf numFmtId="0" fontId="11" fillId="3" borderId="7" xfId="3" applyFont="1" applyFill="1" applyBorder="1" applyAlignment="1">
      <alignment vertical="center" wrapText="1"/>
    </xf>
    <xf numFmtId="0" fontId="11" fillId="3" borderId="6" xfId="2" applyFont="1" applyFill="1" applyBorder="1" applyAlignment="1">
      <alignment vertical="center" wrapText="1"/>
    </xf>
    <xf numFmtId="0" fontId="11"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164" fontId="3" fillId="6" borderId="3" xfId="2" applyNumberFormat="1" applyFont="1" applyFill="1" applyBorder="1" applyAlignment="1">
      <alignment horizontal="center" vertical="center"/>
    </xf>
    <xf numFmtId="164" fontId="3" fillId="0" borderId="3" xfId="2" applyNumberFormat="1" applyFont="1" applyBorder="1" applyAlignment="1">
      <alignment horizontal="center" vertical="center"/>
    </xf>
    <xf numFmtId="9" fontId="3" fillId="0" borderId="3" xfId="1" applyFont="1" applyBorder="1" applyAlignment="1" applyProtection="1">
      <alignment horizontal="center" vertical="center"/>
    </xf>
    <xf numFmtId="0" fontId="11" fillId="2" borderId="3" xfId="2" applyFont="1" applyFill="1" applyBorder="1" applyAlignment="1">
      <alignment horizontal="justify" vertical="center" wrapText="1"/>
    </xf>
    <xf numFmtId="0" fontId="12" fillId="0" borderId="3" xfId="2" applyFont="1" applyBorder="1" applyAlignment="1">
      <alignment horizontal="center" vertical="center" wrapText="1"/>
    </xf>
    <xf numFmtId="0" fontId="11" fillId="2" borderId="3" xfId="2" applyFont="1" applyFill="1" applyBorder="1" applyAlignment="1">
      <alignment horizontal="left" vertical="center" wrapText="1"/>
    </xf>
    <xf numFmtId="2"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8" fillId="6" borderId="3" xfId="0" applyNumberFormat="1" applyFont="1" applyFill="1" applyBorder="1" applyAlignment="1">
      <alignment horizontal="center" vertical="center"/>
    </xf>
    <xf numFmtId="0" fontId="10" fillId="0" borderId="0" xfId="0" applyFont="1"/>
    <xf numFmtId="0" fontId="11" fillId="3" borderId="3" xfId="2" applyFont="1" applyFill="1" applyBorder="1" applyAlignment="1">
      <alignment horizontal="center" vertical="center" wrapText="1"/>
    </xf>
    <xf numFmtId="0" fontId="11" fillId="3" borderId="3" xfId="2" applyFont="1" applyFill="1" applyBorder="1" applyAlignment="1">
      <alignment horizontal="justify" vertical="center" wrapText="1"/>
    </xf>
    <xf numFmtId="0" fontId="12" fillId="3" borderId="3" xfId="2" applyFont="1" applyFill="1" applyBorder="1" applyAlignment="1">
      <alignment horizontal="center" vertical="center" wrapText="1"/>
    </xf>
    <xf numFmtId="0" fontId="11" fillId="0" borderId="3" xfId="2" applyFont="1" applyBorder="1" applyAlignment="1">
      <alignment horizontal="justify" vertical="center" wrapText="1"/>
    </xf>
    <xf numFmtId="0" fontId="11" fillId="0" borderId="3" xfId="3" applyFont="1" applyBorder="1" applyAlignment="1">
      <alignment horizontal="center" vertical="center" wrapText="1"/>
    </xf>
    <xf numFmtId="0" fontId="12" fillId="0" borderId="3" xfId="2" applyFont="1" applyBorder="1" applyAlignment="1">
      <alignment horizontal="justify" vertical="center" wrapText="1"/>
    </xf>
    <xf numFmtId="0" fontId="12" fillId="2" borderId="3" xfId="2" applyFont="1" applyFill="1" applyBorder="1" applyAlignment="1">
      <alignment horizontal="justify" vertical="center" wrapText="1"/>
    </xf>
    <xf numFmtId="164" fontId="16" fillId="4" borderId="3"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1" fillId="3" borderId="3" xfId="3" applyFont="1" applyFill="1" applyBorder="1" applyAlignment="1">
      <alignment horizontal="left" vertical="center" wrapText="1"/>
    </xf>
    <xf numFmtId="0" fontId="24" fillId="5" borderId="3" xfId="2" applyFont="1" applyFill="1" applyBorder="1" applyAlignment="1">
      <alignment horizontal="center" vertical="center"/>
    </xf>
    <xf numFmtId="164" fontId="9" fillId="0" borderId="3" xfId="0" applyNumberFormat="1" applyFont="1" applyBorder="1" applyAlignment="1">
      <alignment horizontal="center" vertical="center"/>
    </xf>
    <xf numFmtId="164" fontId="11" fillId="10" borderId="3" xfId="2" applyNumberFormat="1" applyFont="1" applyFill="1" applyBorder="1" applyAlignment="1">
      <alignment horizontal="center" vertical="center"/>
    </xf>
    <xf numFmtId="164" fontId="12" fillId="10" borderId="3" xfId="0" applyNumberFormat="1" applyFont="1" applyFill="1" applyBorder="1" applyAlignment="1">
      <alignment horizontal="center" vertical="center"/>
    </xf>
    <xf numFmtId="164" fontId="12" fillId="10" borderId="1" xfId="0" applyNumberFormat="1" applyFont="1" applyFill="1" applyBorder="1" applyAlignment="1">
      <alignment horizontal="center" vertical="center"/>
    </xf>
    <xf numFmtId="0" fontId="11" fillId="3" borderId="1" xfId="3" applyFont="1" applyFill="1" applyBorder="1" applyAlignment="1">
      <alignment vertical="center" wrapText="1"/>
    </xf>
    <xf numFmtId="0" fontId="11" fillId="3" borderId="1" xfId="2" applyFont="1" applyFill="1" applyBorder="1" applyAlignment="1">
      <alignment vertical="center" wrapText="1"/>
    </xf>
    <xf numFmtId="0" fontId="11" fillId="3" borderId="3" xfId="2" applyFont="1" applyFill="1" applyBorder="1" applyAlignment="1">
      <alignment vertical="center" wrapText="1"/>
    </xf>
    <xf numFmtId="0" fontId="11" fillId="3" borderId="7" xfId="2" applyFont="1" applyFill="1" applyBorder="1" applyAlignment="1">
      <alignment vertical="center" wrapText="1"/>
    </xf>
    <xf numFmtId="0" fontId="11" fillId="0" borderId="1" xfId="2" applyFont="1" applyBorder="1" applyAlignment="1">
      <alignment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2"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1" xfId="3" applyFont="1" applyFill="1" applyBorder="1" applyAlignment="1">
      <alignment horizontal="justify" vertical="center" wrapText="1"/>
    </xf>
    <xf numFmtId="0" fontId="11" fillId="2" borderId="1" xfId="2" applyFont="1" applyFill="1" applyBorder="1" applyAlignment="1">
      <alignment horizontal="left" vertical="center" wrapText="1"/>
    </xf>
    <xf numFmtId="0" fontId="11" fillId="2" borderId="1" xfId="2" applyFont="1" applyFill="1" applyBorder="1" applyAlignment="1">
      <alignment horizontal="center" vertical="center" wrapText="1"/>
    </xf>
    <xf numFmtId="0" fontId="3" fillId="4" borderId="3" xfId="2" applyFont="1" applyFill="1" applyBorder="1" applyAlignment="1">
      <alignment horizontal="center" vertical="center"/>
    </xf>
    <xf numFmtId="0" fontId="11" fillId="2" borderId="1" xfId="2" applyFont="1" applyFill="1" applyBorder="1" applyAlignment="1">
      <alignment horizontal="justify" vertical="center" wrapText="1"/>
    </xf>
    <xf numFmtId="164" fontId="15" fillId="0" borderId="3" xfId="2" applyNumberFormat="1" applyFont="1" applyBorder="1" applyAlignment="1">
      <alignment horizontal="center" vertical="center"/>
    </xf>
    <xf numFmtId="164" fontId="12" fillId="3" borderId="3"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xf>
    <xf numFmtId="0" fontId="10" fillId="0" borderId="3" xfId="0" applyFont="1" applyBorder="1"/>
    <xf numFmtId="0" fontId="8" fillId="0" borderId="3" xfId="2" applyFont="1" applyBorder="1" applyAlignment="1">
      <alignment horizontal="center" vertical="center"/>
    </xf>
    <xf numFmtId="165" fontId="3" fillId="5" borderId="13" xfId="2" applyNumberFormat="1" applyFont="1" applyFill="1" applyBorder="1" applyAlignment="1">
      <alignment horizontal="center" vertical="center"/>
    </xf>
    <xf numFmtId="165" fontId="5" fillId="0" borderId="0" xfId="2" applyNumberFormat="1" applyFont="1"/>
    <xf numFmtId="0" fontId="11" fillId="0" borderId="3" xfId="2" applyFont="1" applyBorder="1" applyAlignment="1">
      <alignment horizontal="center" vertical="center" wrapText="1"/>
    </xf>
    <xf numFmtId="9" fontId="3" fillId="0" borderId="3" xfId="1" applyFont="1" applyFill="1" applyBorder="1" applyAlignment="1" applyProtection="1">
      <alignment horizontal="center" vertical="center"/>
    </xf>
    <xf numFmtId="0" fontId="4" fillId="0" borderId="3" xfId="0" applyFont="1" applyBorder="1" applyAlignment="1">
      <alignment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27" fillId="0" borderId="21" xfId="0" applyFont="1" applyBorder="1" applyAlignment="1">
      <alignment vertical="center"/>
    </xf>
    <xf numFmtId="0" fontId="27" fillId="0" borderId="0" xfId="0" applyFont="1" applyAlignment="1">
      <alignment vertical="center"/>
    </xf>
    <xf numFmtId="0" fontId="27" fillId="0" borderId="22" xfId="0" applyFont="1" applyBorder="1" applyAlignment="1">
      <alignment vertical="center"/>
    </xf>
    <xf numFmtId="0" fontId="28" fillId="0" borderId="21" xfId="0" applyFont="1" applyBorder="1" applyAlignment="1">
      <alignment vertical="center"/>
    </xf>
    <xf numFmtId="0" fontId="14" fillId="0" borderId="22" xfId="0" applyFont="1" applyBorder="1" applyAlignment="1">
      <alignment vertical="center" wrapText="1"/>
    </xf>
    <xf numFmtId="0" fontId="3" fillId="0" borderId="3" xfId="0" applyFont="1" applyBorder="1" applyAlignment="1">
      <alignment horizontal="center" vertical="center" wrapText="1"/>
    </xf>
    <xf numFmtId="0" fontId="28" fillId="0" borderId="22" xfId="0" applyFont="1" applyBorder="1" applyAlignment="1">
      <alignment vertical="center"/>
    </xf>
    <xf numFmtId="0" fontId="29" fillId="0" borderId="21" xfId="0" applyFont="1" applyBorder="1"/>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0" borderId="21" xfId="0" applyBorder="1" applyAlignment="1">
      <alignment horizontal="left" vertical="center"/>
    </xf>
    <xf numFmtId="0" fontId="29" fillId="0" borderId="22" xfId="0" applyFont="1" applyBorder="1" applyAlignment="1">
      <alignment vertical="center"/>
    </xf>
    <xf numFmtId="0" fontId="0" fillId="0" borderId="22" xfId="0" applyBorder="1" applyAlignment="1">
      <alignment horizontal="center"/>
    </xf>
    <xf numFmtId="0" fontId="29" fillId="0" borderId="21" xfId="0" applyFont="1" applyBorder="1" applyAlignment="1">
      <alignment vertical="center"/>
    </xf>
    <xf numFmtId="0" fontId="29" fillId="0" borderId="0" xfId="0" applyFont="1" applyAlignment="1">
      <alignment vertical="center"/>
    </xf>
    <xf numFmtId="0" fontId="0" fillId="0" borderId="21" xfId="0" applyBorder="1" applyAlignment="1">
      <alignment vertical="center"/>
    </xf>
    <xf numFmtId="0" fontId="0" fillId="0" borderId="0" xfId="0" applyAlignment="1">
      <alignment vertical="center"/>
    </xf>
    <xf numFmtId="0" fontId="30" fillId="0" borderId="0" xfId="0" applyFont="1"/>
    <xf numFmtId="0" fontId="0" fillId="0" borderId="22" xfId="0" applyBorder="1" applyAlignment="1">
      <alignment vertical="center"/>
    </xf>
    <xf numFmtId="0" fontId="0" fillId="0" borderId="21" xfId="0" applyBorder="1" applyAlignment="1">
      <alignment wrapText="1"/>
    </xf>
    <xf numFmtId="0" fontId="0" fillId="0" borderId="0" xfId="0" applyAlignment="1">
      <alignment wrapText="1"/>
    </xf>
    <xf numFmtId="0" fontId="16" fillId="8" borderId="3" xfId="0" applyFont="1" applyFill="1" applyBorder="1" applyAlignment="1">
      <alignment horizontal="center" vertical="center"/>
    </xf>
    <xf numFmtId="0" fontId="12" fillId="0" borderId="3" xfId="0" applyFont="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9" fillId="0" borderId="0" xfId="0" applyFont="1"/>
    <xf numFmtId="0" fontId="29" fillId="0" borderId="0" xfId="0" applyFont="1" applyAlignment="1">
      <alignment horizontal="center"/>
    </xf>
    <xf numFmtId="0" fontId="17" fillId="0" borderId="0" xfId="0" applyFont="1"/>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0" fontId="33" fillId="0" borderId="0" xfId="0" applyFont="1"/>
    <xf numFmtId="0" fontId="12" fillId="2" borderId="13" xfId="2" applyFont="1" applyFill="1" applyBorder="1" applyAlignment="1">
      <alignment horizontal="center" vertical="center" wrapText="1"/>
    </xf>
    <xf numFmtId="0" fontId="12" fillId="0" borderId="1" xfId="2" applyFont="1" applyBorder="1" applyAlignment="1">
      <alignment horizontal="left" vertical="center" wrapText="1"/>
    </xf>
    <xf numFmtId="0" fontId="7" fillId="0" borderId="3" xfId="2" applyFont="1" applyBorder="1" applyAlignment="1">
      <alignment horizontal="center" vertical="center"/>
    </xf>
    <xf numFmtId="9" fontId="34" fillId="5" borderId="13" xfId="2" applyNumberFormat="1" applyFont="1" applyFill="1" applyBorder="1" applyAlignment="1">
      <alignment horizontal="left" vertical="center"/>
    </xf>
    <xf numFmtId="0" fontId="34" fillId="5" borderId="13" xfId="2" applyFont="1" applyFill="1" applyBorder="1" applyAlignment="1">
      <alignment horizontal="center" vertical="center"/>
    </xf>
    <xf numFmtId="0" fontId="18" fillId="5" borderId="13" xfId="2" applyFont="1" applyFill="1" applyBorder="1" applyAlignment="1">
      <alignment horizontal="center" vertical="center"/>
    </xf>
    <xf numFmtId="2" fontId="11" fillId="10" borderId="3" xfId="2" applyNumberFormat="1" applyFont="1" applyFill="1" applyBorder="1" applyAlignment="1">
      <alignment horizontal="center" vertical="center"/>
    </xf>
    <xf numFmtId="2" fontId="12" fillId="10" borderId="3" xfId="0" applyNumberFormat="1" applyFont="1" applyFill="1" applyBorder="1" applyAlignment="1">
      <alignment horizontal="center" vertical="center"/>
    </xf>
    <xf numFmtId="2" fontId="3" fillId="6" borderId="3" xfId="2"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2" fontId="5" fillId="0" borderId="0" xfId="2" applyNumberFormat="1" applyFont="1"/>
    <xf numFmtId="2" fontId="12" fillId="10" borderId="1" xfId="0" applyNumberFormat="1" applyFont="1" applyFill="1" applyBorder="1" applyAlignment="1">
      <alignment horizontal="center" vertical="center"/>
    </xf>
    <xf numFmtId="2" fontId="12" fillId="0" borderId="1" xfId="0" applyNumberFormat="1" applyFont="1" applyBorder="1" applyAlignment="1">
      <alignment horizontal="center" vertical="center"/>
    </xf>
    <xf numFmtId="164" fontId="10" fillId="0" borderId="0" xfId="0" applyNumberFormat="1" applyFont="1"/>
    <xf numFmtId="10" fontId="3" fillId="5" borderId="13" xfId="2" applyNumberFormat="1" applyFont="1" applyFill="1" applyBorder="1" applyAlignment="1">
      <alignment horizontal="center" vertical="center"/>
    </xf>
    <xf numFmtId="0" fontId="12" fillId="3" borderId="6" xfId="2" applyFont="1" applyFill="1" applyBorder="1" applyAlignment="1">
      <alignment vertical="center" wrapText="1"/>
    </xf>
    <xf numFmtId="0" fontId="11" fillId="3" borderId="6" xfId="3" applyFont="1" applyFill="1" applyBorder="1" applyAlignment="1">
      <alignment horizontal="left" vertical="center" wrapText="1"/>
    </xf>
    <xf numFmtId="0" fontId="11" fillId="3" borderId="7" xfId="3" applyFont="1" applyFill="1" applyBorder="1" applyAlignment="1">
      <alignment horizontal="justify" vertical="center" wrapText="1"/>
    </xf>
    <xf numFmtId="0" fontId="11" fillId="3" borderId="3" xfId="3" applyFont="1" applyFill="1" applyBorder="1" applyAlignment="1">
      <alignment vertical="center" wrapText="1"/>
    </xf>
    <xf numFmtId="0" fontId="11" fillId="3" borderId="2" xfId="3" applyFont="1" applyFill="1" applyBorder="1" applyAlignment="1">
      <alignment vertical="center" wrapText="1"/>
    </xf>
    <xf numFmtId="0" fontId="11" fillId="0" borderId="3" xfId="2" applyFont="1" applyBorder="1" applyAlignment="1">
      <alignment vertical="center" wrapText="1"/>
    </xf>
    <xf numFmtId="2" fontId="5" fillId="0" borderId="3" xfId="2" applyNumberFormat="1" applyFont="1" applyBorder="1" applyAlignment="1" applyProtection="1">
      <alignment horizontal="center" vertical="center"/>
      <protection locked="0"/>
    </xf>
    <xf numFmtId="0" fontId="8" fillId="5" borderId="3" xfId="2" applyFont="1" applyFill="1" applyBorder="1" applyAlignment="1" applyProtection="1">
      <alignment horizontal="center" vertical="center"/>
      <protection locked="0"/>
    </xf>
    <xf numFmtId="2" fontId="9" fillId="0" borderId="3" xfId="0" applyNumberFormat="1" applyFont="1" applyBorder="1" applyAlignment="1" applyProtection="1">
      <alignment horizontal="center" vertical="center"/>
      <protection locked="0"/>
    </xf>
    <xf numFmtId="2" fontId="9" fillId="0" borderId="1" xfId="0" applyNumberFormat="1"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164" fontId="11" fillId="0" borderId="3" xfId="2" applyNumberFormat="1" applyFont="1" applyBorder="1" applyAlignment="1" applyProtection="1">
      <alignment horizontal="center" vertical="center"/>
      <protection locked="0"/>
    </xf>
    <xf numFmtId="164" fontId="15" fillId="5" borderId="3" xfId="2" applyNumberFormat="1" applyFont="1" applyFill="1" applyBorder="1" applyAlignment="1" applyProtection="1">
      <alignment horizontal="center" vertical="center"/>
      <protection locked="0"/>
    </xf>
    <xf numFmtId="164" fontId="12" fillId="0" borderId="3"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164" fontId="15" fillId="0" borderId="3" xfId="2" applyNumberFormat="1"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164" fontId="12" fillId="3" borderId="3" xfId="0" applyNumberFormat="1" applyFont="1" applyFill="1" applyBorder="1" applyAlignment="1" applyProtection="1">
      <alignment horizontal="center" vertical="center"/>
      <protection locked="0"/>
    </xf>
    <xf numFmtId="164" fontId="3" fillId="5" borderId="3" xfId="2" applyNumberFormat="1" applyFont="1" applyFill="1" applyBorder="1" applyAlignment="1" applyProtection="1">
      <alignment horizontal="center" vertical="center"/>
      <protection locked="0"/>
    </xf>
    <xf numFmtId="164" fontId="3" fillId="0" borderId="3" xfId="2" applyNumberFormat="1" applyFont="1" applyBorder="1" applyAlignment="1" applyProtection="1">
      <alignment horizontal="center" vertical="center"/>
      <protection locked="0"/>
    </xf>
    <xf numFmtId="0" fontId="7" fillId="5" borderId="3" xfId="2" applyFont="1" applyFill="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164" fontId="12" fillId="10" borderId="3" xfId="0" applyNumberFormat="1" applyFont="1" applyFill="1" applyBorder="1" applyAlignment="1" applyProtection="1">
      <alignment horizontal="center" vertical="center"/>
      <protection locked="0"/>
    </xf>
    <xf numFmtId="2" fontId="3" fillId="0" borderId="3" xfId="2" applyNumberFormat="1" applyFont="1" applyBorder="1" applyAlignment="1">
      <alignment horizontal="center" vertical="center"/>
    </xf>
    <xf numFmtId="2" fontId="19" fillId="4" borderId="3" xfId="0" applyNumberFormat="1" applyFont="1" applyFill="1" applyBorder="1" applyAlignment="1">
      <alignment horizontal="center" vertical="center"/>
    </xf>
    <xf numFmtId="2" fontId="15" fillId="5" borderId="3" xfId="2" applyNumberFormat="1" applyFont="1" applyFill="1" applyBorder="1" applyAlignment="1">
      <alignment horizontal="center" vertical="center"/>
    </xf>
    <xf numFmtId="2" fontId="18" fillId="0" borderId="3" xfId="0" applyNumberFormat="1" applyFont="1" applyBorder="1" applyAlignment="1">
      <alignment horizontal="center" vertical="center"/>
    </xf>
    <xf numFmtId="10" fontId="20" fillId="0" borderId="3" xfId="2" applyNumberFormat="1" applyFont="1" applyBorder="1" applyAlignment="1">
      <alignment horizontal="center" vertical="center"/>
    </xf>
    <xf numFmtId="164" fontId="12" fillId="13" borderId="3"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164" fontId="11" fillId="0" borderId="3"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11" fillId="5" borderId="3" xfId="2" applyNumberFormat="1" applyFont="1" applyFill="1" applyBorder="1" applyAlignment="1">
      <alignment horizontal="center" vertical="center"/>
    </xf>
    <xf numFmtId="164" fontId="35" fillId="12" borderId="1" xfId="0" applyNumberFormat="1" applyFont="1" applyFill="1" applyBorder="1" applyAlignment="1">
      <alignment horizontal="center" vertical="center"/>
    </xf>
    <xf numFmtId="164" fontId="12" fillId="12" borderId="3" xfId="0" applyNumberFormat="1" applyFont="1" applyFill="1" applyBorder="1" applyAlignment="1">
      <alignment horizontal="center" vertical="center"/>
    </xf>
    <xf numFmtId="164" fontId="35" fillId="0" borderId="3" xfId="0" applyNumberFormat="1" applyFont="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11" fillId="14" borderId="3" xfId="2" applyNumberFormat="1" applyFont="1" applyFill="1" applyBorder="1" applyAlignment="1">
      <alignment horizontal="center" vertical="center"/>
    </xf>
    <xf numFmtId="164" fontId="12" fillId="14" borderId="1" xfId="0" applyNumberFormat="1" applyFont="1" applyFill="1" applyBorder="1" applyAlignment="1">
      <alignment horizontal="center" vertical="center"/>
    </xf>
    <xf numFmtId="164" fontId="18" fillId="15" borderId="3" xfId="0" applyNumberFormat="1" applyFont="1" applyFill="1" applyBorder="1" applyAlignment="1">
      <alignment horizontal="center" vertical="center"/>
    </xf>
    <xf numFmtId="164" fontId="12" fillId="14" borderId="3" xfId="0" applyNumberFormat="1" applyFont="1" applyFill="1" applyBorder="1" applyAlignment="1">
      <alignment horizontal="center" vertical="center"/>
    </xf>
    <xf numFmtId="164" fontId="12" fillId="15" borderId="3" xfId="0" applyNumberFormat="1" applyFont="1" applyFill="1" applyBorder="1" applyAlignment="1">
      <alignment horizontal="center" vertical="center"/>
    </xf>
    <xf numFmtId="0" fontId="7" fillId="5" borderId="3" xfId="2" applyFont="1" applyFill="1" applyBorder="1" applyAlignment="1" applyProtection="1">
      <alignment horizontal="center" vertical="center"/>
    </xf>
    <xf numFmtId="0" fontId="8" fillId="5" borderId="3" xfId="2" applyFont="1" applyFill="1" applyBorder="1" applyAlignment="1" applyProtection="1">
      <alignment horizontal="center" vertical="center"/>
    </xf>
    <xf numFmtId="164" fontId="11" fillId="0" borderId="3" xfId="2" applyNumberFormat="1" applyFont="1" applyBorder="1" applyAlignment="1" applyProtection="1">
      <alignment horizontal="center" vertical="center"/>
    </xf>
    <xf numFmtId="164" fontId="3" fillId="5" borderId="3" xfId="2" applyNumberFormat="1" applyFont="1" applyFill="1" applyBorder="1" applyAlignment="1" applyProtection="1">
      <alignment horizontal="center" vertical="center"/>
    </xf>
    <xf numFmtId="164" fontId="15" fillId="5" borderId="3" xfId="2" applyNumberFormat="1" applyFont="1" applyFill="1" applyBorder="1" applyAlignment="1" applyProtection="1">
      <alignment horizontal="center" vertical="center"/>
    </xf>
    <xf numFmtId="164" fontId="12" fillId="10" borderId="3" xfId="0" applyNumberFormat="1" applyFont="1" applyFill="1" applyBorder="1" applyAlignment="1" applyProtection="1">
      <alignment horizontal="center" vertical="center"/>
    </xf>
    <xf numFmtId="164" fontId="12" fillId="0" borderId="3" xfId="0" applyNumberFormat="1" applyFont="1" applyBorder="1" applyAlignment="1" applyProtection="1">
      <alignment horizontal="center" vertical="center"/>
    </xf>
    <xf numFmtId="164" fontId="12" fillId="3" borderId="3" xfId="0" applyNumberFormat="1" applyFont="1" applyFill="1" applyBorder="1" applyAlignment="1" applyProtection="1">
      <alignment horizontal="center" vertical="center"/>
    </xf>
    <xf numFmtId="164" fontId="12" fillId="0" borderId="1" xfId="0" applyNumberFormat="1" applyFont="1" applyBorder="1" applyAlignment="1" applyProtection="1">
      <alignment horizontal="center" vertical="center"/>
    </xf>
    <xf numFmtId="164" fontId="3" fillId="0" borderId="3" xfId="2" applyNumberFormat="1" applyFont="1" applyBorder="1" applyAlignment="1" applyProtection="1">
      <alignment horizontal="center" vertical="center"/>
    </xf>
    <xf numFmtId="164" fontId="15" fillId="0" borderId="3" xfId="2" applyNumberFormat="1" applyFont="1" applyBorder="1" applyAlignment="1" applyProtection="1">
      <alignment horizontal="center" vertical="center"/>
    </xf>
    <xf numFmtId="164" fontId="11" fillId="10" borderId="3" xfId="2" applyNumberFormat="1" applyFont="1" applyFill="1" applyBorder="1" applyAlignment="1" applyProtection="1">
      <alignment horizontal="center" vertical="center"/>
    </xf>
    <xf numFmtId="2" fontId="12" fillId="10" borderId="3" xfId="0" applyNumberFormat="1" applyFont="1" applyFill="1" applyBorder="1" applyAlignment="1" applyProtection="1">
      <alignment horizontal="center" vertical="center"/>
    </xf>
    <xf numFmtId="2" fontId="12" fillId="0" borderId="3" xfId="0" applyNumberFormat="1" applyFont="1" applyBorder="1" applyAlignment="1" applyProtection="1">
      <alignment horizontal="center" vertical="center"/>
    </xf>
    <xf numFmtId="0" fontId="3" fillId="0" borderId="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0" fontId="14" fillId="11" borderId="3"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31" fillId="0" borderId="21"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11" fillId="0" borderId="3" xfId="0" applyFont="1" applyBorder="1" applyAlignment="1">
      <alignment horizontal="left" vertical="center" wrapText="1"/>
    </xf>
    <xf numFmtId="0" fontId="11" fillId="0" borderId="0" xfId="0" applyFont="1" applyAlignment="1">
      <alignment horizontal="justify" vertical="center" wrapText="1"/>
    </xf>
    <xf numFmtId="0" fontId="13" fillId="8" borderId="23" xfId="0" applyFont="1" applyFill="1" applyBorder="1" applyAlignment="1">
      <alignment horizontal="center" wrapText="1"/>
    </xf>
    <xf numFmtId="0" fontId="13" fillId="8" borderId="13" xfId="0" applyFont="1" applyFill="1" applyBorder="1" applyAlignment="1">
      <alignment horizontal="center" wrapText="1"/>
    </xf>
    <xf numFmtId="0" fontId="13" fillId="8" borderId="5" xfId="0" applyFont="1" applyFill="1" applyBorder="1" applyAlignment="1">
      <alignment horizontal="center" wrapText="1"/>
    </xf>
    <xf numFmtId="0" fontId="13" fillId="8" borderId="4" xfId="0" applyFont="1" applyFill="1" applyBorder="1" applyAlignment="1">
      <alignment horizontal="center" vertical="center"/>
    </xf>
    <xf numFmtId="0" fontId="13" fillId="8" borderId="24" xfId="0"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7"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6" xfId="2" applyFont="1" applyFill="1" applyBorder="1" applyAlignment="1">
      <alignment horizontal="left" vertical="center" wrapText="1"/>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7"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0" borderId="1" xfId="3" applyFont="1" applyBorder="1" applyAlignment="1">
      <alignment horizontal="center" vertical="center" wrapText="1"/>
    </xf>
    <xf numFmtId="0" fontId="11" fillId="0" borderId="6" xfId="3" applyFont="1" applyBorder="1" applyAlignment="1">
      <alignment horizontal="center" vertical="center" wrapText="1"/>
    </xf>
    <xf numFmtId="0" fontId="11" fillId="3" borderId="7" xfId="2" applyFont="1" applyFill="1" applyBorder="1" applyAlignment="1">
      <alignment horizontal="left" vertical="center" wrapText="1"/>
    </xf>
    <xf numFmtId="0" fontId="3" fillId="4" borderId="3" xfId="2" applyFont="1" applyFill="1" applyBorder="1" applyAlignment="1">
      <alignment horizontal="center" vertical="center"/>
    </xf>
    <xf numFmtId="0" fontId="3" fillId="4" borderId="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1"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13" xfId="2" applyFont="1" applyFill="1" applyBorder="1" applyAlignment="1">
      <alignment horizontal="center" vertical="center"/>
    </xf>
    <xf numFmtId="0" fontId="11"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4" fillId="4" borderId="3" xfId="2" applyFont="1" applyFill="1" applyBorder="1" applyAlignment="1">
      <alignment horizontal="center" vertical="center"/>
    </xf>
    <xf numFmtId="0" fontId="17" fillId="4" borderId="6"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4" fillId="0" borderId="3" xfId="2" applyFont="1" applyBorder="1" applyAlignment="1">
      <alignment horizontal="left" wrapText="1"/>
    </xf>
    <xf numFmtId="0" fontId="21" fillId="0" borderId="2" xfId="2" applyFont="1" applyBorder="1" applyAlignment="1">
      <alignment horizontal="center" vertical="center" wrapText="1"/>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1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1" xfId="2" applyFont="1" applyBorder="1" applyAlignment="1">
      <alignment horizontal="center" vertical="center"/>
    </xf>
    <xf numFmtId="0" fontId="13" fillId="0" borderId="4" xfId="2" applyFont="1" applyBorder="1" applyAlignment="1">
      <alignment horizontal="left" vertical="center"/>
    </xf>
    <xf numFmtId="0" fontId="13" fillId="0" borderId="13" xfId="2" applyFont="1" applyBorder="1" applyAlignment="1">
      <alignment horizontal="left" vertical="center"/>
    </xf>
    <xf numFmtId="0" fontId="13" fillId="0" borderId="5" xfId="2" applyFont="1" applyBorder="1" applyAlignment="1">
      <alignment horizontal="left" vertical="center"/>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2" fillId="0" borderId="3" xfId="2" applyFont="1" applyBorder="1" applyAlignment="1">
      <alignment horizontal="left" vertical="center" wrapText="1"/>
    </xf>
    <xf numFmtId="0" fontId="25" fillId="0" borderId="3" xfId="2" applyFont="1" applyBorder="1" applyAlignment="1">
      <alignment horizontal="center" vertical="center" wrapText="1"/>
    </xf>
    <xf numFmtId="0" fontId="3" fillId="4" borderId="3" xfId="2" applyFont="1" applyFill="1" applyBorder="1" applyAlignment="1">
      <alignment horizontal="center" vertical="center" wrapText="1"/>
    </xf>
    <xf numFmtId="0" fontId="4" fillId="0" borderId="3" xfId="2" applyFont="1" applyBorder="1" applyAlignment="1">
      <alignment horizontal="left" vertical="center" wrapText="1"/>
    </xf>
    <xf numFmtId="0" fontId="4" fillId="4" borderId="3" xfId="2" applyFont="1" applyFill="1" applyBorder="1" applyAlignment="1">
      <alignment horizontal="center" vertical="center" wrapText="1"/>
    </xf>
    <xf numFmtId="0" fontId="4" fillId="0" borderId="3" xfId="2" applyFont="1" applyBorder="1" applyAlignment="1">
      <alignment horizontal="left" vertical="center"/>
    </xf>
    <xf numFmtId="0" fontId="4" fillId="0" borderId="3" xfId="2" applyFont="1" applyBorder="1" applyAlignment="1">
      <alignment horizontal="center" wrapText="1"/>
    </xf>
    <xf numFmtId="164" fontId="16" fillId="9" borderId="4" xfId="0" applyNumberFormat="1" applyFont="1" applyFill="1" applyBorder="1" applyAlignment="1">
      <alignment horizontal="center" vertical="center"/>
    </xf>
    <xf numFmtId="164" fontId="16" fillId="9" borderId="13"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165" fontId="13" fillId="8" borderId="2" xfId="2" applyNumberFormat="1" applyFont="1" applyFill="1" applyBorder="1" applyAlignment="1">
      <alignment horizontal="center" vertical="center" wrapText="1"/>
    </xf>
    <xf numFmtId="165" fontId="13" fillId="8" borderId="10" xfId="2" applyNumberFormat="1" applyFont="1" applyFill="1" applyBorder="1" applyAlignment="1">
      <alignment horizontal="center" vertical="center" wrapText="1"/>
    </xf>
    <xf numFmtId="165" fontId="13" fillId="8" borderId="9" xfId="2" applyNumberFormat="1" applyFont="1" applyFill="1" applyBorder="1" applyAlignment="1">
      <alignment horizontal="center" vertical="center" wrapText="1"/>
    </xf>
    <xf numFmtId="165" fontId="13" fillId="8" borderId="11" xfId="2" applyNumberFormat="1" applyFont="1" applyFill="1" applyBorder="1" applyAlignment="1">
      <alignment horizontal="center" vertical="center" wrapText="1"/>
    </xf>
    <xf numFmtId="0" fontId="13" fillId="4" borderId="3" xfId="2" applyFont="1" applyFill="1" applyBorder="1" applyAlignment="1">
      <alignment horizontal="right" vertical="center" wrapText="1"/>
    </xf>
    <xf numFmtId="0" fontId="11" fillId="3" borderId="7" xfId="3" applyFont="1" applyFill="1" applyBorder="1" applyAlignment="1">
      <alignment horizontal="justify"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32" fillId="0" borderId="0" xfId="2" applyFont="1" applyAlignment="1">
      <alignment horizontal="left"/>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2" applyFont="1" applyBorder="1" applyAlignment="1">
      <alignment horizontal="left" vertical="center" wrapText="1"/>
    </xf>
    <xf numFmtId="0" fontId="11" fillId="0" borderId="6" xfId="2" applyFont="1" applyBorder="1" applyAlignment="1">
      <alignment horizontal="left" vertical="center" wrapText="1"/>
    </xf>
    <xf numFmtId="0" fontId="11" fillId="3" borderId="3" xfId="3" applyFont="1" applyFill="1" applyBorder="1" applyAlignment="1">
      <alignment horizontal="left" vertical="center" wrapText="1"/>
    </xf>
  </cellXfs>
  <cellStyles count="4">
    <cellStyle name="Normal" xfId="0" builtinId="0"/>
    <cellStyle name="Normal 2" xfId="2" xr:uid="{00000000-0005-0000-0000-000001000000}"/>
    <cellStyle name="Normal 2 3" xfId="3" xr:uid="{00000000-0005-0000-0000-000002000000}"/>
    <cellStyle name="Porcentaje" xfId="1" builtinId="5"/>
  </cellStyles>
  <dxfs count="7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CC00"/>
      <color rgb="FFFF0000"/>
      <color rgb="FFFF6600"/>
      <color rgb="FFFFFF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Omaira Morales" id="{D9609CA7-B27D-450A-B39B-1DB640272F55}" userId="S::omorales@personeriabogota.gov.co::eec6aa9b-3561-42a8-a809-95c45bdacb9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22" dT="2023-06-02T17:25:46.94" personId="{D9609CA7-B27D-450A-B39B-1DB640272F55}" id="{40A2C330-9029-4508-A92F-740DA8ADFBE8}">
    <text>Esta actividad no ha sido requerida aún por la oficina asesora de comunicaciones, no debe reportarse aún hasta que no salan lineamientos institucionales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6E46-6A0B-4A60-96DD-6A978D4A2020}">
  <dimension ref="A1:F40"/>
  <sheetViews>
    <sheetView showGridLines="0" zoomScaleNormal="100" workbookViewId="0">
      <selection activeCell="D8" sqref="D8:E8"/>
    </sheetView>
  </sheetViews>
  <sheetFormatPr baseColWidth="10" defaultColWidth="12.5546875" defaultRowHeight="14.4" x14ac:dyDescent="0.3"/>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x14ac:dyDescent="0.3">
      <c r="A1" s="219" t="s">
        <v>0</v>
      </c>
      <c r="B1" s="220"/>
      <c r="C1" s="220"/>
      <c r="D1" s="223" t="s">
        <v>1</v>
      </c>
      <c r="E1" s="224" t="s">
        <v>2</v>
      </c>
      <c r="F1" s="225"/>
    </row>
    <row r="2" spans="1:6" ht="26.4" x14ac:dyDescent="0.3">
      <c r="A2" s="221"/>
      <c r="B2" s="222"/>
      <c r="C2" s="222"/>
      <c r="D2" s="218"/>
      <c r="E2" s="110" t="s">
        <v>3</v>
      </c>
      <c r="F2" s="111" t="s">
        <v>4</v>
      </c>
    </row>
    <row r="3" spans="1:6" ht="28.95" customHeight="1" x14ac:dyDescent="0.3">
      <c r="A3" s="221"/>
      <c r="B3" s="222"/>
      <c r="C3" s="222"/>
      <c r="D3" s="218"/>
      <c r="E3" s="226" t="s">
        <v>5</v>
      </c>
      <c r="F3" s="227"/>
    </row>
    <row r="4" spans="1:6" x14ac:dyDescent="0.3">
      <c r="A4" s="112"/>
      <c r="F4" s="113"/>
    </row>
    <row r="5" spans="1:6" ht="21" x14ac:dyDescent="0.3">
      <c r="A5" s="114"/>
      <c r="B5" s="115"/>
      <c r="C5" s="115"/>
      <c r="D5" s="115"/>
      <c r="E5" s="115"/>
      <c r="F5" s="116"/>
    </row>
    <row r="6" spans="1:6" x14ac:dyDescent="0.3">
      <c r="A6" s="117"/>
      <c r="B6" s="228" t="s">
        <v>6</v>
      </c>
      <c r="C6" s="228"/>
      <c r="D6" s="228"/>
      <c r="E6" s="228"/>
      <c r="F6" s="118"/>
    </row>
    <row r="7" spans="1:6" ht="15.6" x14ac:dyDescent="0.3">
      <c r="A7" s="117"/>
      <c r="B7" s="119" t="s">
        <v>7</v>
      </c>
      <c r="C7" s="119" t="s">
        <v>8</v>
      </c>
      <c r="D7" s="218" t="s">
        <v>9</v>
      </c>
      <c r="E7" s="218"/>
      <c r="F7" s="120"/>
    </row>
    <row r="8" spans="1:6" ht="48.6" customHeight="1" x14ac:dyDescent="0.3">
      <c r="A8" s="121"/>
      <c r="B8" s="122">
        <v>1</v>
      </c>
      <c r="C8" s="123">
        <v>44279</v>
      </c>
      <c r="D8" s="237" t="s">
        <v>10</v>
      </c>
      <c r="E8" s="237"/>
      <c r="F8" s="113"/>
    </row>
    <row r="9" spans="1:6" ht="36.6" customHeight="1" x14ac:dyDescent="0.3">
      <c r="A9" s="112"/>
      <c r="B9" s="122">
        <v>2</v>
      </c>
      <c r="C9" s="123">
        <v>44629</v>
      </c>
      <c r="D9" s="237" t="s">
        <v>11</v>
      </c>
      <c r="E9" s="237"/>
      <c r="F9" s="113"/>
    </row>
    <row r="10" spans="1:6" ht="72.599999999999994" customHeight="1" x14ac:dyDescent="0.3">
      <c r="A10" s="124"/>
      <c r="B10" s="122">
        <v>3</v>
      </c>
      <c r="C10" s="123">
        <v>44685</v>
      </c>
      <c r="D10" s="237" t="s">
        <v>12</v>
      </c>
      <c r="E10" s="237"/>
      <c r="F10" s="125"/>
    </row>
    <row r="11" spans="1:6" ht="80.25" customHeight="1" x14ac:dyDescent="0.3">
      <c r="A11" s="112"/>
      <c r="B11" s="122">
        <v>4</v>
      </c>
      <c r="C11" s="123">
        <v>44986</v>
      </c>
      <c r="D11" s="237" t="s">
        <v>13</v>
      </c>
      <c r="E11" s="237"/>
      <c r="F11" s="126"/>
    </row>
    <row r="12" spans="1:6" ht="15" x14ac:dyDescent="0.3">
      <c r="A12" s="127"/>
      <c r="B12" s="143"/>
      <c r="C12" s="144"/>
      <c r="D12" s="238"/>
      <c r="E12" s="238"/>
      <c r="F12" s="113"/>
    </row>
    <row r="13" spans="1:6" x14ac:dyDescent="0.3">
      <c r="A13" s="127"/>
      <c r="B13" s="128"/>
      <c r="D13" s="128"/>
      <c r="E13" s="128"/>
      <c r="F13" s="125"/>
    </row>
    <row r="14" spans="1:6" ht="21" x14ac:dyDescent="0.4">
      <c r="A14" s="129"/>
      <c r="B14" s="130"/>
      <c r="C14" s="130"/>
      <c r="D14" s="131"/>
      <c r="E14" s="130"/>
      <c r="F14" s="132"/>
    </row>
    <row r="15" spans="1:6" x14ac:dyDescent="0.3">
      <c r="A15" s="129"/>
      <c r="B15" s="130"/>
      <c r="C15" s="130"/>
      <c r="D15" s="130"/>
      <c r="E15" s="128"/>
      <c r="F15" s="125"/>
    </row>
    <row r="16" spans="1:6" x14ac:dyDescent="0.3">
      <c r="A16" s="127"/>
      <c r="B16" s="128"/>
      <c r="F16" s="113"/>
    </row>
    <row r="17" spans="1:6" x14ac:dyDescent="0.3">
      <c r="A17" s="127"/>
      <c r="B17" s="128"/>
      <c r="F17" s="113"/>
    </row>
    <row r="18" spans="1:6" x14ac:dyDescent="0.3">
      <c r="A18" s="133"/>
      <c r="B18" s="134"/>
      <c r="C18" s="134"/>
      <c r="D18" s="134"/>
      <c r="F18" s="113"/>
    </row>
    <row r="19" spans="1:6" x14ac:dyDescent="0.3">
      <c r="A19" s="112"/>
      <c r="F19" s="113"/>
    </row>
    <row r="20" spans="1:6" x14ac:dyDescent="0.3">
      <c r="A20" s="129"/>
      <c r="B20" s="130"/>
      <c r="C20" s="130"/>
      <c r="D20" s="128"/>
      <c r="E20" s="128"/>
      <c r="F20" s="125"/>
    </row>
    <row r="21" spans="1:6" x14ac:dyDescent="0.3">
      <c r="A21" s="129"/>
      <c r="B21" s="130"/>
      <c r="C21" s="130"/>
      <c r="D21" s="128"/>
      <c r="E21" s="128"/>
      <c r="F21" s="125"/>
    </row>
    <row r="22" spans="1:6" x14ac:dyDescent="0.3">
      <c r="A22" s="112"/>
      <c r="F22" s="113"/>
    </row>
    <row r="23" spans="1:6" x14ac:dyDescent="0.3">
      <c r="A23" s="112"/>
      <c r="F23" s="113"/>
    </row>
    <row r="24" spans="1:6" x14ac:dyDescent="0.3">
      <c r="A24" s="112"/>
      <c r="F24" s="113"/>
    </row>
    <row r="25" spans="1:6" ht="17.399999999999999" x14ac:dyDescent="0.3">
      <c r="A25" s="239" t="s">
        <v>14</v>
      </c>
      <c r="B25" s="240"/>
      <c r="C25" s="241"/>
      <c r="D25" s="135" t="s">
        <v>15</v>
      </c>
      <c r="E25" s="242" t="s">
        <v>16</v>
      </c>
      <c r="F25" s="243"/>
    </row>
    <row r="26" spans="1:6" ht="30" x14ac:dyDescent="0.3">
      <c r="A26" s="229" t="s">
        <v>17</v>
      </c>
      <c r="B26" s="230"/>
      <c r="C26" s="231"/>
      <c r="D26" s="136" t="s">
        <v>18</v>
      </c>
      <c r="E26" s="232" t="s">
        <v>19</v>
      </c>
      <c r="F26" s="233"/>
    </row>
    <row r="27" spans="1:6" x14ac:dyDescent="0.3">
      <c r="A27" s="112"/>
      <c r="F27" s="113"/>
    </row>
    <row r="28" spans="1:6" ht="25.2" customHeight="1" x14ac:dyDescent="0.3">
      <c r="A28" s="234" t="s">
        <v>20</v>
      </c>
      <c r="B28" s="235"/>
      <c r="C28" s="235"/>
      <c r="D28" s="235"/>
      <c r="E28" s="235"/>
      <c r="F28" s="236"/>
    </row>
    <row r="29" spans="1:6" ht="17.25" customHeight="1" thickBot="1" x14ac:dyDescent="0.35">
      <c r="A29" s="137"/>
      <c r="B29" s="138"/>
      <c r="C29" s="138"/>
      <c r="D29" s="138"/>
      <c r="E29" s="138"/>
      <c r="F29" s="139"/>
    </row>
    <row r="31" spans="1:6" x14ac:dyDescent="0.3">
      <c r="A31" s="140"/>
      <c r="B31" s="140"/>
      <c r="C31" s="140"/>
      <c r="D31" s="140"/>
      <c r="E31" s="140"/>
      <c r="F31" s="140"/>
    </row>
    <row r="32" spans="1:6" x14ac:dyDescent="0.3">
      <c r="A32" s="140"/>
    </row>
    <row r="33" spans="1:6" x14ac:dyDescent="0.3">
      <c r="B33" s="141"/>
    </row>
    <row r="34" spans="1:6" x14ac:dyDescent="0.3">
      <c r="A34" s="140"/>
      <c r="B34" s="140"/>
      <c r="C34" s="140"/>
      <c r="D34" s="140"/>
    </row>
    <row r="35" spans="1:6" x14ac:dyDescent="0.3">
      <c r="A35" s="140"/>
      <c r="B35" s="140"/>
      <c r="C35" s="140"/>
      <c r="D35" s="140"/>
      <c r="E35" s="140"/>
      <c r="F35" s="140"/>
    </row>
    <row r="36" spans="1:6" x14ac:dyDescent="0.3">
      <c r="A36" s="140"/>
      <c r="B36" s="140"/>
      <c r="C36" s="140"/>
      <c r="D36" s="140"/>
      <c r="E36" s="140"/>
      <c r="F36" s="140"/>
    </row>
    <row r="38" spans="1:6" x14ac:dyDescent="0.3">
      <c r="A38" s="142"/>
      <c r="B38" s="142"/>
      <c r="C38" s="142"/>
      <c r="D38" s="142"/>
      <c r="E38" s="142"/>
      <c r="F38" s="142"/>
    </row>
    <row r="40" spans="1:6" x14ac:dyDescent="0.3">
      <c r="A40" s="128"/>
      <c r="B40" s="128"/>
      <c r="C40" s="128"/>
      <c r="D40" s="128"/>
      <c r="E40" s="128"/>
      <c r="F40" s="128"/>
    </row>
  </sheetData>
  <sheetProtection algorithmName="SHA-512" hashValue="7C0UXAYpb11FG8paKwQKdypmYvP+srG2Yj4icUazPRNKusuI9H5na8hjpoiM+MtenOHH7IBp/n5tfbU0a9k89Q==" saltValue="hyE4GhsuuwViLkh0oS3gig==" spinCount="100000" sheet="1" objects="1" scenarios="1"/>
  <mergeCells count="16">
    <mergeCell ref="A26:C26"/>
    <mergeCell ref="E26:F26"/>
    <mergeCell ref="A28:F28"/>
    <mergeCell ref="D8:E8"/>
    <mergeCell ref="D9:E9"/>
    <mergeCell ref="D10:E10"/>
    <mergeCell ref="D11:E11"/>
    <mergeCell ref="D12:E12"/>
    <mergeCell ref="A25:C25"/>
    <mergeCell ref="E25:F25"/>
    <mergeCell ref="D7:E7"/>
    <mergeCell ref="A1:C3"/>
    <mergeCell ref="D1:D3"/>
    <mergeCell ref="E1:F1"/>
    <mergeCell ref="E3:F3"/>
    <mergeCell ref="B6:E6"/>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5416-6B78-4CC9-9830-2156FBADC76A}">
  <sheetPr>
    <tabColor theme="4" tint="0.39997558519241921"/>
  </sheetPr>
  <dimension ref="B2:AL44"/>
  <sheetViews>
    <sheetView showGridLines="0" topLeftCell="D10" zoomScale="55" zoomScaleNormal="55" workbookViewId="0">
      <pane xSplit="9" ySplit="4" topLeftCell="M14" activePane="bottomRight" state="frozen"/>
      <selection pane="topRight" activeCell="M10" sqref="M10"/>
      <selection pane="bottomLeft" activeCell="D14" sqref="D14"/>
      <selection pane="bottomRight" activeCell="AD12"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273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J17" si="0">K14+M14+O14+Q14+S14+U14+W14+Y14+AA14+AC14+AE14+AG14</f>
        <v>1</v>
      </c>
      <c r="AJ14" s="59">
        <f t="shared" si="0"/>
        <v>1</v>
      </c>
      <c r="AK14" s="60">
        <f t="shared" ref="AK14:AK31"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 t="shared" si="0"/>
        <v>2</v>
      </c>
      <c r="AK16" s="60">
        <f t="shared" si="1"/>
        <v>1</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8" s="67" customFormat="1" ht="141.6"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6">
        <v>0</v>
      </c>
      <c r="U19" s="59"/>
      <c r="V19" s="101">
        <v>1</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 t="shared" si="3"/>
        <v>2</v>
      </c>
      <c r="AK22" s="60">
        <f t="shared" si="1"/>
        <v>1</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SUM(F25:F28)</f>
        <v>5</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175"/>
      <c r="AI25" s="58">
        <f t="shared" ref="AI25:AJ28" si="4">K25+M25+O25+Q25+S25+U25+W25+Y25+AA25+AC25+AE25+AG25</f>
        <v>1</v>
      </c>
      <c r="AJ25" s="59">
        <f>L25+N25+P25+R25+T25+V25+X25+Z25+AB25+AD25+AF25+AH25</f>
        <v>1</v>
      </c>
      <c r="AK25" s="60">
        <f t="shared" si="1"/>
        <v>1</v>
      </c>
    </row>
    <row r="26" spans="2:38" s="67" customFormat="1" ht="130.19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8" s="67" customFormat="1" ht="130.19999999999999" customHeight="1" x14ac:dyDescent="0.25">
      <c r="B27" s="304" t="s">
        <v>199</v>
      </c>
      <c r="C27" s="304" t="s">
        <v>200</v>
      </c>
      <c r="D27" s="93">
        <v>35</v>
      </c>
      <c r="E27" s="73" t="s">
        <v>265</v>
      </c>
      <c r="F27" s="62">
        <v>0.5</v>
      </c>
      <c r="G27" s="93" t="s">
        <v>207</v>
      </c>
      <c r="H27" s="93" t="s">
        <v>208</v>
      </c>
      <c r="I27" s="69" t="s">
        <v>209</v>
      </c>
      <c r="J27" s="56" t="s">
        <v>68</v>
      </c>
      <c r="K27" s="64"/>
      <c r="L27" s="64"/>
      <c r="M27" s="64"/>
      <c r="N27" s="64"/>
      <c r="O27" s="64"/>
      <c r="P27" s="64"/>
      <c r="Q27" s="81">
        <v>0.5</v>
      </c>
      <c r="R27" s="65">
        <v>0.5</v>
      </c>
      <c r="S27" s="102"/>
      <c r="T27" s="102"/>
      <c r="U27" s="102"/>
      <c r="V27" s="102"/>
      <c r="W27" s="65"/>
      <c r="X27" s="65"/>
      <c r="Y27" s="65"/>
      <c r="Z27" s="65"/>
      <c r="AA27" s="210"/>
      <c r="AB27" s="210"/>
      <c r="AC27" s="65"/>
      <c r="AD27" s="174"/>
      <c r="AE27" s="65"/>
      <c r="AF27" s="174"/>
      <c r="AG27" s="65"/>
      <c r="AH27" s="174"/>
      <c r="AI27" s="58">
        <f t="shared" si="4"/>
        <v>0.5</v>
      </c>
      <c r="AJ27" s="59">
        <f t="shared" si="4"/>
        <v>0.5</v>
      </c>
      <c r="AK27" s="60">
        <f t="shared" si="1"/>
        <v>1</v>
      </c>
    </row>
    <row r="28" spans="2:38" s="67" customFormat="1" ht="135" customHeight="1" x14ac:dyDescent="0.25">
      <c r="B28" s="305"/>
      <c r="C28" s="305"/>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210"/>
      <c r="AB28" s="210"/>
      <c r="AC28" s="81">
        <v>0.5</v>
      </c>
      <c r="AD28" s="174"/>
      <c r="AE28" s="65"/>
      <c r="AF28" s="174"/>
      <c r="AG28" s="65"/>
      <c r="AH28" s="174"/>
      <c r="AI28" s="58">
        <f t="shared" si="4"/>
        <v>1.5</v>
      </c>
      <c r="AJ28" s="59">
        <f t="shared" si="4"/>
        <v>1</v>
      </c>
      <c r="AK28" s="60">
        <f t="shared" si="1"/>
        <v>0.66666666666666663</v>
      </c>
    </row>
    <row r="29" spans="2:38" s="67" customFormat="1" ht="39" customHeight="1" x14ac:dyDescent="0.25">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33"/>
      <c r="Y29" s="32"/>
      <c r="Z29" s="33"/>
      <c r="AA29" s="207"/>
      <c r="AB29" s="208"/>
      <c r="AC29" s="32"/>
      <c r="AD29" s="173"/>
      <c r="AE29" s="32"/>
      <c r="AF29" s="173"/>
      <c r="AG29" s="32"/>
      <c r="AH29" s="173"/>
      <c r="AI29" s="58"/>
      <c r="AJ29" s="33"/>
      <c r="AK29" s="33"/>
      <c r="AL29" s="159"/>
    </row>
    <row r="30" spans="2:38" s="67" customFormat="1" ht="121.2" customHeight="1" x14ac:dyDescent="0.25">
      <c r="B30" s="251" t="s">
        <v>215</v>
      </c>
      <c r="C30" s="251"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26">
        <v>0.5</v>
      </c>
      <c r="Y30" s="80">
        <v>0.5</v>
      </c>
      <c r="Z30" s="26">
        <v>0.5</v>
      </c>
      <c r="AA30" s="215">
        <v>0.5</v>
      </c>
      <c r="AB30" s="206">
        <v>0.5</v>
      </c>
      <c r="AC30" s="80">
        <v>0.5</v>
      </c>
      <c r="AD30" s="172"/>
      <c r="AE30" s="80">
        <v>0.5</v>
      </c>
      <c r="AF30" s="172"/>
      <c r="AG30" s="80">
        <v>0.5</v>
      </c>
      <c r="AH30" s="172"/>
      <c r="AI30" s="58">
        <f t="shared" ref="AI30:AJ31" si="5">K30+M30+O30+Q30+S30+U30+W30+Y30+AA30+AC30+AE30+AG30</f>
        <v>5</v>
      </c>
      <c r="AJ30" s="59">
        <f t="shared" si="5"/>
        <v>3.5</v>
      </c>
      <c r="AK30" s="60">
        <f t="shared" si="1"/>
        <v>0.7</v>
      </c>
    </row>
    <row r="31" spans="2:38" s="67" customFormat="1" ht="92.4" customHeight="1" x14ac:dyDescent="0.25">
      <c r="B31" s="253"/>
      <c r="C31" s="253"/>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2</v>
      </c>
      <c r="W31" s="26"/>
      <c r="X31" s="26"/>
      <c r="Y31" s="80">
        <v>2</v>
      </c>
      <c r="Z31" s="26">
        <v>0</v>
      </c>
      <c r="AA31" s="210"/>
      <c r="AB31" s="206">
        <v>0</v>
      </c>
      <c r="AC31" s="26"/>
      <c r="AD31" s="172"/>
      <c r="AE31" s="103"/>
      <c r="AF31" s="172"/>
      <c r="AG31" s="26"/>
      <c r="AH31" s="172"/>
      <c r="AI31" s="58">
        <f t="shared" si="5"/>
        <v>2</v>
      </c>
      <c r="AJ31" s="59">
        <f t="shared" si="5"/>
        <v>2</v>
      </c>
      <c r="AK31" s="60">
        <f t="shared" si="1"/>
        <v>1</v>
      </c>
    </row>
    <row r="32" spans="2:38" s="46" customFormat="1" ht="31.5" customHeight="1" x14ac:dyDescent="0.25">
      <c r="B32" s="244" t="s">
        <v>256</v>
      </c>
      <c r="C32" s="298"/>
      <c r="D32" s="299"/>
      <c r="E32" s="302" t="s">
        <v>56</v>
      </c>
      <c r="F32" s="302"/>
      <c r="G32" s="302"/>
      <c r="H32" s="302"/>
      <c r="I32" s="302"/>
      <c r="J32" s="302"/>
      <c r="K32" s="44">
        <f t="shared" ref="K32:AJ32" si="6">SUM(K13:K31)</f>
        <v>0</v>
      </c>
      <c r="L32" s="44">
        <f t="shared" si="6"/>
        <v>0</v>
      </c>
      <c r="M32" s="75">
        <f t="shared" si="6"/>
        <v>0</v>
      </c>
      <c r="N32" s="76">
        <f t="shared" si="6"/>
        <v>0</v>
      </c>
      <c r="O32" s="75">
        <f t="shared" si="6"/>
        <v>0.5</v>
      </c>
      <c r="P32" s="76">
        <f t="shared" si="6"/>
        <v>0.5</v>
      </c>
      <c r="Q32" s="75">
        <f t="shared" si="6"/>
        <v>3.5</v>
      </c>
      <c r="R32" s="76">
        <f t="shared" si="6"/>
        <v>3.5</v>
      </c>
      <c r="S32" s="75">
        <f t="shared" si="6"/>
        <v>5.5</v>
      </c>
      <c r="T32" s="76">
        <f t="shared" si="6"/>
        <v>4.5</v>
      </c>
      <c r="U32" s="75">
        <f t="shared" si="6"/>
        <v>2.5</v>
      </c>
      <c r="V32" s="76">
        <f t="shared" si="6"/>
        <v>5.5</v>
      </c>
      <c r="W32" s="75">
        <f t="shared" si="6"/>
        <v>4</v>
      </c>
      <c r="X32" s="76">
        <f t="shared" si="6"/>
        <v>4</v>
      </c>
      <c r="Y32" s="75">
        <f t="shared" si="6"/>
        <v>3.5</v>
      </c>
      <c r="Z32" s="76">
        <f t="shared" si="6"/>
        <v>1.5</v>
      </c>
      <c r="AA32" s="75">
        <f t="shared" si="6"/>
        <v>1.5</v>
      </c>
      <c r="AB32" s="76">
        <f t="shared" si="6"/>
        <v>1.5</v>
      </c>
      <c r="AC32" s="75">
        <f t="shared" si="6"/>
        <v>2</v>
      </c>
      <c r="AD32" s="76">
        <f t="shared" si="6"/>
        <v>0</v>
      </c>
      <c r="AE32" s="75">
        <f t="shared" si="6"/>
        <v>1.5</v>
      </c>
      <c r="AF32" s="76">
        <f t="shared" si="6"/>
        <v>0</v>
      </c>
      <c r="AG32" s="75">
        <f t="shared" si="6"/>
        <v>0.5</v>
      </c>
      <c r="AH32" s="76">
        <f t="shared" si="6"/>
        <v>0</v>
      </c>
      <c r="AI32" s="155">
        <f t="shared" si="6"/>
        <v>25</v>
      </c>
      <c r="AJ32" s="75">
        <f t="shared" si="6"/>
        <v>21</v>
      </c>
      <c r="AK32" s="45">
        <f>AVERAGE(AK13:AK31)</f>
        <v>0.89111111111111108</v>
      </c>
    </row>
    <row r="33" spans="2:37" s="46" customFormat="1" ht="31.5" customHeight="1" x14ac:dyDescent="0.25">
      <c r="B33" s="246"/>
      <c r="C33" s="300"/>
      <c r="D33" s="301"/>
      <c r="E33" s="302" t="s">
        <v>257</v>
      </c>
      <c r="F33" s="302"/>
      <c r="G33" s="302"/>
      <c r="H33" s="302"/>
      <c r="I33" s="302"/>
      <c r="J33" s="302"/>
      <c r="K33" s="44">
        <f>SUM(K13:K32)</f>
        <v>0</v>
      </c>
      <c r="L33" s="44">
        <f>SUM(L13:L32)</f>
        <v>0</v>
      </c>
      <c r="M33" s="75">
        <f>+M32</f>
        <v>0</v>
      </c>
      <c r="N33" s="76">
        <f>+N32</f>
        <v>0</v>
      </c>
      <c r="O33" s="75">
        <f>+O32+M33</f>
        <v>0.5</v>
      </c>
      <c r="P33" s="76">
        <f>+P32+N33</f>
        <v>0.5</v>
      </c>
      <c r="Q33" s="75">
        <f>+Q32+O33</f>
        <v>4</v>
      </c>
      <c r="R33" s="76">
        <f>+R32+P33</f>
        <v>4</v>
      </c>
      <c r="S33" s="75">
        <f>Q33+S32</f>
        <v>9.5</v>
      </c>
      <c r="T33" s="76">
        <f t="shared" ref="T33:AH33" si="7">+R33+T32</f>
        <v>8.5</v>
      </c>
      <c r="U33" s="75">
        <f t="shared" si="7"/>
        <v>12</v>
      </c>
      <c r="V33" s="76">
        <f t="shared" si="7"/>
        <v>14</v>
      </c>
      <c r="W33" s="75">
        <f t="shared" si="7"/>
        <v>16</v>
      </c>
      <c r="X33" s="76">
        <f t="shared" si="7"/>
        <v>18</v>
      </c>
      <c r="Y33" s="75">
        <f t="shared" si="7"/>
        <v>19.5</v>
      </c>
      <c r="Z33" s="76">
        <f t="shared" si="7"/>
        <v>19.5</v>
      </c>
      <c r="AA33" s="75">
        <f t="shared" si="7"/>
        <v>21</v>
      </c>
      <c r="AB33" s="76">
        <f t="shared" si="7"/>
        <v>21</v>
      </c>
      <c r="AC33" s="75">
        <f t="shared" si="7"/>
        <v>23</v>
      </c>
      <c r="AD33" s="76">
        <f t="shared" si="7"/>
        <v>21</v>
      </c>
      <c r="AE33" s="75">
        <f t="shared" si="7"/>
        <v>24.5</v>
      </c>
      <c r="AF33" s="76">
        <f t="shared" si="7"/>
        <v>21</v>
      </c>
      <c r="AG33" s="75">
        <f t="shared" si="7"/>
        <v>25</v>
      </c>
      <c r="AH33" s="76">
        <f t="shared" si="7"/>
        <v>21</v>
      </c>
      <c r="AI33" s="295"/>
      <c r="AJ33" s="296"/>
      <c r="AK33" s="297"/>
    </row>
    <row r="34" spans="2:37" ht="15" x14ac:dyDescent="0.25">
      <c r="J34" s="47"/>
    </row>
    <row r="35" spans="2:37" ht="17.399999999999999" x14ac:dyDescent="0.3">
      <c r="B35" s="50" t="s">
        <v>258</v>
      </c>
      <c r="J35" s="47"/>
    </row>
    <row r="36" spans="2:37" ht="20.399999999999999" x14ac:dyDescent="0.35">
      <c r="B36" s="51" t="s">
        <v>259</v>
      </c>
      <c r="J36" s="47"/>
      <c r="AI36" s="156"/>
    </row>
    <row r="37" spans="2:37" ht="20.399999999999999" x14ac:dyDescent="0.35">
      <c r="B37" s="51" t="s">
        <v>260</v>
      </c>
      <c r="J37" s="47"/>
    </row>
    <row r="38" spans="2:37" ht="18" x14ac:dyDescent="0.35">
      <c r="B38" s="145" t="s">
        <v>261</v>
      </c>
      <c r="J38" s="47"/>
    </row>
    <row r="39" spans="2:37" ht="18" x14ac:dyDescent="0.35">
      <c r="B39" s="145" t="s">
        <v>262</v>
      </c>
      <c r="J39" s="47"/>
    </row>
    <row r="40" spans="2:37" ht="15" x14ac:dyDescent="0.25">
      <c r="J40" s="47"/>
    </row>
    <row r="41" spans="2:37" ht="15" customHeight="1" x14ac:dyDescent="0.25">
      <c r="B41" s="306" t="s">
        <v>20</v>
      </c>
      <c r="C41" s="306"/>
      <c r="D41" s="306"/>
      <c r="E41" s="306"/>
      <c r="F41" s="306"/>
      <c r="G41" s="306"/>
      <c r="H41" s="306"/>
      <c r="I41" s="306"/>
      <c r="J41" s="306"/>
      <c r="K41" s="306"/>
      <c r="L41" s="306"/>
      <c r="M41" s="306"/>
      <c r="N41" s="306"/>
      <c r="O41" s="306"/>
      <c r="P41" s="306"/>
    </row>
    <row r="42" spans="2:37" ht="15" x14ac:dyDescent="0.25">
      <c r="J42" s="47"/>
    </row>
    <row r="43" spans="2:37" ht="15" x14ac:dyDescent="0.25">
      <c r="J43" s="47"/>
    </row>
    <row r="44" spans="2:37" ht="15" x14ac:dyDescent="0.25">
      <c r="E44" s="107"/>
      <c r="J44" s="47"/>
    </row>
  </sheetData>
  <sheetProtection algorithmName="SHA-512" hashValue="3IpPbGYiSmxZ5kO7rj+3SpMpTGYTqtmja2Tn3o93LpAwShItS1VbhfUlMingpq3LLKrR4JQq2kohivjZUg31NQ==" saltValue="n3oKA1FkTfTe9BN/8R2+yA==" spinCount="100000" sheet="1" objects="1" scenarios="1"/>
  <mergeCells count="45">
    <mergeCell ref="AI33:AK33"/>
    <mergeCell ref="AG11:AH11"/>
    <mergeCell ref="AI11:AJ11"/>
    <mergeCell ref="C14:C16"/>
    <mergeCell ref="B30:B31"/>
    <mergeCell ref="C30:C31"/>
    <mergeCell ref="B27:B28"/>
    <mergeCell ref="C27:C28"/>
    <mergeCell ref="U11:V11"/>
    <mergeCell ref="W11:X11"/>
    <mergeCell ref="Y11:Z11"/>
    <mergeCell ref="AA11:AB11"/>
    <mergeCell ref="AC11:AD11"/>
    <mergeCell ref="AE11:AF11"/>
    <mergeCell ref="M11:N11"/>
    <mergeCell ref="O11:P11"/>
    <mergeCell ref="Q11:R11"/>
    <mergeCell ref="S11:T11"/>
    <mergeCell ref="B41:P41"/>
    <mergeCell ref="B32:B33"/>
    <mergeCell ref="C32:D33"/>
    <mergeCell ref="E32:J32"/>
    <mergeCell ref="E33:J33"/>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30:P30">
    <cfRule type="cellIs" dxfId="21" priority="1" operator="greaterThan">
      <formula>"O"</formula>
    </cfRule>
  </conditionalFormatting>
  <conditionalFormatting sqref="Q13:AH18 R19:AH19 Q20:AH25 R26:AH26">
    <cfRule type="cellIs" dxfId="20" priority="8" operator="greaterThan">
      <formula>"O"</formula>
    </cfRule>
  </conditionalFormatting>
  <conditionalFormatting sqref="Q27:AH31">
    <cfRule type="cellIs" dxfId="19" priority="2" operator="greaterThan">
      <formula>"O"</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F14C-D36C-4A3D-976F-3D129527C255}">
  <sheetPr>
    <tabColor theme="4" tint="0.39997558519241921"/>
  </sheetPr>
  <dimension ref="B2:AK39"/>
  <sheetViews>
    <sheetView showGridLines="0" topLeftCell="D1" zoomScale="55" zoomScaleNormal="55" workbookViewId="0">
      <pane xSplit="9" ySplit="13" topLeftCell="M14" activePane="bottomRight" state="frozen"/>
      <selection pane="topRight" activeCell="M1" sqref="M1"/>
      <selection pane="bottomLeft" activeCell="D14" sqref="D14"/>
      <selection pane="bottomRight" activeCell="AD1"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L15+N15+P15+R15+T15+V15+X15+Z15+AB15+AD15+AF15+AH15</f>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174"/>
      <c r="AI21" s="66">
        <f t="shared" si="3"/>
        <v>1</v>
      </c>
      <c r="AJ21" s="59">
        <f>L21+N21+P21+R21+T21+V21+X21+Z21+AB21+AD21+AF21+AH21</f>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L22+N22+P22+R22+T22+V22+X22+Z22+AB22+AD22+AF22+AH22</f>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44" t="s">
        <v>256</v>
      </c>
      <c r="C27" s="298"/>
      <c r="D27" s="299"/>
      <c r="E27" s="302" t="s">
        <v>56</v>
      </c>
      <c r="F27" s="302"/>
      <c r="G27" s="302"/>
      <c r="H27" s="302"/>
      <c r="I27" s="302"/>
      <c r="J27" s="302"/>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0</v>
      </c>
      <c r="AE27" s="75">
        <f t="shared" si="5"/>
        <v>1</v>
      </c>
      <c r="AF27" s="76">
        <f t="shared" si="5"/>
        <v>0</v>
      </c>
      <c r="AG27" s="75">
        <f t="shared" si="5"/>
        <v>0</v>
      </c>
      <c r="AH27" s="76">
        <f t="shared" si="5"/>
        <v>0</v>
      </c>
      <c r="AI27" s="155">
        <f t="shared" si="5"/>
        <v>16</v>
      </c>
      <c r="AJ27" s="75">
        <f t="shared" si="5"/>
        <v>14</v>
      </c>
      <c r="AK27" s="45">
        <f>AVERAGE(AK13:AK26)</f>
        <v>0.90909090909090906</v>
      </c>
    </row>
    <row r="28" spans="2:37" s="46" customFormat="1" ht="31.5" customHeight="1" x14ac:dyDescent="0.25">
      <c r="B28" s="246"/>
      <c r="C28" s="300"/>
      <c r="D28" s="301"/>
      <c r="E28" s="302" t="s">
        <v>257</v>
      </c>
      <c r="F28" s="302"/>
      <c r="G28" s="302"/>
      <c r="H28" s="302"/>
      <c r="I28" s="302"/>
      <c r="J28" s="302"/>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14</v>
      </c>
      <c r="AE28" s="75">
        <f t="shared" si="6"/>
        <v>16</v>
      </c>
      <c r="AF28" s="76">
        <f t="shared" si="6"/>
        <v>14</v>
      </c>
      <c r="AG28" s="75">
        <f t="shared" si="6"/>
        <v>16</v>
      </c>
      <c r="AH28" s="76">
        <f t="shared" si="6"/>
        <v>14</v>
      </c>
      <c r="AI28" s="295"/>
      <c r="AJ28" s="296"/>
      <c r="AK28" s="29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306" t="s">
        <v>20</v>
      </c>
      <c r="C36" s="306"/>
      <c r="D36" s="306"/>
      <c r="E36" s="306"/>
      <c r="F36" s="306"/>
      <c r="G36" s="306"/>
      <c r="H36" s="306"/>
      <c r="I36" s="306"/>
      <c r="J36" s="306"/>
      <c r="K36" s="306"/>
      <c r="L36" s="306"/>
      <c r="M36" s="306"/>
      <c r="N36" s="306"/>
      <c r="O36" s="306"/>
      <c r="P36" s="306"/>
    </row>
    <row r="37" spans="2:16" ht="15" x14ac:dyDescent="0.25">
      <c r="J37" s="47"/>
    </row>
    <row r="38" spans="2:16" ht="15" x14ac:dyDescent="0.25">
      <c r="J38" s="47"/>
    </row>
    <row r="39" spans="2:16" ht="15" x14ac:dyDescent="0.25">
      <c r="E39" s="107"/>
      <c r="J39" s="47"/>
    </row>
  </sheetData>
  <sheetProtection algorithmName="SHA-512" hashValue="l53zmokVI/RF56t0hzL7wmAMUamZ1BemTG6VVspL9dgCCz3JcG4S8EpzmB40lKqosRH55DF5w8mNXo6fVPwZPQ==" saltValue="Uj09xynpJiX3+ASii8mx7w==" spinCount="100000" sheet="1" objects="1" scenarios="1"/>
  <mergeCells count="41">
    <mergeCell ref="E28:J28"/>
    <mergeCell ref="AI28:AK28"/>
    <mergeCell ref="C14:C16"/>
    <mergeCell ref="B2:C4"/>
    <mergeCell ref="D2:AG4"/>
    <mergeCell ref="AH2:AK2"/>
    <mergeCell ref="AH3:AI3"/>
    <mergeCell ref="AJ3:AK3"/>
    <mergeCell ref="AH4:AK4"/>
    <mergeCell ref="C6:AK6"/>
    <mergeCell ref="C7:AK7"/>
    <mergeCell ref="C8:AK8"/>
    <mergeCell ref="I10:I12"/>
    <mergeCell ref="J10:J12"/>
    <mergeCell ref="K10:AJ10"/>
    <mergeCell ref="AK10:AK12"/>
    <mergeCell ref="K11:L11"/>
    <mergeCell ref="AG11:AH11"/>
    <mergeCell ref="AI11:AJ11"/>
    <mergeCell ref="C10:C12"/>
    <mergeCell ref="D10:F10"/>
    <mergeCell ref="G10:G12"/>
    <mergeCell ref="H10:H12"/>
    <mergeCell ref="D11:D12"/>
    <mergeCell ref="E11:E12"/>
    <mergeCell ref="B36:P36"/>
    <mergeCell ref="B27:B28"/>
    <mergeCell ref="AE11:AF11"/>
    <mergeCell ref="M11:N11"/>
    <mergeCell ref="O11:P11"/>
    <mergeCell ref="Q11:R11"/>
    <mergeCell ref="S11:T11"/>
    <mergeCell ref="U11:V11"/>
    <mergeCell ref="W11:X11"/>
    <mergeCell ref="Y11:Z11"/>
    <mergeCell ref="AA11:AB11"/>
    <mergeCell ref="AC11:AD11"/>
    <mergeCell ref="B10:B12"/>
    <mergeCell ref="F11:F12"/>
    <mergeCell ref="C27:D28"/>
    <mergeCell ref="E27:J27"/>
  </mergeCells>
  <conditionalFormatting sqref="Q13:AH18 Q20:AH25 R26:AH26 R19:AH19">
    <cfRule type="cellIs" dxfId="18" priority="1" operator="greaterThan">
      <formula>"O"</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2DF4-1412-41C6-9541-B19B9DA76A32}">
  <sheetPr>
    <tabColor theme="4" tint="0.39997558519241921"/>
  </sheetPr>
  <dimension ref="B2:AK40"/>
  <sheetViews>
    <sheetView showGridLines="0" topLeftCell="A10" zoomScale="55" zoomScaleNormal="55" workbookViewId="0">
      <pane xSplit="12" ySplit="4" topLeftCell="Q14" activePane="bottomRight" state="frozen"/>
      <selection pane="topRight" activeCell="M10" sqref="M10"/>
      <selection pane="bottomLeft" activeCell="A14" sqref="A14"/>
      <selection pane="bottomRight" activeCell="AD12"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273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64"/>
      <c r="N14" s="64"/>
      <c r="O14" s="64"/>
      <c r="P14" s="64"/>
      <c r="Q14" s="81">
        <v>1</v>
      </c>
      <c r="R14" s="65">
        <v>1</v>
      </c>
      <c r="S14" s="102"/>
      <c r="T14" s="178"/>
      <c r="U14" s="102"/>
      <c r="V14" s="65"/>
      <c r="W14" s="65"/>
      <c r="X14" s="174"/>
      <c r="Y14" s="65"/>
      <c r="Z14" s="65"/>
      <c r="AA14" s="210"/>
      <c r="AB14" s="210"/>
      <c r="AC14" s="65"/>
      <c r="AD14" s="174"/>
      <c r="AE14" s="65"/>
      <c r="AF14" s="174"/>
      <c r="AG14" s="65"/>
      <c r="AH14" s="174"/>
      <c r="AI14" s="66">
        <f t="shared" ref="AI14:AI17" si="0">K14+M14+O14+Q14+S14+U14+W14+Y14+AA14+AC14+AE14+AG14</f>
        <v>1</v>
      </c>
      <c r="AJ14" s="59">
        <f>L14+N14+P14+R14+T14+V14+X14+Z14+AB14+AD14+AF14+AH14</f>
        <v>1</v>
      </c>
      <c r="AK14" s="60">
        <f t="shared" ref="AK14:AK27"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78"/>
      <c r="U15" s="102"/>
      <c r="V15" s="102"/>
      <c r="W15" s="81">
        <v>1</v>
      </c>
      <c r="X15" s="178">
        <v>1</v>
      </c>
      <c r="Y15" s="102"/>
      <c r="Z15" s="102"/>
      <c r="AA15" s="211"/>
      <c r="AB15" s="210"/>
      <c r="AC15" s="81">
        <v>1</v>
      </c>
      <c r="AD15" s="174"/>
      <c r="AE15" s="65"/>
      <c r="AF15" s="174"/>
      <c r="AG15" s="65"/>
      <c r="AH15" s="174"/>
      <c r="AI15" s="66">
        <f t="shared" si="0"/>
        <v>2</v>
      </c>
      <c r="AJ15" s="59">
        <f>L15+N15+P15+R15+T15+V15+X15+Z15+AB15+AD15+AF15+AH15</f>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198">
        <v>1</v>
      </c>
      <c r="U16" s="102"/>
      <c r="V16" s="65"/>
      <c r="W16" s="65"/>
      <c r="X16" s="174"/>
      <c r="Y16" s="65"/>
      <c r="Z16" s="65"/>
      <c r="AA16" s="209">
        <v>1</v>
      </c>
      <c r="AB16" s="210">
        <v>1</v>
      </c>
      <c r="AC16" s="65"/>
      <c r="AD16" s="174"/>
      <c r="AE16" s="65"/>
      <c r="AF16" s="174"/>
      <c r="AG16" s="65"/>
      <c r="AH16" s="174"/>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36"/>
      <c r="V17" s="36"/>
      <c r="W17" s="36"/>
      <c r="X17" s="175"/>
      <c r="Y17" s="36"/>
      <c r="Z17" s="36"/>
      <c r="AA17" s="212"/>
      <c r="AB17" s="212"/>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173"/>
      <c r="U18" s="32"/>
      <c r="V18" s="33"/>
      <c r="W18" s="32"/>
      <c r="X18" s="173"/>
      <c r="Y18" s="32"/>
      <c r="Z18" s="33"/>
      <c r="AA18" s="207"/>
      <c r="AB18" s="208"/>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59"/>
      <c r="V19" s="65">
        <v>0</v>
      </c>
      <c r="W19" s="59"/>
      <c r="X19" s="176"/>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8">
        <v>2</v>
      </c>
      <c r="U20" s="65"/>
      <c r="V20" s="65">
        <v>0</v>
      </c>
      <c r="W20" s="65"/>
      <c r="X20" s="65"/>
      <c r="Y20" s="65"/>
      <c r="Z20" s="65"/>
      <c r="AA20" s="210"/>
      <c r="AB20" s="210"/>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174"/>
      <c r="AI21" s="66">
        <f t="shared" si="3"/>
        <v>1</v>
      </c>
      <c r="AJ21" s="59">
        <f>L21+N21+P21+R21+T21+V21+X21+Z21+AB21+AD21+AF21+AH21</f>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65"/>
      <c r="V22" s="65"/>
      <c r="W22" s="81">
        <v>2</v>
      </c>
      <c r="X22" s="65">
        <v>2</v>
      </c>
      <c r="Y22" s="65"/>
      <c r="Z22" s="65"/>
      <c r="AA22" s="210"/>
      <c r="AB22" s="210"/>
      <c r="AC22" s="65"/>
      <c r="AD22" s="174"/>
      <c r="AE22" s="65"/>
      <c r="AF22" s="174"/>
      <c r="AG22" s="65"/>
      <c r="AH22" s="174"/>
      <c r="AI22" s="58">
        <f t="shared" si="3"/>
        <v>2</v>
      </c>
      <c r="AJ22" s="59">
        <f>L22+N22+P22+R22+T22+V22+X22+Z22+AB22+AD22+AF22+AH22</f>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173"/>
      <c r="U24" s="32"/>
      <c r="V24" s="33"/>
      <c r="W24" s="32"/>
      <c r="X24" s="33"/>
      <c r="Y24" s="32"/>
      <c r="Z24" s="33"/>
      <c r="AA24" s="207"/>
      <c r="AB24" s="208"/>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175"/>
      <c r="AI25" s="58">
        <f t="shared" ref="AI25:AI27"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7" s="67" customFormat="1" ht="178.95" customHeight="1" x14ac:dyDescent="0.25">
      <c r="B27" s="83" t="s">
        <v>175</v>
      </c>
      <c r="C27" s="165" t="s">
        <v>176</v>
      </c>
      <c r="D27" s="93">
        <v>28</v>
      </c>
      <c r="E27" s="71" t="s">
        <v>181</v>
      </c>
      <c r="F27" s="62">
        <v>2</v>
      </c>
      <c r="G27" s="72" t="s">
        <v>182</v>
      </c>
      <c r="H27" s="72" t="s">
        <v>183</v>
      </c>
      <c r="I27" s="71" t="s">
        <v>184</v>
      </c>
      <c r="J27" s="56" t="s">
        <v>68</v>
      </c>
      <c r="K27" s="64"/>
      <c r="L27" s="64"/>
      <c r="M27" s="64"/>
      <c r="N27" s="64"/>
      <c r="O27" s="64"/>
      <c r="P27" s="64"/>
      <c r="Q27" s="64"/>
      <c r="R27" s="65"/>
      <c r="S27" s="81">
        <v>1</v>
      </c>
      <c r="T27" s="174">
        <v>1</v>
      </c>
      <c r="U27" s="65"/>
      <c r="V27" s="65"/>
      <c r="W27" s="65"/>
      <c r="X27" s="65"/>
      <c r="Y27" s="65"/>
      <c r="Z27" s="65"/>
      <c r="AA27" s="210"/>
      <c r="AB27" s="210"/>
      <c r="AC27" s="65"/>
      <c r="AD27" s="174"/>
      <c r="AE27" s="81">
        <v>1</v>
      </c>
      <c r="AF27" s="174"/>
      <c r="AG27" s="65"/>
      <c r="AH27" s="174"/>
      <c r="AI27" s="58">
        <f t="shared" si="4"/>
        <v>2</v>
      </c>
      <c r="AJ27" s="59">
        <f>L27+N27+P27+R27+T27+V27+X27+Z27+AB27+AD27+AF27+AH27</f>
        <v>1</v>
      </c>
      <c r="AK27" s="60">
        <f t="shared" si="1"/>
        <v>0.5</v>
      </c>
    </row>
    <row r="28" spans="2:37" s="46" customFormat="1" ht="31.5" customHeight="1" x14ac:dyDescent="0.25">
      <c r="B28" s="244" t="s">
        <v>256</v>
      </c>
      <c r="C28" s="298"/>
      <c r="D28" s="299"/>
      <c r="E28" s="302" t="s">
        <v>56</v>
      </c>
      <c r="F28" s="302"/>
      <c r="G28" s="302"/>
      <c r="H28" s="302"/>
      <c r="I28" s="302"/>
      <c r="J28" s="302"/>
      <c r="K28" s="44">
        <f t="shared" ref="K28:AJ28" si="5">SUM(K13:K26)</f>
        <v>0</v>
      </c>
      <c r="L28" s="44">
        <f t="shared" si="5"/>
        <v>0</v>
      </c>
      <c r="M28" s="75">
        <f t="shared" ref="M28:AI28" si="6">SUM(M13:M27)</f>
        <v>0</v>
      </c>
      <c r="N28" s="76">
        <f t="shared" si="6"/>
        <v>0</v>
      </c>
      <c r="O28" s="75">
        <f t="shared" si="6"/>
        <v>0</v>
      </c>
      <c r="P28" s="76">
        <f t="shared" si="6"/>
        <v>0</v>
      </c>
      <c r="Q28" s="75">
        <f t="shared" si="6"/>
        <v>2</v>
      </c>
      <c r="R28" s="76">
        <f t="shared" si="6"/>
        <v>2</v>
      </c>
      <c r="S28" s="75">
        <f t="shared" si="6"/>
        <v>6</v>
      </c>
      <c r="T28" s="76">
        <f t="shared" si="6"/>
        <v>6</v>
      </c>
      <c r="U28" s="75">
        <f t="shared" si="6"/>
        <v>2</v>
      </c>
      <c r="V28" s="76">
        <f t="shared" si="6"/>
        <v>2</v>
      </c>
      <c r="W28" s="75">
        <f t="shared" si="6"/>
        <v>3</v>
      </c>
      <c r="X28" s="76">
        <f t="shared" si="6"/>
        <v>3</v>
      </c>
      <c r="Y28" s="75">
        <f t="shared" si="6"/>
        <v>1</v>
      </c>
      <c r="Z28" s="76">
        <f t="shared" si="6"/>
        <v>1</v>
      </c>
      <c r="AA28" s="75">
        <f t="shared" si="6"/>
        <v>1</v>
      </c>
      <c r="AB28" s="76">
        <f t="shared" si="6"/>
        <v>1</v>
      </c>
      <c r="AC28" s="75">
        <f t="shared" si="6"/>
        <v>1</v>
      </c>
      <c r="AD28" s="76">
        <f t="shared" si="6"/>
        <v>0</v>
      </c>
      <c r="AE28" s="75">
        <f t="shared" si="6"/>
        <v>2</v>
      </c>
      <c r="AF28" s="76">
        <f t="shared" si="6"/>
        <v>0</v>
      </c>
      <c r="AG28" s="75">
        <f t="shared" si="6"/>
        <v>0</v>
      </c>
      <c r="AH28" s="76">
        <f t="shared" si="6"/>
        <v>0</v>
      </c>
      <c r="AI28" s="155">
        <f t="shared" si="6"/>
        <v>18</v>
      </c>
      <c r="AJ28" s="75">
        <f t="shared" si="5"/>
        <v>14</v>
      </c>
      <c r="AK28" s="45">
        <f>AVERAGE(AK13:AK26)</f>
        <v>0.90909090909090906</v>
      </c>
    </row>
    <row r="29" spans="2:37" s="46" customFormat="1" ht="31.5" customHeight="1" x14ac:dyDescent="0.25">
      <c r="B29" s="246"/>
      <c r="C29" s="300"/>
      <c r="D29" s="301"/>
      <c r="E29" s="302" t="s">
        <v>257</v>
      </c>
      <c r="F29" s="302"/>
      <c r="G29" s="302"/>
      <c r="H29" s="302"/>
      <c r="I29" s="302"/>
      <c r="J29" s="302"/>
      <c r="K29" s="44">
        <f>SUM(K13:K28)</f>
        <v>0</v>
      </c>
      <c r="L29" s="44">
        <f>SUM(L13:L28)</f>
        <v>0</v>
      </c>
      <c r="M29" s="75">
        <f>+M28</f>
        <v>0</v>
      </c>
      <c r="N29" s="76">
        <f>+N28</f>
        <v>0</v>
      </c>
      <c r="O29" s="75">
        <f>+O28+M29</f>
        <v>0</v>
      </c>
      <c r="P29" s="76">
        <f>+P28+N29</f>
        <v>0</v>
      </c>
      <c r="Q29" s="75">
        <f>+Q28+O29</f>
        <v>2</v>
      </c>
      <c r="R29" s="76">
        <f>+R28+P29</f>
        <v>2</v>
      </c>
      <c r="S29" s="75">
        <f>Q29+S28</f>
        <v>8</v>
      </c>
      <c r="T29" s="76">
        <f t="shared" ref="T29:AH29" si="7">+R29+T28</f>
        <v>8</v>
      </c>
      <c r="U29" s="75">
        <f t="shared" si="7"/>
        <v>10</v>
      </c>
      <c r="V29" s="76">
        <f t="shared" si="7"/>
        <v>10</v>
      </c>
      <c r="W29" s="75">
        <f t="shared" si="7"/>
        <v>13</v>
      </c>
      <c r="X29" s="76">
        <f t="shared" si="7"/>
        <v>13</v>
      </c>
      <c r="Y29" s="75">
        <f t="shared" si="7"/>
        <v>14</v>
      </c>
      <c r="Z29" s="76">
        <f t="shared" si="7"/>
        <v>14</v>
      </c>
      <c r="AA29" s="75">
        <f t="shared" si="7"/>
        <v>15</v>
      </c>
      <c r="AB29" s="76">
        <f t="shared" si="7"/>
        <v>15</v>
      </c>
      <c r="AC29" s="75">
        <f t="shared" si="7"/>
        <v>16</v>
      </c>
      <c r="AD29" s="76">
        <f t="shared" si="7"/>
        <v>15</v>
      </c>
      <c r="AE29" s="75">
        <f t="shared" si="7"/>
        <v>18</v>
      </c>
      <c r="AF29" s="76">
        <f t="shared" si="7"/>
        <v>15</v>
      </c>
      <c r="AG29" s="75">
        <f t="shared" si="7"/>
        <v>18</v>
      </c>
      <c r="AH29" s="76">
        <f t="shared" si="7"/>
        <v>15</v>
      </c>
      <c r="AI29" s="295"/>
      <c r="AJ29" s="296"/>
      <c r="AK29" s="297"/>
    </row>
    <row r="30" spans="2:37" ht="15" x14ac:dyDescent="0.25">
      <c r="J30" s="47"/>
    </row>
    <row r="31" spans="2:37" ht="17.399999999999999" x14ac:dyDescent="0.3">
      <c r="B31" s="50" t="s">
        <v>258</v>
      </c>
      <c r="J31" s="47"/>
    </row>
    <row r="32" spans="2:37" ht="20.399999999999999" x14ac:dyDescent="0.35">
      <c r="B32" s="51" t="s">
        <v>259</v>
      </c>
      <c r="J32" s="47"/>
      <c r="AI32" s="156"/>
    </row>
    <row r="33" spans="2:16" ht="20.399999999999999" x14ac:dyDescent="0.35">
      <c r="B33" s="51" t="s">
        <v>260</v>
      </c>
      <c r="J33" s="47"/>
    </row>
    <row r="34" spans="2:16" ht="18" x14ac:dyDescent="0.35">
      <c r="B34" s="145" t="s">
        <v>261</v>
      </c>
      <c r="J34" s="47"/>
    </row>
    <row r="35" spans="2:16" ht="18" x14ac:dyDescent="0.35">
      <c r="B35" s="145" t="s">
        <v>262</v>
      </c>
      <c r="J35" s="47"/>
    </row>
    <row r="36" spans="2:16" ht="15" x14ac:dyDescent="0.25">
      <c r="J36" s="47"/>
    </row>
    <row r="37" spans="2:16" ht="15" customHeight="1" x14ac:dyDescent="0.25">
      <c r="B37" s="306" t="s">
        <v>20</v>
      </c>
      <c r="C37" s="306"/>
      <c r="D37" s="306"/>
      <c r="E37" s="306"/>
      <c r="F37" s="306"/>
      <c r="G37" s="306"/>
      <c r="H37" s="306"/>
      <c r="I37" s="306"/>
      <c r="J37" s="306"/>
      <c r="K37" s="306"/>
      <c r="L37" s="306"/>
      <c r="M37" s="306"/>
      <c r="N37" s="306"/>
      <c r="O37" s="306"/>
      <c r="P37" s="306"/>
    </row>
    <row r="38" spans="2:16" ht="15" x14ac:dyDescent="0.25">
      <c r="J38" s="47"/>
    </row>
    <row r="39" spans="2:16" ht="15" x14ac:dyDescent="0.25">
      <c r="J39" s="47"/>
    </row>
    <row r="40" spans="2:16" ht="15" x14ac:dyDescent="0.25">
      <c r="E40" s="107"/>
      <c r="J40" s="47"/>
    </row>
  </sheetData>
  <sheetProtection algorithmName="SHA-512" hashValue="OmYNrPwyD3CBR/P0HWCp7XcKxGbxz3du6+clWs5wBIT/4aG3HOt0xKd6e/HwKc0q0EeT9zNF8SrXuFM6VYqAfQ==" saltValue="KO5n1KGchPmwadTocmmZvA==" spinCount="100000" sheet="1" objects="1" scenarios="1"/>
  <mergeCells count="41">
    <mergeCell ref="AI29:AK29"/>
    <mergeCell ref="B37:P37"/>
    <mergeCell ref="C14:C16"/>
    <mergeCell ref="B28:B29"/>
    <mergeCell ref="C28:D29"/>
    <mergeCell ref="E28:J28"/>
    <mergeCell ref="E29:J29"/>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Q20:AH25 R19:AH19">
    <cfRule type="cellIs" dxfId="17" priority="2" operator="greaterThan">
      <formula>"O"</formula>
    </cfRule>
  </conditionalFormatting>
  <conditionalFormatting sqref="R26:AH27">
    <cfRule type="cellIs" dxfId="16" priority="1" operator="greaterThan">
      <formula>"O"</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F610-5659-4B33-8134-495AF13C3CC5}">
  <sheetPr>
    <tabColor theme="4" tint="0.39997558519241921"/>
  </sheetPr>
  <dimension ref="B2:AK39"/>
  <sheetViews>
    <sheetView showGridLines="0" topLeftCell="A5" zoomScale="60" zoomScaleNormal="60" workbookViewId="0">
      <pane xSplit="12" ySplit="9" topLeftCell="X14" activePane="bottomRight" state="frozen"/>
      <selection pane="topRight" activeCell="M5" sqref="M5"/>
      <selection pane="bottomLeft" activeCell="A14" sqref="A14"/>
      <selection pane="bottomRight" activeCell="AD15" sqref="AD15"/>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L15+N15+P15+R15+T15+V15+X15+Z15+AB15+AD15+AF15+AH15</f>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174"/>
      <c r="AI21" s="66">
        <f t="shared" si="3"/>
        <v>1</v>
      </c>
      <c r="AJ21" s="59">
        <f>L21+N21+P21+R21+T21+V21+X21+Z21+AB21+AD21+AF21+AH21</f>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L22+N22+P22+R22+T22+V22+X22+Z22+AB22+AD22+AF22+AH22</f>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44" t="s">
        <v>256</v>
      </c>
      <c r="C27" s="298"/>
      <c r="D27" s="299"/>
      <c r="E27" s="302" t="s">
        <v>56</v>
      </c>
      <c r="F27" s="302"/>
      <c r="G27" s="302"/>
      <c r="H27" s="302"/>
      <c r="I27" s="302"/>
      <c r="J27" s="302"/>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0</v>
      </c>
      <c r="AE27" s="75">
        <f t="shared" si="5"/>
        <v>1</v>
      </c>
      <c r="AF27" s="76">
        <f t="shared" si="5"/>
        <v>0</v>
      </c>
      <c r="AG27" s="75">
        <f t="shared" si="5"/>
        <v>0</v>
      </c>
      <c r="AH27" s="76">
        <f t="shared" si="5"/>
        <v>0</v>
      </c>
      <c r="AI27" s="155">
        <f t="shared" si="5"/>
        <v>16</v>
      </c>
      <c r="AJ27" s="75">
        <f t="shared" si="5"/>
        <v>14</v>
      </c>
      <c r="AK27" s="45">
        <f>AVERAGE(AK13:AK26)</f>
        <v>0.90909090909090906</v>
      </c>
    </row>
    <row r="28" spans="2:37" s="46" customFormat="1" ht="31.5" customHeight="1" x14ac:dyDescent="0.25">
      <c r="B28" s="246"/>
      <c r="C28" s="300"/>
      <c r="D28" s="301"/>
      <c r="E28" s="302" t="s">
        <v>257</v>
      </c>
      <c r="F28" s="302"/>
      <c r="G28" s="302"/>
      <c r="H28" s="302"/>
      <c r="I28" s="302"/>
      <c r="J28" s="302"/>
      <c r="K28" s="44">
        <f>SUM(K13:K27)</f>
        <v>0</v>
      </c>
      <c r="L28" s="44">
        <f>SUM(L13:L27)</f>
        <v>0</v>
      </c>
      <c r="M28" s="75">
        <f>+M27</f>
        <v>0</v>
      </c>
      <c r="N28" s="76">
        <f>+N27</f>
        <v>0</v>
      </c>
      <c r="O28" s="75">
        <f>+O27+M28</f>
        <v>0</v>
      </c>
      <c r="P28" s="76">
        <f>+P27</f>
        <v>0</v>
      </c>
      <c r="Q28" s="75">
        <f>+Q27+O28</f>
        <v>2</v>
      </c>
      <c r="R28" s="76">
        <f>+R27</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14</v>
      </c>
      <c r="AE28" s="75">
        <f t="shared" si="6"/>
        <v>16</v>
      </c>
      <c r="AF28" s="76">
        <f t="shared" si="6"/>
        <v>14</v>
      </c>
      <c r="AG28" s="75">
        <f t="shared" si="6"/>
        <v>16</v>
      </c>
      <c r="AH28" s="76">
        <f t="shared" si="6"/>
        <v>14</v>
      </c>
      <c r="AI28" s="295"/>
      <c r="AJ28" s="296"/>
      <c r="AK28" s="29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306" t="s">
        <v>20</v>
      </c>
      <c r="C36" s="306"/>
      <c r="D36" s="306"/>
      <c r="E36" s="306"/>
      <c r="F36" s="306"/>
      <c r="G36" s="306"/>
      <c r="H36" s="306"/>
      <c r="I36" s="306"/>
      <c r="J36" s="306"/>
      <c r="K36" s="306"/>
      <c r="L36" s="306"/>
      <c r="M36" s="306"/>
      <c r="N36" s="306"/>
      <c r="O36" s="306"/>
      <c r="P36" s="306"/>
    </row>
    <row r="37" spans="2:16" ht="15" x14ac:dyDescent="0.25">
      <c r="J37" s="47"/>
    </row>
    <row r="38" spans="2:16" ht="15" x14ac:dyDescent="0.25">
      <c r="J38" s="47"/>
    </row>
    <row r="39" spans="2:16" ht="15" x14ac:dyDescent="0.25">
      <c r="E39" s="107"/>
      <c r="J39" s="47"/>
    </row>
  </sheetData>
  <sheetProtection algorithmName="SHA-512" hashValue="YbyBzV5NXoBt+ag0wJ6uIm/JOrweU7h2K90UY/Jpbg/RNeRXeO5O8YIh45DWkNcfSFr+4xFKFNdU1rA8o7EkyA==" saltValue="37JGS+d3vrrD6WN3dwMvQQ=="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Q20:AH25 R26:AH26 R19:AH19">
    <cfRule type="cellIs" dxfId="15" priority="1" operator="greaterThan">
      <formula>"O"</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E14D-EBF6-4AFA-9FD2-C182ED97508E}">
  <sheetPr>
    <tabColor theme="4" tint="0.39997558519241921"/>
  </sheetPr>
  <dimension ref="B2:AK41"/>
  <sheetViews>
    <sheetView showGridLines="0" topLeftCell="A6" zoomScale="60" zoomScaleNormal="60" workbookViewId="0">
      <pane xSplit="12" ySplit="8" topLeftCell="S23" activePane="bottomRight" state="frozen"/>
      <selection pane="topRight" activeCell="M6" sqref="M6"/>
      <selection pane="bottomLeft" activeCell="A14" sqref="A14"/>
      <selection pane="bottomRight" activeCell="AD28" sqref="AD28"/>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273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65"/>
      <c r="AI14" s="66">
        <f t="shared" ref="AI14:AJ17" si="0">K14+M14+O14+Q14+S14+U14+W14+Y14+AA14+AC14+AE14+AG14</f>
        <v>1</v>
      </c>
      <c r="AJ14" s="59">
        <f t="shared" si="0"/>
        <v>1</v>
      </c>
      <c r="AK14" s="60">
        <f t="shared" ref="AK14:AK28"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65"/>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65"/>
      <c r="AI16" s="66">
        <f t="shared" si="0"/>
        <v>2</v>
      </c>
      <c r="AJ16" s="59">
        <f t="shared" si="0"/>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36"/>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33"/>
      <c r="AI18" s="58"/>
      <c r="AJ18" s="33"/>
      <c r="AK18" s="33"/>
    </row>
    <row r="19" spans="2:37" s="67" customFormat="1" ht="129.6" customHeight="1" x14ac:dyDescent="0.25">
      <c r="B19" s="164" t="s">
        <v>109</v>
      </c>
      <c r="C19" s="164"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89">
        <v>2</v>
      </c>
      <c r="U20" s="65"/>
      <c r="V20" s="65">
        <v>0</v>
      </c>
      <c r="W20" s="65"/>
      <c r="X20" s="65"/>
      <c r="Y20" s="65"/>
      <c r="Z20" s="65"/>
      <c r="AA20" s="210"/>
      <c r="AB20" s="210"/>
      <c r="AC20" s="65"/>
      <c r="AD20" s="174"/>
      <c r="AE20" s="65"/>
      <c r="AF20" s="174"/>
      <c r="AG20" s="65"/>
      <c r="AH20" s="65"/>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65"/>
      <c r="AI21" s="66">
        <f t="shared" si="3"/>
        <v>1</v>
      </c>
      <c r="AJ21" s="59">
        <f t="shared" si="3"/>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65"/>
      <c r="AI22" s="58">
        <f t="shared" si="3"/>
        <v>2</v>
      </c>
      <c r="AJ22" s="59">
        <f t="shared" si="3"/>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26"/>
      <c r="AI23" s="58">
        <f t="shared" si="3"/>
        <v>1</v>
      </c>
      <c r="AJ23" s="59">
        <f t="shared" si="3"/>
        <v>1</v>
      </c>
      <c r="AK23" s="60">
        <f t="shared" si="1"/>
        <v>1</v>
      </c>
    </row>
    <row r="24" spans="2:37" s="67" customFormat="1" ht="22.5" customHeight="1" x14ac:dyDescent="0.25">
      <c r="B24" s="27" t="s">
        <v>155</v>
      </c>
      <c r="C24" s="106">
        <v>0.25</v>
      </c>
      <c r="D24" s="28"/>
      <c r="E24" s="29"/>
      <c r="F24" s="151">
        <f>SUM(F25:F28)</f>
        <v>6.5</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33"/>
      <c r="AI24" s="58"/>
      <c r="AJ24" s="33"/>
      <c r="AK24" s="33"/>
    </row>
    <row r="25" spans="2:37" s="67" customFormat="1" ht="153"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36"/>
      <c r="AI25" s="58">
        <f t="shared" ref="AI25:AJ28" si="4">K25+M25+O25+Q25+S25+U25+W25+Y25+AA25+AC25+AE25+AG25</f>
        <v>1</v>
      </c>
      <c r="AJ25" s="59">
        <f>L25+N25+P25+R25+T25+V25+X25+Z25+AB25+AD25+AF25+AH25</f>
        <v>1</v>
      </c>
      <c r="AK25" s="60">
        <f t="shared" si="1"/>
        <v>1</v>
      </c>
    </row>
    <row r="26" spans="2:37" s="67" customFormat="1" ht="163.19999999999999"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183">
        <v>1</v>
      </c>
      <c r="AF26" s="174"/>
      <c r="AG26" s="65"/>
      <c r="AH26" s="65"/>
      <c r="AI26" s="58">
        <f t="shared" si="4"/>
        <v>2</v>
      </c>
      <c r="AJ26" s="59">
        <f>L26+N26+P26+R26+T26+V26+X26+Z26+AB26+AD26+AF26+AH26</f>
        <v>1</v>
      </c>
      <c r="AK26" s="60">
        <f t="shared" si="1"/>
        <v>0.5</v>
      </c>
    </row>
    <row r="27" spans="2:37" s="67" customFormat="1" ht="121.2" customHeight="1" x14ac:dyDescent="0.25">
      <c r="B27" s="91" t="s">
        <v>175</v>
      </c>
      <c r="C27" s="88" t="s">
        <v>176</v>
      </c>
      <c r="D27" s="93">
        <v>27</v>
      </c>
      <c r="E27" s="71" t="s">
        <v>177</v>
      </c>
      <c r="F27" s="62">
        <v>2</v>
      </c>
      <c r="G27" s="72" t="s">
        <v>178</v>
      </c>
      <c r="H27" s="93" t="s">
        <v>179</v>
      </c>
      <c r="I27" s="93" t="s">
        <v>180</v>
      </c>
      <c r="J27" s="56" t="s">
        <v>68</v>
      </c>
      <c r="K27" s="64"/>
      <c r="L27" s="64"/>
      <c r="M27" s="64"/>
      <c r="N27" s="64"/>
      <c r="O27" s="64"/>
      <c r="P27" s="64"/>
      <c r="Q27" s="64"/>
      <c r="R27" s="65"/>
      <c r="S27" s="81">
        <v>1</v>
      </c>
      <c r="T27" s="65">
        <v>1</v>
      </c>
      <c r="U27" s="65"/>
      <c r="V27" s="65"/>
      <c r="W27" s="65"/>
      <c r="X27" s="65"/>
      <c r="Y27" s="65"/>
      <c r="Z27" s="65"/>
      <c r="AA27" s="210"/>
      <c r="AB27" s="210"/>
      <c r="AC27" s="65"/>
      <c r="AD27" s="174"/>
      <c r="AE27" s="183">
        <v>1</v>
      </c>
      <c r="AF27" s="174"/>
      <c r="AG27" s="65"/>
      <c r="AH27" s="65"/>
      <c r="AI27" s="58">
        <f t="shared" si="4"/>
        <v>2</v>
      </c>
      <c r="AJ27" s="59">
        <f>L27+N27+P27+R27+T27+V27+X27+Z27+AB27+AD27+AF27+AH27</f>
        <v>1</v>
      </c>
      <c r="AK27" s="60">
        <f t="shared" si="1"/>
        <v>0.5</v>
      </c>
    </row>
    <row r="28" spans="2:37" s="67" customFormat="1" ht="135" customHeight="1" x14ac:dyDescent="0.25">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210"/>
      <c r="AB28" s="210"/>
      <c r="AC28" s="81">
        <v>0.5</v>
      </c>
      <c r="AD28" s="174"/>
      <c r="AE28" s="65"/>
      <c r="AF28" s="174"/>
      <c r="AG28" s="65"/>
      <c r="AH28" s="65"/>
      <c r="AI28" s="58">
        <f t="shared" si="4"/>
        <v>1.5</v>
      </c>
      <c r="AJ28" s="59">
        <f t="shared" si="4"/>
        <v>1</v>
      </c>
      <c r="AK28" s="60">
        <f t="shared" si="1"/>
        <v>0.66666666666666663</v>
      </c>
    </row>
    <row r="29" spans="2:37" s="46" customFormat="1" ht="31.5" customHeight="1" x14ac:dyDescent="0.25">
      <c r="B29" s="244" t="s">
        <v>256</v>
      </c>
      <c r="C29" s="298"/>
      <c r="D29" s="299"/>
      <c r="E29" s="302" t="s">
        <v>56</v>
      </c>
      <c r="F29" s="302"/>
      <c r="G29" s="302"/>
      <c r="H29" s="302"/>
      <c r="I29" s="302"/>
      <c r="J29" s="302"/>
      <c r="K29" s="44">
        <f t="shared" ref="K29:AJ29" si="5">SUM(K13:K28)</f>
        <v>0</v>
      </c>
      <c r="L29" s="44">
        <f t="shared" si="5"/>
        <v>0</v>
      </c>
      <c r="M29" s="75">
        <f t="shared" si="5"/>
        <v>0</v>
      </c>
      <c r="N29" s="76">
        <f t="shared" si="5"/>
        <v>0</v>
      </c>
      <c r="O29" s="75">
        <f t="shared" si="5"/>
        <v>0</v>
      </c>
      <c r="P29" s="76">
        <f t="shared" si="5"/>
        <v>0</v>
      </c>
      <c r="Q29" s="75">
        <f t="shared" si="5"/>
        <v>2.5</v>
      </c>
      <c r="R29" s="76">
        <f t="shared" si="5"/>
        <v>2.5</v>
      </c>
      <c r="S29" s="75">
        <f t="shared" si="5"/>
        <v>6</v>
      </c>
      <c r="T29" s="76">
        <f t="shared" si="5"/>
        <v>6</v>
      </c>
      <c r="U29" s="75">
        <f t="shared" si="5"/>
        <v>2</v>
      </c>
      <c r="V29" s="76">
        <f t="shared" si="5"/>
        <v>2</v>
      </c>
      <c r="W29" s="75">
        <f t="shared" si="5"/>
        <v>3.5</v>
      </c>
      <c r="X29" s="76">
        <f t="shared" si="5"/>
        <v>3.5</v>
      </c>
      <c r="Y29" s="75">
        <f t="shared" si="5"/>
        <v>1</v>
      </c>
      <c r="Z29" s="76">
        <f t="shared" si="5"/>
        <v>1</v>
      </c>
      <c r="AA29" s="75">
        <f t="shared" si="5"/>
        <v>1</v>
      </c>
      <c r="AB29" s="76">
        <f t="shared" si="5"/>
        <v>1</v>
      </c>
      <c r="AC29" s="75">
        <f t="shared" si="5"/>
        <v>1.5</v>
      </c>
      <c r="AD29" s="76">
        <f t="shared" si="5"/>
        <v>0</v>
      </c>
      <c r="AE29" s="75">
        <f t="shared" si="5"/>
        <v>2</v>
      </c>
      <c r="AF29" s="76">
        <f t="shared" si="5"/>
        <v>0</v>
      </c>
      <c r="AG29" s="75">
        <f t="shared" si="5"/>
        <v>0</v>
      </c>
      <c r="AH29" s="76">
        <f t="shared" si="5"/>
        <v>0</v>
      </c>
      <c r="AI29" s="155">
        <f t="shared" si="5"/>
        <v>19.5</v>
      </c>
      <c r="AJ29" s="75">
        <f t="shared" si="5"/>
        <v>16</v>
      </c>
      <c r="AK29" s="45">
        <f>AVERAGE(AK13:AK28)</f>
        <v>0.85897435897435892</v>
      </c>
    </row>
    <row r="30" spans="2:37" s="46" customFormat="1" ht="31.5" customHeight="1" x14ac:dyDescent="0.25">
      <c r="B30" s="246"/>
      <c r="C30" s="300"/>
      <c r="D30" s="301"/>
      <c r="E30" s="302" t="s">
        <v>257</v>
      </c>
      <c r="F30" s="302"/>
      <c r="G30" s="302"/>
      <c r="H30" s="302"/>
      <c r="I30" s="302"/>
      <c r="J30" s="302"/>
      <c r="K30" s="44">
        <f>SUM(K13:K29)</f>
        <v>0</v>
      </c>
      <c r="L30" s="44">
        <f>SUM(L13:L29)</f>
        <v>0</v>
      </c>
      <c r="M30" s="75">
        <f>+M29</f>
        <v>0</v>
      </c>
      <c r="N30" s="76">
        <f>+N29</f>
        <v>0</v>
      </c>
      <c r="O30" s="75">
        <f>+O29+M30</f>
        <v>0</v>
      </c>
      <c r="P30" s="76">
        <f>+P29</f>
        <v>0</v>
      </c>
      <c r="Q30" s="75">
        <f>+Q29+O30</f>
        <v>2.5</v>
      </c>
      <c r="R30" s="76">
        <f>+R29</f>
        <v>2.5</v>
      </c>
      <c r="S30" s="75">
        <f>Q30+S29</f>
        <v>8.5</v>
      </c>
      <c r="T30" s="76">
        <f t="shared" ref="T30:AH30" si="6">+R30+T29</f>
        <v>8.5</v>
      </c>
      <c r="U30" s="75">
        <f t="shared" si="6"/>
        <v>10.5</v>
      </c>
      <c r="V30" s="76">
        <f t="shared" si="6"/>
        <v>10.5</v>
      </c>
      <c r="W30" s="75">
        <f t="shared" si="6"/>
        <v>14</v>
      </c>
      <c r="X30" s="76">
        <f t="shared" si="6"/>
        <v>14</v>
      </c>
      <c r="Y30" s="75">
        <f t="shared" si="6"/>
        <v>15</v>
      </c>
      <c r="Z30" s="76">
        <f t="shared" si="6"/>
        <v>15</v>
      </c>
      <c r="AA30" s="75">
        <f t="shared" si="6"/>
        <v>16</v>
      </c>
      <c r="AB30" s="76">
        <f t="shared" si="6"/>
        <v>16</v>
      </c>
      <c r="AC30" s="75">
        <f t="shared" si="6"/>
        <v>17.5</v>
      </c>
      <c r="AD30" s="76">
        <f t="shared" si="6"/>
        <v>16</v>
      </c>
      <c r="AE30" s="75">
        <f t="shared" si="6"/>
        <v>19.5</v>
      </c>
      <c r="AF30" s="76">
        <f t="shared" si="6"/>
        <v>16</v>
      </c>
      <c r="AG30" s="75">
        <f t="shared" si="6"/>
        <v>19.5</v>
      </c>
      <c r="AH30" s="76">
        <f t="shared" si="6"/>
        <v>16</v>
      </c>
      <c r="AI30" s="295"/>
      <c r="AJ30" s="296"/>
      <c r="AK30" s="297"/>
    </row>
    <row r="31" spans="2:37" ht="15" x14ac:dyDescent="0.25">
      <c r="J31" s="47"/>
    </row>
    <row r="32" spans="2:37" ht="17.399999999999999" x14ac:dyDescent="0.3">
      <c r="B32" s="50" t="s">
        <v>258</v>
      </c>
      <c r="J32" s="47"/>
    </row>
    <row r="33" spans="2:35" ht="20.399999999999999" x14ac:dyDescent="0.35">
      <c r="B33" s="51" t="s">
        <v>259</v>
      </c>
      <c r="J33" s="47"/>
      <c r="AI33" s="156"/>
    </row>
    <row r="34" spans="2:35" ht="20.399999999999999" x14ac:dyDescent="0.35">
      <c r="B34" s="51" t="s">
        <v>260</v>
      </c>
      <c r="J34" s="47"/>
    </row>
    <row r="35" spans="2:35" ht="18" x14ac:dyDescent="0.35">
      <c r="B35" s="145" t="s">
        <v>261</v>
      </c>
      <c r="J35" s="47"/>
    </row>
    <row r="36" spans="2:35" ht="18" x14ac:dyDescent="0.35">
      <c r="B36" s="145" t="s">
        <v>262</v>
      </c>
      <c r="J36" s="47"/>
    </row>
    <row r="37" spans="2:35" ht="15" x14ac:dyDescent="0.25">
      <c r="J37" s="47"/>
    </row>
    <row r="38" spans="2:35" ht="15" customHeight="1" x14ac:dyDescent="0.25">
      <c r="B38" s="306" t="s">
        <v>20</v>
      </c>
      <c r="C38" s="306"/>
      <c r="D38" s="306"/>
      <c r="E38" s="306"/>
      <c r="F38" s="306"/>
      <c r="G38" s="306"/>
      <c r="H38" s="306"/>
      <c r="I38" s="306"/>
      <c r="J38" s="306"/>
      <c r="K38" s="306"/>
      <c r="L38" s="306"/>
      <c r="M38" s="306"/>
      <c r="N38" s="306"/>
      <c r="O38" s="306"/>
      <c r="P38" s="306"/>
    </row>
    <row r="39" spans="2:35" ht="15" x14ac:dyDescent="0.25">
      <c r="J39" s="47"/>
    </row>
    <row r="40" spans="2:35" ht="15" x14ac:dyDescent="0.25">
      <c r="J40" s="47"/>
    </row>
    <row r="41" spans="2:35" ht="15" x14ac:dyDescent="0.25">
      <c r="E41" s="107"/>
      <c r="J41" s="47"/>
    </row>
  </sheetData>
  <sheetProtection algorithmName="SHA-512" hashValue="3V5LX7NvQVzt67agRtAdy1Ir2pfDFeyPX+EICryyP+1PHDUvORMFKBc+eBpppT37mugjABwKWOxeNoDYKWyWIg==" saltValue="E0k2YNxF8e+5D2HgO3YeLA==" spinCount="100000" sheet="1" objects="1" scenarios="1"/>
  <mergeCells count="41">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 ref="AI30:AK30"/>
    <mergeCell ref="B38:P38"/>
    <mergeCell ref="B29:B30"/>
    <mergeCell ref="C29:D30"/>
    <mergeCell ref="E29:J29"/>
    <mergeCell ref="E30:J30"/>
  </mergeCells>
  <conditionalFormatting sqref="Q13:AH18 Q20:AH25 Q28:AH28 R19:AH19">
    <cfRule type="cellIs" dxfId="14" priority="39" operator="greaterThan">
      <formula>"O"</formula>
    </cfRule>
  </conditionalFormatting>
  <conditionalFormatting sqref="R26:AH27">
    <cfRule type="cellIs" dxfId="13" priority="1" operator="greaterThan">
      <formula>"O"</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C190-5F76-4A3F-909D-9EC47AC39D89}">
  <sheetPr>
    <tabColor theme="4" tint="0.39997558519241921"/>
  </sheetPr>
  <dimension ref="B2:AK45"/>
  <sheetViews>
    <sheetView topLeftCell="F13" zoomScale="55" zoomScaleNormal="55" workbookViewId="0">
      <selection activeCell="Z22" sqref="Z22"/>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SUM(F14:F18)</f>
        <v>8.5</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J18" si="0">K14+M14+O14+Q14+S14+U14+W14+Y14+AA14+AC14+AE14+AG14</f>
        <v>1</v>
      </c>
      <c r="AJ14" s="59">
        <f t="shared" si="0"/>
        <v>1</v>
      </c>
      <c r="AK14" s="60">
        <f t="shared" ref="AK14:AK32"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95.4" customHeight="1" x14ac:dyDescent="0.25">
      <c r="B16" s="86"/>
      <c r="C16" s="259"/>
      <c r="D16" s="68">
        <v>8</v>
      </c>
      <c r="E16" s="71" t="s">
        <v>96</v>
      </c>
      <c r="F16" s="70">
        <v>2.5</v>
      </c>
      <c r="G16" s="56" t="s">
        <v>97</v>
      </c>
      <c r="H16" s="98" t="s">
        <v>94</v>
      </c>
      <c r="I16" s="61" t="s">
        <v>95</v>
      </c>
      <c r="J16" s="56" t="s">
        <v>68</v>
      </c>
      <c r="K16" s="64"/>
      <c r="L16" s="64"/>
      <c r="M16" s="64"/>
      <c r="N16" s="64"/>
      <c r="O16" s="64"/>
      <c r="P16" s="64"/>
      <c r="Q16" s="81">
        <v>1</v>
      </c>
      <c r="R16" s="65">
        <v>1</v>
      </c>
      <c r="S16" s="81">
        <v>0.5</v>
      </c>
      <c r="T16" s="102">
        <v>0.5</v>
      </c>
      <c r="U16" s="102"/>
      <c r="V16" s="102"/>
      <c r="W16" s="104"/>
      <c r="X16" s="102"/>
      <c r="Y16" s="102"/>
      <c r="Z16" s="102"/>
      <c r="AA16" s="209">
        <v>1</v>
      </c>
      <c r="AB16" s="210">
        <v>1</v>
      </c>
      <c r="AC16" s="65"/>
      <c r="AD16" s="174"/>
      <c r="AE16" s="65"/>
      <c r="AF16" s="174"/>
      <c r="AG16" s="65"/>
      <c r="AH16" s="174"/>
      <c r="AI16" s="66">
        <f t="shared" si="0"/>
        <v>2.5</v>
      </c>
      <c r="AJ16" s="34">
        <f t="shared" si="0"/>
        <v>2.5</v>
      </c>
      <c r="AK16" s="60">
        <f>AJ16/AI16</f>
        <v>1</v>
      </c>
    </row>
    <row r="17" spans="2:37" s="67" customFormat="1" ht="49.95" customHeight="1" x14ac:dyDescent="0.25">
      <c r="B17" s="55"/>
      <c r="C17" s="248"/>
      <c r="D17" s="68">
        <v>9</v>
      </c>
      <c r="E17" s="61" t="s">
        <v>98</v>
      </c>
      <c r="F17" s="70">
        <v>2</v>
      </c>
      <c r="G17" s="56" t="s">
        <v>84</v>
      </c>
      <c r="H17" s="68" t="s">
        <v>88</v>
      </c>
      <c r="I17" s="61" t="s">
        <v>99</v>
      </c>
      <c r="J17" s="56" t="s">
        <v>68</v>
      </c>
      <c r="K17" s="64"/>
      <c r="L17" s="64"/>
      <c r="M17" s="64"/>
      <c r="N17" s="64"/>
      <c r="O17" s="64"/>
      <c r="P17" s="64"/>
      <c r="Q17" s="65"/>
      <c r="R17" s="65"/>
      <c r="S17" s="81">
        <v>1</v>
      </c>
      <c r="T17" s="65">
        <v>1</v>
      </c>
      <c r="U17" s="102"/>
      <c r="V17" s="65"/>
      <c r="W17" s="65"/>
      <c r="X17" s="65"/>
      <c r="Y17" s="65"/>
      <c r="Z17" s="65"/>
      <c r="AA17" s="209">
        <v>1</v>
      </c>
      <c r="AB17" s="210">
        <v>1</v>
      </c>
      <c r="AC17" s="65"/>
      <c r="AD17" s="174"/>
      <c r="AE17" s="65"/>
      <c r="AF17" s="174"/>
      <c r="AG17" s="65"/>
      <c r="AH17" s="174"/>
      <c r="AI17" s="66">
        <f t="shared" si="0"/>
        <v>2</v>
      </c>
      <c r="AJ17" s="59">
        <f t="shared" si="0"/>
        <v>2</v>
      </c>
      <c r="AK17" s="60">
        <f t="shared" si="1"/>
        <v>1</v>
      </c>
    </row>
    <row r="18" spans="2:37" s="67" customFormat="1" ht="94.95" customHeight="1" x14ac:dyDescent="0.25">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36"/>
      <c r="V18" s="36"/>
      <c r="W18" s="36"/>
      <c r="X18" s="36"/>
      <c r="Y18" s="36"/>
      <c r="Z18" s="36"/>
      <c r="AA18" s="212"/>
      <c r="AB18" s="212"/>
      <c r="AC18" s="36"/>
      <c r="AD18" s="175"/>
      <c r="AE18" s="36"/>
      <c r="AF18" s="175"/>
      <c r="AG18" s="36"/>
      <c r="AH18" s="175"/>
      <c r="AI18" s="58">
        <f t="shared" si="0"/>
        <v>1</v>
      </c>
      <c r="AJ18" s="59">
        <f t="shared" si="0"/>
        <v>1</v>
      </c>
      <c r="AK18" s="60">
        <f t="shared" si="1"/>
        <v>1</v>
      </c>
    </row>
    <row r="19" spans="2:37" s="67" customFormat="1" ht="22.5" customHeight="1" x14ac:dyDescent="0.25">
      <c r="B19" s="27" t="s">
        <v>107</v>
      </c>
      <c r="C19" s="106">
        <v>0.25</v>
      </c>
      <c r="D19" s="28"/>
      <c r="E19" s="29" t="s">
        <v>108</v>
      </c>
      <c r="F19" s="151">
        <f>SUM(F20:F24)</f>
        <v>7</v>
      </c>
      <c r="G19" s="29"/>
      <c r="H19" s="30"/>
      <c r="I19" s="29"/>
      <c r="J19" s="31"/>
      <c r="K19" s="22"/>
      <c r="L19" s="23"/>
      <c r="M19" s="22"/>
      <c r="N19" s="23"/>
      <c r="O19" s="22"/>
      <c r="P19" s="23"/>
      <c r="Q19" s="32"/>
      <c r="R19" s="33"/>
      <c r="S19" s="32"/>
      <c r="T19" s="33"/>
      <c r="U19" s="32"/>
      <c r="V19" s="33"/>
      <c r="W19" s="32"/>
      <c r="X19" s="33"/>
      <c r="Y19" s="32"/>
      <c r="Z19" s="33"/>
      <c r="AA19" s="207"/>
      <c r="AB19" s="208"/>
      <c r="AC19" s="32"/>
      <c r="AD19" s="173"/>
      <c r="AE19" s="32"/>
      <c r="AF19" s="173"/>
      <c r="AG19" s="32"/>
      <c r="AH19" s="173"/>
      <c r="AI19" s="58"/>
      <c r="AJ19" s="33"/>
      <c r="AK19" s="33"/>
    </row>
    <row r="20" spans="2:37" s="67" customFormat="1" ht="147.6" customHeight="1" x14ac:dyDescent="0.25">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59"/>
      <c r="V20" s="65">
        <v>0</v>
      </c>
      <c r="W20" s="59"/>
      <c r="X20" s="101"/>
      <c r="Y20" s="59"/>
      <c r="Z20" s="101"/>
      <c r="AA20" s="213"/>
      <c r="AB20" s="214"/>
      <c r="AC20" s="65"/>
      <c r="AD20" s="176"/>
      <c r="AE20" s="59"/>
      <c r="AF20" s="176"/>
      <c r="AG20" s="59"/>
      <c r="AH20" s="176"/>
      <c r="AI20" s="66">
        <f>K20+M20+O20+Q20+S20+U20+W20+Y20+AA20+AC20+AE20+AG20</f>
        <v>1</v>
      </c>
      <c r="AJ20" s="59">
        <f>L20+N20+P20+R20+T20+V20+X20+Z20+AB20+AD20+AF20+AH20</f>
        <v>1</v>
      </c>
      <c r="AK20" s="60">
        <f t="shared" ref="AK20" si="2">AJ20/AI20</f>
        <v>1</v>
      </c>
    </row>
    <row r="21" spans="2:37"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65"/>
      <c r="V21" s="65">
        <v>0</v>
      </c>
      <c r="W21" s="65"/>
      <c r="X21" s="65"/>
      <c r="Y21" s="65"/>
      <c r="Z21" s="65"/>
      <c r="AA21" s="210"/>
      <c r="AB21" s="210"/>
      <c r="AC21" s="65"/>
      <c r="AD21" s="174"/>
      <c r="AE21" s="65"/>
      <c r="AF21" s="174"/>
      <c r="AG21" s="65"/>
      <c r="AH21" s="174"/>
      <c r="AI21" s="66">
        <f t="shared" ref="AI21:AJ24" si="3">K21+M21+O21+Q21+S21+U21+W21+Y21+AA21+AC21+AE21+AG21</f>
        <v>2</v>
      </c>
      <c r="AJ21" s="59">
        <f t="shared" si="3"/>
        <v>2</v>
      </c>
      <c r="AK21" s="60">
        <f t="shared" si="1"/>
        <v>1</v>
      </c>
    </row>
    <row r="22" spans="2:37" s="67" customFormat="1" ht="121.5" customHeight="1" x14ac:dyDescent="0.25">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65">
        <v>1</v>
      </c>
      <c r="U22" s="65"/>
      <c r="V22" s="65">
        <v>0</v>
      </c>
      <c r="W22" s="65"/>
      <c r="X22" s="65">
        <v>0</v>
      </c>
      <c r="Y22" s="81">
        <v>1</v>
      </c>
      <c r="Z22" s="65">
        <v>0</v>
      </c>
      <c r="AA22" s="210"/>
      <c r="AB22" s="210"/>
      <c r="AC22" s="65"/>
      <c r="AD22" s="174"/>
      <c r="AE22" s="65"/>
      <c r="AF22" s="174"/>
      <c r="AG22" s="65"/>
      <c r="AH22" s="174"/>
      <c r="AI22" s="66">
        <f t="shared" si="3"/>
        <v>1</v>
      </c>
      <c r="AJ22" s="59">
        <f t="shared" si="3"/>
        <v>1</v>
      </c>
      <c r="AK22" s="60">
        <f t="shared" si="1"/>
        <v>1</v>
      </c>
    </row>
    <row r="23" spans="2:37" s="67" customFormat="1" ht="72.75" customHeight="1" x14ac:dyDescent="0.25">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65"/>
      <c r="V23" s="65"/>
      <c r="W23" s="81">
        <v>2</v>
      </c>
      <c r="X23" s="65">
        <v>2</v>
      </c>
      <c r="Y23" s="65"/>
      <c r="Z23" s="65"/>
      <c r="AA23" s="210"/>
      <c r="AB23" s="210"/>
      <c r="AC23" s="65"/>
      <c r="AD23" s="174"/>
      <c r="AE23" s="65"/>
      <c r="AF23" s="174"/>
      <c r="AG23" s="65"/>
      <c r="AH23" s="174"/>
      <c r="AI23" s="58">
        <f t="shared" si="3"/>
        <v>2</v>
      </c>
      <c r="AJ23" s="59">
        <f t="shared" si="3"/>
        <v>2</v>
      </c>
      <c r="AK23" s="60">
        <f t="shared" si="1"/>
        <v>1</v>
      </c>
    </row>
    <row r="24" spans="2:37" s="67" customFormat="1" ht="70.2" customHeight="1" x14ac:dyDescent="0.25">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80">
        <v>1</v>
      </c>
      <c r="V24" s="26">
        <v>1</v>
      </c>
      <c r="W24" s="26"/>
      <c r="X24" s="26"/>
      <c r="Y24" s="26"/>
      <c r="Z24" s="26"/>
      <c r="AA24" s="206"/>
      <c r="AB24" s="206"/>
      <c r="AC24" s="26"/>
      <c r="AD24" s="172"/>
      <c r="AE24" s="26"/>
      <c r="AF24" s="172"/>
      <c r="AG24" s="26"/>
      <c r="AH24" s="172"/>
      <c r="AI24" s="58">
        <f t="shared" si="3"/>
        <v>1</v>
      </c>
      <c r="AJ24" s="59">
        <f t="shared" si="3"/>
        <v>1</v>
      </c>
      <c r="AK24" s="60">
        <f t="shared" si="1"/>
        <v>1</v>
      </c>
    </row>
    <row r="25" spans="2:37" s="67" customFormat="1" ht="22.5" customHeight="1" x14ac:dyDescent="0.25">
      <c r="B25" s="27" t="s">
        <v>155</v>
      </c>
      <c r="C25" s="106">
        <v>0.25</v>
      </c>
      <c r="D25" s="28"/>
      <c r="E25" s="29"/>
      <c r="F25" s="151">
        <f>SUM(F26:F32)</f>
        <v>13.5</v>
      </c>
      <c r="G25" s="29"/>
      <c r="H25" s="30"/>
      <c r="I25" s="29"/>
      <c r="J25" s="31"/>
      <c r="K25" s="22"/>
      <c r="L25" s="23"/>
      <c r="M25" s="22"/>
      <c r="N25" s="23"/>
      <c r="O25" s="22"/>
      <c r="P25" s="23"/>
      <c r="Q25" s="32"/>
      <c r="R25" s="33"/>
      <c r="S25" s="32"/>
      <c r="T25" s="33"/>
      <c r="U25" s="32"/>
      <c r="V25" s="33"/>
      <c r="W25" s="32"/>
      <c r="X25" s="33"/>
      <c r="Y25" s="32"/>
      <c r="Z25" s="33"/>
      <c r="AA25" s="207"/>
      <c r="AB25" s="208"/>
      <c r="AC25" s="32"/>
      <c r="AD25" s="173"/>
      <c r="AE25" s="32"/>
      <c r="AF25" s="173"/>
      <c r="AG25" s="32"/>
      <c r="AH25" s="173"/>
      <c r="AI25" s="58"/>
      <c r="AJ25" s="33"/>
      <c r="AK25" s="33"/>
    </row>
    <row r="26" spans="2:37"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82">
        <v>1</v>
      </c>
      <c r="V26" s="36">
        <v>1</v>
      </c>
      <c r="W26" s="36"/>
      <c r="X26" s="36"/>
      <c r="Y26" s="36"/>
      <c r="Z26" s="36"/>
      <c r="AA26" s="212"/>
      <c r="AB26" s="212"/>
      <c r="AC26" s="36"/>
      <c r="AD26" s="175"/>
      <c r="AE26" s="36"/>
      <c r="AF26" s="175"/>
      <c r="AG26" s="36"/>
      <c r="AH26" s="175"/>
      <c r="AI26" s="58">
        <f t="shared" ref="AI26:AJ32" si="4">K26+M26+O26+Q26+S26+U26+W26+Y26+AA26+AC26+AE26+AG26</f>
        <v>1</v>
      </c>
      <c r="AJ26" s="59">
        <f>L26+N26+P26+R26+T26+V26+X26+Z26+AB26+AD26+AF26+AH26</f>
        <v>1</v>
      </c>
      <c r="AK26" s="60">
        <f t="shared" si="1"/>
        <v>1</v>
      </c>
    </row>
    <row r="27" spans="2:37" s="67" customFormat="1" ht="146.4" customHeight="1" x14ac:dyDescent="0.25">
      <c r="B27" s="83" t="s">
        <v>160</v>
      </c>
      <c r="C27" s="83" t="s">
        <v>161</v>
      </c>
      <c r="D27" s="93">
        <v>26</v>
      </c>
      <c r="E27" s="71" t="s">
        <v>172</v>
      </c>
      <c r="F27" s="62">
        <v>2</v>
      </c>
      <c r="G27" s="72" t="s">
        <v>84</v>
      </c>
      <c r="H27" s="72" t="s">
        <v>173</v>
      </c>
      <c r="I27" s="71" t="s">
        <v>272</v>
      </c>
      <c r="J27" s="56" t="s">
        <v>68</v>
      </c>
      <c r="K27" s="64"/>
      <c r="L27" s="64"/>
      <c r="M27" s="64"/>
      <c r="N27" s="64"/>
      <c r="O27" s="64"/>
      <c r="P27" s="64"/>
      <c r="Q27" s="64"/>
      <c r="R27" s="65"/>
      <c r="S27" s="81">
        <v>1</v>
      </c>
      <c r="T27" s="65">
        <v>1</v>
      </c>
      <c r="U27" s="65"/>
      <c r="V27" s="65"/>
      <c r="W27" s="65"/>
      <c r="X27" s="65"/>
      <c r="Y27" s="65"/>
      <c r="Z27" s="65"/>
      <c r="AA27" s="210"/>
      <c r="AB27" s="210"/>
      <c r="AC27" s="65"/>
      <c r="AD27" s="174"/>
      <c r="AE27" s="81">
        <v>1</v>
      </c>
      <c r="AF27" s="174"/>
      <c r="AG27" s="65"/>
      <c r="AH27" s="174"/>
      <c r="AI27" s="58">
        <f t="shared" si="4"/>
        <v>2</v>
      </c>
      <c r="AJ27" s="59">
        <f>L27+N27+P27+R27+T27+V27+X27+Z27+AB27+AD27+AF27+AH27</f>
        <v>1</v>
      </c>
      <c r="AK27" s="60">
        <f t="shared" si="1"/>
        <v>0.5</v>
      </c>
    </row>
    <row r="28" spans="2:37" s="67" customFormat="1" ht="199.2" customHeight="1" x14ac:dyDescent="0.25">
      <c r="B28" s="83" t="s">
        <v>175</v>
      </c>
      <c r="C28" s="165" t="s">
        <v>176</v>
      </c>
      <c r="D28" s="93">
        <v>28</v>
      </c>
      <c r="E28" s="71" t="s">
        <v>181</v>
      </c>
      <c r="F28" s="62">
        <v>2</v>
      </c>
      <c r="G28" s="72" t="s">
        <v>182</v>
      </c>
      <c r="H28" s="72" t="s">
        <v>183</v>
      </c>
      <c r="I28" s="71" t="s">
        <v>184</v>
      </c>
      <c r="J28" s="56" t="s">
        <v>68</v>
      </c>
      <c r="K28" s="64"/>
      <c r="L28" s="64"/>
      <c r="M28" s="64"/>
      <c r="N28" s="64"/>
      <c r="O28" s="64"/>
      <c r="P28" s="64"/>
      <c r="Q28" s="64"/>
      <c r="R28" s="65"/>
      <c r="S28" s="81">
        <v>1</v>
      </c>
      <c r="T28" s="174"/>
      <c r="U28" s="65"/>
      <c r="V28" s="65">
        <v>1</v>
      </c>
      <c r="W28" s="65"/>
      <c r="X28" s="65"/>
      <c r="Y28" s="65"/>
      <c r="Z28" s="65"/>
      <c r="AA28" s="210"/>
      <c r="AB28" s="210"/>
      <c r="AC28" s="65"/>
      <c r="AD28" s="174"/>
      <c r="AE28" s="81">
        <v>1</v>
      </c>
      <c r="AF28" s="174"/>
      <c r="AG28" s="65"/>
      <c r="AH28" s="174"/>
      <c r="AI28" s="58">
        <f t="shared" si="4"/>
        <v>2</v>
      </c>
      <c r="AJ28" s="59">
        <f>L28+N28+P28+R28+T28+V28+X28+Z28+AB28+AD28+AF28+AH28</f>
        <v>1</v>
      </c>
      <c r="AK28" s="60">
        <f t="shared" si="1"/>
        <v>0.5</v>
      </c>
    </row>
    <row r="29" spans="2:37" s="67" customFormat="1" ht="91.2" customHeight="1" x14ac:dyDescent="0.25">
      <c r="B29" s="309" t="s">
        <v>185</v>
      </c>
      <c r="C29" s="307" t="s">
        <v>186</v>
      </c>
      <c r="D29" s="93">
        <v>29</v>
      </c>
      <c r="E29" s="41" t="s">
        <v>187</v>
      </c>
      <c r="F29" s="62">
        <v>1</v>
      </c>
      <c r="G29" s="93" t="s">
        <v>97</v>
      </c>
      <c r="H29" s="93" t="s">
        <v>188</v>
      </c>
      <c r="I29" s="24" t="s">
        <v>189</v>
      </c>
      <c r="J29" s="56" t="s">
        <v>68</v>
      </c>
      <c r="K29" s="64"/>
      <c r="L29" s="64"/>
      <c r="M29" s="64"/>
      <c r="N29" s="64"/>
      <c r="O29" s="64"/>
      <c r="P29" s="64"/>
      <c r="Q29" s="64"/>
      <c r="R29" s="65"/>
      <c r="S29" s="65"/>
      <c r="T29" s="65"/>
      <c r="U29" s="81">
        <v>1</v>
      </c>
      <c r="V29" s="65">
        <v>0.5</v>
      </c>
      <c r="W29" s="65"/>
      <c r="X29" s="65"/>
      <c r="Y29" s="65"/>
      <c r="Z29" s="65">
        <v>0.5</v>
      </c>
      <c r="AA29" s="210"/>
      <c r="AB29" s="210"/>
      <c r="AC29" s="65"/>
      <c r="AD29" s="174"/>
      <c r="AE29" s="65"/>
      <c r="AF29" s="174"/>
      <c r="AG29" s="65"/>
      <c r="AH29" s="174"/>
      <c r="AI29" s="58">
        <f t="shared" si="4"/>
        <v>1</v>
      </c>
      <c r="AJ29" s="59">
        <f>L29+N29+P29+R29+T29+V29+X29+Z29+AB29+AD29+AF29+AH29</f>
        <v>1</v>
      </c>
      <c r="AK29" s="60">
        <f t="shared" si="1"/>
        <v>1</v>
      </c>
    </row>
    <row r="30" spans="2:37" s="67" customFormat="1" ht="105.6" customHeight="1" x14ac:dyDescent="0.25">
      <c r="B30" s="310"/>
      <c r="C30" s="308"/>
      <c r="D30" s="93">
        <v>30</v>
      </c>
      <c r="E30" s="42" t="s">
        <v>190</v>
      </c>
      <c r="F30" s="43">
        <v>3</v>
      </c>
      <c r="G30" s="93" t="s">
        <v>97</v>
      </c>
      <c r="H30" s="93" t="s">
        <v>191</v>
      </c>
      <c r="I30" s="24" t="s">
        <v>192</v>
      </c>
      <c r="J30" s="56" t="s">
        <v>68</v>
      </c>
      <c r="K30" s="64"/>
      <c r="L30" s="64"/>
      <c r="M30" s="81">
        <v>1</v>
      </c>
      <c r="N30" s="65">
        <v>1</v>
      </c>
      <c r="O30" s="64"/>
      <c r="P30" s="64"/>
      <c r="Q30" s="64"/>
      <c r="R30" s="65"/>
      <c r="S30" s="65"/>
      <c r="T30" s="65"/>
      <c r="U30" s="65"/>
      <c r="V30" s="65"/>
      <c r="W30" s="65"/>
      <c r="X30" s="65"/>
      <c r="Y30" s="81">
        <v>2</v>
      </c>
      <c r="Z30" s="65">
        <v>2</v>
      </c>
      <c r="AA30" s="210"/>
      <c r="AB30" s="210"/>
      <c r="AC30" s="65"/>
      <c r="AD30" s="174"/>
      <c r="AE30" s="65"/>
      <c r="AF30" s="174"/>
      <c r="AG30" s="65"/>
      <c r="AH30" s="174"/>
      <c r="AI30" s="58">
        <f t="shared" si="4"/>
        <v>3</v>
      </c>
      <c r="AJ30" s="59">
        <f t="shared" si="4"/>
        <v>3</v>
      </c>
      <c r="AK30" s="60">
        <f t="shared" si="1"/>
        <v>1</v>
      </c>
    </row>
    <row r="31" spans="2:37" s="67" customFormat="1" ht="120.6" customHeight="1" x14ac:dyDescent="0.25">
      <c r="B31" s="310"/>
      <c r="C31" s="308"/>
      <c r="D31" s="93">
        <v>31</v>
      </c>
      <c r="E31" s="42" t="s">
        <v>193</v>
      </c>
      <c r="F31" s="43">
        <v>2</v>
      </c>
      <c r="G31" s="93" t="s">
        <v>97</v>
      </c>
      <c r="H31" s="93" t="s">
        <v>194</v>
      </c>
      <c r="I31" s="24" t="s">
        <v>195</v>
      </c>
      <c r="J31" s="56" t="s">
        <v>68</v>
      </c>
      <c r="K31" s="64"/>
      <c r="L31" s="64"/>
      <c r="M31" s="64"/>
      <c r="N31" s="64"/>
      <c r="O31" s="64"/>
      <c r="P31" s="64"/>
      <c r="Q31" s="65"/>
      <c r="R31" s="65"/>
      <c r="S31" s="65"/>
      <c r="T31" s="65"/>
      <c r="U31" s="81">
        <v>1</v>
      </c>
      <c r="V31" s="201">
        <v>0</v>
      </c>
      <c r="W31" s="65"/>
      <c r="X31" s="201">
        <v>0</v>
      </c>
      <c r="Y31" s="65"/>
      <c r="Z31" s="65">
        <v>0.5</v>
      </c>
      <c r="AA31" s="210"/>
      <c r="AB31" s="210"/>
      <c r="AC31" s="65"/>
      <c r="AD31" s="174"/>
      <c r="AE31" s="81">
        <v>0.5</v>
      </c>
      <c r="AF31" s="174"/>
      <c r="AG31" s="81">
        <v>0.5</v>
      </c>
      <c r="AH31" s="174"/>
      <c r="AI31" s="58">
        <f t="shared" si="4"/>
        <v>2</v>
      </c>
      <c r="AJ31" s="59">
        <f t="shared" si="4"/>
        <v>0.5</v>
      </c>
      <c r="AK31" s="60">
        <f t="shared" si="1"/>
        <v>0.25</v>
      </c>
    </row>
    <row r="32" spans="2:37" s="67" customFormat="1" ht="107.4" customHeight="1" x14ac:dyDescent="0.25">
      <c r="B32" s="310"/>
      <c r="C32" s="308"/>
      <c r="D32" s="93">
        <v>32</v>
      </c>
      <c r="E32" s="147" t="s">
        <v>196</v>
      </c>
      <c r="F32" s="43">
        <v>2.5</v>
      </c>
      <c r="G32" s="93" t="s">
        <v>97</v>
      </c>
      <c r="H32" s="93" t="s">
        <v>197</v>
      </c>
      <c r="I32" s="24" t="s">
        <v>198</v>
      </c>
      <c r="J32" s="56" t="s">
        <v>68</v>
      </c>
      <c r="K32" s="64"/>
      <c r="L32" s="64"/>
      <c r="M32" s="64"/>
      <c r="N32" s="64"/>
      <c r="O32" s="81">
        <v>0.5</v>
      </c>
      <c r="P32" s="65">
        <v>0.5</v>
      </c>
      <c r="Q32" s="81">
        <v>0.5</v>
      </c>
      <c r="R32" s="65">
        <v>0.5</v>
      </c>
      <c r="S32" s="81">
        <v>0.5</v>
      </c>
      <c r="T32" s="65">
        <v>0.5</v>
      </c>
      <c r="U32" s="81">
        <v>0.5</v>
      </c>
      <c r="V32" s="65">
        <v>0.5</v>
      </c>
      <c r="W32" s="81">
        <v>0.5</v>
      </c>
      <c r="X32" s="65">
        <v>0.5</v>
      </c>
      <c r="Y32" s="65"/>
      <c r="Z32" s="65"/>
      <c r="AA32" s="210"/>
      <c r="AB32" s="210"/>
      <c r="AC32" s="65"/>
      <c r="AD32" s="174"/>
      <c r="AE32" s="65"/>
      <c r="AF32" s="174"/>
      <c r="AG32" s="65"/>
      <c r="AH32" s="174"/>
      <c r="AI32" s="58">
        <f t="shared" si="4"/>
        <v>2.5</v>
      </c>
      <c r="AJ32" s="59">
        <f t="shared" si="4"/>
        <v>2.5</v>
      </c>
      <c r="AK32" s="60">
        <f t="shared" si="1"/>
        <v>1</v>
      </c>
    </row>
    <row r="33" spans="2:37" s="46" customFormat="1" ht="31.5" customHeight="1" x14ac:dyDescent="0.25">
      <c r="B33" s="244" t="s">
        <v>256</v>
      </c>
      <c r="C33" s="298"/>
      <c r="D33" s="299"/>
      <c r="E33" s="302" t="s">
        <v>56</v>
      </c>
      <c r="F33" s="302"/>
      <c r="G33" s="302"/>
      <c r="H33" s="302"/>
      <c r="I33" s="302"/>
      <c r="J33" s="302"/>
      <c r="K33" s="44">
        <f t="shared" ref="K33:AJ33" si="5">SUM(K13:K32)</f>
        <v>0</v>
      </c>
      <c r="L33" s="44">
        <f t="shared" si="5"/>
        <v>0</v>
      </c>
      <c r="M33" s="75">
        <f t="shared" si="5"/>
        <v>1</v>
      </c>
      <c r="N33" s="76">
        <f t="shared" si="5"/>
        <v>1</v>
      </c>
      <c r="O33" s="75">
        <f t="shared" si="5"/>
        <v>0.5</v>
      </c>
      <c r="P33" s="76">
        <f t="shared" si="5"/>
        <v>0.5</v>
      </c>
      <c r="Q33" s="75">
        <f t="shared" si="5"/>
        <v>3.5</v>
      </c>
      <c r="R33" s="76">
        <f t="shared" si="5"/>
        <v>3.5</v>
      </c>
      <c r="S33" s="75">
        <f t="shared" si="5"/>
        <v>7</v>
      </c>
      <c r="T33" s="76">
        <f t="shared" si="5"/>
        <v>7</v>
      </c>
      <c r="U33" s="75">
        <f t="shared" si="5"/>
        <v>4.5</v>
      </c>
      <c r="V33" s="76">
        <f t="shared" si="5"/>
        <v>4</v>
      </c>
      <c r="W33" s="75">
        <f t="shared" si="5"/>
        <v>3.5</v>
      </c>
      <c r="X33" s="76">
        <f t="shared" si="5"/>
        <v>3.5</v>
      </c>
      <c r="Y33" s="75">
        <f t="shared" si="5"/>
        <v>3</v>
      </c>
      <c r="Z33" s="76">
        <f t="shared" si="5"/>
        <v>3</v>
      </c>
      <c r="AA33" s="75">
        <f t="shared" si="5"/>
        <v>2</v>
      </c>
      <c r="AB33" s="76">
        <f t="shared" si="5"/>
        <v>2</v>
      </c>
      <c r="AC33" s="75">
        <f t="shared" si="5"/>
        <v>1</v>
      </c>
      <c r="AD33" s="76">
        <f t="shared" si="5"/>
        <v>0</v>
      </c>
      <c r="AE33" s="75">
        <f t="shared" si="5"/>
        <v>2.5</v>
      </c>
      <c r="AF33" s="76">
        <f t="shared" si="5"/>
        <v>0</v>
      </c>
      <c r="AG33" s="75">
        <f t="shared" si="5"/>
        <v>0.5</v>
      </c>
      <c r="AH33" s="76">
        <f t="shared" si="5"/>
        <v>0</v>
      </c>
      <c r="AI33" s="155">
        <f>SUM(AI13:AI32)</f>
        <v>29</v>
      </c>
      <c r="AJ33" s="75">
        <f t="shared" si="5"/>
        <v>24.5</v>
      </c>
      <c r="AK33" s="45">
        <f>AVERAGE(AK13:AK32)</f>
        <v>0.86764705882352944</v>
      </c>
    </row>
    <row r="34" spans="2:37" s="46" customFormat="1" ht="31.5" customHeight="1" x14ac:dyDescent="0.25">
      <c r="B34" s="246"/>
      <c r="C34" s="300"/>
      <c r="D34" s="301"/>
      <c r="E34" s="302" t="s">
        <v>257</v>
      </c>
      <c r="F34" s="302"/>
      <c r="G34" s="302"/>
      <c r="H34" s="302"/>
      <c r="I34" s="302"/>
      <c r="J34" s="302"/>
      <c r="K34" s="44">
        <f>SUM(K13:K33)</f>
        <v>0</v>
      </c>
      <c r="L34" s="44">
        <f>SUM(L13:L33)</f>
        <v>0</v>
      </c>
      <c r="M34" s="75">
        <f>+M33</f>
        <v>1</v>
      </c>
      <c r="N34" s="76">
        <f>+N33</f>
        <v>1</v>
      </c>
      <c r="O34" s="75">
        <f>+O33+M34</f>
        <v>1.5</v>
      </c>
      <c r="P34" s="76">
        <f>+P33+N34</f>
        <v>1.5</v>
      </c>
      <c r="Q34" s="75">
        <f>+Q33+O34</f>
        <v>5</v>
      </c>
      <c r="R34" s="76">
        <f>+R33+P34</f>
        <v>5</v>
      </c>
      <c r="S34" s="75">
        <f>Q34+S33</f>
        <v>12</v>
      </c>
      <c r="T34" s="76">
        <f t="shared" ref="T34:AH34" si="6">+R34+T33</f>
        <v>12</v>
      </c>
      <c r="U34" s="75">
        <f t="shared" si="6"/>
        <v>16.5</v>
      </c>
      <c r="V34" s="76">
        <f t="shared" si="6"/>
        <v>16</v>
      </c>
      <c r="W34" s="75">
        <f t="shared" si="6"/>
        <v>20</v>
      </c>
      <c r="X34" s="76">
        <f t="shared" si="6"/>
        <v>19.5</v>
      </c>
      <c r="Y34" s="75">
        <f t="shared" si="6"/>
        <v>23</v>
      </c>
      <c r="Z34" s="76">
        <f t="shared" si="6"/>
        <v>22.5</v>
      </c>
      <c r="AA34" s="75">
        <f t="shared" si="6"/>
        <v>25</v>
      </c>
      <c r="AB34" s="76">
        <f t="shared" si="6"/>
        <v>24.5</v>
      </c>
      <c r="AC34" s="75">
        <f t="shared" si="6"/>
        <v>26</v>
      </c>
      <c r="AD34" s="76">
        <f t="shared" si="6"/>
        <v>24.5</v>
      </c>
      <c r="AE34" s="75">
        <f t="shared" si="6"/>
        <v>28.5</v>
      </c>
      <c r="AF34" s="76">
        <f t="shared" si="6"/>
        <v>24.5</v>
      </c>
      <c r="AG34" s="75">
        <f t="shared" si="6"/>
        <v>29</v>
      </c>
      <c r="AH34" s="76">
        <f t="shared" si="6"/>
        <v>24.5</v>
      </c>
      <c r="AI34" s="295"/>
      <c r="AJ34" s="296"/>
      <c r="AK34" s="297"/>
    </row>
    <row r="35" spans="2:37" ht="15" x14ac:dyDescent="0.25">
      <c r="J35" s="47"/>
    </row>
    <row r="36" spans="2:37" ht="17.399999999999999" x14ac:dyDescent="0.3">
      <c r="B36" s="50" t="s">
        <v>258</v>
      </c>
      <c r="J36" s="47"/>
    </row>
    <row r="37" spans="2:37" ht="20.399999999999999" x14ac:dyDescent="0.35">
      <c r="B37" s="51" t="s">
        <v>259</v>
      </c>
      <c r="J37" s="47"/>
      <c r="AI37" s="156"/>
    </row>
    <row r="38" spans="2:37" ht="20.399999999999999" x14ac:dyDescent="0.35">
      <c r="B38" s="51" t="s">
        <v>260</v>
      </c>
      <c r="J38" s="47"/>
    </row>
    <row r="39" spans="2:37" ht="18" x14ac:dyDescent="0.35">
      <c r="B39" s="145" t="s">
        <v>261</v>
      </c>
      <c r="J39" s="47"/>
    </row>
    <row r="40" spans="2:37" ht="18" x14ac:dyDescent="0.35">
      <c r="B40" s="145" t="s">
        <v>262</v>
      </c>
      <c r="J40" s="47"/>
    </row>
    <row r="41" spans="2:37" ht="15" x14ac:dyDescent="0.25">
      <c r="J41" s="47"/>
    </row>
    <row r="42" spans="2:37" ht="15" customHeight="1" x14ac:dyDescent="0.25">
      <c r="B42" s="306" t="s">
        <v>20</v>
      </c>
      <c r="C42" s="306"/>
      <c r="D42" s="306"/>
      <c r="E42" s="306"/>
      <c r="F42" s="306"/>
      <c r="G42" s="306"/>
      <c r="H42" s="306"/>
      <c r="I42" s="306"/>
      <c r="J42" s="306"/>
      <c r="K42" s="306"/>
      <c r="L42" s="306"/>
      <c r="M42" s="306"/>
      <c r="N42" s="306"/>
      <c r="O42" s="306"/>
      <c r="P42" s="306"/>
    </row>
    <row r="43" spans="2:37" ht="15" x14ac:dyDescent="0.25">
      <c r="J43" s="47"/>
    </row>
    <row r="44" spans="2:37" ht="15" x14ac:dyDescent="0.25">
      <c r="J44" s="47"/>
    </row>
    <row r="45" spans="2:37" ht="15" x14ac:dyDescent="0.25">
      <c r="E45" s="107"/>
      <c r="J45" s="47"/>
    </row>
  </sheetData>
  <sheetProtection algorithmName="SHA-512" hashValue="k7G39Q2T+yjKbiHWFWpUPKhuI0ZI2KqmWPs02M0cwB5UJGa5bGnZQ3dW9ufoGhOAuJ0KdAIrRcCNn98h/H35zg==" saltValue="8pYlbp8wZnMOAxqTiI4VSQ==" spinCount="100000" sheet="1" objects="1" scenarios="1"/>
  <mergeCells count="43">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7"/>
    <mergeCell ref="AE11:AF11"/>
    <mergeCell ref="M11:N11"/>
    <mergeCell ref="O11:P11"/>
    <mergeCell ref="Q11:R11"/>
    <mergeCell ref="S11:T11"/>
    <mergeCell ref="U11:V11"/>
    <mergeCell ref="W11:X11"/>
    <mergeCell ref="Y11:Z11"/>
    <mergeCell ref="AA11:AB11"/>
    <mergeCell ref="AC11:AD11"/>
    <mergeCell ref="B29:B32"/>
    <mergeCell ref="C29:C32"/>
    <mergeCell ref="AI34:AK34"/>
    <mergeCell ref="B42:P42"/>
    <mergeCell ref="B33:B34"/>
    <mergeCell ref="C33:D34"/>
    <mergeCell ref="E33:J33"/>
    <mergeCell ref="E34:J34"/>
  </mergeCells>
  <conditionalFormatting sqref="M30:N30">
    <cfRule type="cellIs" dxfId="12" priority="1" operator="greaterThan">
      <formula>"O"</formula>
    </cfRule>
  </conditionalFormatting>
  <conditionalFormatting sqref="O32:P32">
    <cfRule type="cellIs" dxfId="11" priority="2" operator="greaterThan">
      <formula>"O"</formula>
    </cfRule>
  </conditionalFormatting>
  <conditionalFormatting sqref="Q13:AH15 Q16:V16 X16:AH16 Q17:AH19 Q21:AH26 R20:AH20">
    <cfRule type="cellIs" dxfId="10" priority="40" operator="greaterThan">
      <formula>"O"</formula>
    </cfRule>
  </conditionalFormatting>
  <conditionalFormatting sqref="Q31:AH32">
    <cfRule type="cellIs" dxfId="9" priority="4" operator="greaterThan">
      <formula>"O"</formula>
    </cfRule>
  </conditionalFormatting>
  <conditionalFormatting sqref="R27:AH30">
    <cfRule type="cellIs" dxfId="8" priority="22" operator="greaterThan">
      <formula>"O"</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7207-A0FF-4A7E-80E1-17CA14B8B6EB}">
  <sheetPr>
    <tabColor theme="4" tint="0.39997558519241921"/>
  </sheetPr>
  <dimension ref="B2:AK39"/>
  <sheetViews>
    <sheetView showGridLines="0" topLeftCell="C10" zoomScale="55" zoomScaleNormal="55" workbookViewId="0">
      <pane xSplit="10" ySplit="4" topLeftCell="X14" activePane="bottomRight" state="frozen"/>
      <selection pane="topRight" activeCell="M10" sqref="M10"/>
      <selection pane="bottomLeft" activeCell="C14" sqref="C14"/>
      <selection pane="bottomRight" activeCell="AA14" sqref="AA14:AB2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65"/>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65"/>
      <c r="AI15" s="66">
        <f t="shared" si="0"/>
        <v>2</v>
      </c>
      <c r="AJ15" s="59">
        <f>L15+N15+P15+R15+T15+V15+X15+Z15+AB15+AD15+AF15+AH15</f>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65"/>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36"/>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3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65"/>
      <c r="AH20" s="65"/>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65"/>
      <c r="AH21" s="65"/>
      <c r="AI21" s="66">
        <f t="shared" si="3"/>
        <v>1</v>
      </c>
      <c r="AJ21" s="59">
        <f>L21+N21+P21+R21+T21+V21+X21+Z21+AB21+AD21+AF21+AH21</f>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65"/>
      <c r="AI22" s="58">
        <f t="shared" si="3"/>
        <v>2</v>
      </c>
      <c r="AJ22" s="59">
        <f>L22+N22+P22+R22+T22+V22+X22+Z22+AB22+AD22+AF22+AH22</f>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26"/>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3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36"/>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81">
        <v>1</v>
      </c>
      <c r="AF26" s="174"/>
      <c r="AG26" s="65"/>
      <c r="AH26" s="65"/>
      <c r="AI26" s="58">
        <f t="shared" si="4"/>
        <v>2</v>
      </c>
      <c r="AJ26" s="59">
        <f>L26+N26+P26+R26+T26+V26+X26+Z26+AB26+AD26+AF26+AH26</f>
        <v>1</v>
      </c>
      <c r="AK26" s="60">
        <f t="shared" si="1"/>
        <v>0.5</v>
      </c>
    </row>
    <row r="27" spans="2:37" s="46" customFormat="1" ht="31.5" customHeight="1" x14ac:dyDescent="0.25">
      <c r="B27" s="244" t="s">
        <v>256</v>
      </c>
      <c r="C27" s="298"/>
      <c r="D27" s="299"/>
      <c r="E27" s="302" t="s">
        <v>56</v>
      </c>
      <c r="F27" s="302"/>
      <c r="G27" s="302"/>
      <c r="H27" s="302"/>
      <c r="I27" s="302"/>
      <c r="J27" s="302"/>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0</v>
      </c>
      <c r="AE27" s="75">
        <f t="shared" si="5"/>
        <v>1</v>
      </c>
      <c r="AF27" s="76">
        <f t="shared" si="5"/>
        <v>0</v>
      </c>
      <c r="AG27" s="75">
        <f t="shared" si="5"/>
        <v>0</v>
      </c>
      <c r="AH27" s="76">
        <f t="shared" si="5"/>
        <v>0</v>
      </c>
      <c r="AI27" s="155">
        <f t="shared" si="5"/>
        <v>16</v>
      </c>
      <c r="AJ27" s="75">
        <f t="shared" si="5"/>
        <v>14</v>
      </c>
      <c r="AK27" s="45">
        <f>AVERAGE(AK13:AK26)</f>
        <v>0.90909090909090906</v>
      </c>
    </row>
    <row r="28" spans="2:37" s="46" customFormat="1" ht="31.5" customHeight="1" x14ac:dyDescent="0.25">
      <c r="B28" s="246"/>
      <c r="C28" s="300"/>
      <c r="D28" s="301"/>
      <c r="E28" s="302" t="s">
        <v>257</v>
      </c>
      <c r="F28" s="302"/>
      <c r="G28" s="302"/>
      <c r="H28" s="302"/>
      <c r="I28" s="302"/>
      <c r="J28" s="302"/>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14</v>
      </c>
      <c r="AE28" s="75">
        <f t="shared" si="6"/>
        <v>16</v>
      </c>
      <c r="AF28" s="76">
        <f t="shared" si="6"/>
        <v>14</v>
      </c>
      <c r="AG28" s="75">
        <f t="shared" si="6"/>
        <v>16</v>
      </c>
      <c r="AH28" s="76">
        <f t="shared" si="6"/>
        <v>14</v>
      </c>
      <c r="AI28" s="295"/>
      <c r="AJ28" s="296"/>
      <c r="AK28" s="29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306" t="s">
        <v>20</v>
      </c>
      <c r="C36" s="306"/>
      <c r="D36" s="306"/>
      <c r="E36" s="306"/>
      <c r="F36" s="306"/>
      <c r="G36" s="306"/>
      <c r="H36" s="306"/>
      <c r="I36" s="306"/>
      <c r="J36" s="306"/>
      <c r="K36" s="306"/>
      <c r="L36" s="306"/>
      <c r="M36" s="306"/>
      <c r="N36" s="306"/>
      <c r="O36" s="306"/>
      <c r="P36" s="306"/>
    </row>
    <row r="37" spans="2:16" ht="15" x14ac:dyDescent="0.25">
      <c r="J37" s="47"/>
    </row>
    <row r="38" spans="2:16" ht="15" x14ac:dyDescent="0.25">
      <c r="J38" s="47"/>
    </row>
    <row r="39" spans="2:16" ht="15" x14ac:dyDescent="0.25">
      <c r="E39" s="107"/>
      <c r="J39" s="47"/>
    </row>
  </sheetData>
  <sheetProtection algorithmName="SHA-512" hashValue="RXiHeG7pWdaGi9HJWP8I93fWAwCCmr6iegsLW9u2+L1LVHI4fEnvsCYfEToKh8ymvqK2SifVXHzJR3w5pbiWpw==" saltValue="zX5MfALYkqZoAq1uJlKWkQ=="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Q20:AH25 R26:AH26 R19:AH19">
    <cfRule type="cellIs" dxfId="7" priority="1" operator="greaterThan">
      <formula>"O"</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63510-4EC2-474F-A0EC-98C7DEB7CF8B}">
  <sheetPr>
    <tabColor theme="4" tint="0.39997558519241921"/>
  </sheetPr>
  <dimension ref="B2:AL45"/>
  <sheetViews>
    <sheetView showGridLines="0" topLeftCell="D7" zoomScale="55" zoomScaleNormal="55" workbookViewId="0">
      <pane xSplit="9" ySplit="7" topLeftCell="X14" activePane="bottomRight" state="frozen"/>
      <selection pane="topRight" activeCell="M7" sqref="M7"/>
      <selection pane="bottomLeft" activeCell="D14" sqref="D14"/>
      <selection pane="bottomRight" activeCell="AD9"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20" width="9.109375" style="2" customWidth="1"/>
    <col min="21" max="32" width="11.3320312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SUM(F14:F18)</f>
        <v>9</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65"/>
      <c r="AI14" s="66">
        <f t="shared" ref="AI14:AJ18" si="0">K14+M14+O14+Q14+S14+U14+W14+Y14+AA14+AC14+AE14+AG14</f>
        <v>1</v>
      </c>
      <c r="AJ14" s="59">
        <f t="shared" si="0"/>
        <v>1</v>
      </c>
      <c r="AK14" s="60">
        <f t="shared" ref="AK14:AK32"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65"/>
      <c r="AI15" s="66">
        <f t="shared" si="0"/>
        <v>2</v>
      </c>
      <c r="AJ15" s="59">
        <f t="shared" si="0"/>
        <v>1</v>
      </c>
      <c r="AK15" s="60">
        <f t="shared" si="1"/>
        <v>0.5</v>
      </c>
    </row>
    <row r="16" spans="2:37" s="67" customFormat="1" ht="95.4" customHeight="1" x14ac:dyDescent="0.25">
      <c r="B16" s="86"/>
      <c r="C16" s="259"/>
      <c r="D16" s="68">
        <v>7</v>
      </c>
      <c r="E16" s="71" t="s">
        <v>92</v>
      </c>
      <c r="F16" s="70">
        <v>3</v>
      </c>
      <c r="G16" s="56" t="s">
        <v>93</v>
      </c>
      <c r="H16" s="98" t="s">
        <v>94</v>
      </c>
      <c r="I16" s="61" t="s">
        <v>95</v>
      </c>
      <c r="J16" s="56" t="s">
        <v>68</v>
      </c>
      <c r="K16" s="64"/>
      <c r="L16" s="64"/>
      <c r="M16" s="64"/>
      <c r="N16" s="64"/>
      <c r="O16" s="64"/>
      <c r="P16" s="64"/>
      <c r="Q16" s="81">
        <v>1</v>
      </c>
      <c r="R16" s="65">
        <v>1</v>
      </c>
      <c r="S16" s="81">
        <v>1</v>
      </c>
      <c r="T16" s="102">
        <v>1</v>
      </c>
      <c r="U16" s="102"/>
      <c r="V16" s="102"/>
      <c r="W16" s="104"/>
      <c r="X16" s="102"/>
      <c r="Y16" s="102"/>
      <c r="Z16" s="102"/>
      <c r="AA16" s="209">
        <v>1</v>
      </c>
      <c r="AB16" s="210">
        <v>1</v>
      </c>
      <c r="AC16" s="65"/>
      <c r="AD16" s="174"/>
      <c r="AE16" s="65"/>
      <c r="AF16" s="174"/>
      <c r="AG16" s="65"/>
      <c r="AH16" s="65"/>
      <c r="AI16" s="66">
        <f t="shared" si="0"/>
        <v>3</v>
      </c>
      <c r="AJ16" s="34">
        <f t="shared" si="0"/>
        <v>3</v>
      </c>
      <c r="AK16" s="60">
        <f>AJ16/AI16</f>
        <v>1</v>
      </c>
    </row>
    <row r="17" spans="2:38" s="67" customFormat="1" ht="49.95" customHeight="1" x14ac:dyDescent="0.25">
      <c r="B17" s="55"/>
      <c r="C17" s="248"/>
      <c r="D17" s="68">
        <v>9</v>
      </c>
      <c r="E17" s="61" t="s">
        <v>98</v>
      </c>
      <c r="F17" s="70">
        <v>2</v>
      </c>
      <c r="G17" s="56" t="s">
        <v>84</v>
      </c>
      <c r="H17" s="68" t="s">
        <v>88</v>
      </c>
      <c r="I17" s="61" t="s">
        <v>99</v>
      </c>
      <c r="J17" s="56" t="s">
        <v>68</v>
      </c>
      <c r="K17" s="64"/>
      <c r="L17" s="64"/>
      <c r="M17" s="64"/>
      <c r="N17" s="64"/>
      <c r="O17" s="64"/>
      <c r="P17" s="64"/>
      <c r="Q17" s="65"/>
      <c r="R17" s="65"/>
      <c r="S17" s="81">
        <v>1</v>
      </c>
      <c r="T17" s="65">
        <v>1</v>
      </c>
      <c r="U17" s="102"/>
      <c r="V17" s="65"/>
      <c r="W17" s="65"/>
      <c r="X17" s="65"/>
      <c r="Y17" s="65"/>
      <c r="Z17" s="65"/>
      <c r="AA17" s="209">
        <v>1</v>
      </c>
      <c r="AB17" s="210">
        <v>1</v>
      </c>
      <c r="AC17" s="65"/>
      <c r="AD17" s="174"/>
      <c r="AE17" s="65"/>
      <c r="AF17" s="174"/>
      <c r="AG17" s="65"/>
      <c r="AH17" s="65"/>
      <c r="AI17" s="66">
        <f t="shared" si="0"/>
        <v>2</v>
      </c>
      <c r="AJ17" s="59">
        <f t="shared" si="0"/>
        <v>2</v>
      </c>
      <c r="AK17" s="60">
        <f t="shared" si="1"/>
        <v>1</v>
      </c>
    </row>
    <row r="18" spans="2:38" s="67" customFormat="1" ht="94.95" customHeight="1" x14ac:dyDescent="0.25">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36"/>
      <c r="V18" s="36"/>
      <c r="W18" s="36"/>
      <c r="X18" s="36"/>
      <c r="Y18" s="36"/>
      <c r="Z18" s="36"/>
      <c r="AA18" s="212"/>
      <c r="AB18" s="212"/>
      <c r="AC18" s="36"/>
      <c r="AD18" s="175"/>
      <c r="AE18" s="36"/>
      <c r="AF18" s="175"/>
      <c r="AG18" s="36"/>
      <c r="AH18" s="36"/>
      <c r="AI18" s="58">
        <f t="shared" si="0"/>
        <v>1</v>
      </c>
      <c r="AJ18" s="59">
        <f t="shared" si="0"/>
        <v>1</v>
      </c>
      <c r="AK18" s="60">
        <f t="shared" si="1"/>
        <v>1</v>
      </c>
    </row>
    <row r="19" spans="2:38" s="67" customFormat="1" ht="22.5" customHeight="1" x14ac:dyDescent="0.25">
      <c r="B19" s="27" t="s">
        <v>107</v>
      </c>
      <c r="C19" s="106">
        <v>0.25</v>
      </c>
      <c r="D19" s="28"/>
      <c r="E19" s="29" t="s">
        <v>108</v>
      </c>
      <c r="F19" s="151">
        <f>SUM(F20:F24)</f>
        <v>7</v>
      </c>
      <c r="G19" s="29"/>
      <c r="H19" s="30"/>
      <c r="I19" s="29"/>
      <c r="J19" s="31"/>
      <c r="K19" s="22"/>
      <c r="L19" s="23"/>
      <c r="M19" s="22"/>
      <c r="N19" s="23"/>
      <c r="O19" s="22"/>
      <c r="P19" s="23"/>
      <c r="Q19" s="32"/>
      <c r="R19" s="33"/>
      <c r="S19" s="32"/>
      <c r="T19" s="33"/>
      <c r="U19" s="32"/>
      <c r="V19" s="33"/>
      <c r="W19" s="32"/>
      <c r="X19" s="33"/>
      <c r="Y19" s="32"/>
      <c r="Z19" s="33"/>
      <c r="AA19" s="207"/>
      <c r="AB19" s="208"/>
      <c r="AC19" s="32"/>
      <c r="AD19" s="173"/>
      <c r="AE19" s="32"/>
      <c r="AF19" s="173"/>
      <c r="AG19" s="32"/>
      <c r="AH19" s="33"/>
      <c r="AI19" s="58"/>
      <c r="AJ19" s="33"/>
      <c r="AK19" s="33"/>
    </row>
    <row r="20" spans="2:38" s="67" customFormat="1" ht="144.6" customHeight="1" x14ac:dyDescent="0.25">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59"/>
      <c r="V20" s="65">
        <v>0</v>
      </c>
      <c r="W20" s="59"/>
      <c r="X20" s="101"/>
      <c r="Y20" s="59"/>
      <c r="Z20" s="101"/>
      <c r="AA20" s="213"/>
      <c r="AB20" s="214"/>
      <c r="AC20" s="65"/>
      <c r="AD20" s="176"/>
      <c r="AE20" s="59"/>
      <c r="AF20" s="176"/>
      <c r="AG20" s="59"/>
      <c r="AH20" s="101"/>
      <c r="AI20" s="66">
        <f>K20+M20+O20+Q20+S20+U20+W20+Y20+AA20+AC20+AE20+AG20</f>
        <v>1</v>
      </c>
      <c r="AJ20" s="59">
        <f>L20+N20+P20+R20+T20+V20+X20+Z20+AB20+AD20+AF20+AH20</f>
        <v>1</v>
      </c>
      <c r="AK20" s="60">
        <f t="shared" ref="AK20" si="2">AJ20/AI20</f>
        <v>1</v>
      </c>
    </row>
    <row r="21" spans="2:38"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65"/>
      <c r="V21" s="65">
        <v>0</v>
      </c>
      <c r="W21" s="65"/>
      <c r="X21" s="65"/>
      <c r="Y21" s="65"/>
      <c r="Z21" s="65"/>
      <c r="AA21" s="210"/>
      <c r="AB21" s="210"/>
      <c r="AC21" s="65"/>
      <c r="AD21" s="174"/>
      <c r="AE21" s="65"/>
      <c r="AF21" s="174"/>
      <c r="AG21" s="65"/>
      <c r="AH21" s="65"/>
      <c r="AI21" s="66">
        <f t="shared" ref="AI21:AJ24" si="3">K21+M21+O21+Q21+S21+U21+W21+Y21+AA21+AC21+AE21+AG21</f>
        <v>2</v>
      </c>
      <c r="AJ21" s="59">
        <f t="shared" si="3"/>
        <v>2</v>
      </c>
      <c r="AK21" s="60">
        <f t="shared" si="1"/>
        <v>1</v>
      </c>
    </row>
    <row r="22" spans="2:38" s="67" customFormat="1" ht="121.5" customHeight="1" x14ac:dyDescent="0.25">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65">
        <v>0</v>
      </c>
      <c r="U22" s="65"/>
      <c r="V22" s="65">
        <v>0</v>
      </c>
      <c r="W22" s="65"/>
      <c r="X22" s="65">
        <v>0</v>
      </c>
      <c r="Y22" s="81">
        <v>1</v>
      </c>
      <c r="Z22" s="65">
        <v>1</v>
      </c>
      <c r="AA22" s="210"/>
      <c r="AB22" s="210"/>
      <c r="AC22" s="65"/>
      <c r="AD22" s="174"/>
      <c r="AE22" s="65"/>
      <c r="AF22" s="174"/>
      <c r="AG22" s="65"/>
      <c r="AH22" s="65"/>
      <c r="AI22" s="66">
        <f t="shared" si="3"/>
        <v>1</v>
      </c>
      <c r="AJ22" s="59">
        <f t="shared" si="3"/>
        <v>1</v>
      </c>
      <c r="AK22" s="60">
        <f t="shared" si="1"/>
        <v>1</v>
      </c>
    </row>
    <row r="23" spans="2:38" s="67" customFormat="1" ht="72.75" customHeight="1" x14ac:dyDescent="0.25">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65"/>
      <c r="V23" s="65"/>
      <c r="W23" s="81">
        <v>2</v>
      </c>
      <c r="X23" s="65">
        <v>2</v>
      </c>
      <c r="Y23" s="65"/>
      <c r="Z23" s="65"/>
      <c r="AA23" s="210"/>
      <c r="AB23" s="210"/>
      <c r="AC23" s="65"/>
      <c r="AD23" s="174"/>
      <c r="AE23" s="65"/>
      <c r="AF23" s="174"/>
      <c r="AG23" s="65"/>
      <c r="AH23" s="65"/>
      <c r="AI23" s="58">
        <f t="shared" si="3"/>
        <v>2</v>
      </c>
      <c r="AJ23" s="59">
        <f t="shared" si="3"/>
        <v>2</v>
      </c>
      <c r="AK23" s="60">
        <f t="shared" si="1"/>
        <v>1</v>
      </c>
    </row>
    <row r="24" spans="2:38" s="67" customFormat="1" ht="70.2" customHeight="1" x14ac:dyDescent="0.25">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80">
        <v>1</v>
      </c>
      <c r="V24" s="26">
        <v>1</v>
      </c>
      <c r="W24" s="26"/>
      <c r="X24" s="26"/>
      <c r="Y24" s="26"/>
      <c r="Z24" s="26"/>
      <c r="AA24" s="206"/>
      <c r="AB24" s="206"/>
      <c r="AC24" s="26"/>
      <c r="AD24" s="172"/>
      <c r="AE24" s="26"/>
      <c r="AF24" s="172"/>
      <c r="AG24" s="26"/>
      <c r="AH24" s="26"/>
      <c r="AI24" s="58">
        <f t="shared" si="3"/>
        <v>1</v>
      </c>
      <c r="AJ24" s="59">
        <f t="shared" si="3"/>
        <v>1</v>
      </c>
      <c r="AK24" s="60">
        <f t="shared" si="1"/>
        <v>1</v>
      </c>
    </row>
    <row r="25" spans="2:38" s="67" customFormat="1" ht="22.5" customHeight="1" x14ac:dyDescent="0.25">
      <c r="B25" s="27" t="s">
        <v>155</v>
      </c>
      <c r="C25" s="106">
        <v>0.25</v>
      </c>
      <c r="D25" s="28"/>
      <c r="E25" s="29"/>
      <c r="F25" s="151">
        <f>SUM(F26:F28)</f>
        <v>6</v>
      </c>
      <c r="G25" s="29"/>
      <c r="H25" s="30"/>
      <c r="I25" s="29"/>
      <c r="J25" s="31"/>
      <c r="K25" s="22"/>
      <c r="L25" s="23"/>
      <c r="M25" s="22"/>
      <c r="N25" s="23"/>
      <c r="O25" s="22"/>
      <c r="P25" s="23"/>
      <c r="Q25" s="32"/>
      <c r="R25" s="33"/>
      <c r="S25" s="32"/>
      <c r="T25" s="33"/>
      <c r="U25" s="32"/>
      <c r="V25" s="33"/>
      <c r="W25" s="32"/>
      <c r="X25" s="33"/>
      <c r="Y25" s="32"/>
      <c r="Z25" s="33"/>
      <c r="AA25" s="207"/>
      <c r="AB25" s="208"/>
      <c r="AC25" s="32"/>
      <c r="AD25" s="173"/>
      <c r="AE25" s="32"/>
      <c r="AF25" s="173"/>
      <c r="AG25" s="32"/>
      <c r="AH25" s="33"/>
      <c r="AI25" s="58"/>
      <c r="AJ25" s="33"/>
      <c r="AK25" s="33"/>
    </row>
    <row r="26" spans="2:38"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82">
        <v>1</v>
      </c>
      <c r="V26" s="36">
        <v>1</v>
      </c>
      <c r="W26" s="36"/>
      <c r="X26" s="36"/>
      <c r="Y26" s="36"/>
      <c r="Z26" s="36"/>
      <c r="AA26" s="212"/>
      <c r="AB26" s="212"/>
      <c r="AC26" s="36"/>
      <c r="AD26" s="175"/>
      <c r="AE26" s="36"/>
      <c r="AF26" s="175"/>
      <c r="AG26" s="36"/>
      <c r="AH26" s="36"/>
      <c r="AI26" s="58">
        <f t="shared" ref="AI26:AI28" si="4">K26+M26+O26+Q26+S26+U26+W26+Y26+AA26+AC26+AE26+AG26</f>
        <v>1</v>
      </c>
      <c r="AJ26" s="59">
        <f>L26+N26+P26+R26+T26+V26+X26+Z26+AB26+AD26+AF26+AH26</f>
        <v>1</v>
      </c>
      <c r="AK26" s="60">
        <f t="shared" si="1"/>
        <v>1</v>
      </c>
    </row>
    <row r="27" spans="2:38" s="67" customFormat="1" ht="116.25" customHeight="1" x14ac:dyDescent="0.25">
      <c r="B27" s="313" t="s">
        <v>160</v>
      </c>
      <c r="C27" s="313" t="s">
        <v>161</v>
      </c>
      <c r="D27" s="93">
        <v>25</v>
      </c>
      <c r="E27" s="71" t="s">
        <v>168</v>
      </c>
      <c r="F27" s="57">
        <v>3</v>
      </c>
      <c r="G27" s="93" t="s">
        <v>169</v>
      </c>
      <c r="H27" s="93" t="s">
        <v>170</v>
      </c>
      <c r="I27" s="61" t="s">
        <v>171</v>
      </c>
      <c r="J27" s="56" t="s">
        <v>68</v>
      </c>
      <c r="K27" s="64"/>
      <c r="L27" s="64"/>
      <c r="M27" s="64"/>
      <c r="N27" s="64"/>
      <c r="O27" s="64"/>
      <c r="P27" s="64"/>
      <c r="Q27" s="81">
        <v>1</v>
      </c>
      <c r="R27" s="65">
        <v>1</v>
      </c>
      <c r="S27" s="102"/>
      <c r="T27" s="65"/>
      <c r="U27" s="65"/>
      <c r="V27" s="65"/>
      <c r="W27" s="81">
        <v>1</v>
      </c>
      <c r="X27" s="65">
        <v>1</v>
      </c>
      <c r="Y27" s="65"/>
      <c r="Z27" s="65"/>
      <c r="AA27" s="210"/>
      <c r="AB27" s="210"/>
      <c r="AC27" s="81">
        <v>1</v>
      </c>
      <c r="AD27" s="174"/>
      <c r="AE27" s="65"/>
      <c r="AF27" s="174"/>
      <c r="AG27" s="65"/>
      <c r="AH27" s="65"/>
      <c r="AI27" s="58">
        <f t="shared" si="4"/>
        <v>3</v>
      </c>
      <c r="AJ27" s="59">
        <f>L27+N27+P27+R27+T27+V27+X27+Z27+AB27+AD27+AF27+AH27</f>
        <v>2</v>
      </c>
      <c r="AK27" s="60">
        <f t="shared" si="1"/>
        <v>0.66666666666666663</v>
      </c>
    </row>
    <row r="28" spans="2:38" s="67" customFormat="1" ht="81.75" customHeight="1" x14ac:dyDescent="0.25">
      <c r="B28" s="313"/>
      <c r="C28" s="313"/>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65"/>
      <c r="Y28" s="65"/>
      <c r="Z28" s="65"/>
      <c r="AA28" s="210"/>
      <c r="AB28" s="210"/>
      <c r="AC28" s="65"/>
      <c r="AD28" s="174"/>
      <c r="AE28" s="81">
        <v>1</v>
      </c>
      <c r="AF28" s="174"/>
      <c r="AG28" s="65"/>
      <c r="AH28" s="65"/>
      <c r="AI28" s="58">
        <f t="shared" si="4"/>
        <v>2</v>
      </c>
      <c r="AJ28" s="59">
        <f>L28+N28+P28+R28+T28+V28+X28+Z28+AB28+AD28+AF28+AH28</f>
        <v>1</v>
      </c>
      <c r="AK28" s="60">
        <f t="shared" si="1"/>
        <v>0.5</v>
      </c>
    </row>
    <row r="29" spans="2:38" s="67" customFormat="1" ht="39" customHeight="1" x14ac:dyDescent="0.25">
      <c r="B29" s="48" t="s">
        <v>214</v>
      </c>
      <c r="C29" s="160">
        <v>0.2225</v>
      </c>
      <c r="D29" s="28"/>
      <c r="E29" s="29"/>
      <c r="F29" s="151">
        <f>SUM(F30:F32)</f>
        <v>3.25</v>
      </c>
      <c r="G29" s="29"/>
      <c r="H29" s="30"/>
      <c r="I29" s="29"/>
      <c r="J29" s="31"/>
      <c r="K29" s="22"/>
      <c r="L29" s="23"/>
      <c r="M29" s="22"/>
      <c r="N29" s="23"/>
      <c r="O29" s="22"/>
      <c r="P29" s="23"/>
      <c r="Q29" s="32"/>
      <c r="R29" s="33"/>
      <c r="S29" s="32"/>
      <c r="T29" s="33"/>
      <c r="U29" s="32"/>
      <c r="V29" s="33"/>
      <c r="W29" s="32"/>
      <c r="X29" s="33"/>
      <c r="Y29" s="32"/>
      <c r="Z29" s="33"/>
      <c r="AA29" s="207"/>
      <c r="AB29" s="208"/>
      <c r="AC29" s="32"/>
      <c r="AD29" s="173"/>
      <c r="AE29" s="32"/>
      <c r="AF29" s="173"/>
      <c r="AG29" s="32"/>
      <c r="AH29" s="33"/>
      <c r="AI29" s="58"/>
      <c r="AJ29" s="33"/>
      <c r="AK29" s="33"/>
      <c r="AL29" s="159"/>
    </row>
    <row r="30" spans="2:38" s="67" customFormat="1" ht="85.2" customHeight="1" x14ac:dyDescent="0.25">
      <c r="B30" s="252" t="s">
        <v>266</v>
      </c>
      <c r="C30" s="252" t="s">
        <v>216</v>
      </c>
      <c r="D30" s="90">
        <v>39</v>
      </c>
      <c r="E30" s="87" t="s">
        <v>222</v>
      </c>
      <c r="F30" s="57">
        <v>0.75</v>
      </c>
      <c r="G30" s="93" t="s">
        <v>169</v>
      </c>
      <c r="H30" s="91" t="s">
        <v>223</v>
      </c>
      <c r="I30" s="61" t="s">
        <v>224</v>
      </c>
      <c r="J30" s="56" t="s">
        <v>68</v>
      </c>
      <c r="K30" s="64"/>
      <c r="L30" s="64"/>
      <c r="M30" s="64"/>
      <c r="N30" s="64"/>
      <c r="O30" s="153">
        <v>0.75</v>
      </c>
      <c r="P30" s="65">
        <v>0.75</v>
      </c>
      <c r="Q30" s="65"/>
      <c r="R30" s="65"/>
      <c r="S30" s="65"/>
      <c r="T30" s="65"/>
      <c r="U30" s="65"/>
      <c r="V30" s="65"/>
      <c r="W30" s="65"/>
      <c r="X30" s="65"/>
      <c r="Y30" s="65"/>
      <c r="Z30" s="65"/>
      <c r="AA30" s="210"/>
      <c r="AB30" s="210"/>
      <c r="AC30" s="65"/>
      <c r="AD30" s="174"/>
      <c r="AE30" s="65"/>
      <c r="AF30" s="174"/>
      <c r="AG30" s="65"/>
      <c r="AH30" s="65"/>
      <c r="AI30" s="154">
        <f t="shared" ref="AI30:AJ32" si="5">K30+M30+O30+Q30+S30+U30+W30+Y30+AA30+AC30+AE30+AG30</f>
        <v>0.75</v>
      </c>
      <c r="AJ30" s="59">
        <f t="shared" si="5"/>
        <v>0.75</v>
      </c>
      <c r="AK30" s="60">
        <f t="shared" si="1"/>
        <v>1</v>
      </c>
    </row>
    <row r="31" spans="2:38" s="67" customFormat="1" ht="114.75" customHeight="1" x14ac:dyDescent="0.25">
      <c r="B31" s="252"/>
      <c r="C31" s="252"/>
      <c r="D31" s="57">
        <v>42</v>
      </c>
      <c r="E31" s="41" t="s">
        <v>232</v>
      </c>
      <c r="F31" s="57">
        <v>1.5</v>
      </c>
      <c r="G31" s="93" t="s">
        <v>169</v>
      </c>
      <c r="H31" s="93" t="s">
        <v>233</v>
      </c>
      <c r="I31" s="61" t="s">
        <v>234</v>
      </c>
      <c r="J31" s="56" t="s">
        <v>68</v>
      </c>
      <c r="K31" s="64"/>
      <c r="L31" s="64"/>
      <c r="M31" s="64"/>
      <c r="N31" s="64"/>
      <c r="O31" s="64"/>
      <c r="P31" s="64"/>
      <c r="Q31" s="81">
        <v>0.5</v>
      </c>
      <c r="R31" s="65">
        <v>0.5</v>
      </c>
      <c r="S31" s="65"/>
      <c r="T31" s="65"/>
      <c r="U31" s="65"/>
      <c r="V31" s="65"/>
      <c r="W31" s="81">
        <v>0.5</v>
      </c>
      <c r="X31" s="65">
        <v>0.5</v>
      </c>
      <c r="Y31" s="65"/>
      <c r="Z31" s="65"/>
      <c r="AA31" s="210"/>
      <c r="AB31" s="210"/>
      <c r="AC31" s="81">
        <v>0.5</v>
      </c>
      <c r="AD31" s="174"/>
      <c r="AE31" s="65"/>
      <c r="AF31" s="174"/>
      <c r="AG31" s="65"/>
      <c r="AH31" s="65"/>
      <c r="AI31" s="58">
        <f t="shared" si="5"/>
        <v>1.5</v>
      </c>
      <c r="AJ31" s="59">
        <f t="shared" si="5"/>
        <v>1</v>
      </c>
      <c r="AK31" s="60">
        <f t="shared" si="1"/>
        <v>0.66666666666666663</v>
      </c>
    </row>
    <row r="32" spans="2:38" s="67" customFormat="1" ht="53.4" customHeight="1" x14ac:dyDescent="0.25">
      <c r="B32" s="253"/>
      <c r="C32" s="253"/>
      <c r="D32" s="72">
        <v>43</v>
      </c>
      <c r="E32" s="71" t="s">
        <v>235</v>
      </c>
      <c r="F32" s="62">
        <v>1</v>
      </c>
      <c r="G32" s="72" t="s">
        <v>93</v>
      </c>
      <c r="H32" s="72" t="s">
        <v>236</v>
      </c>
      <c r="I32" s="71" t="s">
        <v>237</v>
      </c>
      <c r="J32" s="108" t="s">
        <v>68</v>
      </c>
      <c r="K32" s="64"/>
      <c r="L32" s="64"/>
      <c r="M32" s="64"/>
      <c r="N32" s="64"/>
      <c r="O32" s="64"/>
      <c r="P32" s="64"/>
      <c r="Q32" s="65"/>
      <c r="R32" s="65"/>
      <c r="S32" s="65"/>
      <c r="T32" s="65"/>
      <c r="U32" s="65"/>
      <c r="V32" s="65"/>
      <c r="W32" s="81">
        <v>1</v>
      </c>
      <c r="X32" s="65">
        <v>1</v>
      </c>
      <c r="Y32" s="65"/>
      <c r="Z32" s="65"/>
      <c r="AA32" s="210"/>
      <c r="AB32" s="210"/>
      <c r="AC32" s="65"/>
      <c r="AD32" s="174"/>
      <c r="AE32" s="65"/>
      <c r="AF32" s="174"/>
      <c r="AG32" s="65"/>
      <c r="AH32" s="65"/>
      <c r="AI32" s="58">
        <f t="shared" si="5"/>
        <v>1</v>
      </c>
      <c r="AJ32" s="59">
        <f t="shared" si="5"/>
        <v>1</v>
      </c>
      <c r="AK32" s="109">
        <f t="shared" si="1"/>
        <v>1</v>
      </c>
    </row>
    <row r="33" spans="2:37" s="46" customFormat="1" ht="31.5" customHeight="1" x14ac:dyDescent="0.25">
      <c r="B33" s="244" t="s">
        <v>256</v>
      </c>
      <c r="C33" s="298"/>
      <c r="D33" s="299"/>
      <c r="E33" s="302" t="s">
        <v>56</v>
      </c>
      <c r="F33" s="302"/>
      <c r="G33" s="302"/>
      <c r="H33" s="302"/>
      <c r="I33" s="302"/>
      <c r="J33" s="302"/>
      <c r="K33" s="44">
        <f t="shared" ref="K33:AJ33" si="6">SUM(K13:K32)</f>
        <v>0</v>
      </c>
      <c r="L33" s="44">
        <f t="shared" si="6"/>
        <v>0</v>
      </c>
      <c r="M33" s="155">
        <f t="shared" si="6"/>
        <v>0</v>
      </c>
      <c r="N33" s="185">
        <f t="shared" si="6"/>
        <v>0</v>
      </c>
      <c r="O33" s="155">
        <f t="shared" si="6"/>
        <v>0.75</v>
      </c>
      <c r="P33" s="185">
        <f t="shared" si="6"/>
        <v>0.75</v>
      </c>
      <c r="Q33" s="155">
        <f t="shared" si="6"/>
        <v>4.5</v>
      </c>
      <c r="R33" s="185">
        <f t="shared" si="6"/>
        <v>4.5</v>
      </c>
      <c r="S33" s="155">
        <f t="shared" si="6"/>
        <v>6</v>
      </c>
      <c r="T33" s="185">
        <f t="shared" si="6"/>
        <v>6</v>
      </c>
      <c r="U33" s="155">
        <f t="shared" si="6"/>
        <v>2</v>
      </c>
      <c r="V33" s="185">
        <f t="shared" si="6"/>
        <v>2</v>
      </c>
      <c r="W33" s="155">
        <f t="shared" si="6"/>
        <v>5.5</v>
      </c>
      <c r="X33" s="185">
        <f t="shared" si="6"/>
        <v>5.5</v>
      </c>
      <c r="Y33" s="155">
        <f t="shared" si="6"/>
        <v>1</v>
      </c>
      <c r="Z33" s="185">
        <f t="shared" si="6"/>
        <v>1</v>
      </c>
      <c r="AA33" s="155">
        <f t="shared" si="6"/>
        <v>2</v>
      </c>
      <c r="AB33" s="185">
        <f t="shared" si="6"/>
        <v>2</v>
      </c>
      <c r="AC33" s="155">
        <f t="shared" si="6"/>
        <v>2.5</v>
      </c>
      <c r="AD33" s="185">
        <f t="shared" si="6"/>
        <v>0</v>
      </c>
      <c r="AE33" s="155">
        <f t="shared" si="6"/>
        <v>1</v>
      </c>
      <c r="AF33" s="185">
        <f t="shared" si="6"/>
        <v>0</v>
      </c>
      <c r="AG33" s="155">
        <f t="shared" si="6"/>
        <v>0</v>
      </c>
      <c r="AH33" s="185">
        <f t="shared" si="6"/>
        <v>0</v>
      </c>
      <c r="AI33" s="155">
        <f t="shared" si="6"/>
        <v>25.25</v>
      </c>
      <c r="AJ33" s="155">
        <f t="shared" si="6"/>
        <v>21.75</v>
      </c>
      <c r="AK33" s="45">
        <f>AVERAGE(AK13:AK32)</f>
        <v>0.89583333333333326</v>
      </c>
    </row>
    <row r="34" spans="2:37" s="46" customFormat="1" ht="31.5" customHeight="1" x14ac:dyDescent="0.25">
      <c r="B34" s="246"/>
      <c r="C34" s="300"/>
      <c r="D34" s="301"/>
      <c r="E34" s="302" t="s">
        <v>257</v>
      </c>
      <c r="F34" s="302"/>
      <c r="G34" s="302"/>
      <c r="H34" s="302"/>
      <c r="I34" s="302"/>
      <c r="J34" s="302"/>
      <c r="K34" s="44">
        <f>SUM(K13:K33)</f>
        <v>0</v>
      </c>
      <c r="L34" s="44">
        <f>SUM(L13:L33)</f>
        <v>0</v>
      </c>
      <c r="M34" s="155">
        <f>+M33</f>
        <v>0</v>
      </c>
      <c r="N34" s="185">
        <f>+N33</f>
        <v>0</v>
      </c>
      <c r="O34" s="155">
        <f>+O33+M34</f>
        <v>0.75</v>
      </c>
      <c r="P34" s="185">
        <f>+P33+N34</f>
        <v>0.75</v>
      </c>
      <c r="Q34" s="155">
        <f>+Q33+O34</f>
        <v>5.25</v>
      </c>
      <c r="R34" s="185">
        <f>+R33+P34</f>
        <v>5.25</v>
      </c>
      <c r="S34" s="155">
        <f>Q34+S33</f>
        <v>11.25</v>
      </c>
      <c r="T34" s="185">
        <f t="shared" ref="T34:AH34" si="7">+R34+T33</f>
        <v>11.25</v>
      </c>
      <c r="U34" s="155">
        <f t="shared" si="7"/>
        <v>13.25</v>
      </c>
      <c r="V34" s="185">
        <f t="shared" si="7"/>
        <v>13.25</v>
      </c>
      <c r="W34" s="155">
        <f t="shared" si="7"/>
        <v>18.75</v>
      </c>
      <c r="X34" s="185">
        <f t="shared" si="7"/>
        <v>18.75</v>
      </c>
      <c r="Y34" s="155">
        <f t="shared" si="7"/>
        <v>19.75</v>
      </c>
      <c r="Z34" s="185">
        <f t="shared" si="7"/>
        <v>19.75</v>
      </c>
      <c r="AA34" s="155">
        <f t="shared" si="7"/>
        <v>21.75</v>
      </c>
      <c r="AB34" s="185">
        <f t="shared" si="7"/>
        <v>21.75</v>
      </c>
      <c r="AC34" s="155">
        <f t="shared" si="7"/>
        <v>24.25</v>
      </c>
      <c r="AD34" s="185">
        <f t="shared" si="7"/>
        <v>21.75</v>
      </c>
      <c r="AE34" s="155">
        <f t="shared" si="7"/>
        <v>25.25</v>
      </c>
      <c r="AF34" s="185">
        <f t="shared" si="7"/>
        <v>21.75</v>
      </c>
      <c r="AG34" s="155">
        <f t="shared" si="7"/>
        <v>25.25</v>
      </c>
      <c r="AH34" s="185">
        <f t="shared" si="7"/>
        <v>21.75</v>
      </c>
      <c r="AI34" s="295"/>
      <c r="AJ34" s="296"/>
      <c r="AK34" s="297"/>
    </row>
    <row r="35" spans="2:37" ht="15" x14ac:dyDescent="0.25">
      <c r="J35" s="47"/>
    </row>
    <row r="36" spans="2:37" ht="17.399999999999999" x14ac:dyDescent="0.3">
      <c r="B36" s="50" t="s">
        <v>258</v>
      </c>
      <c r="J36" s="47"/>
    </row>
    <row r="37" spans="2:37" ht="20.399999999999999" x14ac:dyDescent="0.35">
      <c r="B37" s="51" t="s">
        <v>259</v>
      </c>
      <c r="J37" s="47"/>
      <c r="AI37" s="156"/>
    </row>
    <row r="38" spans="2:37" ht="20.399999999999999" x14ac:dyDescent="0.35">
      <c r="B38" s="51" t="s">
        <v>260</v>
      </c>
      <c r="J38" s="47"/>
    </row>
    <row r="39" spans="2:37" ht="18" x14ac:dyDescent="0.35">
      <c r="B39" s="145" t="s">
        <v>261</v>
      </c>
      <c r="J39" s="47"/>
    </row>
    <row r="40" spans="2:37" ht="18" x14ac:dyDescent="0.35">
      <c r="B40" s="145" t="s">
        <v>262</v>
      </c>
      <c r="J40" s="47"/>
    </row>
    <row r="41" spans="2:37" ht="15" x14ac:dyDescent="0.25">
      <c r="J41" s="47"/>
    </row>
    <row r="42" spans="2:37" ht="15" customHeight="1" x14ac:dyDescent="0.25">
      <c r="B42" s="306" t="s">
        <v>20</v>
      </c>
      <c r="C42" s="306"/>
      <c r="D42" s="306"/>
      <c r="E42" s="306"/>
      <c r="F42" s="306"/>
      <c r="G42" s="306"/>
      <c r="H42" s="306"/>
      <c r="I42" s="306"/>
      <c r="J42" s="306"/>
      <c r="K42" s="306"/>
      <c r="L42" s="306"/>
      <c r="M42" s="306"/>
      <c r="N42" s="306"/>
      <c r="O42" s="306"/>
      <c r="P42" s="306"/>
    </row>
    <row r="43" spans="2:37" ht="15" x14ac:dyDescent="0.25">
      <c r="J43" s="47"/>
    </row>
    <row r="44" spans="2:37" ht="15" x14ac:dyDescent="0.25">
      <c r="J44" s="47"/>
    </row>
    <row r="45" spans="2:37" ht="15" x14ac:dyDescent="0.25">
      <c r="E45" s="107"/>
      <c r="J45" s="47"/>
    </row>
  </sheetData>
  <sheetProtection algorithmName="SHA-512" hashValue="9toGJv3a0sQzqCOj7DyQZH3f+xuJgOToHCP+0Kwojd5V7LnTB2OWQgAWjNExxTxMxLZ/YdnNhxFqUrh+L3mq0w==" saltValue="95nIhDI+Y7+N5l7UNweTpw==" spinCount="100000" sheet="1" objects="1" scenarios="1"/>
  <mergeCells count="45">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7"/>
    <mergeCell ref="AE11:AF11"/>
    <mergeCell ref="M11:N11"/>
    <mergeCell ref="O11:P11"/>
    <mergeCell ref="Q11:R11"/>
    <mergeCell ref="S11:T11"/>
    <mergeCell ref="U11:V11"/>
    <mergeCell ref="W11:X11"/>
    <mergeCell ref="Y11:Z11"/>
    <mergeCell ref="AA11:AB11"/>
    <mergeCell ref="AC11:AD11"/>
    <mergeCell ref="B27:B28"/>
    <mergeCell ref="C27:C28"/>
    <mergeCell ref="AI34:AK34"/>
    <mergeCell ref="B42:P42"/>
    <mergeCell ref="B30:B32"/>
    <mergeCell ref="C30:C32"/>
    <mergeCell ref="B33:B34"/>
    <mergeCell ref="C33:D34"/>
    <mergeCell ref="E33:J33"/>
    <mergeCell ref="E34:J34"/>
  </mergeCells>
  <conditionalFormatting sqref="O30:P30">
    <cfRule type="cellIs" dxfId="6" priority="1" operator="greaterThan">
      <formula>"O"</formula>
    </cfRule>
  </conditionalFormatting>
  <conditionalFormatting sqref="Q13:AH15 Q16:V16 X16:AH16 Q17:AH19 Q21:AH27 R28:AH28 R20:AH20">
    <cfRule type="cellIs" dxfId="5" priority="39" operator="greaterThan">
      <formula>"O"</formula>
    </cfRule>
  </conditionalFormatting>
  <conditionalFormatting sqref="Q29:AH32">
    <cfRule type="cellIs" dxfId="4" priority="26" operator="greaterThan">
      <formula>"O"</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9604-AE4E-4B85-BEB3-D60A36325574}">
  <sheetPr>
    <tabColor theme="4" tint="0.39997558519241921"/>
  </sheetPr>
  <dimension ref="B2:AK39"/>
  <sheetViews>
    <sheetView showGridLines="0" topLeftCell="A11" zoomScale="60" zoomScaleNormal="60" workbookViewId="0">
      <pane xSplit="4" ySplit="2" topLeftCell="Q22" activePane="bottomRight" state="frozen"/>
      <selection pane="topRight" activeCell="M7" sqref="M7"/>
      <selection pane="bottomLeft" activeCell="A14" sqref="A14"/>
      <selection pane="bottomRight" activeCell="AD21" sqref="AD21"/>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64"/>
      <c r="N14" s="64"/>
      <c r="O14" s="64"/>
      <c r="P14" s="64"/>
      <c r="Q14" s="81">
        <v>1</v>
      </c>
      <c r="R14" s="65">
        <v>1</v>
      </c>
      <c r="S14" s="102"/>
      <c r="T14" s="178"/>
      <c r="U14" s="102"/>
      <c r="V14" s="65"/>
      <c r="W14" s="65"/>
      <c r="X14" s="65"/>
      <c r="Y14" s="65"/>
      <c r="Z14" s="65"/>
      <c r="AA14" s="210"/>
      <c r="AB14" s="210"/>
      <c r="AC14" s="65"/>
      <c r="AD14" s="174"/>
      <c r="AE14" s="65"/>
      <c r="AF14" s="174"/>
      <c r="AG14" s="65"/>
      <c r="AH14" s="65"/>
      <c r="AI14" s="66">
        <f t="shared" ref="AI14:AI17" si="0">K14+M14+O14+Q14+S14+U14+W14+Y14+AA14+AC14+AE14+AG14</f>
        <v>1</v>
      </c>
      <c r="AJ14" s="59">
        <f>L14+N14+P14+R14+T14+V14+X14+Z14+AB14+AD14+AF14+AH14</f>
        <v>1</v>
      </c>
      <c r="AK14" s="60">
        <f t="shared" ref="AK14:AK26" si="1">AJ14/AI14</f>
        <v>1</v>
      </c>
    </row>
    <row r="15" spans="2:37" s="67" customFormat="1" ht="95.25"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78"/>
      <c r="U15" s="102"/>
      <c r="V15" s="102"/>
      <c r="W15" s="81">
        <v>1</v>
      </c>
      <c r="X15" s="102">
        <v>1</v>
      </c>
      <c r="Y15" s="102"/>
      <c r="Z15" s="102"/>
      <c r="AA15" s="211"/>
      <c r="AB15" s="210"/>
      <c r="AC15" s="81">
        <v>1</v>
      </c>
      <c r="AD15" s="174"/>
      <c r="AE15" s="65"/>
      <c r="AF15" s="174"/>
      <c r="AG15" s="65"/>
      <c r="AH15" s="65"/>
      <c r="AI15" s="66">
        <f t="shared" si="0"/>
        <v>2</v>
      </c>
      <c r="AJ15" s="59">
        <f>L15+N15+P15+R15+T15+V15+X15+Z15+AB15+AD15+AF15+AH15</f>
        <v>1</v>
      </c>
      <c r="AK15" s="60">
        <f t="shared" si="1"/>
        <v>0.5</v>
      </c>
    </row>
    <row r="16" spans="2:37" s="67" customFormat="1" ht="76.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198">
        <v>1</v>
      </c>
      <c r="U16" s="102"/>
      <c r="V16" s="65"/>
      <c r="W16" s="65"/>
      <c r="X16" s="65"/>
      <c r="Y16" s="65"/>
      <c r="Z16" s="65"/>
      <c r="AA16" s="209">
        <v>1</v>
      </c>
      <c r="AB16" s="210">
        <v>1</v>
      </c>
      <c r="AC16" s="65"/>
      <c r="AD16" s="174"/>
      <c r="AE16" s="65"/>
      <c r="AF16" s="174"/>
      <c r="AG16" s="65"/>
      <c r="AH16" s="65"/>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36"/>
      <c r="V17" s="36"/>
      <c r="W17" s="36"/>
      <c r="X17" s="36"/>
      <c r="Y17" s="36"/>
      <c r="Z17" s="36"/>
      <c r="AA17" s="212"/>
      <c r="AB17" s="212"/>
      <c r="AC17" s="36"/>
      <c r="AD17" s="175"/>
      <c r="AE17" s="36"/>
      <c r="AF17" s="175"/>
      <c r="AG17" s="36"/>
      <c r="AH17" s="36"/>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173"/>
      <c r="U18" s="32"/>
      <c r="V18" s="33"/>
      <c r="W18" s="32"/>
      <c r="X18" s="33"/>
      <c r="Y18" s="32"/>
      <c r="Z18" s="33"/>
      <c r="AA18" s="207"/>
      <c r="AB18" s="208"/>
      <c r="AC18" s="32"/>
      <c r="AD18" s="173"/>
      <c r="AE18" s="32"/>
      <c r="AF18" s="173"/>
      <c r="AG18" s="32"/>
      <c r="AH18" s="3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59"/>
      <c r="V19" s="65">
        <v>0</v>
      </c>
      <c r="W19" s="59"/>
      <c r="X19" s="101"/>
      <c r="Y19" s="59"/>
      <c r="Z19" s="101"/>
      <c r="AA19" s="213"/>
      <c r="AB19" s="214"/>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8">
        <v>2</v>
      </c>
      <c r="U20" s="65"/>
      <c r="V20" s="65">
        <v>0</v>
      </c>
      <c r="W20" s="65"/>
      <c r="X20" s="65"/>
      <c r="Y20" s="65"/>
      <c r="Z20" s="65"/>
      <c r="AA20" s="210"/>
      <c r="AB20" s="210"/>
      <c r="AC20" s="65"/>
      <c r="AD20" s="174"/>
      <c r="AE20" s="65"/>
      <c r="AF20" s="174"/>
      <c r="AG20" s="65"/>
      <c r="AH20" s="65"/>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174">
        <v>0</v>
      </c>
      <c r="U21" s="65"/>
      <c r="V21" s="65">
        <v>0</v>
      </c>
      <c r="W21" s="65"/>
      <c r="X21" s="65">
        <v>0</v>
      </c>
      <c r="Y21" s="81">
        <v>1</v>
      </c>
      <c r="Z21" s="203">
        <v>0</v>
      </c>
      <c r="AA21" s="210"/>
      <c r="AB21" s="210">
        <v>0</v>
      </c>
      <c r="AC21" s="65"/>
      <c r="AD21" s="174"/>
      <c r="AE21" s="65"/>
      <c r="AF21" s="174"/>
      <c r="AG21" s="65"/>
      <c r="AH21" s="65"/>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65"/>
      <c r="V22" s="65"/>
      <c r="W22" s="81">
        <v>2</v>
      </c>
      <c r="X22" s="65">
        <v>2</v>
      </c>
      <c r="Y22" s="65"/>
      <c r="Z22" s="65"/>
      <c r="AA22" s="210"/>
      <c r="AB22" s="210"/>
      <c r="AC22" s="65"/>
      <c r="AD22" s="174"/>
      <c r="AE22" s="65"/>
      <c r="AF22" s="174"/>
      <c r="AG22" s="65"/>
      <c r="AH22" s="65"/>
      <c r="AI22" s="58">
        <f t="shared" si="3"/>
        <v>2</v>
      </c>
      <c r="AJ22" s="59">
        <f>L22+N22+P22+R22+T22+V22+X22+Z22+AB22+AD22+AF22+AH22</f>
        <v>2</v>
      </c>
      <c r="AK22" s="60">
        <f t="shared" si="1"/>
        <v>1</v>
      </c>
    </row>
    <row r="23" spans="2:37" s="67" customFormat="1" ht="90.75"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72">
        <v>0</v>
      </c>
      <c r="U23" s="80">
        <v>1</v>
      </c>
      <c r="V23" s="26">
        <v>1</v>
      </c>
      <c r="W23" s="26"/>
      <c r="X23" s="26"/>
      <c r="Y23" s="26"/>
      <c r="Z23" s="26"/>
      <c r="AA23" s="206"/>
      <c r="AB23" s="206"/>
      <c r="AC23" s="26"/>
      <c r="AD23" s="172"/>
      <c r="AE23" s="26"/>
      <c r="AF23" s="172"/>
      <c r="AG23" s="26"/>
      <c r="AH23" s="26"/>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173"/>
      <c r="U24" s="32"/>
      <c r="V24" s="33"/>
      <c r="W24" s="32"/>
      <c r="X24" s="33"/>
      <c r="Y24" s="32"/>
      <c r="Z24" s="33"/>
      <c r="AA24" s="207"/>
      <c r="AB24" s="208"/>
      <c r="AC24" s="32"/>
      <c r="AD24" s="173"/>
      <c r="AE24" s="32"/>
      <c r="AF24" s="173"/>
      <c r="AG24" s="32"/>
      <c r="AH24" s="3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175">
        <v>0</v>
      </c>
      <c r="U25" s="82">
        <v>1</v>
      </c>
      <c r="V25" s="36">
        <v>1</v>
      </c>
      <c r="W25" s="36"/>
      <c r="X25" s="36"/>
      <c r="Y25" s="36"/>
      <c r="Z25" s="36"/>
      <c r="AA25" s="212"/>
      <c r="AB25" s="212"/>
      <c r="AC25" s="36"/>
      <c r="AD25" s="175"/>
      <c r="AE25" s="36"/>
      <c r="AF25" s="175"/>
      <c r="AG25" s="36"/>
      <c r="AH25" s="36"/>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65"/>
      <c r="V26" s="65"/>
      <c r="W26" s="65"/>
      <c r="X26" s="65"/>
      <c r="Y26" s="65"/>
      <c r="Z26" s="65"/>
      <c r="AA26" s="210"/>
      <c r="AB26" s="210"/>
      <c r="AC26" s="65"/>
      <c r="AD26" s="174"/>
      <c r="AE26" s="81">
        <v>1</v>
      </c>
      <c r="AF26" s="174"/>
      <c r="AG26" s="65"/>
      <c r="AH26" s="65"/>
      <c r="AI26" s="58">
        <f t="shared" si="4"/>
        <v>2</v>
      </c>
      <c r="AJ26" s="59">
        <f>L26+N26+P26+R26+T26+V26+X26+Z26+AB26+AD26+AF26+AH26</f>
        <v>1</v>
      </c>
      <c r="AK26" s="60">
        <f t="shared" si="1"/>
        <v>0.5</v>
      </c>
    </row>
    <row r="27" spans="2:37" s="46" customFormat="1" ht="31.5" customHeight="1" x14ac:dyDescent="0.25">
      <c r="B27" s="244" t="s">
        <v>256</v>
      </c>
      <c r="C27" s="298"/>
      <c r="D27" s="299"/>
      <c r="E27" s="302" t="s">
        <v>56</v>
      </c>
      <c r="F27" s="302"/>
      <c r="G27" s="302"/>
      <c r="H27" s="302"/>
      <c r="I27" s="302"/>
      <c r="J27" s="302"/>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0</v>
      </c>
      <c r="AA27" s="75">
        <f t="shared" si="5"/>
        <v>1</v>
      </c>
      <c r="AB27" s="76">
        <f t="shared" si="5"/>
        <v>1</v>
      </c>
      <c r="AC27" s="75">
        <f t="shared" si="5"/>
        <v>1</v>
      </c>
      <c r="AD27" s="76">
        <f t="shared" si="5"/>
        <v>0</v>
      </c>
      <c r="AE27" s="75">
        <f t="shared" si="5"/>
        <v>1</v>
      </c>
      <c r="AF27" s="76">
        <f t="shared" si="5"/>
        <v>0</v>
      </c>
      <c r="AG27" s="75">
        <f t="shared" si="5"/>
        <v>0</v>
      </c>
      <c r="AH27" s="76">
        <f t="shared" si="5"/>
        <v>0</v>
      </c>
      <c r="AI27" s="155">
        <f t="shared" si="5"/>
        <v>16</v>
      </c>
      <c r="AJ27" s="75">
        <f t="shared" si="5"/>
        <v>13</v>
      </c>
      <c r="AK27" s="45">
        <f>AVERAGE(AK13:AK26)</f>
        <v>0.81818181818181823</v>
      </c>
    </row>
    <row r="28" spans="2:37" s="46" customFormat="1" ht="31.5" customHeight="1" x14ac:dyDescent="0.25">
      <c r="B28" s="246"/>
      <c r="C28" s="300"/>
      <c r="D28" s="301"/>
      <c r="E28" s="302" t="s">
        <v>257</v>
      </c>
      <c r="F28" s="302"/>
      <c r="G28" s="302"/>
      <c r="H28" s="302"/>
      <c r="I28" s="302"/>
      <c r="J28" s="302"/>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12</v>
      </c>
      <c r="AA28" s="75">
        <f t="shared" si="6"/>
        <v>14</v>
      </c>
      <c r="AB28" s="76">
        <f t="shared" si="6"/>
        <v>13</v>
      </c>
      <c r="AC28" s="75">
        <f t="shared" si="6"/>
        <v>15</v>
      </c>
      <c r="AD28" s="76">
        <f t="shared" si="6"/>
        <v>13</v>
      </c>
      <c r="AE28" s="75">
        <f t="shared" si="6"/>
        <v>16</v>
      </c>
      <c r="AF28" s="76">
        <f t="shared" si="6"/>
        <v>13</v>
      </c>
      <c r="AG28" s="75">
        <f t="shared" si="6"/>
        <v>16</v>
      </c>
      <c r="AH28" s="76">
        <f t="shared" si="6"/>
        <v>13</v>
      </c>
      <c r="AI28" s="295"/>
      <c r="AJ28" s="296"/>
      <c r="AK28" s="29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306" t="s">
        <v>20</v>
      </c>
      <c r="C36" s="306"/>
      <c r="D36" s="306"/>
      <c r="E36" s="306"/>
      <c r="F36" s="306"/>
      <c r="G36" s="306"/>
      <c r="H36" s="306"/>
      <c r="I36" s="306"/>
      <c r="J36" s="306"/>
      <c r="K36" s="306"/>
      <c r="L36" s="306"/>
      <c r="M36" s="306"/>
      <c r="N36" s="306"/>
      <c r="O36" s="306"/>
      <c r="P36" s="306"/>
    </row>
    <row r="37" spans="2:16" ht="15" x14ac:dyDescent="0.25">
      <c r="J37" s="47"/>
    </row>
    <row r="38" spans="2:16" ht="15" x14ac:dyDescent="0.25">
      <c r="J38" s="47"/>
    </row>
    <row r="39" spans="2:16" ht="15" x14ac:dyDescent="0.25">
      <c r="E39" s="107"/>
      <c r="J39" s="47"/>
    </row>
  </sheetData>
  <sheetProtection algorithmName="SHA-512" hashValue="2+NtfqY5bY70kbpSr92nst+HA9Lz+yIRF6XxnoXiBAQtDA06aVBqtCd6l4+QlLGQ6XuDuGsEZET1vnq67oj5Zg==" saltValue="uzOtJ/FWmYkcnkKeIyZiVg=="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Q20:AH25 R26:AH26 R19:AH19">
    <cfRule type="cellIs" dxfId="3" priority="1" operator="greaterThan">
      <formula>"O"</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B702-CE38-402C-8586-D218E5E0D07B}">
  <sheetPr>
    <tabColor theme="4" tint="0.39997558519241921"/>
  </sheetPr>
  <dimension ref="B2:AL43"/>
  <sheetViews>
    <sheetView showGridLines="0" zoomScale="55" zoomScaleNormal="55" workbookViewId="0">
      <pane xSplit="12" ySplit="13" topLeftCell="M14" activePane="bottomRight" state="frozen"/>
      <selection pane="topRight" activeCell="M1" sqref="M1"/>
      <selection pane="bottomLeft" activeCell="A14" sqref="A14"/>
      <selection pane="bottomRight" activeCell="M14" sqref="M14"/>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19" width="9.109375" style="2" customWidth="1"/>
    <col min="20" max="20" width="11" style="2" customWidth="1"/>
    <col min="21" max="21" width="11.109375" style="2" customWidth="1"/>
    <col min="22" max="32" width="10.6640625" style="2" customWidth="1"/>
    <col min="33" max="33" width="10.44140625" style="2" customWidth="1"/>
    <col min="34" max="34" width="10.5546875" style="2" customWidth="1"/>
    <col min="35" max="35" width="15.5546875" style="1" customWidth="1"/>
    <col min="36" max="36" width="14.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J17" si="0">K14+M14+O14+Q14+S14+U14+W14+Y14+AA14+AC14+AE14+AG14</f>
        <v>1</v>
      </c>
      <c r="AJ14" s="59">
        <f t="shared" si="0"/>
        <v>1</v>
      </c>
      <c r="AK14" s="60">
        <f t="shared" ref="AK14:AK26"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 t="shared" si="0"/>
        <v>2</v>
      </c>
      <c r="AK16" s="60">
        <f t="shared" si="1"/>
        <v>1</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8" s="67" customFormat="1" ht="137.4" customHeight="1" x14ac:dyDescent="0.25">
      <c r="B19" s="83" t="s">
        <v>109</v>
      </c>
      <c r="C19" s="83" t="s">
        <v>110</v>
      </c>
      <c r="D19" s="52">
        <v>11</v>
      </c>
      <c r="E19" s="84" t="s">
        <v>111</v>
      </c>
      <c r="F19" s="70">
        <v>1</v>
      </c>
      <c r="G19" s="93" t="s">
        <v>115</v>
      </c>
      <c r="H19" s="92"/>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274</v>
      </c>
      <c r="J21" s="56" t="s">
        <v>68</v>
      </c>
      <c r="K21" s="64"/>
      <c r="L21" s="64"/>
      <c r="M21" s="64"/>
      <c r="N21" s="64"/>
      <c r="O21" s="64"/>
      <c r="P21" s="64"/>
      <c r="Q21" s="102"/>
      <c r="R21" s="65"/>
      <c r="S21" s="65"/>
      <c r="T21" s="202">
        <v>1</v>
      </c>
      <c r="U21" s="65"/>
      <c r="V21" s="65">
        <v>0</v>
      </c>
      <c r="W21" s="65"/>
      <c r="X21" s="65">
        <v>0</v>
      </c>
      <c r="Y21" s="81">
        <v>1</v>
      </c>
      <c r="Z21" s="65">
        <v>0</v>
      </c>
      <c r="AA21" s="210"/>
      <c r="AB21" s="210"/>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275</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 t="shared" si="3"/>
        <v>2</v>
      </c>
      <c r="AK22" s="60">
        <f t="shared" si="1"/>
        <v>1</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99">
        <v>1</v>
      </c>
      <c r="U23" s="80">
        <v>1</v>
      </c>
      <c r="V23" s="26">
        <v>0</v>
      </c>
      <c r="W23" s="26"/>
      <c r="X23" s="26"/>
      <c r="Y23" s="26"/>
      <c r="Z23" s="26"/>
      <c r="AA23" s="206"/>
      <c r="AB23" s="206"/>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200">
        <v>1</v>
      </c>
      <c r="U25" s="82">
        <v>1</v>
      </c>
      <c r="V25" s="36">
        <v>0</v>
      </c>
      <c r="W25" s="36"/>
      <c r="X25" s="36"/>
      <c r="Y25" s="36"/>
      <c r="Z25" s="36"/>
      <c r="AA25" s="212"/>
      <c r="AB25" s="212"/>
      <c r="AC25" s="36"/>
      <c r="AD25" s="175"/>
      <c r="AE25" s="36"/>
      <c r="AF25" s="175"/>
      <c r="AG25" s="36"/>
      <c r="AH25" s="175"/>
      <c r="AI25" s="58">
        <f t="shared" ref="AI25:AI26" si="4">K25+M25+O25+Q25+S25+U25+W25+Y25+AA25+AC25+AE25+AG25</f>
        <v>1</v>
      </c>
      <c r="AJ25" s="59">
        <f>L25+N25+P25+R25+T25+V25+X25+Z25+AB25+AD25+AF25+AH25</f>
        <v>1</v>
      </c>
      <c r="AK25" s="60">
        <f t="shared" si="1"/>
        <v>1</v>
      </c>
    </row>
    <row r="26" spans="2:38" s="67" customFormat="1" ht="139.94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8" s="67" customFormat="1" ht="39" customHeight="1" x14ac:dyDescent="0.25">
      <c r="B27" s="48" t="s">
        <v>214</v>
      </c>
      <c r="C27" s="160">
        <v>0.2225</v>
      </c>
      <c r="D27" s="28"/>
      <c r="E27" s="29"/>
      <c r="F27" s="151">
        <f>SUM(F28:F28)</f>
        <v>3</v>
      </c>
      <c r="G27" s="29"/>
      <c r="H27" s="30"/>
      <c r="I27" s="29"/>
      <c r="J27" s="31"/>
      <c r="K27" s="22"/>
      <c r="L27" s="23"/>
      <c r="M27" s="22"/>
      <c r="N27" s="23"/>
      <c r="O27" s="22"/>
      <c r="P27" s="23"/>
      <c r="Q27" s="32"/>
      <c r="R27" s="33"/>
      <c r="S27" s="32"/>
      <c r="T27" s="33"/>
      <c r="U27" s="32"/>
      <c r="V27" s="33"/>
      <c r="W27" s="32"/>
      <c r="X27" s="33"/>
      <c r="Y27" s="32"/>
      <c r="Z27" s="33"/>
      <c r="AA27" s="207"/>
      <c r="AB27" s="208"/>
      <c r="AC27" s="32"/>
      <c r="AD27" s="173"/>
      <c r="AE27" s="32"/>
      <c r="AF27" s="173"/>
      <c r="AG27" s="32"/>
      <c r="AH27" s="173"/>
      <c r="AI27" s="58"/>
      <c r="AJ27" s="33"/>
      <c r="AK27" s="33"/>
      <c r="AL27" s="159"/>
    </row>
    <row r="28" spans="2:38" s="67" customFormat="1" ht="86.25" customHeight="1" x14ac:dyDescent="0.25">
      <c r="B28" s="88" t="s">
        <v>238</v>
      </c>
      <c r="C28" s="96" t="s">
        <v>239</v>
      </c>
      <c r="D28" s="62">
        <v>44</v>
      </c>
      <c r="E28" s="61" t="s">
        <v>240</v>
      </c>
      <c r="F28" s="57">
        <v>3</v>
      </c>
      <c r="G28" s="91" t="s">
        <v>241</v>
      </c>
      <c r="H28" s="91" t="s">
        <v>242</v>
      </c>
      <c r="I28" s="100" t="s">
        <v>243</v>
      </c>
      <c r="J28" s="56" t="s">
        <v>68</v>
      </c>
      <c r="K28" s="64"/>
      <c r="L28" s="64"/>
      <c r="M28" s="64"/>
      <c r="N28" s="64"/>
      <c r="O28" s="79"/>
      <c r="P28" s="79"/>
      <c r="Q28" s="65"/>
      <c r="R28" s="65"/>
      <c r="S28" s="65"/>
      <c r="T28" s="65"/>
      <c r="U28" s="65"/>
      <c r="V28" s="65"/>
      <c r="W28" s="65"/>
      <c r="X28" s="65"/>
      <c r="Y28" s="81">
        <v>1</v>
      </c>
      <c r="Z28" s="65">
        <v>1</v>
      </c>
      <c r="AA28" s="209">
        <v>1</v>
      </c>
      <c r="AB28" s="210">
        <v>1</v>
      </c>
      <c r="AC28" s="81">
        <v>1</v>
      </c>
      <c r="AD28" s="174"/>
      <c r="AE28" s="65"/>
      <c r="AF28" s="174"/>
      <c r="AG28" s="65"/>
      <c r="AH28" s="174"/>
      <c r="AI28" s="58">
        <f>+Y28+AA28+AC28</f>
        <v>3</v>
      </c>
      <c r="AJ28" s="59">
        <f t="shared" ref="AI28:AJ30" si="5">L28+N28+P28+R28+T28+V28+X28+Z28+AB28+AD28+AF28+AH28</f>
        <v>2</v>
      </c>
      <c r="AK28" s="60">
        <f>AJ28/AI28</f>
        <v>0.66666666666666663</v>
      </c>
    </row>
    <row r="29" spans="2:38" s="67" customFormat="1" ht="22.5" customHeight="1" x14ac:dyDescent="0.25">
      <c r="B29" s="27" t="s">
        <v>249</v>
      </c>
      <c r="C29" s="160">
        <v>4.2500000000000003E-2</v>
      </c>
      <c r="D29" s="30"/>
      <c r="E29" s="29"/>
      <c r="F29" s="151">
        <f>SUM(F30:F30)</f>
        <v>2.25</v>
      </c>
      <c r="G29" s="29"/>
      <c r="H29" s="30"/>
      <c r="I29" s="29"/>
      <c r="J29" s="31"/>
      <c r="K29" s="22"/>
      <c r="L29" s="23"/>
      <c r="M29" s="22"/>
      <c r="N29" s="23"/>
      <c r="O29" s="22"/>
      <c r="P29" s="23"/>
      <c r="Q29" s="32"/>
      <c r="R29" s="33"/>
      <c r="S29" s="32"/>
      <c r="T29" s="33"/>
      <c r="U29" s="32"/>
      <c r="V29" s="33"/>
      <c r="W29" s="32"/>
      <c r="X29" s="33"/>
      <c r="Y29" s="32"/>
      <c r="Z29" s="33"/>
      <c r="AA29" s="207"/>
      <c r="AB29" s="208"/>
      <c r="AC29" s="32"/>
      <c r="AD29" s="173"/>
      <c r="AE29" s="32"/>
      <c r="AF29" s="173"/>
      <c r="AG29" s="32"/>
      <c r="AH29" s="173"/>
      <c r="AI29" s="58"/>
      <c r="AJ29" s="33"/>
      <c r="AK29" s="33"/>
    </row>
    <row r="30" spans="2:38" s="67" customFormat="1" ht="84" customHeight="1" x14ac:dyDescent="0.25">
      <c r="B30" s="89" t="s">
        <v>250</v>
      </c>
      <c r="C30" s="163" t="s">
        <v>251</v>
      </c>
      <c r="D30" s="57">
        <v>46</v>
      </c>
      <c r="E30" s="61" t="s">
        <v>252</v>
      </c>
      <c r="F30" s="57">
        <v>2.25</v>
      </c>
      <c r="G30" s="93" t="s">
        <v>241</v>
      </c>
      <c r="H30" s="93" t="s">
        <v>218</v>
      </c>
      <c r="I30" s="61" t="s">
        <v>253</v>
      </c>
      <c r="J30" s="56" t="s">
        <v>68</v>
      </c>
      <c r="K30" s="64"/>
      <c r="L30" s="64"/>
      <c r="M30" s="64"/>
      <c r="N30" s="64"/>
      <c r="O30" s="153">
        <v>0.25</v>
      </c>
      <c r="P30" s="44">
        <v>0.25</v>
      </c>
      <c r="Q30" s="153">
        <v>0.25</v>
      </c>
      <c r="R30" s="44">
        <v>0.25</v>
      </c>
      <c r="S30" s="153">
        <v>0.25</v>
      </c>
      <c r="T30" s="44">
        <v>0.25</v>
      </c>
      <c r="U30" s="153">
        <v>0.25</v>
      </c>
      <c r="V30" s="44">
        <v>0.25</v>
      </c>
      <c r="W30" s="44"/>
      <c r="X30" s="44"/>
      <c r="Y30" s="153">
        <v>0.25</v>
      </c>
      <c r="Z30" s="44">
        <v>0.25</v>
      </c>
      <c r="AA30" s="216">
        <v>0.25</v>
      </c>
      <c r="AB30" s="217">
        <v>0.25</v>
      </c>
      <c r="AC30" s="153">
        <v>0.25</v>
      </c>
      <c r="AD30" s="177"/>
      <c r="AE30" s="153">
        <v>0.25</v>
      </c>
      <c r="AF30" s="177"/>
      <c r="AG30" s="153">
        <v>0.25</v>
      </c>
      <c r="AH30" s="174"/>
      <c r="AI30" s="154">
        <f t="shared" si="5"/>
        <v>2.25</v>
      </c>
      <c r="AJ30" s="59">
        <f>L30+N30+P30+R30+T30+V30+X30+Z30+AB30+AD30+AF30+AH30</f>
        <v>1.5</v>
      </c>
      <c r="AK30" s="60">
        <f t="shared" ref="AK30" si="6">AJ30/AI30</f>
        <v>0.66666666666666663</v>
      </c>
    </row>
    <row r="31" spans="2:38" s="46" customFormat="1" ht="31.5" customHeight="1" x14ac:dyDescent="0.25">
      <c r="B31" s="244" t="s">
        <v>256</v>
      </c>
      <c r="C31" s="298"/>
      <c r="D31" s="299"/>
      <c r="E31" s="302" t="s">
        <v>56</v>
      </c>
      <c r="F31" s="302"/>
      <c r="G31" s="302"/>
      <c r="H31" s="302"/>
      <c r="I31" s="302"/>
      <c r="J31" s="302"/>
      <c r="K31" s="44">
        <f t="shared" ref="K31:AJ31" si="7">SUM(K13:K30)</f>
        <v>0</v>
      </c>
      <c r="L31" s="44">
        <f t="shared" si="7"/>
        <v>0</v>
      </c>
      <c r="M31" s="155">
        <f t="shared" si="7"/>
        <v>0</v>
      </c>
      <c r="N31" s="185">
        <f t="shared" si="7"/>
        <v>0</v>
      </c>
      <c r="O31" s="155">
        <f t="shared" si="7"/>
        <v>0.25</v>
      </c>
      <c r="P31" s="185">
        <f t="shared" si="7"/>
        <v>0.25</v>
      </c>
      <c r="Q31" s="155">
        <f t="shared" si="7"/>
        <v>2.25</v>
      </c>
      <c r="R31" s="185">
        <f t="shared" si="7"/>
        <v>2.25</v>
      </c>
      <c r="S31" s="155">
        <f t="shared" si="7"/>
        <v>5.25</v>
      </c>
      <c r="T31" s="185">
        <f t="shared" si="7"/>
        <v>8.25</v>
      </c>
      <c r="U31" s="155">
        <f t="shared" si="7"/>
        <v>2.25</v>
      </c>
      <c r="V31" s="185">
        <f t="shared" si="7"/>
        <v>0.25</v>
      </c>
      <c r="W31" s="155">
        <f t="shared" si="7"/>
        <v>3</v>
      </c>
      <c r="X31" s="185">
        <f t="shared" si="7"/>
        <v>3</v>
      </c>
      <c r="Y31" s="155">
        <f t="shared" si="7"/>
        <v>2.25</v>
      </c>
      <c r="Z31" s="185">
        <f t="shared" si="7"/>
        <v>1.25</v>
      </c>
      <c r="AA31" s="155">
        <f t="shared" si="7"/>
        <v>2.25</v>
      </c>
      <c r="AB31" s="185">
        <f t="shared" si="7"/>
        <v>2.25</v>
      </c>
      <c r="AC31" s="155">
        <f t="shared" si="7"/>
        <v>2.25</v>
      </c>
      <c r="AD31" s="185">
        <f t="shared" si="7"/>
        <v>0</v>
      </c>
      <c r="AE31" s="155">
        <f t="shared" si="7"/>
        <v>1.25</v>
      </c>
      <c r="AF31" s="185">
        <f t="shared" si="7"/>
        <v>0</v>
      </c>
      <c r="AG31" s="155">
        <f t="shared" si="7"/>
        <v>0.25</v>
      </c>
      <c r="AH31" s="185">
        <f t="shared" si="7"/>
        <v>0</v>
      </c>
      <c r="AI31" s="155">
        <f t="shared" si="7"/>
        <v>21.25</v>
      </c>
      <c r="AJ31" s="155">
        <f t="shared" si="7"/>
        <v>17.5</v>
      </c>
      <c r="AK31" s="188">
        <f>AVERAGE(AK14:AK30)</f>
        <v>0.8717948717948717</v>
      </c>
    </row>
    <row r="32" spans="2:38" s="46" customFormat="1" ht="31.5" customHeight="1" x14ac:dyDescent="0.25">
      <c r="B32" s="246"/>
      <c r="C32" s="300"/>
      <c r="D32" s="301"/>
      <c r="E32" s="302" t="s">
        <v>257</v>
      </c>
      <c r="F32" s="302"/>
      <c r="G32" s="302"/>
      <c r="H32" s="302"/>
      <c r="I32" s="302"/>
      <c r="J32" s="302"/>
      <c r="K32" s="44">
        <f>SUM(K13:K31)</f>
        <v>0</v>
      </c>
      <c r="L32" s="44">
        <f>SUM(L13:L31)</f>
        <v>0</v>
      </c>
      <c r="M32" s="155">
        <f>+M31</f>
        <v>0</v>
      </c>
      <c r="N32" s="185">
        <f>+N31</f>
        <v>0</v>
      </c>
      <c r="O32" s="155">
        <f>+O31+M32</f>
        <v>0.25</v>
      </c>
      <c r="P32" s="185">
        <f>+P31+N32</f>
        <v>0.25</v>
      </c>
      <c r="Q32" s="155">
        <f>+Q31+O32</f>
        <v>2.5</v>
      </c>
      <c r="R32" s="185">
        <f>+R31+P32</f>
        <v>2.5</v>
      </c>
      <c r="S32" s="155">
        <f>Q32+S31</f>
        <v>7.75</v>
      </c>
      <c r="T32" s="185">
        <f t="shared" ref="T32:AH32" si="8">+R32+T31</f>
        <v>10.75</v>
      </c>
      <c r="U32" s="155">
        <f t="shared" si="8"/>
        <v>10</v>
      </c>
      <c r="V32" s="185">
        <f t="shared" si="8"/>
        <v>11</v>
      </c>
      <c r="W32" s="155">
        <f t="shared" si="8"/>
        <v>13</v>
      </c>
      <c r="X32" s="185">
        <f t="shared" si="8"/>
        <v>14</v>
      </c>
      <c r="Y32" s="155">
        <f t="shared" si="8"/>
        <v>15.25</v>
      </c>
      <c r="Z32" s="185">
        <f t="shared" si="8"/>
        <v>15.25</v>
      </c>
      <c r="AA32" s="155">
        <f t="shared" si="8"/>
        <v>17.5</v>
      </c>
      <c r="AB32" s="185">
        <f t="shared" si="8"/>
        <v>17.5</v>
      </c>
      <c r="AC32" s="155">
        <f t="shared" si="8"/>
        <v>19.75</v>
      </c>
      <c r="AD32" s="185">
        <f t="shared" si="8"/>
        <v>17.5</v>
      </c>
      <c r="AE32" s="155">
        <f t="shared" si="8"/>
        <v>21</v>
      </c>
      <c r="AF32" s="185">
        <f t="shared" si="8"/>
        <v>17.5</v>
      </c>
      <c r="AG32" s="155">
        <f t="shared" si="8"/>
        <v>21.25</v>
      </c>
      <c r="AH32" s="185">
        <f t="shared" si="8"/>
        <v>17.5</v>
      </c>
      <c r="AI32" s="295"/>
      <c r="AJ32" s="296"/>
      <c r="AK32" s="29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306" t="s">
        <v>20</v>
      </c>
      <c r="C40" s="306"/>
      <c r="D40" s="306"/>
      <c r="E40" s="306"/>
      <c r="F40" s="306"/>
      <c r="G40" s="306"/>
      <c r="H40" s="306"/>
      <c r="I40" s="306"/>
      <c r="J40" s="306"/>
      <c r="K40" s="306"/>
      <c r="L40" s="306"/>
      <c r="M40" s="306"/>
      <c r="N40" s="306"/>
      <c r="O40" s="306"/>
      <c r="P40" s="306"/>
    </row>
    <row r="41" spans="2:35" ht="15" x14ac:dyDescent="0.25">
      <c r="J41" s="47"/>
    </row>
    <row r="42" spans="2:35" ht="15" x14ac:dyDescent="0.25">
      <c r="J42" s="47"/>
    </row>
    <row r="43" spans="2:35" ht="15" x14ac:dyDescent="0.25">
      <c r="E43" s="107"/>
      <c r="J43" s="47"/>
    </row>
  </sheetData>
  <sheetProtection algorithmName="SHA-512" hashValue="Urdse0QR1CloZF0s+q4IH2Al+6Sl/S6ezgE9RciHZmZzuP9nhps80sJHOU6NIyeT0ZPHWVX4OqBGq2cJfkxbhg==" saltValue="gdiRjC572WwKlbf1ZCGrFg==" spinCount="100000" sheet="1" objects="1" scenarios="1"/>
  <mergeCells count="41">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 ref="AI32:AK32"/>
    <mergeCell ref="B40:P40"/>
    <mergeCell ref="B31:B32"/>
    <mergeCell ref="C31:D32"/>
    <mergeCell ref="E31:J31"/>
    <mergeCell ref="E32:J32"/>
  </mergeCells>
  <conditionalFormatting sqref="O30:P30">
    <cfRule type="cellIs" dxfId="2" priority="1" operator="greaterThan">
      <formula>"O"</formula>
    </cfRule>
  </conditionalFormatting>
  <conditionalFormatting sqref="Q13:AH18 Q20:AH25 R26:AH26 R19:AH19">
    <cfRule type="cellIs" dxfId="1" priority="39" operator="greaterThan">
      <formula>"O"</formula>
    </cfRule>
  </conditionalFormatting>
  <conditionalFormatting sqref="Q27:AH30">
    <cfRule type="cellIs" dxfId="0" priority="2" operator="greaterThan">
      <formula>"O"</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82"/>
  <sheetViews>
    <sheetView showGridLines="0" zoomScale="55" zoomScaleNormal="55" workbookViewId="0">
      <pane xSplit="6" ySplit="13" topLeftCell="G34" activePane="bottomRight" state="frozen"/>
      <selection pane="topRight" activeCell="D11" sqref="D11:E11"/>
      <selection pane="bottomLeft" activeCell="D11" sqref="D11:E11"/>
      <selection pane="bottomRight" activeCell="I35" sqref="I35:I39"/>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8867187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24</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c r="U14" s="80">
        <v>1</v>
      </c>
      <c r="V14" s="103"/>
      <c r="W14" s="26"/>
      <c r="X14" s="26"/>
      <c r="Y14" s="26"/>
      <c r="Z14" s="26"/>
      <c r="AA14" s="26"/>
      <c r="AB14" s="26"/>
      <c r="AC14" s="26"/>
      <c r="AD14" s="26"/>
      <c r="AE14" s="26"/>
      <c r="AF14" s="26"/>
      <c r="AG14" s="26"/>
      <c r="AH14" s="26"/>
      <c r="AI14" s="58">
        <f>K14+M14+O14+Q14+S14+U14+W14+Y14+AA14+AC14+AE14+AG14</f>
        <v>2</v>
      </c>
      <c r="AJ14" s="59">
        <f>L14+N14+P14+R14+T14+V14+X14+Z14+AB14+AD14+AF14+AH14</f>
        <v>0</v>
      </c>
      <c r="AK14" s="60">
        <f>AJ14/AI14</f>
        <v>0</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33"/>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v>1</v>
      </c>
      <c r="P16" s="64"/>
      <c r="Q16" s="65"/>
      <c r="R16" s="65"/>
      <c r="S16" s="80">
        <v>1</v>
      </c>
      <c r="T16" s="65"/>
      <c r="U16" s="65"/>
      <c r="V16" s="65"/>
      <c r="W16" s="81">
        <v>1</v>
      </c>
      <c r="X16" s="65"/>
      <c r="Y16" s="65"/>
      <c r="Z16" s="65"/>
      <c r="AA16" s="81">
        <v>1</v>
      </c>
      <c r="AB16" s="65"/>
      <c r="AC16" s="65"/>
      <c r="AD16" s="65"/>
      <c r="AE16" s="81">
        <v>1</v>
      </c>
      <c r="AF16" s="65"/>
      <c r="AG16" s="65"/>
      <c r="AH16" s="65"/>
      <c r="AI16" s="66">
        <f t="shared" ref="AI16:AI17" si="0">K16+M16+O16+Q16+S16+U16+W16+Y16+AA16+AC16+AE16+AG16</f>
        <v>5</v>
      </c>
      <c r="AJ16" s="34">
        <f>L16+N16+P16+R16+T16+V16+X16+Z16+AB16+AD16+AF16+AH16</f>
        <v>0</v>
      </c>
      <c r="AK16" s="60">
        <f>AJ16/AI16</f>
        <v>0</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c r="U17" s="152">
        <v>0.25</v>
      </c>
      <c r="V17" s="65"/>
      <c r="W17" s="65"/>
      <c r="X17" s="65"/>
      <c r="Y17" s="65"/>
      <c r="Z17" s="65"/>
      <c r="AA17" s="65"/>
      <c r="AB17" s="65"/>
      <c r="AC17" s="65"/>
      <c r="AD17" s="65"/>
      <c r="AE17" s="65"/>
      <c r="AF17" s="65"/>
      <c r="AG17" s="65"/>
      <c r="AH17" s="65"/>
      <c r="AI17" s="66">
        <f t="shared" si="0"/>
        <v>1</v>
      </c>
      <c r="AJ17" s="34">
        <f>L17+N17+P17+R17+T17+V17+X17+Z17+AB17+AD17+AF17+AH17</f>
        <v>0</v>
      </c>
      <c r="AK17" s="60">
        <f>AJ17/AI17</f>
        <v>0</v>
      </c>
    </row>
    <row r="18" spans="2:37" s="67" customFormat="1" ht="24.75" customHeight="1" x14ac:dyDescent="0.25">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95.4" customHeight="1" x14ac:dyDescent="0.25">
      <c r="B19" s="84" t="s">
        <v>81</v>
      </c>
      <c r="C19" s="247" t="s">
        <v>82</v>
      </c>
      <c r="D19" s="68">
        <v>4</v>
      </c>
      <c r="E19" s="85" t="s">
        <v>83</v>
      </c>
      <c r="F19" s="70">
        <v>1</v>
      </c>
      <c r="G19" s="56" t="s">
        <v>84</v>
      </c>
      <c r="H19" s="68" t="s">
        <v>85</v>
      </c>
      <c r="I19" s="61" t="s">
        <v>86</v>
      </c>
      <c r="J19" s="56" t="s">
        <v>68</v>
      </c>
      <c r="K19" s="64"/>
      <c r="L19" s="64"/>
      <c r="M19" s="64"/>
      <c r="N19" s="64"/>
      <c r="O19" s="64"/>
      <c r="P19" s="64"/>
      <c r="Q19" s="81">
        <v>1</v>
      </c>
      <c r="R19" s="65"/>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59">
        <f t="shared" si="1"/>
        <v>0</v>
      </c>
      <c r="AK19" s="60">
        <f t="shared" ref="AK19:AK66" si="2">AJ19/AI19</f>
        <v>0</v>
      </c>
    </row>
    <row r="20" spans="2:37" s="67" customFormat="1" ht="95.4" customHeight="1" x14ac:dyDescent="0.25">
      <c r="B20" s="86"/>
      <c r="C20" s="259"/>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02"/>
      <c r="Y20" s="102"/>
      <c r="Z20" s="102"/>
      <c r="AA20" s="102"/>
      <c r="AB20" s="65"/>
      <c r="AC20" s="81">
        <v>1</v>
      </c>
      <c r="AD20" s="65"/>
      <c r="AE20" s="65"/>
      <c r="AF20" s="65"/>
      <c r="AG20" s="65"/>
      <c r="AH20" s="65"/>
      <c r="AI20" s="66">
        <f t="shared" si="1"/>
        <v>2</v>
      </c>
      <c r="AJ20" s="59">
        <f t="shared" si="1"/>
        <v>0</v>
      </c>
      <c r="AK20" s="60">
        <f t="shared" si="2"/>
        <v>0</v>
      </c>
    </row>
    <row r="21" spans="2:37" s="67" customFormat="1" ht="95.4" customHeight="1" x14ac:dyDescent="0.25">
      <c r="B21" s="86"/>
      <c r="C21" s="259"/>
      <c r="D21" s="68">
        <v>6</v>
      </c>
      <c r="E21" s="61" t="s">
        <v>90</v>
      </c>
      <c r="F21" s="70">
        <v>3</v>
      </c>
      <c r="G21" s="56" t="s">
        <v>65</v>
      </c>
      <c r="H21" s="98" t="s">
        <v>66</v>
      </c>
      <c r="I21" s="61" t="s">
        <v>91</v>
      </c>
      <c r="J21" s="56" t="s">
        <v>68</v>
      </c>
      <c r="K21" s="64"/>
      <c r="L21" s="64"/>
      <c r="M21" s="64"/>
      <c r="N21" s="64"/>
      <c r="O21" s="81">
        <v>2</v>
      </c>
      <c r="P21" s="64"/>
      <c r="Q21" s="81">
        <v>1</v>
      </c>
      <c r="R21" s="65"/>
      <c r="S21" s="102"/>
      <c r="T21" s="102"/>
      <c r="U21" s="102"/>
      <c r="V21" s="102"/>
      <c r="W21" s="102"/>
      <c r="X21" s="102"/>
      <c r="Y21" s="102"/>
      <c r="Z21" s="102"/>
      <c r="AA21" s="102"/>
      <c r="AB21" s="65"/>
      <c r="AC21" s="65"/>
      <c r="AD21" s="65"/>
      <c r="AE21" s="65"/>
      <c r="AF21" s="65"/>
      <c r="AG21" s="65"/>
      <c r="AH21" s="65"/>
      <c r="AI21" s="66">
        <f t="shared" si="1"/>
        <v>3</v>
      </c>
      <c r="AJ21" s="34">
        <f t="shared" si="1"/>
        <v>0</v>
      </c>
      <c r="AK21" s="60">
        <f>AJ21/AI21</f>
        <v>0</v>
      </c>
    </row>
    <row r="22" spans="2:37" s="67" customFormat="1" ht="95.4" customHeight="1" x14ac:dyDescent="0.25">
      <c r="B22" s="86"/>
      <c r="C22" s="259"/>
      <c r="D22" s="68">
        <v>7</v>
      </c>
      <c r="E22" s="71" t="s">
        <v>92</v>
      </c>
      <c r="F22" s="70">
        <v>3</v>
      </c>
      <c r="G22" s="56" t="s">
        <v>93</v>
      </c>
      <c r="H22" s="98" t="s">
        <v>94</v>
      </c>
      <c r="I22" s="61" t="s">
        <v>95</v>
      </c>
      <c r="J22" s="56" t="s">
        <v>68</v>
      </c>
      <c r="K22" s="64"/>
      <c r="L22" s="64"/>
      <c r="M22" s="64"/>
      <c r="N22" s="64"/>
      <c r="O22" s="64"/>
      <c r="P22" s="64"/>
      <c r="Q22" s="81">
        <v>1</v>
      </c>
      <c r="R22" s="65"/>
      <c r="S22" s="81">
        <v>1</v>
      </c>
      <c r="T22" s="102"/>
      <c r="U22" s="102"/>
      <c r="V22" s="102"/>
      <c r="W22" s="104"/>
      <c r="X22" s="102"/>
      <c r="Y22" s="102"/>
      <c r="Z22" s="102"/>
      <c r="AA22" s="81">
        <v>1</v>
      </c>
      <c r="AB22" s="65"/>
      <c r="AC22" s="65"/>
      <c r="AD22" s="65"/>
      <c r="AE22" s="65"/>
      <c r="AF22" s="65"/>
      <c r="AG22" s="65"/>
      <c r="AH22" s="65"/>
      <c r="AI22" s="66">
        <f t="shared" si="1"/>
        <v>3</v>
      </c>
      <c r="AJ22" s="34">
        <f t="shared" si="1"/>
        <v>0</v>
      </c>
      <c r="AK22" s="60">
        <f>AJ22/AI22</f>
        <v>0</v>
      </c>
    </row>
    <row r="23" spans="2:37" s="67" customFormat="1" ht="95.4" customHeight="1" x14ac:dyDescent="0.25">
      <c r="B23" s="86"/>
      <c r="C23" s="259"/>
      <c r="D23" s="68">
        <v>8</v>
      </c>
      <c r="E23" s="71" t="s">
        <v>96</v>
      </c>
      <c r="F23" s="70">
        <v>2.5</v>
      </c>
      <c r="G23" s="56" t="s">
        <v>97</v>
      </c>
      <c r="H23" s="98" t="s">
        <v>94</v>
      </c>
      <c r="I23" s="61" t="s">
        <v>95</v>
      </c>
      <c r="J23" s="56" t="s">
        <v>68</v>
      </c>
      <c r="K23" s="64"/>
      <c r="L23" s="64"/>
      <c r="M23" s="64"/>
      <c r="N23" s="64"/>
      <c r="O23" s="64"/>
      <c r="P23" s="64"/>
      <c r="Q23" s="81">
        <v>1</v>
      </c>
      <c r="R23" s="65"/>
      <c r="S23" s="81">
        <v>0.5</v>
      </c>
      <c r="T23" s="102"/>
      <c r="U23" s="102"/>
      <c r="V23" s="102"/>
      <c r="W23" s="104"/>
      <c r="X23" s="102"/>
      <c r="Y23" s="102"/>
      <c r="Z23" s="102"/>
      <c r="AA23" s="81">
        <v>1</v>
      </c>
      <c r="AB23" s="65"/>
      <c r="AC23" s="65"/>
      <c r="AD23" s="65"/>
      <c r="AE23" s="65"/>
      <c r="AF23" s="65"/>
      <c r="AG23" s="65"/>
      <c r="AH23" s="65"/>
      <c r="AI23" s="66">
        <f t="shared" si="1"/>
        <v>2.5</v>
      </c>
      <c r="AJ23" s="34">
        <f t="shared" si="1"/>
        <v>0</v>
      </c>
      <c r="AK23" s="60">
        <f>AJ23/AI23</f>
        <v>0</v>
      </c>
    </row>
    <row r="24" spans="2:37" s="67" customFormat="1" ht="56.4" customHeight="1" x14ac:dyDescent="0.25">
      <c r="B24" s="55"/>
      <c r="C24" s="248"/>
      <c r="D24" s="68">
        <v>9</v>
      </c>
      <c r="E24" s="61" t="s">
        <v>98</v>
      </c>
      <c r="F24" s="70">
        <v>2</v>
      </c>
      <c r="G24" s="56" t="s">
        <v>84</v>
      </c>
      <c r="H24" s="68" t="s">
        <v>88</v>
      </c>
      <c r="I24" s="61" t="s">
        <v>99</v>
      </c>
      <c r="J24" s="56" t="s">
        <v>68</v>
      </c>
      <c r="K24" s="64"/>
      <c r="L24" s="64"/>
      <c r="M24" s="64"/>
      <c r="N24" s="64"/>
      <c r="O24" s="64"/>
      <c r="P24" s="64"/>
      <c r="Q24" s="65"/>
      <c r="R24" s="65"/>
      <c r="S24" s="81">
        <v>1</v>
      </c>
      <c r="T24" s="65"/>
      <c r="U24" s="102"/>
      <c r="V24" s="65"/>
      <c r="W24" s="65"/>
      <c r="X24" s="65"/>
      <c r="Y24" s="65"/>
      <c r="Z24" s="65"/>
      <c r="AA24" s="81">
        <v>1</v>
      </c>
      <c r="AB24" s="65"/>
      <c r="AC24" s="65"/>
      <c r="AD24" s="65"/>
      <c r="AE24" s="65"/>
      <c r="AF24" s="65"/>
      <c r="AG24" s="65"/>
      <c r="AH24" s="65"/>
      <c r="AI24" s="66">
        <f t="shared" si="1"/>
        <v>2</v>
      </c>
      <c r="AJ24" s="59">
        <f t="shared" si="1"/>
        <v>0</v>
      </c>
      <c r="AK24" s="60">
        <f t="shared" si="2"/>
        <v>0</v>
      </c>
    </row>
    <row r="25" spans="2:37" s="67" customFormat="1" ht="54" customHeight="1" x14ac:dyDescent="0.25">
      <c r="B25" s="95" t="s">
        <v>100</v>
      </c>
      <c r="C25" s="254" t="s">
        <v>101</v>
      </c>
      <c r="D25" s="256">
        <v>10</v>
      </c>
      <c r="E25" s="247" t="s">
        <v>102</v>
      </c>
      <c r="F25" s="70">
        <v>1</v>
      </c>
      <c r="G25" s="56" t="s">
        <v>65</v>
      </c>
      <c r="H25" s="68" t="s">
        <v>103</v>
      </c>
      <c r="I25" s="69" t="s">
        <v>104</v>
      </c>
      <c r="J25" s="56" t="s">
        <v>68</v>
      </c>
      <c r="K25" s="64"/>
      <c r="L25" s="64"/>
      <c r="M25" s="64"/>
      <c r="N25" s="64"/>
      <c r="O25" s="81">
        <v>1</v>
      </c>
      <c r="P25" s="64"/>
      <c r="Q25" s="65"/>
      <c r="R25" s="65"/>
      <c r="S25" s="49"/>
      <c r="T25" s="65"/>
      <c r="U25" s="65"/>
      <c r="V25" s="65"/>
      <c r="W25" s="65"/>
      <c r="X25" s="65"/>
      <c r="Y25" s="65"/>
      <c r="Z25" s="65"/>
      <c r="AA25" s="65"/>
      <c r="AB25" s="65"/>
      <c r="AC25" s="65"/>
      <c r="AD25" s="65"/>
      <c r="AE25" s="65"/>
      <c r="AF25" s="65"/>
      <c r="AG25" s="65"/>
      <c r="AH25" s="65"/>
      <c r="AI25" s="66">
        <f t="shared" si="1"/>
        <v>1</v>
      </c>
      <c r="AJ25" s="59">
        <f t="shared" si="1"/>
        <v>0</v>
      </c>
      <c r="AK25" s="60">
        <f t="shared" si="2"/>
        <v>0</v>
      </c>
    </row>
    <row r="26" spans="2:37" s="67" customFormat="1" ht="94.95" customHeight="1" x14ac:dyDescent="0.25">
      <c r="B26" s="55"/>
      <c r="C26" s="255"/>
      <c r="D26" s="255"/>
      <c r="E26" s="248"/>
      <c r="F26" s="70">
        <v>1</v>
      </c>
      <c r="G26" s="56" t="s">
        <v>84</v>
      </c>
      <c r="H26" s="68" t="s">
        <v>105</v>
      </c>
      <c r="I26" s="69" t="s">
        <v>106</v>
      </c>
      <c r="J26" s="56" t="s">
        <v>68</v>
      </c>
      <c r="K26" s="35"/>
      <c r="L26" s="35"/>
      <c r="M26" s="35"/>
      <c r="N26" s="35"/>
      <c r="O26" s="35"/>
      <c r="P26" s="35"/>
      <c r="Q26" s="82">
        <v>1</v>
      </c>
      <c r="R26" s="36"/>
      <c r="S26" s="36"/>
      <c r="T26" s="36"/>
      <c r="U26" s="36"/>
      <c r="V26" s="36"/>
      <c r="W26" s="36"/>
      <c r="X26" s="36"/>
      <c r="Y26" s="36"/>
      <c r="Z26" s="36"/>
      <c r="AA26" s="36"/>
      <c r="AB26" s="36"/>
      <c r="AC26" s="36"/>
      <c r="AD26" s="36"/>
      <c r="AE26" s="36"/>
      <c r="AF26" s="36"/>
      <c r="AG26" s="36"/>
      <c r="AH26" s="36"/>
      <c r="AI26" s="58">
        <f t="shared" si="1"/>
        <v>1</v>
      </c>
      <c r="AJ26" s="59">
        <f t="shared" si="1"/>
        <v>0</v>
      </c>
      <c r="AK26" s="60">
        <f t="shared" si="2"/>
        <v>0</v>
      </c>
    </row>
    <row r="27" spans="2:37" s="67" customFormat="1" ht="22.5" customHeight="1" x14ac:dyDescent="0.25">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33"/>
      <c r="AK27" s="33"/>
    </row>
    <row r="28" spans="2:37" s="67" customFormat="1" ht="195" customHeight="1" x14ac:dyDescent="0.25">
      <c r="B28" s="251" t="s">
        <v>109</v>
      </c>
      <c r="C28" s="251" t="s">
        <v>110</v>
      </c>
      <c r="D28" s="257">
        <v>11</v>
      </c>
      <c r="E28" s="247" t="s">
        <v>111</v>
      </c>
      <c r="F28" s="70">
        <v>2</v>
      </c>
      <c r="G28" s="93" t="s">
        <v>112</v>
      </c>
      <c r="H28" s="304" t="s">
        <v>113</v>
      </c>
      <c r="I28" s="69" t="s">
        <v>114</v>
      </c>
      <c r="J28" s="56" t="s">
        <v>68</v>
      </c>
      <c r="K28" s="148"/>
      <c r="L28" s="105"/>
      <c r="M28" s="148"/>
      <c r="N28" s="105"/>
      <c r="O28" s="105"/>
      <c r="P28" s="105"/>
      <c r="Q28" s="81">
        <v>1</v>
      </c>
      <c r="R28" s="101"/>
      <c r="S28" s="65"/>
      <c r="T28" s="101"/>
      <c r="U28" s="81">
        <v>0.5</v>
      </c>
      <c r="V28" s="101"/>
      <c r="W28" s="59"/>
      <c r="X28" s="101"/>
      <c r="Y28" s="59"/>
      <c r="Z28" s="101"/>
      <c r="AA28" s="81">
        <v>0.5</v>
      </c>
      <c r="AB28" s="101"/>
      <c r="AC28" s="65"/>
      <c r="AD28" s="101"/>
      <c r="AE28" s="59"/>
      <c r="AF28" s="101"/>
      <c r="AG28" s="59"/>
      <c r="AH28" s="101"/>
      <c r="AI28" s="66">
        <f>K28+M28+O28+Q28+S28+U28+W28+Y28+AA28+AC28+AE28+AG28</f>
        <v>2</v>
      </c>
      <c r="AJ28" s="59">
        <f>L28+N28+P28+R28+T28+V28+X28+Z28+AB28+AD28+AF28+AH28</f>
        <v>0</v>
      </c>
      <c r="AK28" s="60">
        <f t="shared" ref="AK28:AK29" si="3">AJ28/AI28</f>
        <v>0</v>
      </c>
    </row>
    <row r="29" spans="2:37" s="67" customFormat="1" ht="114" customHeight="1" x14ac:dyDescent="0.25">
      <c r="B29" s="253"/>
      <c r="C29" s="253"/>
      <c r="D29" s="258"/>
      <c r="E29" s="248"/>
      <c r="F29" s="70">
        <v>1</v>
      </c>
      <c r="G29" s="93" t="s">
        <v>115</v>
      </c>
      <c r="H29" s="305"/>
      <c r="I29" s="69" t="s">
        <v>116</v>
      </c>
      <c r="J29" s="56" t="s">
        <v>68</v>
      </c>
      <c r="K29" s="148"/>
      <c r="L29" s="105"/>
      <c r="M29" s="148"/>
      <c r="N29" s="105"/>
      <c r="O29" s="105"/>
      <c r="P29" s="105"/>
      <c r="Q29" s="105"/>
      <c r="R29" s="101"/>
      <c r="S29" s="81">
        <v>1</v>
      </c>
      <c r="T29" s="101"/>
      <c r="U29" s="59"/>
      <c r="V29" s="101"/>
      <c r="W29" s="59"/>
      <c r="X29" s="101"/>
      <c r="Y29" s="59"/>
      <c r="Z29" s="101"/>
      <c r="AA29" s="59"/>
      <c r="AB29" s="101"/>
      <c r="AC29" s="65"/>
      <c r="AD29" s="101"/>
      <c r="AE29" s="59"/>
      <c r="AF29" s="101"/>
      <c r="AG29" s="59"/>
      <c r="AH29" s="101"/>
      <c r="AI29" s="66">
        <f>K29+M29+O29+Q29+S29+U29+W29+Y29+AA29+AC29+AE29+AG29</f>
        <v>1</v>
      </c>
      <c r="AJ29" s="59">
        <f>L29+N29+P29+R29+T29+V29+X29+Z29+AB29+AD29+AF29+AH29</f>
        <v>0</v>
      </c>
      <c r="AK29" s="60">
        <f t="shared" si="3"/>
        <v>0</v>
      </c>
    </row>
    <row r="30" spans="2:37" s="67" customFormat="1" ht="81" customHeight="1" x14ac:dyDescent="0.25">
      <c r="B30" s="251" t="s">
        <v>117</v>
      </c>
      <c r="C30" s="251"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c r="W30" s="81">
        <v>2</v>
      </c>
      <c r="X30" s="65"/>
      <c r="Y30" s="81">
        <v>1</v>
      </c>
      <c r="Z30" s="65"/>
      <c r="AA30" s="65"/>
      <c r="AB30" s="65"/>
      <c r="AC30" s="65"/>
      <c r="AD30" s="65"/>
      <c r="AE30" s="65"/>
      <c r="AF30" s="65"/>
      <c r="AG30" s="65"/>
      <c r="AH30" s="65"/>
      <c r="AI30" s="66">
        <f>K30+M30+O30+Q30+S30+U30+W30+Y30+AA30+AC30+AE30+AG30</f>
        <v>5</v>
      </c>
      <c r="AJ30" s="59">
        <f t="shared" ref="AJ30" si="4">L30+N30+P30+R30+T30+V30+X30+Z30+AB30+AD30+AF30+AH30</f>
        <v>0</v>
      </c>
      <c r="AK30" s="60">
        <f t="shared" si="2"/>
        <v>0</v>
      </c>
    </row>
    <row r="31" spans="2:37" s="67" customFormat="1" ht="81" customHeight="1" x14ac:dyDescent="0.25">
      <c r="B31" s="252"/>
      <c r="C31" s="252"/>
      <c r="D31" s="91">
        <v>13</v>
      </c>
      <c r="E31" s="69" t="s">
        <v>123</v>
      </c>
      <c r="F31" s="70">
        <v>2</v>
      </c>
      <c r="G31" s="56" t="s">
        <v>65</v>
      </c>
      <c r="H31" s="93" t="s">
        <v>124</v>
      </c>
      <c r="I31" s="69" t="s">
        <v>125</v>
      </c>
      <c r="J31" s="56" t="s">
        <v>122</v>
      </c>
      <c r="K31" s="64"/>
      <c r="L31" s="64"/>
      <c r="M31" s="64"/>
      <c r="N31" s="64"/>
      <c r="O31" s="65"/>
      <c r="P31" s="64"/>
      <c r="Q31" s="65"/>
      <c r="R31" s="65"/>
      <c r="S31" s="81">
        <v>2</v>
      </c>
      <c r="T31" s="65"/>
      <c r="U31" s="65"/>
      <c r="V31" s="65"/>
      <c r="W31" s="65"/>
      <c r="X31" s="65"/>
      <c r="Y31" s="65"/>
      <c r="Z31" s="65"/>
      <c r="AA31" s="65"/>
      <c r="AB31" s="65"/>
      <c r="AC31" s="65"/>
      <c r="AD31" s="65"/>
      <c r="AE31" s="65"/>
      <c r="AF31" s="65"/>
      <c r="AG31" s="65"/>
      <c r="AH31" s="65"/>
      <c r="AI31" s="66">
        <f t="shared" ref="AI31:AJ40" si="5">K31+M31+O31+Q31+S31+U31+W31+Y31+AA31+AC31+AE31+AG31</f>
        <v>2</v>
      </c>
      <c r="AJ31" s="59">
        <f>L31+N31+P31+R31+T31+V31+X31+Z31+AB31+AD31+AF31+AH31</f>
        <v>0</v>
      </c>
      <c r="AK31" s="60">
        <f t="shared" si="2"/>
        <v>0</v>
      </c>
    </row>
    <row r="32" spans="2:37" s="67" customFormat="1" ht="79.95" customHeight="1" x14ac:dyDescent="0.25">
      <c r="B32" s="252"/>
      <c r="C32" s="252"/>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c r="Y32" s="65"/>
      <c r="Z32" s="65"/>
      <c r="AA32" s="65"/>
      <c r="AB32" s="65"/>
      <c r="AC32" s="65"/>
      <c r="AD32" s="65"/>
      <c r="AE32" s="65"/>
      <c r="AF32" s="65"/>
      <c r="AG32" s="65"/>
      <c r="AH32" s="65"/>
      <c r="AI32" s="66">
        <f t="shared" si="5"/>
        <v>1</v>
      </c>
      <c r="AJ32" s="59">
        <f t="shared" si="5"/>
        <v>0</v>
      </c>
      <c r="AK32" s="60">
        <f t="shared" si="2"/>
        <v>0</v>
      </c>
    </row>
    <row r="33" spans="2:37" s="67" customFormat="1" ht="79.95" customHeight="1" x14ac:dyDescent="0.25">
      <c r="B33" s="252"/>
      <c r="C33" s="252"/>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c r="Y33" s="65"/>
      <c r="Z33" s="65"/>
      <c r="AA33" s="65"/>
      <c r="AB33" s="65"/>
      <c r="AC33" s="65"/>
      <c r="AD33" s="65"/>
      <c r="AE33" s="65"/>
      <c r="AF33" s="65"/>
      <c r="AG33" s="65"/>
      <c r="AH33" s="65"/>
      <c r="AI33" s="66">
        <f t="shared" si="5"/>
        <v>1</v>
      </c>
      <c r="AJ33" s="59">
        <f t="shared" si="5"/>
        <v>0</v>
      </c>
      <c r="AK33" s="60">
        <f t="shared" si="2"/>
        <v>0</v>
      </c>
    </row>
    <row r="34" spans="2:37" s="67" customFormat="1" ht="79.95" customHeight="1" x14ac:dyDescent="0.25">
      <c r="B34" s="252"/>
      <c r="C34" s="252"/>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c r="AA34" s="81">
        <v>2</v>
      </c>
      <c r="AB34" s="65"/>
      <c r="AC34" s="65"/>
      <c r="AD34" s="65"/>
      <c r="AE34" s="65"/>
      <c r="AF34" s="65"/>
      <c r="AG34" s="65"/>
      <c r="AH34" s="65"/>
      <c r="AI34" s="66">
        <f t="shared" si="5"/>
        <v>4</v>
      </c>
      <c r="AJ34" s="59">
        <f t="shared" si="5"/>
        <v>0</v>
      </c>
      <c r="AK34" s="60">
        <f t="shared" si="2"/>
        <v>0</v>
      </c>
    </row>
    <row r="35" spans="2:37" s="67" customFormat="1" ht="71.400000000000006" customHeight="1" x14ac:dyDescent="0.25">
      <c r="B35" s="252"/>
      <c r="C35" s="252"/>
      <c r="D35" s="91">
        <v>17</v>
      </c>
      <c r="E35" s="69" t="s">
        <v>132</v>
      </c>
      <c r="F35" s="70">
        <v>2</v>
      </c>
      <c r="G35" s="56" t="s">
        <v>65</v>
      </c>
      <c r="H35" s="93" t="s">
        <v>133</v>
      </c>
      <c r="I35" s="69" t="s">
        <v>134</v>
      </c>
      <c r="J35" s="56" t="s">
        <v>68</v>
      </c>
      <c r="K35" s="64"/>
      <c r="L35" s="64"/>
      <c r="M35" s="64"/>
      <c r="N35" s="64"/>
      <c r="O35" s="81">
        <v>2</v>
      </c>
      <c r="P35" s="64"/>
      <c r="Q35" s="102"/>
      <c r="R35" s="65"/>
      <c r="S35" s="102"/>
      <c r="T35" s="65"/>
      <c r="U35" s="65"/>
      <c r="V35" s="65"/>
      <c r="W35" s="65"/>
      <c r="X35" s="65"/>
      <c r="Y35" s="65"/>
      <c r="Z35" s="65"/>
      <c r="AA35" s="65"/>
      <c r="AB35" s="65"/>
      <c r="AC35" s="65"/>
      <c r="AD35" s="65"/>
      <c r="AE35" s="65"/>
      <c r="AF35" s="65"/>
      <c r="AG35" s="65"/>
      <c r="AH35" s="65"/>
      <c r="AI35" s="66">
        <f t="shared" si="5"/>
        <v>2</v>
      </c>
      <c r="AJ35" s="59">
        <f t="shared" si="5"/>
        <v>0</v>
      </c>
      <c r="AK35" s="60">
        <f t="shared" si="2"/>
        <v>0</v>
      </c>
    </row>
    <row r="36" spans="2:37" s="67" customFormat="1" ht="74.400000000000006" customHeight="1" x14ac:dyDescent="0.25">
      <c r="B36" s="253"/>
      <c r="C36" s="253"/>
      <c r="D36" s="91">
        <v>18</v>
      </c>
      <c r="E36" s="69" t="s">
        <v>135</v>
      </c>
      <c r="F36" s="70">
        <v>2</v>
      </c>
      <c r="G36" s="93" t="s">
        <v>84</v>
      </c>
      <c r="H36" s="93" t="s">
        <v>136</v>
      </c>
      <c r="I36" s="69" t="s">
        <v>137</v>
      </c>
      <c r="J36" s="56" t="s">
        <v>68</v>
      </c>
      <c r="K36" s="64"/>
      <c r="L36" s="64"/>
      <c r="M36" s="64"/>
      <c r="N36" s="64"/>
      <c r="O36" s="64"/>
      <c r="P36" s="64"/>
      <c r="Q36" s="102"/>
      <c r="R36" s="65"/>
      <c r="S36" s="81">
        <v>2</v>
      </c>
      <c r="T36" s="65"/>
      <c r="U36" s="65"/>
      <c r="V36" s="65"/>
      <c r="W36" s="65"/>
      <c r="X36" s="65"/>
      <c r="Y36" s="65"/>
      <c r="Z36" s="65"/>
      <c r="AA36" s="65"/>
      <c r="AB36" s="65"/>
      <c r="AC36" s="65"/>
      <c r="AD36" s="65"/>
      <c r="AE36" s="65"/>
      <c r="AF36" s="65"/>
      <c r="AG36" s="65"/>
      <c r="AH36" s="65"/>
      <c r="AI36" s="66">
        <f t="shared" si="5"/>
        <v>2</v>
      </c>
      <c r="AJ36" s="59">
        <f t="shared" si="5"/>
        <v>0</v>
      </c>
      <c r="AK36" s="60">
        <f t="shared" si="2"/>
        <v>0</v>
      </c>
    </row>
    <row r="37" spans="2:37" s="67" customFormat="1" ht="121.5" customHeight="1" x14ac:dyDescent="0.25">
      <c r="B37" s="251" t="s">
        <v>138</v>
      </c>
      <c r="C37" s="251" t="s">
        <v>139</v>
      </c>
      <c r="D37" s="91">
        <v>19</v>
      </c>
      <c r="E37" s="69" t="s">
        <v>140</v>
      </c>
      <c r="F37" s="70">
        <v>1</v>
      </c>
      <c r="G37" s="93" t="s">
        <v>84</v>
      </c>
      <c r="H37" s="93" t="s">
        <v>141</v>
      </c>
      <c r="I37" s="69" t="s">
        <v>142</v>
      </c>
      <c r="J37" s="56" t="s">
        <v>68</v>
      </c>
      <c r="K37" s="64"/>
      <c r="L37" s="64"/>
      <c r="M37" s="64"/>
      <c r="N37" s="64"/>
      <c r="O37" s="64"/>
      <c r="P37" s="64"/>
      <c r="Q37" s="102"/>
      <c r="R37" s="65"/>
      <c r="S37" s="65"/>
      <c r="T37" s="65"/>
      <c r="U37" s="65"/>
      <c r="V37" s="65"/>
      <c r="W37" s="65"/>
      <c r="X37" s="65"/>
      <c r="Y37" s="81">
        <v>1</v>
      </c>
      <c r="Z37" s="65"/>
      <c r="AA37" s="65"/>
      <c r="AB37" s="65"/>
      <c r="AC37" s="65"/>
      <c r="AD37" s="65"/>
      <c r="AE37" s="65"/>
      <c r="AF37" s="65"/>
      <c r="AG37" s="65"/>
      <c r="AH37" s="65"/>
      <c r="AI37" s="66">
        <f t="shared" si="5"/>
        <v>1</v>
      </c>
      <c r="AJ37" s="59">
        <f t="shared" si="5"/>
        <v>0</v>
      </c>
      <c r="AK37" s="60">
        <f t="shared" si="2"/>
        <v>0</v>
      </c>
    </row>
    <row r="38" spans="2:37" s="67" customFormat="1" ht="92.4" customHeight="1" x14ac:dyDescent="0.25">
      <c r="B38" s="253"/>
      <c r="C38" s="253"/>
      <c r="D38" s="52">
        <v>20</v>
      </c>
      <c r="E38" s="69" t="s">
        <v>143</v>
      </c>
      <c r="F38" s="70">
        <v>1</v>
      </c>
      <c r="G38" s="93" t="s">
        <v>65</v>
      </c>
      <c r="H38" s="93" t="s">
        <v>141</v>
      </c>
      <c r="I38" s="69" t="s">
        <v>144</v>
      </c>
      <c r="J38" s="56" t="s">
        <v>68</v>
      </c>
      <c r="K38" s="64"/>
      <c r="L38" s="64"/>
      <c r="M38" s="64"/>
      <c r="N38" s="64"/>
      <c r="O38" s="64"/>
      <c r="P38" s="64"/>
      <c r="Q38" s="65"/>
      <c r="R38" s="65"/>
      <c r="S38" s="81">
        <v>1</v>
      </c>
      <c r="T38" s="65"/>
      <c r="U38" s="65"/>
      <c r="V38" s="65"/>
      <c r="W38" s="104"/>
      <c r="X38" s="65"/>
      <c r="Y38" s="65"/>
      <c r="Z38" s="65"/>
      <c r="AA38" s="65"/>
      <c r="AB38" s="65"/>
      <c r="AC38" s="65"/>
      <c r="AD38" s="65"/>
      <c r="AE38" s="65"/>
      <c r="AF38" s="65"/>
      <c r="AG38" s="65"/>
      <c r="AH38" s="65"/>
      <c r="AI38" s="66">
        <f t="shared" si="5"/>
        <v>1</v>
      </c>
      <c r="AJ38" s="59">
        <f t="shared" si="5"/>
        <v>0</v>
      </c>
      <c r="AK38" s="60">
        <f t="shared" si="2"/>
        <v>0</v>
      </c>
    </row>
    <row r="39" spans="2:37" s="67" customFormat="1" ht="72.75" customHeight="1" x14ac:dyDescent="0.25">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c r="Y39" s="65"/>
      <c r="Z39" s="65"/>
      <c r="AA39" s="65"/>
      <c r="AB39" s="65"/>
      <c r="AC39" s="65"/>
      <c r="AD39" s="65"/>
      <c r="AE39" s="65"/>
      <c r="AF39" s="65"/>
      <c r="AG39" s="65"/>
      <c r="AH39" s="65"/>
      <c r="AI39" s="58">
        <f t="shared" si="5"/>
        <v>2</v>
      </c>
      <c r="AJ39" s="59">
        <f t="shared" si="5"/>
        <v>0</v>
      </c>
      <c r="AK39" s="60">
        <f t="shared" si="2"/>
        <v>0</v>
      </c>
    </row>
    <row r="40" spans="2:37" s="67" customFormat="1" ht="70.2" customHeight="1" x14ac:dyDescent="0.25">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26"/>
      <c r="U40" s="80">
        <v>1</v>
      </c>
      <c r="V40" s="26"/>
      <c r="W40" s="26"/>
      <c r="X40" s="26"/>
      <c r="Y40" s="26"/>
      <c r="Z40" s="26"/>
      <c r="AA40" s="26"/>
      <c r="AB40" s="26"/>
      <c r="AC40" s="26"/>
      <c r="AD40" s="26"/>
      <c r="AE40" s="26"/>
      <c r="AF40" s="26"/>
      <c r="AG40" s="26"/>
      <c r="AH40" s="26"/>
      <c r="AI40" s="58">
        <f t="shared" si="5"/>
        <v>1</v>
      </c>
      <c r="AJ40" s="59">
        <f t="shared" si="5"/>
        <v>0</v>
      </c>
      <c r="AK40" s="60">
        <f t="shared" si="2"/>
        <v>0</v>
      </c>
    </row>
    <row r="41" spans="2:37" s="67" customFormat="1" ht="22.5" customHeight="1" x14ac:dyDescent="0.25">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33"/>
      <c r="AK41" s="33"/>
    </row>
    <row r="42" spans="2:37" s="67" customFormat="1" ht="163.19999999999999" customHeight="1" x14ac:dyDescent="0.25">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36"/>
      <c r="U42" s="82">
        <v>1</v>
      </c>
      <c r="V42" s="36"/>
      <c r="W42" s="36"/>
      <c r="X42" s="36"/>
      <c r="Y42" s="36"/>
      <c r="Z42" s="36"/>
      <c r="AA42" s="36"/>
      <c r="AB42" s="36"/>
      <c r="AC42" s="36"/>
      <c r="AD42" s="36"/>
      <c r="AE42" s="36"/>
      <c r="AF42" s="36"/>
      <c r="AG42" s="36"/>
      <c r="AH42" s="36"/>
      <c r="AI42" s="58">
        <f t="shared" ref="AI42:AJ56" si="6">K42+M42+O42+Q42+S42+U42+W42+Y42+AA42+AC42+AE42+AG42</f>
        <v>1</v>
      </c>
      <c r="AJ42" s="59">
        <f>L42+N42+P42+R42+T42+V42+X42+Z42+AB42+AD42+AF42+AH42</f>
        <v>0</v>
      </c>
      <c r="AK42" s="60">
        <f t="shared" si="2"/>
        <v>0</v>
      </c>
    </row>
    <row r="43" spans="2:37" s="67" customFormat="1" ht="110.4" customHeight="1" x14ac:dyDescent="0.25">
      <c r="B43" s="251" t="s">
        <v>160</v>
      </c>
      <c r="C43" s="251" t="s">
        <v>161</v>
      </c>
      <c r="D43" s="304">
        <v>24</v>
      </c>
      <c r="E43" s="311" t="s">
        <v>162</v>
      </c>
      <c r="F43" s="38">
        <v>1</v>
      </c>
      <c r="G43" s="93" t="s">
        <v>163</v>
      </c>
      <c r="H43" s="304" t="s">
        <v>164</v>
      </c>
      <c r="I43" s="40" t="s">
        <v>165</v>
      </c>
      <c r="J43" s="56" t="s">
        <v>68</v>
      </c>
      <c r="K43" s="35"/>
      <c r="L43" s="35"/>
      <c r="M43" s="35"/>
      <c r="N43" s="35"/>
      <c r="O43" s="82">
        <v>1</v>
      </c>
      <c r="P43" s="35"/>
      <c r="Q43" s="36"/>
      <c r="R43" s="36"/>
      <c r="S43" s="36"/>
      <c r="T43" s="36"/>
      <c r="U43" s="36"/>
      <c r="V43" s="36"/>
      <c r="W43" s="36"/>
      <c r="X43" s="36"/>
      <c r="Y43" s="36"/>
      <c r="Z43" s="36"/>
      <c r="AA43" s="36"/>
      <c r="AB43" s="36"/>
      <c r="AC43" s="36"/>
      <c r="AD43" s="36"/>
      <c r="AE43" s="36"/>
      <c r="AF43" s="36"/>
      <c r="AG43" s="36"/>
      <c r="AH43" s="36"/>
      <c r="AI43" s="58">
        <f t="shared" si="6"/>
        <v>1</v>
      </c>
      <c r="AJ43" s="59">
        <f>L43+N43+P43+R43+T43+V43+X43+Z43+AB43+AD43+AF43+AH43</f>
        <v>0</v>
      </c>
      <c r="AK43" s="60">
        <f t="shared" si="2"/>
        <v>0</v>
      </c>
    </row>
    <row r="44" spans="2:37" s="67" customFormat="1" ht="108.75" customHeight="1" x14ac:dyDescent="0.25">
      <c r="B44" s="252"/>
      <c r="C44" s="252"/>
      <c r="D44" s="305"/>
      <c r="E44" s="312"/>
      <c r="F44" s="38">
        <v>1.5</v>
      </c>
      <c r="G44" s="93" t="s">
        <v>166</v>
      </c>
      <c r="H44" s="305"/>
      <c r="I44" s="40" t="s">
        <v>167</v>
      </c>
      <c r="J44" s="56" t="s">
        <v>68</v>
      </c>
      <c r="K44" s="35"/>
      <c r="L44" s="35"/>
      <c r="M44" s="35"/>
      <c r="N44" s="35"/>
      <c r="O44" s="35"/>
      <c r="P44" s="35"/>
      <c r="Q44" s="157">
        <v>0.75</v>
      </c>
      <c r="R44" s="158"/>
      <c r="S44" s="157">
        <v>0.75</v>
      </c>
      <c r="T44" s="36"/>
      <c r="U44" s="36"/>
      <c r="V44" s="36"/>
      <c r="W44" s="36"/>
      <c r="X44" s="36"/>
      <c r="Y44" s="36"/>
      <c r="Z44" s="36"/>
      <c r="AA44" s="36"/>
      <c r="AB44" s="36"/>
      <c r="AC44" s="36"/>
      <c r="AD44" s="36"/>
      <c r="AE44" s="36"/>
      <c r="AF44" s="36"/>
      <c r="AG44" s="36"/>
      <c r="AH44" s="36"/>
      <c r="AI44" s="154">
        <f t="shared" si="6"/>
        <v>1.5</v>
      </c>
      <c r="AJ44" s="59">
        <f t="shared" si="6"/>
        <v>0</v>
      </c>
      <c r="AK44" s="60">
        <f t="shared" si="2"/>
        <v>0</v>
      </c>
    </row>
    <row r="45" spans="2:37" s="67" customFormat="1" ht="116.25" customHeight="1" x14ac:dyDescent="0.25">
      <c r="B45" s="252"/>
      <c r="C45" s="252"/>
      <c r="D45" s="93">
        <v>25</v>
      </c>
      <c r="E45" s="71" t="s">
        <v>168</v>
      </c>
      <c r="F45" s="57">
        <v>3</v>
      </c>
      <c r="G45" s="93" t="s">
        <v>169</v>
      </c>
      <c r="H45" s="93" t="s">
        <v>170</v>
      </c>
      <c r="I45" s="61" t="s">
        <v>171</v>
      </c>
      <c r="J45" s="56" t="s">
        <v>68</v>
      </c>
      <c r="K45" s="64"/>
      <c r="L45" s="64"/>
      <c r="M45" s="64"/>
      <c r="N45" s="64"/>
      <c r="O45" s="64"/>
      <c r="P45" s="64"/>
      <c r="Q45" s="81">
        <v>1</v>
      </c>
      <c r="R45" s="65"/>
      <c r="S45" s="102"/>
      <c r="T45" s="65"/>
      <c r="U45" s="65"/>
      <c r="V45" s="65"/>
      <c r="W45" s="81">
        <v>1</v>
      </c>
      <c r="X45" s="65"/>
      <c r="Y45" s="65"/>
      <c r="Z45" s="65"/>
      <c r="AA45" s="65"/>
      <c r="AB45" s="65"/>
      <c r="AC45" s="81">
        <v>1</v>
      </c>
      <c r="AD45" s="65"/>
      <c r="AE45" s="65"/>
      <c r="AF45" s="65"/>
      <c r="AG45" s="65"/>
      <c r="AH45" s="65"/>
      <c r="AI45" s="58">
        <f t="shared" si="6"/>
        <v>3</v>
      </c>
      <c r="AJ45" s="59">
        <f>L45+N45+P45+R45+T45+V45+X45+Z45+AB45+AD45+AF45+AH45</f>
        <v>0</v>
      </c>
      <c r="AK45" s="60">
        <f t="shared" si="2"/>
        <v>0</v>
      </c>
    </row>
    <row r="46" spans="2:37" s="67" customFormat="1" ht="81.75" customHeight="1" x14ac:dyDescent="0.25">
      <c r="B46" s="253"/>
      <c r="C46" s="253"/>
      <c r="D46" s="93">
        <v>26</v>
      </c>
      <c r="E46" s="71" t="s">
        <v>172</v>
      </c>
      <c r="F46" s="62">
        <v>2</v>
      </c>
      <c r="G46" s="72" t="s">
        <v>84</v>
      </c>
      <c r="H46" s="72" t="s">
        <v>173</v>
      </c>
      <c r="I46" s="71" t="s">
        <v>174</v>
      </c>
      <c r="J46" s="56" t="s">
        <v>68</v>
      </c>
      <c r="K46" s="64"/>
      <c r="L46" s="64"/>
      <c r="M46" s="64"/>
      <c r="N46" s="64"/>
      <c r="O46" s="64"/>
      <c r="P46" s="64"/>
      <c r="Q46" s="64"/>
      <c r="R46" s="65"/>
      <c r="S46" s="81">
        <v>1</v>
      </c>
      <c r="T46" s="65"/>
      <c r="U46" s="65"/>
      <c r="V46" s="65"/>
      <c r="W46" s="65"/>
      <c r="X46" s="65"/>
      <c r="Y46" s="65"/>
      <c r="Z46" s="65"/>
      <c r="AA46" s="65"/>
      <c r="AB46" s="65"/>
      <c r="AC46" s="65"/>
      <c r="AD46" s="65"/>
      <c r="AE46" s="81">
        <v>1</v>
      </c>
      <c r="AF46" s="65"/>
      <c r="AG46" s="65"/>
      <c r="AH46" s="65"/>
      <c r="AI46" s="58">
        <f t="shared" si="6"/>
        <v>2</v>
      </c>
      <c r="AJ46" s="59">
        <f>L46+N46+P46+R46+T46+V46+X46+Z46+AB46+AD46+AF46+AH46</f>
        <v>0</v>
      </c>
      <c r="AK46" s="60">
        <f t="shared" si="2"/>
        <v>0</v>
      </c>
    </row>
    <row r="47" spans="2:37" s="67" customFormat="1" ht="105.6" customHeight="1" x14ac:dyDescent="0.25">
      <c r="B47" s="304" t="s">
        <v>175</v>
      </c>
      <c r="C47" s="251" t="s">
        <v>176</v>
      </c>
      <c r="D47" s="93">
        <v>27</v>
      </c>
      <c r="E47" s="71" t="s">
        <v>177</v>
      </c>
      <c r="F47" s="62">
        <v>2</v>
      </c>
      <c r="G47" s="72" t="s">
        <v>178</v>
      </c>
      <c r="H47" s="93" t="s">
        <v>179</v>
      </c>
      <c r="I47" s="93" t="s">
        <v>180</v>
      </c>
      <c r="J47" s="56" t="s">
        <v>68</v>
      </c>
      <c r="K47" s="64"/>
      <c r="L47" s="64"/>
      <c r="M47" s="64"/>
      <c r="N47" s="64"/>
      <c r="O47" s="64"/>
      <c r="P47" s="64"/>
      <c r="Q47" s="64"/>
      <c r="R47" s="65"/>
      <c r="S47" s="81">
        <v>1</v>
      </c>
      <c r="T47" s="65"/>
      <c r="U47" s="65"/>
      <c r="V47" s="65"/>
      <c r="W47" s="65"/>
      <c r="X47" s="65"/>
      <c r="Y47" s="65"/>
      <c r="Z47" s="65"/>
      <c r="AA47" s="65"/>
      <c r="AB47" s="65"/>
      <c r="AC47" s="65"/>
      <c r="AD47" s="65"/>
      <c r="AE47" s="81">
        <v>1</v>
      </c>
      <c r="AF47" s="65"/>
      <c r="AG47" s="65"/>
      <c r="AH47" s="65"/>
      <c r="AI47" s="58">
        <f t="shared" si="6"/>
        <v>2</v>
      </c>
      <c r="AJ47" s="59">
        <f>L47+N47+P47+R47+T47+V47+X47+Z47+AB47+AD47+AF47+AH47</f>
        <v>0</v>
      </c>
      <c r="AK47" s="60">
        <f t="shared" si="2"/>
        <v>0</v>
      </c>
    </row>
    <row r="48" spans="2:37" s="67" customFormat="1" ht="199.2" customHeight="1" x14ac:dyDescent="0.25">
      <c r="B48" s="305"/>
      <c r="C48" s="253"/>
      <c r="D48" s="93">
        <v>28</v>
      </c>
      <c r="E48" s="71" t="s">
        <v>181</v>
      </c>
      <c r="F48" s="62">
        <v>2</v>
      </c>
      <c r="G48" s="72" t="s">
        <v>182</v>
      </c>
      <c r="H48" s="72" t="s">
        <v>183</v>
      </c>
      <c r="I48" s="71" t="s">
        <v>184</v>
      </c>
      <c r="J48" s="56" t="s">
        <v>68</v>
      </c>
      <c r="K48" s="64"/>
      <c r="L48" s="64"/>
      <c r="M48" s="64"/>
      <c r="N48" s="64"/>
      <c r="O48" s="64"/>
      <c r="P48" s="64"/>
      <c r="Q48" s="64"/>
      <c r="R48" s="65"/>
      <c r="S48" s="81">
        <v>1</v>
      </c>
      <c r="T48" s="65"/>
      <c r="U48" s="65"/>
      <c r="V48" s="65"/>
      <c r="W48" s="65"/>
      <c r="X48" s="65"/>
      <c r="Y48" s="65"/>
      <c r="Z48" s="65"/>
      <c r="AA48" s="65"/>
      <c r="AB48" s="65"/>
      <c r="AC48" s="65"/>
      <c r="AD48" s="65"/>
      <c r="AE48" s="81">
        <v>1</v>
      </c>
      <c r="AF48" s="65"/>
      <c r="AG48" s="65"/>
      <c r="AH48" s="65"/>
      <c r="AI48" s="58">
        <f t="shared" si="6"/>
        <v>2</v>
      </c>
      <c r="AJ48" s="59">
        <f>L48+N48+P48+R48+T48+V48+X48+Z48+AB48+AD48+AF48+AH48</f>
        <v>0</v>
      </c>
      <c r="AK48" s="60">
        <f t="shared" si="2"/>
        <v>0</v>
      </c>
    </row>
    <row r="49" spans="2:38" s="67" customFormat="1" ht="91.2" customHeight="1" x14ac:dyDescent="0.25">
      <c r="B49" s="309" t="s">
        <v>185</v>
      </c>
      <c r="C49" s="307"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c r="W49" s="65"/>
      <c r="X49" s="65"/>
      <c r="Y49" s="65"/>
      <c r="Z49" s="65"/>
      <c r="AA49" s="65"/>
      <c r="AB49" s="65"/>
      <c r="AC49" s="65"/>
      <c r="AD49" s="65"/>
      <c r="AE49" s="65"/>
      <c r="AF49" s="65"/>
      <c r="AG49" s="65"/>
      <c r="AH49" s="65"/>
      <c r="AI49" s="58">
        <f t="shared" si="6"/>
        <v>1</v>
      </c>
      <c r="AJ49" s="59">
        <f>L49+N49+P49+R49+T49+V49+X49+Z49+AB49+AD49+AF49+AH49</f>
        <v>0</v>
      </c>
      <c r="AK49" s="60">
        <f t="shared" si="2"/>
        <v>0</v>
      </c>
    </row>
    <row r="50" spans="2:38" s="67" customFormat="1" ht="105.6" customHeight="1" x14ac:dyDescent="0.25">
      <c r="B50" s="310"/>
      <c r="C50" s="308"/>
      <c r="D50" s="93">
        <v>30</v>
      </c>
      <c r="E50" s="42" t="s">
        <v>190</v>
      </c>
      <c r="F50" s="43">
        <v>3</v>
      </c>
      <c r="G50" s="93" t="s">
        <v>97</v>
      </c>
      <c r="H50" s="93" t="s">
        <v>191</v>
      </c>
      <c r="I50" s="24" t="s">
        <v>192</v>
      </c>
      <c r="J50" s="56" t="s">
        <v>68</v>
      </c>
      <c r="K50" s="64"/>
      <c r="L50" s="64"/>
      <c r="M50" s="81">
        <v>1</v>
      </c>
      <c r="N50" s="64"/>
      <c r="O50" s="64"/>
      <c r="P50" s="64"/>
      <c r="Q50" s="64"/>
      <c r="R50" s="65"/>
      <c r="S50" s="65"/>
      <c r="T50" s="65"/>
      <c r="U50" s="65"/>
      <c r="V50" s="65"/>
      <c r="W50" s="65"/>
      <c r="X50" s="65"/>
      <c r="Y50" s="81">
        <v>2</v>
      </c>
      <c r="Z50" s="65"/>
      <c r="AA50" s="65"/>
      <c r="AB50" s="65"/>
      <c r="AC50" s="65"/>
      <c r="AD50" s="65"/>
      <c r="AE50" s="65"/>
      <c r="AF50" s="65"/>
      <c r="AG50" s="65"/>
      <c r="AH50" s="65"/>
      <c r="AI50" s="58">
        <f t="shared" si="6"/>
        <v>3</v>
      </c>
      <c r="AJ50" s="59">
        <f t="shared" si="6"/>
        <v>0</v>
      </c>
      <c r="AK50" s="60">
        <f t="shared" si="2"/>
        <v>0</v>
      </c>
    </row>
    <row r="51" spans="2:38" s="67" customFormat="1" ht="120.6" customHeight="1" x14ac:dyDescent="0.25">
      <c r="B51" s="310"/>
      <c r="C51" s="308"/>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c r="W51" s="65"/>
      <c r="X51" s="65"/>
      <c r="Y51" s="65"/>
      <c r="Z51" s="65"/>
      <c r="AA51" s="65"/>
      <c r="AB51" s="65"/>
      <c r="AC51" s="65"/>
      <c r="AD51" s="65"/>
      <c r="AE51" s="81">
        <v>0.5</v>
      </c>
      <c r="AF51" s="65"/>
      <c r="AG51" s="81">
        <v>0.5</v>
      </c>
      <c r="AH51" s="65"/>
      <c r="AI51" s="58">
        <f t="shared" si="6"/>
        <v>2</v>
      </c>
      <c r="AJ51" s="59">
        <f t="shared" si="6"/>
        <v>0</v>
      </c>
      <c r="AK51" s="60">
        <f t="shared" si="2"/>
        <v>0</v>
      </c>
    </row>
    <row r="52" spans="2:38" s="67" customFormat="1" ht="107.4" customHeight="1" x14ac:dyDescent="0.25">
      <c r="B52" s="310"/>
      <c r="C52" s="308"/>
      <c r="D52" s="93">
        <v>32</v>
      </c>
      <c r="E52" s="147" t="s">
        <v>196</v>
      </c>
      <c r="F52" s="43">
        <v>2.5</v>
      </c>
      <c r="G52" s="93" t="s">
        <v>97</v>
      </c>
      <c r="H52" s="93" t="s">
        <v>197</v>
      </c>
      <c r="I52" s="24" t="s">
        <v>198</v>
      </c>
      <c r="J52" s="56" t="s">
        <v>68</v>
      </c>
      <c r="K52" s="64"/>
      <c r="L52" s="64"/>
      <c r="M52" s="64"/>
      <c r="N52" s="64"/>
      <c r="O52" s="81">
        <v>0.5</v>
      </c>
      <c r="P52" s="64"/>
      <c r="Q52" s="81">
        <v>0.5</v>
      </c>
      <c r="R52" s="65"/>
      <c r="S52" s="81">
        <v>0.5</v>
      </c>
      <c r="T52" s="65"/>
      <c r="U52" s="81">
        <v>0.5</v>
      </c>
      <c r="V52" s="65"/>
      <c r="W52" s="81">
        <v>0.5</v>
      </c>
      <c r="X52" s="65"/>
      <c r="Y52" s="65"/>
      <c r="Z52" s="65"/>
      <c r="AA52" s="65"/>
      <c r="AB52" s="65"/>
      <c r="AC52" s="65"/>
      <c r="AD52" s="65"/>
      <c r="AE52" s="65"/>
      <c r="AF52" s="65"/>
      <c r="AG52" s="65"/>
      <c r="AH52" s="65"/>
      <c r="AI52" s="58">
        <f t="shared" si="6"/>
        <v>2.5</v>
      </c>
      <c r="AJ52" s="59">
        <f t="shared" si="6"/>
        <v>0</v>
      </c>
      <c r="AK52" s="60">
        <f t="shared" si="2"/>
        <v>0</v>
      </c>
    </row>
    <row r="53" spans="2:38" s="67" customFormat="1" ht="85.95" customHeight="1" x14ac:dyDescent="0.25">
      <c r="B53" s="251" t="s">
        <v>199</v>
      </c>
      <c r="C53" s="251" t="s">
        <v>200</v>
      </c>
      <c r="D53" s="93">
        <v>33</v>
      </c>
      <c r="E53" s="73" t="s">
        <v>201</v>
      </c>
      <c r="F53" s="62">
        <v>1</v>
      </c>
      <c r="G53" s="93" t="s">
        <v>65</v>
      </c>
      <c r="H53" s="93" t="s">
        <v>202</v>
      </c>
      <c r="I53" s="69" t="s">
        <v>203</v>
      </c>
      <c r="J53" s="56" t="s">
        <v>68</v>
      </c>
      <c r="K53" s="64"/>
      <c r="L53" s="64"/>
      <c r="M53" s="64"/>
      <c r="N53" s="64"/>
      <c r="O53" s="64"/>
      <c r="P53" s="64"/>
      <c r="Q53" s="81">
        <v>1</v>
      </c>
      <c r="R53" s="65"/>
      <c r="S53" s="102"/>
      <c r="T53" s="65"/>
      <c r="U53" s="102"/>
      <c r="V53" s="65"/>
      <c r="W53" s="65"/>
      <c r="X53" s="65"/>
      <c r="Y53" s="65"/>
      <c r="Z53" s="65"/>
      <c r="AA53" s="65"/>
      <c r="AB53" s="65"/>
      <c r="AC53" s="65"/>
      <c r="AD53" s="65"/>
      <c r="AE53" s="65"/>
      <c r="AF53" s="65"/>
      <c r="AG53" s="65"/>
      <c r="AH53" s="65"/>
      <c r="AI53" s="58">
        <f t="shared" si="6"/>
        <v>1</v>
      </c>
      <c r="AJ53" s="59">
        <f t="shared" si="6"/>
        <v>0</v>
      </c>
      <c r="AK53" s="60">
        <f t="shared" si="2"/>
        <v>0</v>
      </c>
    </row>
    <row r="54" spans="2:38" s="67" customFormat="1" ht="85.95" customHeight="1" x14ac:dyDescent="0.25">
      <c r="B54" s="252"/>
      <c r="C54" s="252"/>
      <c r="D54" s="93">
        <v>34</v>
      </c>
      <c r="E54" s="73" t="s">
        <v>204</v>
      </c>
      <c r="F54" s="62">
        <v>1</v>
      </c>
      <c r="G54" s="93" t="s">
        <v>65</v>
      </c>
      <c r="H54" s="93" t="s">
        <v>205</v>
      </c>
      <c r="I54" s="69" t="s">
        <v>142</v>
      </c>
      <c r="J54" s="56" t="s">
        <v>68</v>
      </c>
      <c r="K54" s="64"/>
      <c r="L54" s="64"/>
      <c r="M54" s="64"/>
      <c r="N54" s="64"/>
      <c r="O54" s="64"/>
      <c r="P54" s="64"/>
      <c r="Q54" s="81">
        <v>1</v>
      </c>
      <c r="R54" s="65"/>
      <c r="S54" s="102"/>
      <c r="T54" s="102"/>
      <c r="U54" s="102"/>
      <c r="V54" s="102"/>
      <c r="W54" s="65"/>
      <c r="X54" s="65"/>
      <c r="Y54" s="65"/>
      <c r="Z54" s="65"/>
      <c r="AA54" s="65"/>
      <c r="AB54" s="65"/>
      <c r="AC54" s="65"/>
      <c r="AD54" s="65"/>
      <c r="AE54" s="65"/>
      <c r="AF54" s="65"/>
      <c r="AG54" s="65"/>
      <c r="AH54" s="65"/>
      <c r="AI54" s="58">
        <f t="shared" si="6"/>
        <v>1</v>
      </c>
      <c r="AJ54" s="59">
        <f t="shared" si="6"/>
        <v>0</v>
      </c>
      <c r="AK54" s="60">
        <f t="shared" si="2"/>
        <v>0</v>
      </c>
    </row>
    <row r="55" spans="2:38" s="67" customFormat="1" ht="106.2" customHeight="1" x14ac:dyDescent="0.25">
      <c r="B55" s="252"/>
      <c r="C55" s="252"/>
      <c r="D55" s="93">
        <v>35</v>
      </c>
      <c r="E55" s="73" t="s">
        <v>206</v>
      </c>
      <c r="F55" s="62">
        <v>0.5</v>
      </c>
      <c r="G55" s="93" t="s">
        <v>207</v>
      </c>
      <c r="H55" s="93" t="s">
        <v>208</v>
      </c>
      <c r="I55" s="69" t="s">
        <v>209</v>
      </c>
      <c r="J55" s="56" t="s">
        <v>68</v>
      </c>
      <c r="K55" s="64"/>
      <c r="L55" s="64"/>
      <c r="M55" s="64"/>
      <c r="N55" s="64"/>
      <c r="O55" s="64"/>
      <c r="P55" s="64"/>
      <c r="Q55" s="81">
        <v>0.5</v>
      </c>
      <c r="R55" s="65"/>
      <c r="S55" s="102"/>
      <c r="T55" s="102"/>
      <c r="U55" s="102"/>
      <c r="V55" s="102"/>
      <c r="W55" s="65"/>
      <c r="X55" s="65"/>
      <c r="Y55" s="65"/>
      <c r="Z55" s="65"/>
      <c r="AA55" s="65"/>
      <c r="AB55" s="65"/>
      <c r="AC55" s="65"/>
      <c r="AD55" s="65"/>
      <c r="AE55" s="65"/>
      <c r="AF55" s="65"/>
      <c r="AG55" s="65"/>
      <c r="AH55" s="65"/>
      <c r="AI55" s="58">
        <f t="shared" si="6"/>
        <v>0.5</v>
      </c>
      <c r="AJ55" s="59">
        <f t="shared" si="6"/>
        <v>0</v>
      </c>
      <c r="AK55" s="60">
        <f t="shared" si="2"/>
        <v>0</v>
      </c>
    </row>
    <row r="56" spans="2:38" s="67" customFormat="1" ht="138.6" customHeight="1" x14ac:dyDescent="0.25">
      <c r="B56" s="253"/>
      <c r="C56" s="253"/>
      <c r="D56" s="93">
        <v>36</v>
      </c>
      <c r="E56" s="73" t="s">
        <v>210</v>
      </c>
      <c r="F56" s="62">
        <v>1.5</v>
      </c>
      <c r="G56" s="93" t="s">
        <v>211</v>
      </c>
      <c r="H56" s="93" t="s">
        <v>212</v>
      </c>
      <c r="I56" s="77" t="s">
        <v>213</v>
      </c>
      <c r="J56" s="56" t="s">
        <v>68</v>
      </c>
      <c r="K56" s="64"/>
      <c r="L56" s="64"/>
      <c r="M56" s="64"/>
      <c r="N56" s="64"/>
      <c r="O56" s="64"/>
      <c r="P56" s="64"/>
      <c r="Q56" s="81">
        <v>0.5</v>
      </c>
      <c r="R56" s="65"/>
      <c r="S56" s="65"/>
      <c r="T56" s="65"/>
      <c r="U56" s="65"/>
      <c r="V56" s="65"/>
      <c r="W56" s="81">
        <v>0.5</v>
      </c>
      <c r="X56" s="65"/>
      <c r="Y56" s="65"/>
      <c r="Z56" s="65"/>
      <c r="AA56" s="65"/>
      <c r="AB56" s="65"/>
      <c r="AC56" s="81">
        <v>0.5</v>
      </c>
      <c r="AD56" s="65"/>
      <c r="AE56" s="65"/>
      <c r="AF56" s="65"/>
      <c r="AG56" s="65"/>
      <c r="AH56" s="65"/>
      <c r="AI56" s="58">
        <f t="shared" si="6"/>
        <v>1.5</v>
      </c>
      <c r="AJ56" s="59">
        <f t="shared" si="6"/>
        <v>0</v>
      </c>
      <c r="AK56" s="60">
        <f t="shared" si="2"/>
        <v>0</v>
      </c>
    </row>
    <row r="57" spans="2:38" s="67" customFormat="1" ht="39" customHeight="1" x14ac:dyDescent="0.25">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33"/>
      <c r="AK57" s="33"/>
      <c r="AL57" s="159"/>
    </row>
    <row r="58" spans="2:38" s="67" customFormat="1" ht="69.75" customHeight="1" x14ac:dyDescent="0.25">
      <c r="B58" s="251" t="s">
        <v>215</v>
      </c>
      <c r="C58" s="251"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c r="Y58" s="65"/>
      <c r="Z58" s="65"/>
      <c r="AA58" s="65"/>
      <c r="AB58" s="65"/>
      <c r="AC58" s="65"/>
      <c r="AD58" s="65"/>
      <c r="AE58" s="65"/>
      <c r="AF58" s="65"/>
      <c r="AG58" s="65"/>
      <c r="AH58" s="65"/>
      <c r="AI58" s="58">
        <f t="shared" ref="AI58:AJ69" si="7">K58+M58+O58+Q58+S58+U58+W58+Y58+AA58+AC58+AE58+AG58</f>
        <v>2</v>
      </c>
      <c r="AJ58" s="59">
        <f t="shared" si="7"/>
        <v>0</v>
      </c>
      <c r="AK58" s="60">
        <f t="shared" si="2"/>
        <v>0</v>
      </c>
    </row>
    <row r="59" spans="2:38" s="67" customFormat="1" ht="56.4" customHeight="1" x14ac:dyDescent="0.25">
      <c r="B59" s="252"/>
      <c r="C59" s="252"/>
      <c r="D59" s="57">
        <v>38</v>
      </c>
      <c r="E59" s="74" t="s">
        <v>220</v>
      </c>
      <c r="F59" s="57">
        <v>3</v>
      </c>
      <c r="G59" s="93" t="s">
        <v>65</v>
      </c>
      <c r="H59" s="93" t="s">
        <v>218</v>
      </c>
      <c r="I59" s="61" t="s">
        <v>221</v>
      </c>
      <c r="J59" s="56" t="s">
        <v>68</v>
      </c>
      <c r="K59" s="64"/>
      <c r="L59" s="64"/>
      <c r="M59" s="64"/>
      <c r="N59" s="64"/>
      <c r="O59" s="64"/>
      <c r="P59" s="64"/>
      <c r="Q59" s="81">
        <v>1</v>
      </c>
      <c r="R59" s="65"/>
      <c r="S59" s="65"/>
      <c r="T59" s="65"/>
      <c r="U59" s="65"/>
      <c r="V59" s="65"/>
      <c r="W59" s="81">
        <v>1</v>
      </c>
      <c r="X59" s="65"/>
      <c r="Y59" s="65"/>
      <c r="Z59" s="65"/>
      <c r="AA59" s="65"/>
      <c r="AB59" s="65"/>
      <c r="AC59" s="81">
        <v>1</v>
      </c>
      <c r="AD59" s="65"/>
      <c r="AE59" s="65"/>
      <c r="AF59" s="65"/>
      <c r="AG59" s="65"/>
      <c r="AH59" s="65"/>
      <c r="AI59" s="58">
        <f t="shared" si="7"/>
        <v>3</v>
      </c>
      <c r="AJ59" s="59">
        <f t="shared" si="7"/>
        <v>0</v>
      </c>
      <c r="AK59" s="60">
        <f t="shared" si="2"/>
        <v>0</v>
      </c>
    </row>
    <row r="60" spans="2:38" s="67" customFormat="1" ht="85.2" customHeight="1" x14ac:dyDescent="0.25">
      <c r="B60" s="252"/>
      <c r="C60" s="252"/>
      <c r="D60" s="90">
        <v>39</v>
      </c>
      <c r="E60" s="87" t="s">
        <v>222</v>
      </c>
      <c r="F60" s="57">
        <v>0.75</v>
      </c>
      <c r="G60" s="93" t="s">
        <v>169</v>
      </c>
      <c r="H60" s="91" t="s">
        <v>223</v>
      </c>
      <c r="I60" s="61" t="s">
        <v>224</v>
      </c>
      <c r="J60" s="56" t="s">
        <v>68</v>
      </c>
      <c r="K60" s="64"/>
      <c r="L60" s="64"/>
      <c r="M60" s="64"/>
      <c r="N60" s="64"/>
      <c r="O60" s="153">
        <v>0.75</v>
      </c>
      <c r="P60" s="64"/>
      <c r="Q60" s="65"/>
      <c r="R60" s="65"/>
      <c r="S60" s="65"/>
      <c r="T60" s="65"/>
      <c r="U60" s="65"/>
      <c r="V60" s="65"/>
      <c r="W60" s="65"/>
      <c r="X60" s="65"/>
      <c r="Y60" s="65"/>
      <c r="Z60" s="65"/>
      <c r="AA60" s="65"/>
      <c r="AB60" s="65"/>
      <c r="AC60" s="65"/>
      <c r="AD60" s="65"/>
      <c r="AE60" s="65"/>
      <c r="AF60" s="65"/>
      <c r="AG60" s="65"/>
      <c r="AH60" s="65"/>
      <c r="AI60" s="154">
        <f t="shared" si="7"/>
        <v>0.75</v>
      </c>
      <c r="AJ60" s="59">
        <f t="shared" si="7"/>
        <v>0</v>
      </c>
      <c r="AK60" s="60">
        <f t="shared" si="2"/>
        <v>0</v>
      </c>
    </row>
    <row r="61" spans="2:38" s="67" customFormat="1" ht="121.2" customHeight="1" x14ac:dyDescent="0.25">
      <c r="B61" s="252"/>
      <c r="C61" s="252"/>
      <c r="D61" s="57">
        <v>40</v>
      </c>
      <c r="E61" s="166" t="s">
        <v>225</v>
      </c>
      <c r="F61" s="57">
        <v>5</v>
      </c>
      <c r="G61" s="56" t="s">
        <v>226</v>
      </c>
      <c r="H61" s="56" t="s">
        <v>227</v>
      </c>
      <c r="I61" s="24" t="s">
        <v>228</v>
      </c>
      <c r="J61" s="56" t="s">
        <v>68</v>
      </c>
      <c r="K61" s="25"/>
      <c r="L61" s="25"/>
      <c r="M61" s="25"/>
      <c r="N61" s="25"/>
      <c r="O61" s="80">
        <v>0.5</v>
      </c>
      <c r="P61" s="25"/>
      <c r="Q61" s="80">
        <v>0.5</v>
      </c>
      <c r="R61" s="26"/>
      <c r="S61" s="80">
        <v>0.5</v>
      </c>
      <c r="T61" s="26"/>
      <c r="U61" s="80">
        <v>0.5</v>
      </c>
      <c r="V61" s="26"/>
      <c r="W61" s="80">
        <v>0.5</v>
      </c>
      <c r="X61" s="26"/>
      <c r="Y61" s="80">
        <v>0.5</v>
      </c>
      <c r="Z61" s="26"/>
      <c r="AA61" s="80">
        <v>0.5</v>
      </c>
      <c r="AB61" s="26"/>
      <c r="AC61" s="80">
        <v>0.5</v>
      </c>
      <c r="AD61" s="26"/>
      <c r="AE61" s="80">
        <v>0.5</v>
      </c>
      <c r="AF61" s="26"/>
      <c r="AG61" s="80">
        <v>0.5</v>
      </c>
      <c r="AH61" s="26"/>
      <c r="AI61" s="58">
        <f t="shared" si="7"/>
        <v>5</v>
      </c>
      <c r="AJ61" s="59">
        <f t="shared" si="7"/>
        <v>0</v>
      </c>
      <c r="AK61" s="60">
        <f t="shared" si="2"/>
        <v>0</v>
      </c>
    </row>
    <row r="62" spans="2:38" s="67" customFormat="1" ht="92.4" customHeight="1" x14ac:dyDescent="0.25">
      <c r="B62" s="252"/>
      <c r="C62" s="252"/>
      <c r="D62" s="57">
        <v>41</v>
      </c>
      <c r="E62" s="42" t="s">
        <v>229</v>
      </c>
      <c r="F62" s="57">
        <v>2</v>
      </c>
      <c r="G62" s="56" t="s">
        <v>226</v>
      </c>
      <c r="H62" s="56" t="s">
        <v>230</v>
      </c>
      <c r="I62" s="166" t="s">
        <v>231</v>
      </c>
      <c r="J62" s="56" t="s">
        <v>68</v>
      </c>
      <c r="K62" s="25"/>
      <c r="L62" s="25"/>
      <c r="M62" s="25"/>
      <c r="N62" s="25"/>
      <c r="O62" s="25"/>
      <c r="P62" s="25"/>
      <c r="Q62" s="26"/>
      <c r="R62" s="26"/>
      <c r="S62" s="26"/>
      <c r="T62" s="26"/>
      <c r="U62" s="103"/>
      <c r="V62" s="26"/>
      <c r="W62" s="26"/>
      <c r="X62" s="26"/>
      <c r="Y62" s="80">
        <v>2</v>
      </c>
      <c r="Z62" s="26"/>
      <c r="AA62" s="65"/>
      <c r="AB62" s="26"/>
      <c r="AC62" s="26"/>
      <c r="AD62" s="26"/>
      <c r="AE62" s="103"/>
      <c r="AF62" s="26"/>
      <c r="AG62" s="26"/>
      <c r="AH62" s="26"/>
      <c r="AI62" s="58">
        <f t="shared" si="7"/>
        <v>2</v>
      </c>
      <c r="AJ62" s="59">
        <f t="shared" si="7"/>
        <v>0</v>
      </c>
      <c r="AK62" s="60">
        <f t="shared" si="2"/>
        <v>0</v>
      </c>
    </row>
    <row r="63" spans="2:38" s="67" customFormat="1" ht="96.6" customHeight="1" x14ac:dyDescent="0.25">
      <c r="B63" s="252"/>
      <c r="C63" s="252"/>
      <c r="D63" s="57">
        <v>42</v>
      </c>
      <c r="E63" s="42" t="s">
        <v>232</v>
      </c>
      <c r="F63" s="57">
        <v>1.5</v>
      </c>
      <c r="G63" s="93" t="s">
        <v>169</v>
      </c>
      <c r="H63" s="93" t="s">
        <v>233</v>
      </c>
      <c r="I63" s="61" t="s">
        <v>234</v>
      </c>
      <c r="J63" s="56" t="s">
        <v>68</v>
      </c>
      <c r="K63" s="64"/>
      <c r="L63" s="64"/>
      <c r="M63" s="64"/>
      <c r="N63" s="64"/>
      <c r="O63" s="64"/>
      <c r="P63" s="64"/>
      <c r="Q63" s="81">
        <v>0.5</v>
      </c>
      <c r="R63" s="65"/>
      <c r="S63" s="65"/>
      <c r="T63" s="65"/>
      <c r="U63" s="65"/>
      <c r="V63" s="65"/>
      <c r="W63" s="81">
        <v>0.5</v>
      </c>
      <c r="X63" s="65"/>
      <c r="Y63" s="65"/>
      <c r="Z63" s="65"/>
      <c r="AA63" s="65"/>
      <c r="AB63" s="65"/>
      <c r="AC63" s="81">
        <v>0.5</v>
      </c>
      <c r="AD63" s="65"/>
      <c r="AE63" s="65"/>
      <c r="AF63" s="65"/>
      <c r="AG63" s="65"/>
      <c r="AH63" s="65"/>
      <c r="AI63" s="58">
        <f t="shared" si="7"/>
        <v>1.5</v>
      </c>
      <c r="AJ63" s="59">
        <f t="shared" si="7"/>
        <v>0</v>
      </c>
      <c r="AK63" s="60">
        <f t="shared" si="2"/>
        <v>0</v>
      </c>
    </row>
    <row r="64" spans="2:38" s="67" customFormat="1" ht="53.4" customHeight="1" x14ac:dyDescent="0.25">
      <c r="B64" s="253"/>
      <c r="C64" s="253"/>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c r="Y64" s="65"/>
      <c r="Z64" s="65"/>
      <c r="AA64" s="65"/>
      <c r="AB64" s="65"/>
      <c r="AC64" s="65"/>
      <c r="AD64" s="65"/>
      <c r="AE64" s="65"/>
      <c r="AF64" s="65"/>
      <c r="AG64" s="65"/>
      <c r="AH64" s="65"/>
      <c r="AI64" s="58">
        <f t="shared" si="7"/>
        <v>1</v>
      </c>
      <c r="AJ64" s="59">
        <f t="shared" si="7"/>
        <v>0</v>
      </c>
      <c r="AK64" s="109">
        <f t="shared" si="2"/>
        <v>0</v>
      </c>
    </row>
    <row r="65" spans="2:37" s="67" customFormat="1" ht="86.25" customHeight="1" x14ac:dyDescent="0.25">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c r="AA65" s="81">
        <v>1</v>
      </c>
      <c r="AB65" s="65"/>
      <c r="AC65" s="81">
        <v>1</v>
      </c>
      <c r="AD65" s="65"/>
      <c r="AE65" s="65"/>
      <c r="AF65" s="65"/>
      <c r="AG65" s="65"/>
      <c r="AH65" s="65"/>
      <c r="AI65" s="58">
        <f>+Y65+AA65+AC65</f>
        <v>3</v>
      </c>
      <c r="AJ65" s="59">
        <f t="shared" si="7"/>
        <v>0</v>
      </c>
      <c r="AK65" s="60">
        <f>AJ65/AI65</f>
        <v>0</v>
      </c>
    </row>
    <row r="66" spans="2:37" s="67" customFormat="1" ht="140.4" customHeight="1" x14ac:dyDescent="0.25">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c r="AE66" s="81">
        <v>4</v>
      </c>
      <c r="AF66" s="65"/>
      <c r="AG66" s="65"/>
      <c r="AH66" s="65"/>
      <c r="AI66" s="58">
        <f t="shared" si="7"/>
        <v>4</v>
      </c>
      <c r="AJ66" s="59">
        <f t="shared" si="7"/>
        <v>0</v>
      </c>
      <c r="AK66" s="60">
        <f t="shared" si="2"/>
        <v>0</v>
      </c>
    </row>
    <row r="67" spans="2:37" s="67" customFormat="1" ht="22.5" customHeight="1" x14ac:dyDescent="0.25">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33"/>
      <c r="AK67" s="33"/>
    </row>
    <row r="68" spans="2:37" s="67" customFormat="1" ht="84" customHeight="1" x14ac:dyDescent="0.25">
      <c r="B68" s="252" t="s">
        <v>250</v>
      </c>
      <c r="C68" s="303" t="s">
        <v>251</v>
      </c>
      <c r="D68" s="57">
        <v>46</v>
      </c>
      <c r="E68" s="61" t="s">
        <v>252</v>
      </c>
      <c r="F68" s="57">
        <v>2.25</v>
      </c>
      <c r="G68" s="93" t="s">
        <v>241</v>
      </c>
      <c r="H68" s="93" t="s">
        <v>218</v>
      </c>
      <c r="I68" s="61" t="s">
        <v>253</v>
      </c>
      <c r="J68" s="56" t="s">
        <v>68</v>
      </c>
      <c r="K68" s="64"/>
      <c r="L68" s="64"/>
      <c r="M68" s="64"/>
      <c r="N68" s="64"/>
      <c r="O68" s="153">
        <v>0.25</v>
      </c>
      <c r="P68" s="64"/>
      <c r="Q68" s="153">
        <v>0.25</v>
      </c>
      <c r="R68" s="44"/>
      <c r="S68" s="153">
        <v>0.25</v>
      </c>
      <c r="T68" s="44"/>
      <c r="U68" s="153">
        <v>0.25</v>
      </c>
      <c r="V68" s="44"/>
      <c r="W68" s="44"/>
      <c r="X68" s="44"/>
      <c r="Y68" s="153">
        <v>0.25</v>
      </c>
      <c r="Z68" s="44"/>
      <c r="AA68" s="153">
        <v>0.25</v>
      </c>
      <c r="AB68" s="44"/>
      <c r="AC68" s="153">
        <v>0.25</v>
      </c>
      <c r="AD68" s="44"/>
      <c r="AE68" s="153">
        <v>0.25</v>
      </c>
      <c r="AF68" s="44"/>
      <c r="AG68" s="153">
        <v>0.25</v>
      </c>
      <c r="AH68" s="65"/>
      <c r="AI68" s="154">
        <f t="shared" si="7"/>
        <v>2.25</v>
      </c>
      <c r="AJ68" s="59">
        <f>L68+N68+P68+R68+T68+V68+X68+Z68+AB68+AD68+AF68+AH68</f>
        <v>0</v>
      </c>
      <c r="AK68" s="60">
        <f t="shared" ref="AK68:AK69" si="8">AJ68/AI68</f>
        <v>0</v>
      </c>
    </row>
    <row r="69" spans="2:37" s="67" customFormat="1" ht="84" customHeight="1" x14ac:dyDescent="0.25">
      <c r="B69" s="252"/>
      <c r="C69" s="303"/>
      <c r="D69" s="57">
        <v>47</v>
      </c>
      <c r="E69" s="61" t="s">
        <v>254</v>
      </c>
      <c r="F69" s="57">
        <v>2</v>
      </c>
      <c r="G69" s="93" t="s">
        <v>65</v>
      </c>
      <c r="H69" s="93" t="s">
        <v>233</v>
      </c>
      <c r="I69" s="61" t="s">
        <v>255</v>
      </c>
      <c r="J69" s="56" t="s">
        <v>68</v>
      </c>
      <c r="K69" s="64"/>
      <c r="L69" s="64"/>
      <c r="M69" s="64"/>
      <c r="N69" s="64"/>
      <c r="O69" s="64"/>
      <c r="P69" s="64"/>
      <c r="Q69" s="81">
        <v>1</v>
      </c>
      <c r="R69" s="65"/>
      <c r="S69" s="65"/>
      <c r="T69" s="65"/>
      <c r="U69" s="65"/>
      <c r="V69" s="65"/>
      <c r="W69" s="65"/>
      <c r="X69" s="65"/>
      <c r="Y69" s="65"/>
      <c r="Z69" s="65"/>
      <c r="AA69" s="65"/>
      <c r="AB69" s="65"/>
      <c r="AC69" s="81">
        <v>1</v>
      </c>
      <c r="AD69" s="65"/>
      <c r="AE69" s="65"/>
      <c r="AF69" s="65"/>
      <c r="AG69" s="65"/>
      <c r="AH69" s="65"/>
      <c r="AI69" s="58">
        <f t="shared" si="7"/>
        <v>2</v>
      </c>
      <c r="AJ69" s="59">
        <f>L69+N69+P69+R69+T69+V69+X69+Z69+AB69+AD69+AF69+AH69</f>
        <v>0</v>
      </c>
      <c r="AK69" s="60">
        <f t="shared" si="8"/>
        <v>0</v>
      </c>
    </row>
    <row r="70" spans="2:37" s="46" customFormat="1" ht="31.5" customHeight="1" x14ac:dyDescent="0.25">
      <c r="B70" s="244" t="s">
        <v>256</v>
      </c>
      <c r="C70" s="298">
        <f>+C13+C15+C18+C27+C41+C57+C67</f>
        <v>1</v>
      </c>
      <c r="D70" s="299"/>
      <c r="E70" s="302" t="s">
        <v>56</v>
      </c>
      <c r="F70" s="302"/>
      <c r="G70" s="302"/>
      <c r="H70" s="302"/>
      <c r="I70" s="302"/>
      <c r="J70" s="302"/>
      <c r="K70" s="44">
        <f t="shared" ref="K70:AJ70" si="9">SUM(K14:K69)</f>
        <v>0</v>
      </c>
      <c r="L70" s="44">
        <f t="shared" si="9"/>
        <v>0</v>
      </c>
      <c r="M70" s="75">
        <f>SUM(M14:M69)</f>
        <v>1</v>
      </c>
      <c r="N70" s="76">
        <f>SUM(N14:N69)</f>
        <v>0</v>
      </c>
      <c r="O70" s="75">
        <f t="shared" si="9"/>
        <v>9</v>
      </c>
      <c r="P70" s="76">
        <f t="shared" si="9"/>
        <v>0</v>
      </c>
      <c r="Q70" s="75">
        <f t="shared" si="9"/>
        <v>14.5</v>
      </c>
      <c r="R70" s="76">
        <f t="shared" si="9"/>
        <v>0</v>
      </c>
      <c r="S70" s="75">
        <f t="shared" si="9"/>
        <v>16.25</v>
      </c>
      <c r="T70" s="76">
        <f t="shared" si="9"/>
        <v>0</v>
      </c>
      <c r="U70" s="75">
        <f t="shared" si="9"/>
        <v>9</v>
      </c>
      <c r="V70" s="76">
        <f t="shared" si="9"/>
        <v>0</v>
      </c>
      <c r="W70" s="75">
        <f t="shared" si="9"/>
        <v>15</v>
      </c>
      <c r="X70" s="76">
        <f t="shared" si="9"/>
        <v>0</v>
      </c>
      <c r="Y70" s="75">
        <f t="shared" si="9"/>
        <v>9.75</v>
      </c>
      <c r="Z70" s="76">
        <f t="shared" si="9"/>
        <v>0</v>
      </c>
      <c r="AA70" s="75">
        <f t="shared" si="9"/>
        <v>8.25</v>
      </c>
      <c r="AB70" s="76">
        <f t="shared" si="9"/>
        <v>0</v>
      </c>
      <c r="AC70" s="75">
        <f t="shared" si="9"/>
        <v>6.75</v>
      </c>
      <c r="AD70" s="76">
        <f t="shared" si="9"/>
        <v>0</v>
      </c>
      <c r="AE70" s="75">
        <f t="shared" si="9"/>
        <v>9.25</v>
      </c>
      <c r="AF70" s="76">
        <f t="shared" si="9"/>
        <v>0</v>
      </c>
      <c r="AG70" s="75">
        <f t="shared" si="9"/>
        <v>1.25</v>
      </c>
      <c r="AH70" s="76">
        <f t="shared" si="9"/>
        <v>0</v>
      </c>
      <c r="AI70" s="155">
        <f t="shared" si="9"/>
        <v>100</v>
      </c>
      <c r="AJ70" s="75">
        <f t="shared" si="9"/>
        <v>0</v>
      </c>
      <c r="AK70" s="45">
        <f>AVERAGE(AK14:AK69)</f>
        <v>0</v>
      </c>
    </row>
    <row r="71" spans="2:37" s="46" customFormat="1" ht="31.5" customHeight="1" x14ac:dyDescent="0.25">
      <c r="B71" s="246"/>
      <c r="C71" s="300"/>
      <c r="D71" s="301"/>
      <c r="E71" s="302" t="s">
        <v>257</v>
      </c>
      <c r="F71" s="302"/>
      <c r="G71" s="302"/>
      <c r="H71" s="302"/>
      <c r="I71" s="302"/>
      <c r="J71" s="302"/>
      <c r="K71" s="44">
        <f>SUM(K15:K70)</f>
        <v>0</v>
      </c>
      <c r="L71" s="44">
        <f>SUM(L15:L70)</f>
        <v>0</v>
      </c>
      <c r="M71" s="75">
        <f>+M70</f>
        <v>1</v>
      </c>
      <c r="N71" s="76">
        <f>+N70</f>
        <v>0</v>
      </c>
      <c r="O71" s="75">
        <f>+O70+M71</f>
        <v>10</v>
      </c>
      <c r="P71" s="76">
        <f>+P70</f>
        <v>0</v>
      </c>
      <c r="Q71" s="75">
        <f>+Q70+O71</f>
        <v>24.5</v>
      </c>
      <c r="R71" s="76">
        <f>+R70</f>
        <v>0</v>
      </c>
      <c r="S71" s="75">
        <f>Q71+S70</f>
        <v>40.75</v>
      </c>
      <c r="T71" s="76">
        <f t="shared" ref="T71:AH71" si="10">+R71+T70</f>
        <v>0</v>
      </c>
      <c r="U71" s="75">
        <f t="shared" si="10"/>
        <v>49.75</v>
      </c>
      <c r="V71" s="76">
        <f t="shared" si="10"/>
        <v>0</v>
      </c>
      <c r="W71" s="75">
        <f t="shared" si="10"/>
        <v>64.75</v>
      </c>
      <c r="X71" s="76">
        <f t="shared" si="10"/>
        <v>0</v>
      </c>
      <c r="Y71" s="75">
        <f t="shared" si="10"/>
        <v>74.5</v>
      </c>
      <c r="Z71" s="76">
        <f t="shared" si="10"/>
        <v>0</v>
      </c>
      <c r="AA71" s="75">
        <f t="shared" si="10"/>
        <v>82.75</v>
      </c>
      <c r="AB71" s="76">
        <f t="shared" si="10"/>
        <v>0</v>
      </c>
      <c r="AC71" s="75">
        <f t="shared" si="10"/>
        <v>89.5</v>
      </c>
      <c r="AD71" s="76">
        <f t="shared" si="10"/>
        <v>0</v>
      </c>
      <c r="AE71" s="75">
        <f t="shared" si="10"/>
        <v>98.75</v>
      </c>
      <c r="AF71" s="76">
        <f t="shared" si="10"/>
        <v>0</v>
      </c>
      <c r="AG71" s="75">
        <f t="shared" si="10"/>
        <v>100</v>
      </c>
      <c r="AH71" s="76">
        <f t="shared" si="10"/>
        <v>0</v>
      </c>
      <c r="AI71" s="295"/>
      <c r="AJ71" s="296"/>
      <c r="AK71" s="297"/>
    </row>
    <row r="72" spans="2:37" ht="15" x14ac:dyDescent="0.25">
      <c r="J72" s="47"/>
    </row>
    <row r="73" spans="2:37" ht="17.399999999999999" x14ac:dyDescent="0.3">
      <c r="B73" s="50" t="s">
        <v>258</v>
      </c>
      <c r="J73" s="47"/>
    </row>
    <row r="74" spans="2:37" ht="20.399999999999999" x14ac:dyDescent="0.35">
      <c r="B74" s="51" t="s">
        <v>259</v>
      </c>
      <c r="J74" s="47"/>
      <c r="AI74" s="156"/>
    </row>
    <row r="75" spans="2:37" ht="20.399999999999999" x14ac:dyDescent="0.35">
      <c r="B75" s="51" t="s">
        <v>260</v>
      </c>
      <c r="J75" s="47"/>
    </row>
    <row r="76" spans="2:37" ht="18" x14ac:dyDescent="0.35">
      <c r="B76" s="145" t="s">
        <v>261</v>
      </c>
      <c r="J76" s="47"/>
    </row>
    <row r="77" spans="2:37" ht="18" x14ac:dyDescent="0.35">
      <c r="B77" s="145" t="s">
        <v>262</v>
      </c>
      <c r="J77" s="47"/>
    </row>
    <row r="78" spans="2:37" ht="15" x14ac:dyDescent="0.25">
      <c r="J78" s="47"/>
    </row>
    <row r="79" spans="2:37" ht="15" customHeight="1" x14ac:dyDescent="0.25">
      <c r="B79" s="306" t="s">
        <v>20</v>
      </c>
      <c r="C79" s="306"/>
      <c r="D79" s="306"/>
      <c r="E79" s="306"/>
      <c r="F79" s="306"/>
      <c r="G79" s="306"/>
      <c r="H79" s="306"/>
      <c r="I79" s="306"/>
      <c r="J79" s="306"/>
      <c r="K79" s="306"/>
      <c r="L79" s="306"/>
      <c r="M79" s="306"/>
      <c r="N79" s="306"/>
      <c r="O79" s="306"/>
      <c r="P79" s="306"/>
    </row>
    <row r="80" spans="2:37" ht="15" x14ac:dyDescent="0.25">
      <c r="J80" s="47"/>
    </row>
    <row r="81" spans="5:10" ht="15" x14ac:dyDescent="0.25">
      <c r="J81" s="47"/>
    </row>
    <row r="82" spans="5:10" ht="15" x14ac:dyDescent="0.25">
      <c r="E82" s="107"/>
      <c r="J82" s="47"/>
    </row>
  </sheetData>
  <sheetProtection formatColumns="0" formatRows="0"/>
  <mergeCells count="68">
    <mergeCell ref="H28:H29"/>
    <mergeCell ref="B79:P79"/>
    <mergeCell ref="C49:C52"/>
    <mergeCell ref="C58:C64"/>
    <mergeCell ref="B58:B64"/>
    <mergeCell ref="B49:B52"/>
    <mergeCell ref="B37:B38"/>
    <mergeCell ref="C37:C38"/>
    <mergeCell ref="B47:B48"/>
    <mergeCell ref="C47:C48"/>
    <mergeCell ref="H43:H44"/>
    <mergeCell ref="E43:E44"/>
    <mergeCell ref="C43:C46"/>
    <mergeCell ref="B43:B46"/>
    <mergeCell ref="D43:D44"/>
    <mergeCell ref="AI71:AK71"/>
    <mergeCell ref="B53:B56"/>
    <mergeCell ref="C53:C56"/>
    <mergeCell ref="B70:B71"/>
    <mergeCell ref="C70:D71"/>
    <mergeCell ref="E70:J70"/>
    <mergeCell ref="B68:B69"/>
    <mergeCell ref="C68:C69"/>
    <mergeCell ref="E71:J71"/>
    <mergeCell ref="AH4:AK4"/>
    <mergeCell ref="D2:AG4"/>
    <mergeCell ref="D11:D12"/>
    <mergeCell ref="C6:AK6"/>
    <mergeCell ref="C7:AK7"/>
    <mergeCell ref="C8:AK8"/>
    <mergeCell ref="B2:C4"/>
    <mergeCell ref="B10:B12"/>
    <mergeCell ref="AH3:AI3"/>
    <mergeCell ref="AC11:AD11"/>
    <mergeCell ref="AE11:AF11"/>
    <mergeCell ref="AK10:AK12"/>
    <mergeCell ref="AH2:AK2"/>
    <mergeCell ref="AJ3:AK3"/>
    <mergeCell ref="AI11:AJ11"/>
    <mergeCell ref="U11:V11"/>
    <mergeCell ref="AG11:AH11"/>
    <mergeCell ref="D10:F10"/>
    <mergeCell ref="Q11:R11"/>
    <mergeCell ref="K11:L11"/>
    <mergeCell ref="H10:H12"/>
    <mergeCell ref="I10:I12"/>
    <mergeCell ref="K10:AJ10"/>
    <mergeCell ref="E11:E12"/>
    <mergeCell ref="F11:F12"/>
    <mergeCell ref="J10:J12"/>
    <mergeCell ref="O11:P11"/>
    <mergeCell ref="M11:N11"/>
    <mergeCell ref="W11:X11"/>
    <mergeCell ref="Y11:Z11"/>
    <mergeCell ref="AA11:AB11"/>
    <mergeCell ref="S11:T11"/>
    <mergeCell ref="G10:G12"/>
    <mergeCell ref="E25:E26"/>
    <mergeCell ref="C10:C12"/>
    <mergeCell ref="B30:B36"/>
    <mergeCell ref="C30:C36"/>
    <mergeCell ref="C25:C26"/>
    <mergeCell ref="D25:D26"/>
    <mergeCell ref="C28:C29"/>
    <mergeCell ref="B28:B29"/>
    <mergeCell ref="D28:D29"/>
    <mergeCell ref="E28:E29"/>
    <mergeCell ref="C19:C24"/>
  </mergeCells>
  <conditionalFormatting sqref="M50">
    <cfRule type="cellIs" dxfId="73" priority="22" operator="greaterThan">
      <formula>"O"</formula>
    </cfRule>
  </conditionalFormatting>
  <conditionalFormatting sqref="O14">
    <cfRule type="cellIs" dxfId="72" priority="37" operator="greaterThan">
      <formula>"O"</formula>
    </cfRule>
  </conditionalFormatting>
  <conditionalFormatting sqref="O16:O17">
    <cfRule type="cellIs" dxfId="71" priority="35" operator="greaterThan">
      <formula>"O"</formula>
    </cfRule>
  </conditionalFormatting>
  <conditionalFormatting sqref="O21">
    <cfRule type="cellIs" dxfId="70" priority="8" operator="greaterThan">
      <formula>"O"</formula>
    </cfRule>
  </conditionalFormatting>
  <conditionalFormatting sqref="O25">
    <cfRule type="cellIs" dxfId="69" priority="29" operator="greaterThan">
      <formula>"O"</formula>
    </cfRule>
  </conditionalFormatting>
  <conditionalFormatting sqref="O30:O35">
    <cfRule type="cellIs" dxfId="68" priority="32" operator="greaterThan">
      <formula>"O"</formula>
    </cfRule>
  </conditionalFormatting>
  <conditionalFormatting sqref="O52">
    <cfRule type="cellIs" dxfId="67" priority="18" operator="greaterThan">
      <formula>"O"</formula>
    </cfRule>
  </conditionalFormatting>
  <conditionalFormatting sqref="O60:O61">
    <cfRule type="cellIs" dxfId="66" priority="23" operator="greaterThan">
      <formula>"O"</formula>
    </cfRule>
  </conditionalFormatting>
  <conditionalFormatting sqref="O68">
    <cfRule type="cellIs" dxfId="65" priority="27" operator="greaterThan">
      <formula>"O"</formula>
    </cfRule>
  </conditionalFormatting>
  <conditionalFormatting sqref="Q22:V23 X22:AH23 Q24:AH28 R29:AH29 Q30:AH37 Q38:V38 X38:AH38 Q39:AH45 O43 Q66:U66 W66:AH66">
    <cfRule type="cellIs" dxfId="64" priority="38" operator="greaterThan">
      <formula>"O"</formula>
    </cfRule>
  </conditionalFormatting>
  <conditionalFormatting sqref="Q14:AH21">
    <cfRule type="cellIs" dxfId="63" priority="4" operator="greaterThan">
      <formula>"O"</formula>
    </cfRule>
  </conditionalFormatting>
  <conditionalFormatting sqref="Q51:AH65">
    <cfRule type="cellIs" dxfId="62" priority="2" operator="greaterThan">
      <formula>"O"</formula>
    </cfRule>
  </conditionalFormatting>
  <conditionalFormatting sqref="Q67:AH69">
    <cfRule type="cellIs" dxfId="61" priority="1" operator="greaterThan">
      <formula>"O"</formula>
    </cfRule>
  </conditionalFormatting>
  <conditionalFormatting sqref="R46:AH50">
    <cfRule type="cellIs" dxfId="60" priority="20" operator="greaterThan">
      <formula>"O"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0A87-FED5-45BF-A243-5C94A7687C1C}">
  <sheetPr>
    <tabColor rgb="FF00CC00"/>
  </sheetPr>
  <dimension ref="B2:AL82"/>
  <sheetViews>
    <sheetView showGridLines="0" tabSelected="1" zoomScale="55" zoomScaleNormal="55" workbookViewId="0">
      <selection activeCell="C6" sqref="C6:AK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17" width="13.5546875" style="2" customWidth="1"/>
    <col min="18" max="18" width="12.33203125" style="2" customWidth="1"/>
    <col min="19" max="32" width="10.109375" style="2" customWidth="1"/>
    <col min="33" max="33" width="12.33203125" style="2" customWidth="1"/>
    <col min="34" max="34" width="10.5546875" style="2" customWidth="1"/>
    <col min="35" max="35" width="15.5546875" style="1" customWidth="1"/>
    <col min="36" max="36" width="11"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264</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59</v>
      </c>
      <c r="N12" s="14" t="s">
        <v>60</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f>+'01-Direccionamiento Estratégico'!S14</f>
        <v>1</v>
      </c>
      <c r="T14" s="26">
        <f>+'01-Direccionamiento Estratégico'!T14</f>
        <v>1</v>
      </c>
      <c r="U14" s="80">
        <f>+'01-Direccionamiento Estratégico'!U14</f>
        <v>1</v>
      </c>
      <c r="V14" s="26">
        <f>+'01-Direccionamiento Estratégico'!V14</f>
        <v>1</v>
      </c>
      <c r="W14" s="26"/>
      <c r="X14" s="26"/>
      <c r="Y14" s="26"/>
      <c r="Z14" s="26"/>
      <c r="AA14" s="26"/>
      <c r="AB14" s="26"/>
      <c r="AC14" s="26"/>
      <c r="AD14" s="26"/>
      <c r="AE14" s="26"/>
      <c r="AF14" s="26"/>
      <c r="AG14" s="26"/>
      <c r="AH14" s="26"/>
      <c r="AI14" s="58">
        <f>K14+M14+O14+Q14+S14+U14+W14+Y14+AA14+AC14+AE14+AG14</f>
        <v>2</v>
      </c>
      <c r="AJ14" s="184">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186"/>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f>+'01-Direccionamiento Estratégico'!O16</f>
        <v>1</v>
      </c>
      <c r="P16" s="26">
        <f>+'01-Direccionamiento Estratégico'!P16</f>
        <v>1</v>
      </c>
      <c r="Q16" s="65"/>
      <c r="R16" s="65"/>
      <c r="S16" s="80">
        <f>+'01-Direccionamiento Estratégico'!S16</f>
        <v>1</v>
      </c>
      <c r="T16" s="26">
        <f>+'01-Direccionamiento Estratégico'!T16</f>
        <v>1</v>
      </c>
      <c r="U16" s="65"/>
      <c r="V16" s="65"/>
      <c r="W16" s="80">
        <f>+'01-Direccionamiento Estratégico'!W16</f>
        <v>1</v>
      </c>
      <c r="X16" s="26">
        <f>+'01-Direccionamiento Estratégico'!X16</f>
        <v>1</v>
      </c>
      <c r="Y16" s="65"/>
      <c r="Z16" s="65"/>
      <c r="AA16" s="80">
        <f>+'01-Direccionamiento Estratégico'!AA16</f>
        <v>1</v>
      </c>
      <c r="AB16" s="26">
        <f>+'01-Direccionamiento Estratégico'!AB16</f>
        <v>1</v>
      </c>
      <c r="AC16" s="65"/>
      <c r="AD16" s="65"/>
      <c r="AE16" s="80">
        <f>+'01-Direccionamiento Estratégico'!AE16</f>
        <v>1</v>
      </c>
      <c r="AF16" s="26">
        <f>+'01-Direccionamiento Estratégico'!AF16</f>
        <v>0</v>
      </c>
      <c r="AG16" s="65"/>
      <c r="AH16" s="65"/>
      <c r="AI16" s="66">
        <f t="shared" ref="AI16:AI17" si="0">K16+M16+O16+Q16+S16+U16+W16+Y16+AA16+AC16+AE16+AG16</f>
        <v>5</v>
      </c>
      <c r="AJ16" s="187">
        <f>L16+N16+P16+R16+T16+V16+X16+Z16+AB16+AD16+AF16+AH16</f>
        <v>4</v>
      </c>
      <c r="AK16" s="60">
        <f>AJ16/AI16</f>
        <v>0.8</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f>+'01-Direccionamiento Estratégico'!S17</f>
        <v>0.75</v>
      </c>
      <c r="T17" s="44">
        <f>+'01-Direccionamiento Estratégico'!T17</f>
        <v>0.75</v>
      </c>
      <c r="U17" s="152">
        <f>+'01-Direccionamiento Estratégico'!U17</f>
        <v>0.25</v>
      </c>
      <c r="V17" s="44">
        <f>+'01-Direccionamiento Estratégico'!V17</f>
        <v>0.25</v>
      </c>
      <c r="W17" s="65"/>
      <c r="X17" s="65"/>
      <c r="Y17" s="65"/>
      <c r="Z17" s="65"/>
      <c r="AA17" s="65"/>
      <c r="AB17" s="65"/>
      <c r="AC17" s="65"/>
      <c r="AD17" s="65"/>
      <c r="AE17" s="65"/>
      <c r="AF17" s="65"/>
      <c r="AG17" s="65"/>
      <c r="AH17" s="65"/>
      <c r="AI17" s="66">
        <f t="shared" si="0"/>
        <v>1</v>
      </c>
      <c r="AJ17" s="187">
        <f>L17+N17+P17+R17+T17+V17+X17+Z17+AB17+AD17+AF17+AH17</f>
        <v>1</v>
      </c>
      <c r="AK17" s="60">
        <f>AJ17/AI17</f>
        <v>1</v>
      </c>
    </row>
    <row r="18" spans="2:37" s="67" customFormat="1" ht="24.75" customHeight="1" x14ac:dyDescent="0.25">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186"/>
      <c r="AK18" s="33"/>
    </row>
    <row r="19" spans="2:37" s="67" customFormat="1" ht="95.4" customHeight="1" x14ac:dyDescent="0.25">
      <c r="B19" s="84" t="s">
        <v>81</v>
      </c>
      <c r="C19" s="247" t="s">
        <v>82</v>
      </c>
      <c r="D19" s="68">
        <v>4</v>
      </c>
      <c r="E19" s="85" t="s">
        <v>83</v>
      </c>
      <c r="F19" s="70">
        <v>1</v>
      </c>
      <c r="G19" s="56" t="s">
        <v>84</v>
      </c>
      <c r="H19" s="68" t="s">
        <v>85</v>
      </c>
      <c r="I19" s="61" t="s">
        <v>86</v>
      </c>
      <c r="J19" s="56" t="s">
        <v>68</v>
      </c>
      <c r="K19" s="64"/>
      <c r="L19" s="64"/>
      <c r="M19" s="64"/>
      <c r="N19" s="64"/>
      <c r="O19" s="64"/>
      <c r="P19" s="64"/>
      <c r="Q19" s="81">
        <v>1</v>
      </c>
      <c r="R19" s="65">
        <f>IFERROR(AVERAGE('01-Direccionamiento Estratégico'!R19,'02-G.Conocimiento e Innovación'!R14,'03-Direccionamiento TIC'!R14,'04-Comunicación Estratégica'!R14,'05-Promoción Defensa Derechos'!R14,'06-Prevención Control Función P'!R14,'07-Potestad Disciplinaria'!R14,'08-Gestión Talento Humano'!R14,'09-Gestión Administrativa'!R14,'10-Gestión Financiera'!R14,'11-Gestión Contractual'!R14,'12-Gestión Documental'!R14,'13-Gestión  Jurídica'!R14,'14-Servicio al Usuario'!R14,'15-Control Disciplinario Intern'!R14,'16-Evaluación y Seguimiento'!R14),0)</f>
        <v>1</v>
      </c>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184">
        <f t="shared" si="1"/>
        <v>1</v>
      </c>
      <c r="AK19" s="60">
        <f t="shared" ref="AK19:AK66" si="2">AJ19/AI19</f>
        <v>1</v>
      </c>
    </row>
    <row r="20" spans="2:37" s="67" customFormat="1" ht="95.4" customHeight="1" x14ac:dyDescent="0.25">
      <c r="B20" s="86"/>
      <c r="C20" s="259"/>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65">
        <f>IFERROR(AVERAGE('01-Direccionamiento Estratégico'!X20,'02-G.Conocimiento e Innovación'!X15,'03-Direccionamiento TIC'!X15,'04-Comunicación Estratégica'!X15,'05-Promoción Defensa Derechos'!X15,'06-Prevención Control Función P'!X15,'07-Potestad Disciplinaria'!X15,'08-Gestión Talento Humano'!X15,'09-Gestión Administrativa'!X15,'10-Gestión Financiera'!X15,'11-Gestión Contractual'!X15,'12-Gestión Documental'!X15,'13-Gestión  Jurídica'!X15,'14-Servicio al Usuario'!X15,'15-Control Disciplinario Intern'!X15,'16-Evaluación y Seguimiento'!X15),0)</f>
        <v>1</v>
      </c>
      <c r="Y20" s="102"/>
      <c r="Z20" s="102"/>
      <c r="AA20" s="102"/>
      <c r="AB20" s="65"/>
      <c r="AC20" s="81">
        <v>1</v>
      </c>
      <c r="AD20" s="65">
        <f>IFERROR(AVERAGE('01-Direccionamiento Estratégico'!AD20,'02-G.Conocimiento e Innovación'!AD15,'03-Direccionamiento TIC'!AD15,'04-Comunicación Estratégica'!AD15,'05-Promoción Defensa Derechos'!AD15,'06-Prevención Control Función P'!AD15,'07-Potestad Disciplinaria'!AD15,'08-Gestión Talento Humano'!AD15,'09-Gestión Administrativa'!AD15,'10-Gestión Financiera'!AD15,'11-Gestión Contractual'!AD15,'12-Gestión Documental'!AD15,'13-Gestión  Jurídica'!AD15,'14-Servicio al Usuario'!AD15,'15-Control Disciplinario Intern'!AD15,'16-Evaluación y Seguimiento'!AD15),0)</f>
        <v>0</v>
      </c>
      <c r="AE20" s="65"/>
      <c r="AF20" s="65"/>
      <c r="AG20" s="65"/>
      <c r="AH20" s="65"/>
      <c r="AI20" s="66">
        <f t="shared" si="1"/>
        <v>2</v>
      </c>
      <c r="AJ20" s="184">
        <f t="shared" si="1"/>
        <v>1</v>
      </c>
      <c r="AK20" s="60">
        <f t="shared" si="2"/>
        <v>0.5</v>
      </c>
    </row>
    <row r="21" spans="2:37" s="67" customFormat="1" ht="95.4" customHeight="1" x14ac:dyDescent="0.25">
      <c r="B21" s="86"/>
      <c r="C21" s="259"/>
      <c r="D21" s="68">
        <v>6</v>
      </c>
      <c r="E21" s="61" t="s">
        <v>90</v>
      </c>
      <c r="F21" s="70">
        <v>3</v>
      </c>
      <c r="G21" s="56" t="s">
        <v>65</v>
      </c>
      <c r="H21" s="98" t="s">
        <v>66</v>
      </c>
      <c r="I21" s="61" t="s">
        <v>91</v>
      </c>
      <c r="J21" s="56" t="s">
        <v>68</v>
      </c>
      <c r="K21" s="64"/>
      <c r="L21" s="64"/>
      <c r="M21" s="64"/>
      <c r="N21" s="64"/>
      <c r="O21" s="81">
        <v>2</v>
      </c>
      <c r="P21" s="65">
        <f>+'01-Direccionamiento Estratégico'!P21</f>
        <v>2</v>
      </c>
      <c r="Q21" s="81">
        <v>1</v>
      </c>
      <c r="R21" s="65">
        <f>+'01-Direccionamiento Estratégico'!R21</f>
        <v>1</v>
      </c>
      <c r="S21" s="102"/>
      <c r="T21" s="102"/>
      <c r="U21" s="102"/>
      <c r="V21" s="102"/>
      <c r="W21" s="102"/>
      <c r="X21" s="102"/>
      <c r="Y21" s="102"/>
      <c r="Z21" s="102"/>
      <c r="AA21" s="102"/>
      <c r="AB21" s="65"/>
      <c r="AC21" s="65"/>
      <c r="AD21" s="65"/>
      <c r="AE21" s="65"/>
      <c r="AF21" s="65"/>
      <c r="AG21" s="65"/>
      <c r="AH21" s="65"/>
      <c r="AI21" s="66">
        <f t="shared" si="1"/>
        <v>3</v>
      </c>
      <c r="AJ21" s="187">
        <f t="shared" si="1"/>
        <v>3</v>
      </c>
      <c r="AK21" s="60">
        <f>AJ21/AI21</f>
        <v>1</v>
      </c>
    </row>
    <row r="22" spans="2:37" s="67" customFormat="1" ht="95.4" customHeight="1" x14ac:dyDescent="0.25">
      <c r="B22" s="86"/>
      <c r="C22" s="259"/>
      <c r="D22" s="68">
        <v>7</v>
      </c>
      <c r="E22" s="71" t="s">
        <v>92</v>
      </c>
      <c r="F22" s="70">
        <v>3</v>
      </c>
      <c r="G22" s="56" t="s">
        <v>93</v>
      </c>
      <c r="H22" s="98" t="s">
        <v>94</v>
      </c>
      <c r="I22" s="61" t="s">
        <v>95</v>
      </c>
      <c r="J22" s="56" t="s">
        <v>68</v>
      </c>
      <c r="K22" s="64"/>
      <c r="L22" s="64"/>
      <c r="M22" s="64"/>
      <c r="N22" s="64"/>
      <c r="O22" s="64"/>
      <c r="P22" s="64"/>
      <c r="Q22" s="81">
        <v>1</v>
      </c>
      <c r="R22" s="65">
        <f>+'14-Servicio al Usuario'!R16</f>
        <v>1</v>
      </c>
      <c r="S22" s="81">
        <v>1</v>
      </c>
      <c r="T22" s="65">
        <f>+'14-Servicio al Usuario'!T16</f>
        <v>1</v>
      </c>
      <c r="U22" s="102"/>
      <c r="V22" s="102"/>
      <c r="W22" s="104"/>
      <c r="X22" s="102"/>
      <c r="Y22" s="102"/>
      <c r="Z22" s="102"/>
      <c r="AA22" s="81">
        <v>1</v>
      </c>
      <c r="AB22" s="65">
        <f>+'14-Servicio al Usuario'!AB16</f>
        <v>1</v>
      </c>
      <c r="AC22" s="65"/>
      <c r="AD22" s="65"/>
      <c r="AE22" s="65"/>
      <c r="AF22" s="65"/>
      <c r="AG22" s="65"/>
      <c r="AH22" s="65"/>
      <c r="AI22" s="66">
        <f t="shared" si="1"/>
        <v>3</v>
      </c>
      <c r="AJ22" s="187">
        <f t="shared" si="1"/>
        <v>3</v>
      </c>
      <c r="AK22" s="60">
        <f>AJ22/AI22</f>
        <v>1</v>
      </c>
    </row>
    <row r="23" spans="2:37" s="67" customFormat="1" ht="95.4" customHeight="1" x14ac:dyDescent="0.25">
      <c r="B23" s="86"/>
      <c r="C23" s="259"/>
      <c r="D23" s="68">
        <v>8</v>
      </c>
      <c r="E23" s="71" t="s">
        <v>96</v>
      </c>
      <c r="F23" s="70">
        <v>2.5</v>
      </c>
      <c r="G23" s="56" t="s">
        <v>97</v>
      </c>
      <c r="H23" s="98" t="s">
        <v>94</v>
      </c>
      <c r="I23" s="61" t="s">
        <v>95</v>
      </c>
      <c r="J23" s="56" t="s">
        <v>68</v>
      </c>
      <c r="K23" s="64"/>
      <c r="L23" s="64"/>
      <c r="M23" s="64"/>
      <c r="N23" s="64"/>
      <c r="O23" s="64"/>
      <c r="P23" s="64"/>
      <c r="Q23" s="81">
        <v>1</v>
      </c>
      <c r="R23" s="65">
        <f>+'12-Gestión Documental'!R16</f>
        <v>1</v>
      </c>
      <c r="S23" s="81">
        <v>0.5</v>
      </c>
      <c r="T23" s="65">
        <f>+'12-Gestión Documental'!T16</f>
        <v>0.5</v>
      </c>
      <c r="U23" s="102"/>
      <c r="V23" s="102"/>
      <c r="W23" s="104"/>
      <c r="X23" s="102"/>
      <c r="Y23" s="102"/>
      <c r="Z23" s="102"/>
      <c r="AA23" s="81">
        <v>1</v>
      </c>
      <c r="AB23" s="65">
        <f>+'12-Gestión Documental'!AB16</f>
        <v>1</v>
      </c>
      <c r="AC23" s="65"/>
      <c r="AD23" s="65"/>
      <c r="AE23" s="65"/>
      <c r="AF23" s="65"/>
      <c r="AG23" s="65"/>
      <c r="AH23" s="65"/>
      <c r="AI23" s="66">
        <f t="shared" si="1"/>
        <v>2.5</v>
      </c>
      <c r="AJ23" s="187">
        <f t="shared" si="1"/>
        <v>2.5</v>
      </c>
      <c r="AK23" s="60">
        <f>AJ23/AI23</f>
        <v>1</v>
      </c>
    </row>
    <row r="24" spans="2:37" s="67" customFormat="1" ht="49.95" customHeight="1" x14ac:dyDescent="0.25">
      <c r="B24" s="55"/>
      <c r="C24" s="248"/>
      <c r="D24" s="68">
        <v>9</v>
      </c>
      <c r="E24" s="61" t="s">
        <v>98</v>
      </c>
      <c r="F24" s="70">
        <v>2</v>
      </c>
      <c r="G24" s="56" t="s">
        <v>84</v>
      </c>
      <c r="H24" s="68" t="s">
        <v>88</v>
      </c>
      <c r="I24" s="61" t="s">
        <v>99</v>
      </c>
      <c r="J24" s="56" t="s">
        <v>68</v>
      </c>
      <c r="K24" s="64"/>
      <c r="L24" s="64"/>
      <c r="M24" s="64"/>
      <c r="N24" s="64"/>
      <c r="O24" s="64"/>
      <c r="P24" s="64"/>
      <c r="Q24" s="65"/>
      <c r="R24" s="65"/>
      <c r="S24" s="81">
        <v>1</v>
      </c>
      <c r="T24" s="65">
        <f>IFERROR(AVERAGE('01-Direccionamiento Estratégico'!T22,'02-G.Conocimiento e Innovación'!T16,'03-Direccionamiento TIC'!T16,'04-Comunicación Estratégica'!T16,'05-Promoción Defensa Derechos'!T16,'06-Prevención Control Función P'!T16,'07-Potestad Disciplinaria'!T16,'08-Gestión Talento Humano'!T16,'09-Gestión Administrativa'!T16,'10-Gestión Financiera'!T16,'11-Gestión Contractual'!T16,'12-Gestión Documental'!T17,'13-Gestión  Jurídica'!T16,'14-Servicio al Usuario'!T17,'15-Control Disciplinario Intern'!T16,'16-Evaluación y Seguimiento'!T16),0)</f>
        <v>1</v>
      </c>
      <c r="U24" s="102"/>
      <c r="V24" s="65"/>
      <c r="W24" s="65"/>
      <c r="X24" s="65"/>
      <c r="Y24" s="65"/>
      <c r="Z24" s="65"/>
      <c r="AA24" s="81">
        <v>1</v>
      </c>
      <c r="AB24" s="65">
        <f>IFERROR(AVERAGE('01-Direccionamiento Estratégico'!AB22,'02-G.Conocimiento e Innovación'!AB16,'03-Direccionamiento TIC'!AB16,'04-Comunicación Estratégica'!AB16,'05-Promoción Defensa Derechos'!AB16,'06-Prevención Control Función P'!AB16,'07-Potestad Disciplinaria'!AB16,'08-Gestión Talento Humano'!AB16,'09-Gestión Administrativa'!AB16,'10-Gestión Financiera'!AB16,'11-Gestión Contractual'!AB16,'12-Gestión Documental'!AB17,'13-Gestión  Jurídica'!AB16,'14-Servicio al Usuario'!AB17,'15-Control Disciplinario Intern'!AB16,'16-Evaluación y Seguimiento'!AB16),0)</f>
        <v>1</v>
      </c>
      <c r="AC24" s="65"/>
      <c r="AD24" s="65"/>
      <c r="AE24" s="65"/>
      <c r="AF24" s="65"/>
      <c r="AG24" s="65"/>
      <c r="AH24" s="65"/>
      <c r="AI24" s="66">
        <f t="shared" si="1"/>
        <v>2</v>
      </c>
      <c r="AJ24" s="184">
        <f t="shared" si="1"/>
        <v>2</v>
      </c>
      <c r="AK24" s="60">
        <f t="shared" si="2"/>
        <v>1</v>
      </c>
    </row>
    <row r="25" spans="2:37" s="67" customFormat="1" ht="63" customHeight="1" x14ac:dyDescent="0.25">
      <c r="B25" s="95" t="s">
        <v>100</v>
      </c>
      <c r="C25" s="254" t="s">
        <v>101</v>
      </c>
      <c r="D25" s="256">
        <v>10</v>
      </c>
      <c r="E25" s="247" t="s">
        <v>102</v>
      </c>
      <c r="F25" s="70">
        <v>1</v>
      </c>
      <c r="G25" s="56" t="s">
        <v>65</v>
      </c>
      <c r="H25" s="68" t="s">
        <v>103</v>
      </c>
      <c r="I25" s="69" t="s">
        <v>104</v>
      </c>
      <c r="J25" s="56" t="s">
        <v>68</v>
      </c>
      <c r="K25" s="64"/>
      <c r="L25" s="64"/>
      <c r="M25" s="64"/>
      <c r="N25" s="64"/>
      <c r="O25" s="81">
        <v>1</v>
      </c>
      <c r="P25" s="65">
        <f>+'01-Direccionamiento Estratégico'!P23</f>
        <v>1</v>
      </c>
      <c r="Q25" s="65"/>
      <c r="R25" s="65"/>
      <c r="S25" s="49"/>
      <c r="T25" s="65"/>
      <c r="U25" s="65"/>
      <c r="V25" s="65"/>
      <c r="W25" s="65"/>
      <c r="X25" s="65"/>
      <c r="Y25" s="65"/>
      <c r="Z25" s="65"/>
      <c r="AA25" s="65"/>
      <c r="AB25" s="65"/>
      <c r="AC25" s="65"/>
      <c r="AD25" s="65"/>
      <c r="AE25" s="65"/>
      <c r="AF25" s="65"/>
      <c r="AG25" s="65"/>
      <c r="AH25" s="65"/>
      <c r="AI25" s="66">
        <f t="shared" si="1"/>
        <v>1</v>
      </c>
      <c r="AJ25" s="184">
        <f t="shared" si="1"/>
        <v>1</v>
      </c>
      <c r="AK25" s="60">
        <f t="shared" si="2"/>
        <v>1</v>
      </c>
    </row>
    <row r="26" spans="2:37" s="67" customFormat="1" ht="94.95" customHeight="1" x14ac:dyDescent="0.25">
      <c r="B26" s="55"/>
      <c r="C26" s="255"/>
      <c r="D26" s="255"/>
      <c r="E26" s="248"/>
      <c r="F26" s="70">
        <v>1</v>
      </c>
      <c r="G26" s="56" t="s">
        <v>84</v>
      </c>
      <c r="H26" s="68" t="s">
        <v>105</v>
      </c>
      <c r="I26" s="69" t="s">
        <v>106</v>
      </c>
      <c r="J26" s="56" t="s">
        <v>68</v>
      </c>
      <c r="K26" s="35"/>
      <c r="L26" s="35"/>
      <c r="M26" s="35"/>
      <c r="N26" s="35"/>
      <c r="O26" s="35"/>
      <c r="P26" s="35"/>
      <c r="Q26" s="82">
        <v>1</v>
      </c>
      <c r="R26" s="36">
        <f>IFERROR(AVERAGE('01-Direccionamiento Estratégico'!R24,'02-G.Conocimiento e Innovación'!R17,'03-Direccionamiento TIC'!R17,'04-Comunicación Estratégica'!R17,'05-Promoción Defensa Derechos'!R17,'06-Prevención Control Función P'!R17,'07-Potestad Disciplinaria'!R17,'08-Gestión Talento Humano'!R17,'09-Gestión Administrativa'!R17,'10-Gestión Financiera'!R17,'11-Gestión Contractual'!R17,'12-Gestión Documental'!R18,'13-Gestión  Jurídica'!R17,'14-Servicio al Usuario'!R18,'15-Control Disciplinario Intern'!R17,'16-Evaluación y Seguimiento'!R17),0)</f>
        <v>1</v>
      </c>
      <c r="S26" s="36"/>
      <c r="T26" s="36"/>
      <c r="U26" s="36"/>
      <c r="V26" s="36"/>
      <c r="W26" s="36"/>
      <c r="X26" s="36"/>
      <c r="Y26" s="36"/>
      <c r="Z26" s="36"/>
      <c r="AA26" s="36"/>
      <c r="AB26" s="36"/>
      <c r="AC26" s="36"/>
      <c r="AD26" s="36"/>
      <c r="AE26" s="36"/>
      <c r="AF26" s="36"/>
      <c r="AG26" s="36"/>
      <c r="AH26" s="36"/>
      <c r="AI26" s="58">
        <f t="shared" si="1"/>
        <v>1</v>
      </c>
      <c r="AJ26" s="184">
        <f t="shared" si="1"/>
        <v>1</v>
      </c>
      <c r="AK26" s="60">
        <f t="shared" si="2"/>
        <v>1</v>
      </c>
    </row>
    <row r="27" spans="2:37" s="67" customFormat="1" ht="22.5" customHeight="1" x14ac:dyDescent="0.25">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186"/>
      <c r="AK27" s="33"/>
    </row>
    <row r="28" spans="2:37" s="67" customFormat="1" ht="195" customHeight="1" x14ac:dyDescent="0.25">
      <c r="B28" s="251" t="s">
        <v>109</v>
      </c>
      <c r="C28" s="251" t="s">
        <v>110</v>
      </c>
      <c r="D28" s="257">
        <v>11</v>
      </c>
      <c r="E28" s="247" t="s">
        <v>111</v>
      </c>
      <c r="F28" s="70">
        <v>2</v>
      </c>
      <c r="G28" s="93" t="s">
        <v>112</v>
      </c>
      <c r="H28" s="304" t="s">
        <v>113</v>
      </c>
      <c r="I28" s="69" t="s">
        <v>114</v>
      </c>
      <c r="J28" s="56" t="s">
        <v>68</v>
      </c>
      <c r="K28" s="148"/>
      <c r="L28" s="105"/>
      <c r="M28" s="148"/>
      <c r="N28" s="105"/>
      <c r="O28" s="105"/>
      <c r="P28" s="105"/>
      <c r="Q28" s="81">
        <v>1</v>
      </c>
      <c r="R28" s="36">
        <f>+'02-G.Conocimiento e Innovación'!R19</f>
        <v>1</v>
      </c>
      <c r="S28" s="65"/>
      <c r="T28" s="101"/>
      <c r="U28" s="81">
        <v>0.5</v>
      </c>
      <c r="V28" s="36">
        <f>+'02-G.Conocimiento e Innovación'!V19</f>
        <v>0.5</v>
      </c>
      <c r="W28" s="59"/>
      <c r="X28" s="101"/>
      <c r="Y28" s="59"/>
      <c r="Z28" s="101"/>
      <c r="AA28" s="81">
        <v>0.5</v>
      </c>
      <c r="AB28" s="36">
        <f>+'02-G.Conocimiento e Innovación'!AB19</f>
        <v>0</v>
      </c>
      <c r="AC28" s="65"/>
      <c r="AD28" s="101"/>
      <c r="AE28" s="59"/>
      <c r="AF28" s="101"/>
      <c r="AG28" s="59"/>
      <c r="AH28" s="101"/>
      <c r="AI28" s="66">
        <f>K28+M28+O28+Q28+S28+U28+W28+Y28+AA28+AC28+AE28+AG28</f>
        <v>2</v>
      </c>
      <c r="AJ28" s="184">
        <f>L28+N28+P28+R28+T28+V28+X28+Z28+AB28+AD28+AF28+AH28</f>
        <v>1.5</v>
      </c>
      <c r="AK28" s="60">
        <f t="shared" ref="AK28:AK29" si="3">AJ28/AI28</f>
        <v>0.75</v>
      </c>
    </row>
    <row r="29" spans="2:37" s="67" customFormat="1" ht="114" customHeight="1" x14ac:dyDescent="0.25">
      <c r="B29" s="253"/>
      <c r="C29" s="253"/>
      <c r="D29" s="258"/>
      <c r="E29" s="248"/>
      <c r="F29" s="70">
        <v>1</v>
      </c>
      <c r="G29" s="93" t="s">
        <v>115</v>
      </c>
      <c r="H29" s="305"/>
      <c r="I29" s="69" t="s">
        <v>116</v>
      </c>
      <c r="J29" s="56" t="s">
        <v>68</v>
      </c>
      <c r="K29" s="148"/>
      <c r="L29" s="105"/>
      <c r="M29" s="148"/>
      <c r="N29" s="105"/>
      <c r="O29" s="105"/>
      <c r="P29" s="105"/>
      <c r="Q29" s="105"/>
      <c r="R29" s="101"/>
      <c r="S29" s="81">
        <v>1</v>
      </c>
      <c r="T29" s="36">
        <f>IFERROR(AVERAGE('01-Direccionamiento Estratégico'!T26,'02-G.Conocimiento e Innovación'!T20,'03-Direccionamiento TIC'!T19,'04-Comunicación Estratégica'!T19,'05-Promoción Defensa Derechos'!T19,'06-Prevención Control Función P'!T19,'07-Potestad Disciplinaria'!T19,'08-Gestión Talento Humano'!T19,'09-Gestión Administrativa'!T19,'10-Gestión Financiera'!T19,'11-Gestión Contractual'!T19,'12-Gestión Documental'!T20,'13-Gestión  Jurídica'!T19,'14-Servicio al Usuario'!T20,'14-Servicio al Usuario'!T20,'15-Control Disciplinario Intern'!T19,'16-Evaluación y Seguimiento'!T19),0)</f>
        <v>0.94117647058823528</v>
      </c>
      <c r="U29" s="59"/>
      <c r="V29" s="195">
        <f>IFERROR(AVERAGE('01-Direccionamiento Estratégico'!V26,'02-G.Conocimiento e Innovación'!V20,'03-Direccionamiento TIC'!V19,'04-Comunicación Estratégica'!V19,'05-Promoción Defensa Derechos'!V19,'06-Prevención Control Función P'!V19,'07-Potestad Disciplinaria'!V19,'08-Gestión Talento Humano'!V19,'09-Gestión Administrativa'!V19,'10-Gestión Financiera'!V19,'11-Gestión Contractual'!V19,'12-Gestión Documental'!V20,'13-Gestión  Jurídica'!V19,'14-Servicio al Usuario'!V20,'14-Servicio al Usuario'!V20,'15-Control Disciplinario Intern'!V19,'16-Evaluación y Seguimiento'!V19),0)</f>
        <v>5.8823529411764705E-2</v>
      </c>
      <c r="W29" s="59"/>
      <c r="X29" s="101"/>
      <c r="Y29" s="59"/>
      <c r="Z29" s="101"/>
      <c r="AA29" s="59"/>
      <c r="AB29" s="101"/>
      <c r="AC29" s="65"/>
      <c r="AD29" s="101"/>
      <c r="AE29" s="59"/>
      <c r="AF29" s="101"/>
      <c r="AG29" s="59"/>
      <c r="AH29" s="101"/>
      <c r="AI29" s="66">
        <f>K29+M29+O29+Q29+S29+U29+W29+Y29+AA29+AC29+AE29+AG29</f>
        <v>1</v>
      </c>
      <c r="AJ29" s="184">
        <f>L29+N29+P29+R29+T29+V29+X29+Z29+AB29+AD29+AF29+AH29</f>
        <v>1</v>
      </c>
      <c r="AK29" s="60">
        <f t="shared" si="3"/>
        <v>1</v>
      </c>
    </row>
    <row r="30" spans="2:37" s="67" customFormat="1" ht="81" customHeight="1" x14ac:dyDescent="0.25">
      <c r="B30" s="251" t="s">
        <v>117</v>
      </c>
      <c r="C30" s="251"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f>+'01-Direccionamiento Estratégico'!V27</f>
        <v>1</v>
      </c>
      <c r="W30" s="81">
        <v>2</v>
      </c>
      <c r="X30" s="65">
        <f>+'01-Direccionamiento Estratégico'!X27</f>
        <v>2</v>
      </c>
      <c r="Y30" s="81">
        <v>1</v>
      </c>
      <c r="Z30" s="65">
        <f>+'01-Direccionamiento Estratégico'!Z27</f>
        <v>2</v>
      </c>
      <c r="AA30" s="65"/>
      <c r="AB30" s="65"/>
      <c r="AC30" s="65"/>
      <c r="AD30" s="65"/>
      <c r="AE30" s="65"/>
      <c r="AF30" s="65"/>
      <c r="AG30" s="65"/>
      <c r="AH30" s="65"/>
      <c r="AI30" s="66">
        <f>K30+M30+O30+Q30+S30+U30+W30+Y30+AA30+AC30+AE30+AG30</f>
        <v>5</v>
      </c>
      <c r="AJ30" s="184">
        <f t="shared" ref="AJ30" si="4">L30+N30+P30+R30+T30+V30+X30+Z30+AB30+AD30+AF30+AH30</f>
        <v>5</v>
      </c>
      <c r="AK30" s="60">
        <f t="shared" si="2"/>
        <v>1</v>
      </c>
    </row>
    <row r="31" spans="2:37" s="67" customFormat="1" ht="81" customHeight="1" x14ac:dyDescent="0.25">
      <c r="B31" s="252"/>
      <c r="C31" s="252"/>
      <c r="D31" s="91">
        <v>13</v>
      </c>
      <c r="E31" s="69" t="s">
        <v>123</v>
      </c>
      <c r="F31" s="70">
        <v>2</v>
      </c>
      <c r="G31" s="56" t="s">
        <v>65</v>
      </c>
      <c r="H31" s="93" t="s">
        <v>124</v>
      </c>
      <c r="I31" s="69" t="s">
        <v>125</v>
      </c>
      <c r="J31" s="56" t="s">
        <v>122</v>
      </c>
      <c r="K31" s="64"/>
      <c r="L31" s="64"/>
      <c r="M31" s="64"/>
      <c r="N31" s="64"/>
      <c r="O31" s="65"/>
      <c r="P31" s="64"/>
      <c r="Q31" s="65"/>
      <c r="R31" s="65"/>
      <c r="S31" s="81">
        <v>2</v>
      </c>
      <c r="T31" s="65">
        <f>+'01-Direccionamiento Estratégico'!T28</f>
        <v>0</v>
      </c>
      <c r="U31" s="65"/>
      <c r="V31" s="196">
        <f>+'01-Direccionamiento Estratégico'!V28</f>
        <v>2</v>
      </c>
      <c r="W31" s="65"/>
      <c r="X31" s="65"/>
      <c r="Y31" s="65"/>
      <c r="Z31" s="65"/>
      <c r="AA31" s="65"/>
      <c r="AB31" s="65"/>
      <c r="AC31" s="65"/>
      <c r="AD31" s="65"/>
      <c r="AE31" s="65"/>
      <c r="AF31" s="65"/>
      <c r="AG31" s="65"/>
      <c r="AH31" s="65"/>
      <c r="AI31" s="66">
        <f t="shared" ref="AI31:AJ40" si="5">K31+M31+O31+Q31+S31+U31+W31+Y31+AA31+AC31+AE31+AG31</f>
        <v>2</v>
      </c>
      <c r="AJ31" s="184">
        <f>L31+N31+P31+R31+T31+V31+X31+Z31+AB31+AD31+AF31+AH31</f>
        <v>2</v>
      </c>
      <c r="AK31" s="60">
        <f t="shared" si="2"/>
        <v>1</v>
      </c>
    </row>
    <row r="32" spans="2:37" s="67" customFormat="1" ht="79.95" customHeight="1" x14ac:dyDescent="0.25">
      <c r="B32" s="252"/>
      <c r="C32" s="252"/>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f>+'01-Direccionamiento Estratégico'!X29</f>
        <v>1</v>
      </c>
      <c r="Y32" s="65"/>
      <c r="Z32" s="65"/>
      <c r="AA32" s="65"/>
      <c r="AB32" s="65"/>
      <c r="AC32" s="65"/>
      <c r="AD32" s="65"/>
      <c r="AE32" s="65"/>
      <c r="AF32" s="65"/>
      <c r="AG32" s="65"/>
      <c r="AH32" s="65"/>
      <c r="AI32" s="66">
        <f t="shared" si="5"/>
        <v>1</v>
      </c>
      <c r="AJ32" s="184">
        <f t="shared" si="5"/>
        <v>1</v>
      </c>
      <c r="AK32" s="60">
        <f t="shared" si="2"/>
        <v>1</v>
      </c>
    </row>
    <row r="33" spans="2:37" s="67" customFormat="1" ht="79.95" customHeight="1" x14ac:dyDescent="0.25">
      <c r="B33" s="252"/>
      <c r="C33" s="252"/>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f>+'01-Direccionamiento Estratégico'!X30</f>
        <v>1</v>
      </c>
      <c r="Y33" s="65"/>
      <c r="Z33" s="65"/>
      <c r="AA33" s="65"/>
      <c r="AB33" s="65"/>
      <c r="AC33" s="65"/>
      <c r="AD33" s="65"/>
      <c r="AE33" s="65"/>
      <c r="AF33" s="65"/>
      <c r="AG33" s="65"/>
      <c r="AH33" s="65"/>
      <c r="AI33" s="66">
        <f t="shared" si="5"/>
        <v>1</v>
      </c>
      <c r="AJ33" s="184">
        <f t="shared" si="5"/>
        <v>1</v>
      </c>
      <c r="AK33" s="60">
        <f t="shared" si="2"/>
        <v>1</v>
      </c>
    </row>
    <row r="34" spans="2:37" s="67" customFormat="1" ht="79.95" customHeight="1" x14ac:dyDescent="0.25">
      <c r="B34" s="252"/>
      <c r="C34" s="252"/>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f>+'01-Direccionamiento Estratégico'!Z31</f>
        <v>2</v>
      </c>
      <c r="AA34" s="81">
        <v>2</v>
      </c>
      <c r="AB34" s="65">
        <f>+'01-Direccionamiento Estratégico'!AB31</f>
        <v>2</v>
      </c>
      <c r="AC34" s="65"/>
      <c r="AD34" s="65"/>
      <c r="AE34" s="65"/>
      <c r="AF34" s="65"/>
      <c r="AG34" s="65"/>
      <c r="AH34" s="65"/>
      <c r="AI34" s="66">
        <f t="shared" si="5"/>
        <v>4</v>
      </c>
      <c r="AJ34" s="184">
        <f t="shared" si="5"/>
        <v>4</v>
      </c>
      <c r="AK34" s="60">
        <f t="shared" si="2"/>
        <v>1</v>
      </c>
    </row>
    <row r="35" spans="2:37" s="67" customFormat="1" ht="71.400000000000006" customHeight="1" x14ac:dyDescent="0.25">
      <c r="B35" s="252"/>
      <c r="C35" s="252"/>
      <c r="D35" s="91">
        <v>17</v>
      </c>
      <c r="E35" s="69" t="s">
        <v>132</v>
      </c>
      <c r="F35" s="70">
        <v>2</v>
      </c>
      <c r="G35" s="56" t="s">
        <v>65</v>
      </c>
      <c r="H35" s="93" t="s">
        <v>133</v>
      </c>
      <c r="I35" s="69" t="s">
        <v>134</v>
      </c>
      <c r="J35" s="56" t="s">
        <v>68</v>
      </c>
      <c r="K35" s="64"/>
      <c r="L35" s="64"/>
      <c r="M35" s="64"/>
      <c r="N35" s="64"/>
      <c r="O35" s="81">
        <v>2</v>
      </c>
      <c r="P35" s="65">
        <f>+'01-Direccionamiento Estratégico'!P32</f>
        <v>2</v>
      </c>
      <c r="Q35" s="102"/>
      <c r="R35" s="65"/>
      <c r="S35" s="102"/>
      <c r="T35" s="65"/>
      <c r="U35" s="65"/>
      <c r="V35" s="65"/>
      <c r="W35" s="65"/>
      <c r="X35" s="65"/>
      <c r="Y35" s="65"/>
      <c r="Z35" s="65"/>
      <c r="AA35" s="65"/>
      <c r="AB35" s="65"/>
      <c r="AC35" s="65"/>
      <c r="AD35" s="65"/>
      <c r="AE35" s="65"/>
      <c r="AF35" s="65"/>
      <c r="AG35" s="65"/>
      <c r="AH35" s="65"/>
      <c r="AI35" s="66">
        <f t="shared" si="5"/>
        <v>2</v>
      </c>
      <c r="AJ35" s="184">
        <f t="shared" si="5"/>
        <v>2</v>
      </c>
      <c r="AK35" s="60">
        <f t="shared" si="2"/>
        <v>1</v>
      </c>
    </row>
    <row r="36" spans="2:37" s="67" customFormat="1" ht="74.400000000000006" customHeight="1" x14ac:dyDescent="0.25">
      <c r="B36" s="253"/>
      <c r="C36" s="253"/>
      <c r="D36" s="91">
        <v>18</v>
      </c>
      <c r="E36" s="69" t="s">
        <v>135</v>
      </c>
      <c r="F36" s="70">
        <v>2</v>
      </c>
      <c r="G36" s="93" t="s">
        <v>84</v>
      </c>
      <c r="H36" s="93" t="s">
        <v>136</v>
      </c>
      <c r="I36" s="69" t="s">
        <v>137</v>
      </c>
      <c r="J36" s="56" t="s">
        <v>68</v>
      </c>
      <c r="K36" s="64"/>
      <c r="L36" s="64"/>
      <c r="M36" s="64"/>
      <c r="N36" s="64"/>
      <c r="O36" s="64"/>
      <c r="P36" s="64"/>
      <c r="Q36" s="102"/>
      <c r="R36" s="65"/>
      <c r="S36" s="81">
        <v>2</v>
      </c>
      <c r="T36" s="65">
        <f>IFERROR(AVERAGE('01-Direccionamiento Estratégico'!T33,'02-G.Conocimiento e Innovación'!T21,'03-Direccionamiento TIC'!T20,'04-Comunicación Estratégica'!T20,'05-Promoción Defensa Derechos'!T20,'06-Prevención Control Función P'!T20,'07-Potestad Disciplinaria'!T20,'08-Gestión Talento Humano'!T20,'09-Gestión Administrativa'!T20,'10-Gestión Financiera'!T20,'11-Gestión Contractual'!T20,'12-Gestión Documental'!T21,'13-Gestión  Jurídica'!T20,'14-Servicio al Usuario'!T21,'15-Control Disciplinario Intern'!T20,'16-Evaluación y Seguimiento'!T20),0)</f>
        <v>1.75</v>
      </c>
      <c r="U36" s="65">
        <v>0</v>
      </c>
      <c r="V36" s="196">
        <f>IFERROR(AVERAGE('01-Direccionamiento Estratégico'!V33,'02-G.Conocimiento e Innovación'!V21,'03-Direccionamiento TIC'!V20,'04-Comunicación Estratégica'!V20,'05-Promoción Defensa Derechos'!V20,'06-Prevención Control Función P'!V20,'07-Potestad Disciplinaria'!V20,'08-Gestión Talento Humano'!V20,'09-Gestión Administrativa'!V20,'10-Gestión Financiera'!V20,'11-Gestión Contractual'!V20,'12-Gestión Documental'!V21,'13-Gestión  Jurídica'!V20,'14-Servicio al Usuario'!V21,'15-Control Disciplinario Intern'!V20,'16-Evaluación y Seguimiento'!V20),0)</f>
        <v>0.25</v>
      </c>
      <c r="W36" s="65"/>
      <c r="X36" s="65"/>
      <c r="Y36" s="65"/>
      <c r="Z36" s="65"/>
      <c r="AA36" s="65"/>
      <c r="AB36" s="65"/>
      <c r="AC36" s="65"/>
      <c r="AD36" s="65"/>
      <c r="AE36" s="65"/>
      <c r="AF36" s="65"/>
      <c r="AG36" s="65"/>
      <c r="AH36" s="65"/>
      <c r="AI36" s="66">
        <f t="shared" si="5"/>
        <v>2</v>
      </c>
      <c r="AJ36" s="184">
        <f t="shared" si="5"/>
        <v>2</v>
      </c>
      <c r="AK36" s="60">
        <f t="shared" si="2"/>
        <v>1</v>
      </c>
    </row>
    <row r="37" spans="2:37" s="67" customFormat="1" ht="121.5" customHeight="1" x14ac:dyDescent="0.25">
      <c r="B37" s="251" t="s">
        <v>138</v>
      </c>
      <c r="C37" s="251" t="s">
        <v>139</v>
      </c>
      <c r="D37" s="91">
        <v>19</v>
      </c>
      <c r="E37" s="69" t="s">
        <v>140</v>
      </c>
      <c r="F37" s="70">
        <v>1</v>
      </c>
      <c r="G37" s="93" t="s">
        <v>84</v>
      </c>
      <c r="H37" s="93" t="s">
        <v>141</v>
      </c>
      <c r="I37" s="69" t="s">
        <v>142</v>
      </c>
      <c r="J37" s="56" t="s">
        <v>68</v>
      </c>
      <c r="K37" s="64"/>
      <c r="L37" s="64"/>
      <c r="M37" s="64"/>
      <c r="N37" s="64"/>
      <c r="O37" s="64"/>
      <c r="P37" s="64"/>
      <c r="Q37" s="102"/>
      <c r="R37" s="65"/>
      <c r="S37" s="65"/>
      <c r="T37" s="65">
        <f>IFERROR(AVERAGE('01-Direccionamiento Estratégico'!T34,'02-G.Conocimiento e Innovación'!T22,'03-Direccionamiento TIC'!T21,'04-Comunicación Estratégica'!T21,'05-Promoción Defensa Derechos'!T21,'06-Prevención Control Función P'!T21,'07-Potestad Disciplinaria'!T21,'08-Gestión Talento Humano'!T21,'09-Gestión Administrativa'!T21,'10-Gestión Financiera'!T21,'11-Gestión Contractual'!T21,'12-Gestión Documental'!T22,'13-Gestión  Jurídica'!T21,'14-Servicio al Usuario'!T22,'15-Control Disciplinario Intern'!T21,'16-Evaluación y Seguimiento'!T21),0)</f>
        <v>0.1875</v>
      </c>
      <c r="U37" s="65"/>
      <c r="V37" s="65">
        <f>IFERROR(AVERAGE('01-Direccionamiento Estratégico'!V34,'02-G.Conocimiento e Innovación'!V22,'03-Direccionamiento TIC'!V21,'04-Comunicación Estratégica'!V21,'05-Promoción Defensa Derechos'!V21,'06-Prevención Control Función P'!V21,'07-Potestad Disciplinaria'!V21,'08-Gestión Talento Humano'!V21,'09-Gestión Administrativa'!V21,'10-Gestión Financiera'!V21,'11-Gestión Contractual'!V21,'12-Gestión Documental'!V22,'13-Gestión  Jurídica'!V21,'14-Servicio al Usuario'!V22,'15-Control Disciplinario Intern'!V21,'16-Evaluación y Seguimiento'!V21),0)</f>
        <v>0.125</v>
      </c>
      <c r="W37" s="65"/>
      <c r="X37" s="65">
        <f>IFERROR(AVERAGE('01-Direccionamiento Estratégico'!X34,'02-G.Conocimiento e Innovación'!X22,'03-Direccionamiento TIC'!X21,'04-Comunicación Estratégica'!X21,'05-Promoción Defensa Derechos'!X21,'06-Prevención Control Función P'!X21,'07-Potestad Disciplinaria'!X21,'08-Gestión Talento Humano'!X21,'09-Gestión Administrativa'!X21,'10-Gestión Financiera'!X21,'11-Gestión Contractual'!X21,'12-Gestión Documental'!X22,'13-Gestión  Jurídica'!X21,'14-Servicio al Usuario'!X22,'15-Control Disciplinario Intern'!X21,'16-Evaluación y Seguimiento'!X21),0)</f>
        <v>0</v>
      </c>
      <c r="Y37" s="81">
        <v>1</v>
      </c>
      <c r="Z37" s="65">
        <f>IFERROR(AVERAGE('01-Direccionamiento Estratégico'!Z34,'02-G.Conocimiento e Innovación'!Z22,'03-Direccionamiento TIC'!Z21,'04-Comunicación Estratégica'!Z21,'05-Promoción Defensa Derechos'!Z21,'06-Prevención Control Función P'!Z21,'07-Potestad Disciplinaria'!Z21,'08-Gestión Talento Humano'!Z21,'09-Gestión Administrativa'!Z21,'10-Gestión Financiera'!Z21,'11-Gestión Contractual'!Z21,'12-Gestión Documental'!Z22,'13-Gestión  Jurídica'!Z21,'14-Servicio al Usuario'!Z22,'15-Control Disciplinario Intern'!Z21,'16-Evaluación y Seguimiento'!Z21),0)</f>
        <v>0.625</v>
      </c>
      <c r="AA37" s="65"/>
      <c r="AB37" s="65"/>
      <c r="AC37" s="65"/>
      <c r="AD37" s="65"/>
      <c r="AE37" s="65"/>
      <c r="AF37" s="65"/>
      <c r="AG37" s="65"/>
      <c r="AH37" s="65"/>
      <c r="AI37" s="66">
        <f t="shared" si="5"/>
        <v>1</v>
      </c>
      <c r="AJ37" s="184">
        <f t="shared" si="5"/>
        <v>0.9375</v>
      </c>
      <c r="AK37" s="60">
        <f t="shared" si="2"/>
        <v>0.9375</v>
      </c>
    </row>
    <row r="38" spans="2:37" s="67" customFormat="1" ht="92.4" customHeight="1" x14ac:dyDescent="0.25">
      <c r="B38" s="253"/>
      <c r="C38" s="253"/>
      <c r="D38" s="52">
        <v>20</v>
      </c>
      <c r="E38" s="69" t="s">
        <v>143</v>
      </c>
      <c r="F38" s="70">
        <v>1</v>
      </c>
      <c r="G38" s="93" t="s">
        <v>65</v>
      </c>
      <c r="H38" s="93" t="s">
        <v>141</v>
      </c>
      <c r="I38" s="69" t="s">
        <v>144</v>
      </c>
      <c r="J38" s="56" t="s">
        <v>68</v>
      </c>
      <c r="K38" s="64"/>
      <c r="L38" s="64"/>
      <c r="M38" s="64"/>
      <c r="N38" s="64"/>
      <c r="O38" s="64"/>
      <c r="P38" s="64"/>
      <c r="Q38" s="65"/>
      <c r="R38" s="65"/>
      <c r="S38" s="81">
        <v>1</v>
      </c>
      <c r="T38" s="197">
        <f>+'01-Direccionamiento Estratégico'!T35</f>
        <v>0</v>
      </c>
      <c r="U38" s="65"/>
      <c r="V38" s="196">
        <f>+'01-Direccionamiento Estratégico'!V35</f>
        <v>1</v>
      </c>
      <c r="W38" s="104"/>
      <c r="X38" s="65"/>
      <c r="Y38" s="65"/>
      <c r="Z38" s="65"/>
      <c r="AA38" s="65"/>
      <c r="AB38" s="65"/>
      <c r="AC38" s="65"/>
      <c r="AD38" s="65"/>
      <c r="AE38" s="65"/>
      <c r="AF38" s="65"/>
      <c r="AG38" s="65"/>
      <c r="AH38" s="65"/>
      <c r="AI38" s="66">
        <f t="shared" si="5"/>
        <v>1</v>
      </c>
      <c r="AJ38" s="184">
        <f t="shared" si="5"/>
        <v>1</v>
      </c>
      <c r="AK38" s="60">
        <f t="shared" si="2"/>
        <v>1</v>
      </c>
    </row>
    <row r="39" spans="2:37" s="67" customFormat="1" ht="72.75" customHeight="1" x14ac:dyDescent="0.25">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f>IFERROR(AVERAGE('01-Direccionamiento Estratégico'!X36,'02-G.Conocimiento e Innovación'!X23,'03-Direccionamiento TIC'!X22,'04-Comunicación Estratégica'!X22,'05-Promoción Defensa Derechos'!X22,'06-Prevención Control Función P'!X22,'07-Potestad Disciplinaria'!X22,'08-Gestión Talento Humano'!X22,'09-Gestión Administrativa'!X22,'10-Gestión Financiera'!X22,'11-Gestión Contractual'!X22,'12-Gestión Documental'!X23,'13-Gestión  Jurídica'!X22,'14-Servicio al Usuario'!X23,'15-Control Disciplinario Intern'!X22,'16-Evaluación y Seguimiento'!X22),0)</f>
        <v>2</v>
      </c>
      <c r="Y39" s="65"/>
      <c r="Z39" s="65"/>
      <c r="AA39" s="65"/>
      <c r="AB39" s="65"/>
      <c r="AC39" s="65"/>
      <c r="AD39" s="65"/>
      <c r="AE39" s="65"/>
      <c r="AF39" s="65"/>
      <c r="AG39" s="65"/>
      <c r="AH39" s="65"/>
      <c r="AI39" s="58">
        <f t="shared" si="5"/>
        <v>2</v>
      </c>
      <c r="AJ39" s="184">
        <f t="shared" si="5"/>
        <v>2</v>
      </c>
      <c r="AK39" s="60">
        <f t="shared" si="2"/>
        <v>1</v>
      </c>
    </row>
    <row r="40" spans="2:37" s="67" customFormat="1" ht="70.2" customHeight="1" x14ac:dyDescent="0.25">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197">
        <f>IFERROR(AVERAGE('01-Direccionamiento Estratégico'!T37,'02-G.Conocimiento e Innovación'!T24,'03-Direccionamiento TIC'!T23,'04-Comunicación Estratégica'!T23,'05-Promoción Defensa Derechos'!T23,'06-Prevención Control Función P'!T23,'07-Potestad Disciplinaria'!T23,'08-Gestión Talento Humano'!T23,'09-Gestión Administrativa'!T23,'10-Gestión Financiera'!T23,'11-Gestión Contractual'!T23,'12-Gestión Documental'!T24,'13-Gestión  Jurídica'!T23,'14-Servicio al Usuario'!T24,'15-Control Disciplinario Intern'!T23,'16-Evaluación y Seguimiento'!T23),0)</f>
        <v>6.6666666666666666E-2</v>
      </c>
      <c r="U40" s="80">
        <v>1</v>
      </c>
      <c r="V40" s="65">
        <f>IFERROR(AVERAGE('01-Direccionamiento Estratégico'!V37,'02-G.Conocimiento e Innovación'!V24,'03-Direccionamiento TIC'!V23,'04-Comunicación Estratégica'!V23,'05-Promoción Defensa Derechos'!V23,'06-Prevención Control Función P'!V23,'07-Potestad Disciplinaria'!V23,'08-Gestión Talento Humano'!V23,'09-Gestión Administrativa'!V23,'10-Gestión Financiera'!V23,'11-Gestión Contractual'!V23,'12-Gestión Documental'!V24,'13-Gestión  Jurídica'!V23,'14-Servicio al Usuario'!V24,'15-Control Disciplinario Intern'!V23,'16-Evaluación y Seguimiento'!V23),0)</f>
        <v>0.9375</v>
      </c>
      <c r="W40" s="26"/>
      <c r="X40" s="26"/>
      <c r="Y40" s="26"/>
      <c r="Z40" s="26"/>
      <c r="AA40" s="26"/>
      <c r="AB40" s="26"/>
      <c r="AC40" s="26"/>
      <c r="AD40" s="26"/>
      <c r="AE40" s="26"/>
      <c r="AF40" s="26"/>
      <c r="AG40" s="26"/>
      <c r="AH40" s="26"/>
      <c r="AI40" s="58">
        <f t="shared" si="5"/>
        <v>1</v>
      </c>
      <c r="AJ40" s="184">
        <f t="shared" si="5"/>
        <v>1.0041666666666667</v>
      </c>
      <c r="AK40" s="60">
        <f t="shared" si="2"/>
        <v>1.0041666666666667</v>
      </c>
    </row>
    <row r="41" spans="2:37" s="67" customFormat="1" ht="22.5" customHeight="1" x14ac:dyDescent="0.25">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186"/>
      <c r="AK41" s="33"/>
    </row>
    <row r="42" spans="2:37" s="67" customFormat="1" ht="163.19999999999999" customHeight="1" x14ac:dyDescent="0.25">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197">
        <f>IFERROR(AVERAGE('01-Direccionamiento Estratégico'!T39,'02-G.Conocimiento e Innovación'!T26,'03-Direccionamiento TIC'!T25,'04-Comunicación Estratégica'!T25,'05-Promoción Defensa Derechos'!T25,'06-Prevención Control Función P'!T25,'07-Potestad Disciplinaria'!T25,'08-Gestión Talento Humano'!T25,'09-Gestión Administrativa'!T25,'10-Gestión Financiera'!T25,'11-Gestión Contractual'!T25,'12-Gestión Documental'!T26,'13-Gestión  Jurídica'!T25,'14-Servicio al Usuario'!T26,'15-Control Disciplinario Intern'!T25,'16-Evaluación y Seguimiento'!T25),0)</f>
        <v>6.6666666666666666E-2</v>
      </c>
      <c r="U42" s="82">
        <v>1</v>
      </c>
      <c r="V42" s="65">
        <f>IFERROR(AVERAGE('01-Direccionamiento Estratégico'!V39,'02-G.Conocimiento e Innovación'!V26,'03-Direccionamiento TIC'!V25,'04-Comunicación Estratégica'!V25,'05-Promoción Defensa Derechos'!V25,'06-Prevención Control Función P'!V25,'07-Potestad Disciplinaria'!V25,'08-Gestión Talento Humano'!V25,'09-Gestión Administrativa'!V25,'10-Gestión Financiera'!V25,'11-Gestión Contractual'!V25,'12-Gestión Documental'!V26,'13-Gestión  Jurídica'!V25,'14-Servicio al Usuario'!V26,'15-Control Disciplinario Intern'!V25,'16-Evaluación y Seguimiento'!V25),0)</f>
        <v>0.9375</v>
      </c>
      <c r="W42" s="36"/>
      <c r="X42" s="36"/>
      <c r="Y42" s="36"/>
      <c r="Z42" s="36"/>
      <c r="AA42" s="36"/>
      <c r="AB42" s="36"/>
      <c r="AC42" s="36"/>
      <c r="AD42" s="36"/>
      <c r="AE42" s="36"/>
      <c r="AF42" s="36"/>
      <c r="AG42" s="36"/>
      <c r="AH42" s="36"/>
      <c r="AI42" s="58">
        <f t="shared" ref="AI42:AJ56" si="6">K42+M42+O42+Q42+S42+U42+W42+Y42+AA42+AC42+AE42+AG42</f>
        <v>1</v>
      </c>
      <c r="AJ42" s="184">
        <f>L42+N42+P42+R42+T42+V42+X42+Z42+AB42+AD42+AF42+AH42</f>
        <v>1.0041666666666667</v>
      </c>
      <c r="AK42" s="60">
        <f t="shared" si="2"/>
        <v>1.0041666666666667</v>
      </c>
    </row>
    <row r="43" spans="2:37" s="67" customFormat="1" ht="110.4" customHeight="1" x14ac:dyDescent="0.25">
      <c r="B43" s="251" t="s">
        <v>160</v>
      </c>
      <c r="C43" s="251" t="s">
        <v>161</v>
      </c>
      <c r="D43" s="304">
        <v>24</v>
      </c>
      <c r="E43" s="311" t="s">
        <v>162</v>
      </c>
      <c r="F43" s="38">
        <v>1</v>
      </c>
      <c r="G43" s="93" t="s">
        <v>163</v>
      </c>
      <c r="H43" s="304" t="s">
        <v>164</v>
      </c>
      <c r="I43" s="40" t="s">
        <v>165</v>
      </c>
      <c r="J43" s="56" t="s">
        <v>68</v>
      </c>
      <c r="K43" s="35"/>
      <c r="L43" s="35"/>
      <c r="M43" s="35"/>
      <c r="N43" s="35"/>
      <c r="O43" s="82">
        <v>1</v>
      </c>
      <c r="P43" s="65">
        <f>'03-Direccionamiento TIC'!P26</f>
        <v>1</v>
      </c>
      <c r="Q43" s="36"/>
      <c r="R43" s="36"/>
      <c r="S43" s="36"/>
      <c r="T43" s="36"/>
      <c r="U43" s="36"/>
      <c r="V43" s="36"/>
      <c r="W43" s="36"/>
      <c r="X43" s="36"/>
      <c r="Y43" s="36"/>
      <c r="Z43" s="36"/>
      <c r="AA43" s="36"/>
      <c r="AB43" s="36"/>
      <c r="AC43" s="36"/>
      <c r="AD43" s="36"/>
      <c r="AE43" s="36"/>
      <c r="AF43" s="36"/>
      <c r="AG43" s="36"/>
      <c r="AH43" s="36"/>
      <c r="AI43" s="58">
        <f t="shared" si="6"/>
        <v>1</v>
      </c>
      <c r="AJ43" s="184">
        <f>L43+N43+P43+R43+T43+V43+X43+Z43+AB43+AD43+AF43+AH43</f>
        <v>1</v>
      </c>
      <c r="AK43" s="60">
        <f t="shared" si="2"/>
        <v>1</v>
      </c>
    </row>
    <row r="44" spans="2:37" s="67" customFormat="1" ht="108.75" customHeight="1" x14ac:dyDescent="0.25">
      <c r="B44" s="252"/>
      <c r="C44" s="252"/>
      <c r="D44" s="305"/>
      <c r="E44" s="312"/>
      <c r="F44" s="38">
        <v>1.5</v>
      </c>
      <c r="G44" s="93" t="s">
        <v>166</v>
      </c>
      <c r="H44" s="305"/>
      <c r="I44" s="40" t="s">
        <v>167</v>
      </c>
      <c r="J44" s="56" t="s">
        <v>68</v>
      </c>
      <c r="K44" s="35"/>
      <c r="L44" s="35"/>
      <c r="M44" s="35"/>
      <c r="N44" s="35"/>
      <c r="O44" s="35"/>
      <c r="P44" s="35"/>
      <c r="Q44" s="157">
        <v>0.75</v>
      </c>
      <c r="R44" s="158">
        <f>'03-Direccionamiento TIC'!R27</f>
        <v>0.75</v>
      </c>
      <c r="S44" s="157">
        <v>0.75</v>
      </c>
      <c r="T44" s="158">
        <f>'03-Direccionamiento TIC'!T27</f>
        <v>0.75</v>
      </c>
      <c r="U44" s="36"/>
      <c r="V44" s="36"/>
      <c r="W44" s="36"/>
      <c r="X44" s="36"/>
      <c r="Y44" s="36"/>
      <c r="Z44" s="36"/>
      <c r="AA44" s="36"/>
      <c r="AB44" s="36"/>
      <c r="AC44" s="36"/>
      <c r="AD44" s="36"/>
      <c r="AE44" s="36"/>
      <c r="AF44" s="36"/>
      <c r="AG44" s="36"/>
      <c r="AH44" s="36"/>
      <c r="AI44" s="154">
        <f t="shared" si="6"/>
        <v>1.5</v>
      </c>
      <c r="AJ44" s="184">
        <f t="shared" si="6"/>
        <v>1.5</v>
      </c>
      <c r="AK44" s="60">
        <f t="shared" si="2"/>
        <v>1</v>
      </c>
    </row>
    <row r="45" spans="2:37" s="67" customFormat="1" ht="116.25" customHeight="1" x14ac:dyDescent="0.25">
      <c r="B45" s="252"/>
      <c r="C45" s="252"/>
      <c r="D45" s="93">
        <v>25</v>
      </c>
      <c r="E45" s="71" t="s">
        <v>168</v>
      </c>
      <c r="F45" s="57">
        <v>3</v>
      </c>
      <c r="G45" s="93" t="s">
        <v>169</v>
      </c>
      <c r="H45" s="93" t="s">
        <v>170</v>
      </c>
      <c r="I45" s="61" t="s">
        <v>171</v>
      </c>
      <c r="J45" s="56" t="s">
        <v>68</v>
      </c>
      <c r="K45" s="64"/>
      <c r="L45" s="64"/>
      <c r="M45" s="64"/>
      <c r="N45" s="64"/>
      <c r="O45" s="64"/>
      <c r="P45" s="64"/>
      <c r="Q45" s="81">
        <v>1</v>
      </c>
      <c r="R45" s="65">
        <f>'14-Servicio al Usuario'!R27</f>
        <v>1</v>
      </c>
      <c r="S45" s="102"/>
      <c r="T45" s="65"/>
      <c r="U45" s="65"/>
      <c r="V45" s="65"/>
      <c r="W45" s="81">
        <v>1</v>
      </c>
      <c r="X45" s="65">
        <f>'14-Servicio al Usuario'!X27</f>
        <v>1</v>
      </c>
      <c r="Y45" s="65"/>
      <c r="Z45" s="65"/>
      <c r="AA45" s="65"/>
      <c r="AB45" s="65"/>
      <c r="AC45" s="81">
        <v>1</v>
      </c>
      <c r="AD45" s="65">
        <f>'14-Servicio al Usuario'!AD27</f>
        <v>0</v>
      </c>
      <c r="AE45" s="65"/>
      <c r="AF45" s="65"/>
      <c r="AG45" s="65"/>
      <c r="AH45" s="65"/>
      <c r="AI45" s="58">
        <f t="shared" si="6"/>
        <v>3</v>
      </c>
      <c r="AJ45" s="184">
        <f>L45+N45+P45+R45+T45+V45+X45+Z45+AB45+AD45+AF45+AH45</f>
        <v>2</v>
      </c>
      <c r="AK45" s="60">
        <f t="shared" si="2"/>
        <v>0.66666666666666663</v>
      </c>
    </row>
    <row r="46" spans="2:37" s="67" customFormat="1" ht="81.75" customHeight="1" x14ac:dyDescent="0.25">
      <c r="B46" s="253"/>
      <c r="C46" s="253"/>
      <c r="D46" s="93">
        <v>26</v>
      </c>
      <c r="E46" s="71" t="s">
        <v>172</v>
      </c>
      <c r="F46" s="62">
        <v>2</v>
      </c>
      <c r="G46" s="72" t="s">
        <v>84</v>
      </c>
      <c r="H46" s="72" t="s">
        <v>173</v>
      </c>
      <c r="I46" s="71" t="s">
        <v>174</v>
      </c>
      <c r="J46" s="56" t="s">
        <v>68</v>
      </c>
      <c r="K46" s="64"/>
      <c r="L46" s="64"/>
      <c r="M46" s="64"/>
      <c r="N46" s="64"/>
      <c r="O46" s="64"/>
      <c r="P46" s="64"/>
      <c r="Q46" s="64"/>
      <c r="R46" s="65"/>
      <c r="S46" s="81">
        <v>1</v>
      </c>
      <c r="T46" s="65">
        <f>IFERROR(AVERAGE('01-Direccionamiento Estratégico'!T40,'02-G.Conocimiento e Innovación'!T27,'03-Direccionamiento TIC'!T28,'04-Comunicación Estratégica'!T26,'05-Promoción Defensa Derechos'!T27,'06-Prevención Control Función P'!T26,'07-Potestad Disciplinaria'!T26,'08-Gestión Talento Humano'!T26,'09-Gestión Administrativa'!T26,'10-Gestión Financiera'!T26,'11-Gestión Contractual'!T26,'12-Gestión Documental'!T27,'13-Gestión  Jurídica'!T26,'14-Servicio al Usuario'!T28,'15-Control Disciplinario Intern'!T26,'16-Evaluación y Seguimiento'!T26),0)</f>
        <v>1</v>
      </c>
      <c r="U46" s="65"/>
      <c r="V46" s="65"/>
      <c r="W46" s="65"/>
      <c r="X46" s="65"/>
      <c r="Y46" s="65"/>
      <c r="Z46" s="65"/>
      <c r="AA46" s="65"/>
      <c r="AB46" s="65"/>
      <c r="AC46" s="65"/>
      <c r="AD46" s="65"/>
      <c r="AE46" s="81">
        <v>1</v>
      </c>
      <c r="AF46" s="65">
        <f>IFERROR(AVERAGE('01-Direccionamiento Estratégico'!AF40,'02-G.Conocimiento e Innovación'!AF27,'03-Direccionamiento TIC'!AF28,'04-Comunicación Estratégica'!AF26,'05-Promoción Defensa Derechos'!AF27,'06-Prevención Control Función P'!AF26,'07-Potestad Disciplinaria'!AF26,'08-Gestión Talento Humano'!AF26,'09-Gestión Administrativa'!AF26,'10-Gestión Financiera'!AF26,'11-Gestión Contractual'!AF26,'12-Gestión Documental'!AF27,'13-Gestión  Jurídica'!AF26,'14-Servicio al Usuario'!AF28,'15-Control Disciplinario Intern'!AF26,'16-Evaluación y Seguimiento'!AF26),0)</f>
        <v>0</v>
      </c>
      <c r="AG46" s="65"/>
      <c r="AH46" s="65"/>
      <c r="AI46" s="58">
        <f t="shared" si="6"/>
        <v>2</v>
      </c>
      <c r="AJ46" s="184">
        <f>L46+N46+P46+R46+T46+V46+X46+Z46+AB46+AD46+AF46+AH46</f>
        <v>1</v>
      </c>
      <c r="AK46" s="60">
        <f t="shared" si="2"/>
        <v>0.5</v>
      </c>
    </row>
    <row r="47" spans="2:37" s="67" customFormat="1" ht="105.6" customHeight="1" x14ac:dyDescent="0.25">
      <c r="B47" s="304" t="s">
        <v>175</v>
      </c>
      <c r="C47" s="251" t="s">
        <v>176</v>
      </c>
      <c r="D47" s="93">
        <v>27</v>
      </c>
      <c r="E47" s="71" t="s">
        <v>177</v>
      </c>
      <c r="F47" s="62">
        <v>2</v>
      </c>
      <c r="G47" s="72" t="s">
        <v>178</v>
      </c>
      <c r="H47" s="93" t="s">
        <v>179</v>
      </c>
      <c r="I47" s="93" t="s">
        <v>180</v>
      </c>
      <c r="J47" s="56" t="s">
        <v>68</v>
      </c>
      <c r="K47" s="64"/>
      <c r="L47" s="64"/>
      <c r="M47" s="64"/>
      <c r="N47" s="64"/>
      <c r="O47" s="64"/>
      <c r="P47" s="64"/>
      <c r="Q47" s="64"/>
      <c r="R47" s="65"/>
      <c r="S47" s="81">
        <v>1</v>
      </c>
      <c r="T47" s="65">
        <f>'11-Gestión Contractual'!T27</f>
        <v>1</v>
      </c>
      <c r="U47" s="65"/>
      <c r="V47" s="65"/>
      <c r="W47" s="65"/>
      <c r="X47" s="65"/>
      <c r="Y47" s="65"/>
      <c r="Z47" s="65"/>
      <c r="AA47" s="65"/>
      <c r="AB47" s="65"/>
      <c r="AC47" s="65"/>
      <c r="AD47" s="65"/>
      <c r="AE47" s="81">
        <v>1</v>
      </c>
      <c r="AF47" s="65">
        <f>'11-Gestión Contractual'!AF27</f>
        <v>0</v>
      </c>
      <c r="AG47" s="65"/>
      <c r="AH47" s="65"/>
      <c r="AI47" s="58">
        <f t="shared" si="6"/>
        <v>2</v>
      </c>
      <c r="AJ47" s="184">
        <f>L47+N47+P47+R47+T47+V47+X47+Z47+AB47+AD47+AF47+AH47</f>
        <v>1</v>
      </c>
      <c r="AK47" s="60">
        <f t="shared" si="2"/>
        <v>0.5</v>
      </c>
    </row>
    <row r="48" spans="2:37" s="67" customFormat="1" ht="199.2" customHeight="1" x14ac:dyDescent="0.25">
      <c r="B48" s="305"/>
      <c r="C48" s="253"/>
      <c r="D48" s="93">
        <v>28</v>
      </c>
      <c r="E48" s="71" t="s">
        <v>181</v>
      </c>
      <c r="F48" s="62">
        <v>2</v>
      </c>
      <c r="G48" s="72" t="s">
        <v>182</v>
      </c>
      <c r="H48" s="72" t="s">
        <v>183</v>
      </c>
      <c r="I48" s="71" t="s">
        <v>184</v>
      </c>
      <c r="J48" s="56" t="s">
        <v>68</v>
      </c>
      <c r="K48" s="64"/>
      <c r="L48" s="64"/>
      <c r="M48" s="64"/>
      <c r="N48" s="64"/>
      <c r="O48" s="64"/>
      <c r="P48" s="64"/>
      <c r="Q48" s="64"/>
      <c r="R48" s="65"/>
      <c r="S48" s="81">
        <v>1</v>
      </c>
      <c r="T48" s="65">
        <f>IFERROR(AVERAGE('03-Direccionamiento TIC'!T29,'09-Gestión Administrativa'!T27,'12-Gestión Documental'!T28),0)</f>
        <v>1</v>
      </c>
      <c r="U48" s="65"/>
      <c r="V48" s="65"/>
      <c r="W48" s="65"/>
      <c r="X48" s="65"/>
      <c r="Y48" s="65"/>
      <c r="Z48" s="65"/>
      <c r="AA48" s="65"/>
      <c r="AB48" s="65"/>
      <c r="AC48" s="65"/>
      <c r="AD48" s="65"/>
      <c r="AE48" s="81">
        <v>1</v>
      </c>
      <c r="AF48" s="65">
        <f>IFERROR(AVERAGE('03-Direccionamiento TIC'!AF29,'09-Gestión Administrativa'!AF27,'12-Gestión Documental'!AF28),0)</f>
        <v>0</v>
      </c>
      <c r="AG48" s="65"/>
      <c r="AH48" s="65"/>
      <c r="AI48" s="58">
        <f t="shared" si="6"/>
        <v>2</v>
      </c>
      <c r="AJ48" s="184">
        <f>L48+N48+P48+R48+T48+V48+X48+Z48+AB48+AD48+AF48+AH48</f>
        <v>1</v>
      </c>
      <c r="AK48" s="60">
        <f t="shared" si="2"/>
        <v>0.5</v>
      </c>
    </row>
    <row r="49" spans="2:38" s="67" customFormat="1" ht="91.2" customHeight="1" x14ac:dyDescent="0.25">
      <c r="B49" s="309" t="s">
        <v>185</v>
      </c>
      <c r="C49" s="307"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f>'12-Gestión Documental'!V29</f>
        <v>0.5</v>
      </c>
      <c r="W49" s="65"/>
      <c r="X49" s="65"/>
      <c r="Y49" s="65"/>
      <c r="Z49" s="65"/>
      <c r="AA49" s="65"/>
      <c r="AB49" s="65"/>
      <c r="AC49" s="65"/>
      <c r="AD49" s="65"/>
      <c r="AE49" s="65"/>
      <c r="AF49" s="65"/>
      <c r="AG49" s="65"/>
      <c r="AH49" s="65"/>
      <c r="AI49" s="58">
        <f t="shared" si="6"/>
        <v>1</v>
      </c>
      <c r="AJ49" s="184">
        <f>L49+N49+P49+R49+T49+V49+X49+Z49+AB49+AD49+AF49+AH49</f>
        <v>0.5</v>
      </c>
      <c r="AK49" s="60">
        <f t="shared" si="2"/>
        <v>0.5</v>
      </c>
    </row>
    <row r="50" spans="2:38" s="67" customFormat="1" ht="105.6" customHeight="1" x14ac:dyDescent="0.25">
      <c r="B50" s="310"/>
      <c r="C50" s="308"/>
      <c r="D50" s="93">
        <v>30</v>
      </c>
      <c r="E50" s="42" t="s">
        <v>190</v>
      </c>
      <c r="F50" s="43">
        <v>3</v>
      </c>
      <c r="G50" s="93" t="s">
        <v>97</v>
      </c>
      <c r="H50" s="93" t="s">
        <v>191</v>
      </c>
      <c r="I50" s="24" t="s">
        <v>192</v>
      </c>
      <c r="J50" s="56" t="s">
        <v>68</v>
      </c>
      <c r="K50" s="64"/>
      <c r="L50" s="64"/>
      <c r="M50" s="81">
        <v>1</v>
      </c>
      <c r="N50" s="65">
        <f>'12-Gestión Documental'!N30</f>
        <v>1</v>
      </c>
      <c r="O50" s="64"/>
      <c r="P50" s="64"/>
      <c r="Q50" s="64"/>
      <c r="R50" s="65"/>
      <c r="S50" s="65"/>
      <c r="T50" s="65"/>
      <c r="U50" s="65"/>
      <c r="V50" s="65"/>
      <c r="W50" s="65"/>
      <c r="X50" s="65"/>
      <c r="Y50" s="81">
        <v>2</v>
      </c>
      <c r="Z50" s="65">
        <f>'12-Gestión Documental'!Z30</f>
        <v>2</v>
      </c>
      <c r="AA50" s="65"/>
      <c r="AB50" s="65"/>
      <c r="AC50" s="65"/>
      <c r="AD50" s="65"/>
      <c r="AE50" s="65"/>
      <c r="AF50" s="65"/>
      <c r="AG50" s="65"/>
      <c r="AH50" s="65"/>
      <c r="AI50" s="58">
        <f t="shared" si="6"/>
        <v>3</v>
      </c>
      <c r="AJ50" s="184">
        <f t="shared" si="6"/>
        <v>3</v>
      </c>
      <c r="AK50" s="60">
        <f t="shared" si="2"/>
        <v>1</v>
      </c>
    </row>
    <row r="51" spans="2:38" s="67" customFormat="1" ht="120.6" customHeight="1" x14ac:dyDescent="0.25">
      <c r="B51" s="310"/>
      <c r="C51" s="308"/>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f>'12-Gestión Documental'!V31</f>
        <v>0</v>
      </c>
      <c r="W51" s="65"/>
      <c r="X51" s="65"/>
      <c r="Y51" s="65"/>
      <c r="Z51" s="65">
        <f>'12-Gestión Documental'!Z31</f>
        <v>0.5</v>
      </c>
      <c r="AA51" s="65"/>
      <c r="AB51" s="65"/>
      <c r="AC51" s="65"/>
      <c r="AD51" s="65"/>
      <c r="AE51" s="81">
        <v>0.5</v>
      </c>
      <c r="AF51" s="65">
        <f>'12-Gestión Documental'!AF31</f>
        <v>0</v>
      </c>
      <c r="AG51" s="81">
        <v>0.5</v>
      </c>
      <c r="AH51" s="65">
        <f>'12-Gestión Documental'!AH31</f>
        <v>0</v>
      </c>
      <c r="AI51" s="58">
        <f t="shared" si="6"/>
        <v>2</v>
      </c>
      <c r="AJ51" s="184">
        <f t="shared" si="6"/>
        <v>0.5</v>
      </c>
      <c r="AK51" s="60">
        <f t="shared" si="2"/>
        <v>0.25</v>
      </c>
    </row>
    <row r="52" spans="2:38" s="67" customFormat="1" ht="107.4" customHeight="1" x14ac:dyDescent="0.25">
      <c r="B52" s="310"/>
      <c r="C52" s="308"/>
      <c r="D52" s="93">
        <v>32</v>
      </c>
      <c r="E52" s="147" t="s">
        <v>196</v>
      </c>
      <c r="F52" s="43">
        <v>2.5</v>
      </c>
      <c r="G52" s="93" t="s">
        <v>97</v>
      </c>
      <c r="H52" s="93" t="s">
        <v>197</v>
      </c>
      <c r="I52" s="24" t="s">
        <v>198</v>
      </c>
      <c r="J52" s="56" t="s">
        <v>68</v>
      </c>
      <c r="K52" s="64"/>
      <c r="L52" s="64"/>
      <c r="M52" s="64"/>
      <c r="N52" s="64"/>
      <c r="O52" s="81">
        <v>0.5</v>
      </c>
      <c r="P52" s="65">
        <f>'12-Gestión Documental'!P32</f>
        <v>0.5</v>
      </c>
      <c r="Q52" s="81">
        <v>0.5</v>
      </c>
      <c r="R52" s="65">
        <f>'12-Gestión Documental'!R32</f>
        <v>0.5</v>
      </c>
      <c r="S52" s="81">
        <v>0.5</v>
      </c>
      <c r="T52" s="65">
        <f>'12-Gestión Documental'!T32</f>
        <v>0.5</v>
      </c>
      <c r="U52" s="81">
        <v>0.5</v>
      </c>
      <c r="V52" s="65">
        <f>'12-Gestión Documental'!V32</f>
        <v>0.5</v>
      </c>
      <c r="W52" s="81">
        <v>0.5</v>
      </c>
      <c r="X52" s="65">
        <f>'12-Gestión Documental'!X32</f>
        <v>0.5</v>
      </c>
      <c r="Y52" s="65"/>
      <c r="Z52" s="65"/>
      <c r="AA52" s="65"/>
      <c r="AB52" s="65"/>
      <c r="AC52" s="65"/>
      <c r="AD52" s="65"/>
      <c r="AE52" s="65"/>
      <c r="AF52" s="65"/>
      <c r="AG52" s="65"/>
      <c r="AH52" s="65"/>
      <c r="AI52" s="58">
        <f t="shared" si="6"/>
        <v>2.5</v>
      </c>
      <c r="AJ52" s="184">
        <f t="shared" si="6"/>
        <v>2.5</v>
      </c>
      <c r="AK52" s="60">
        <f t="shared" si="2"/>
        <v>1</v>
      </c>
    </row>
    <row r="53" spans="2:38" s="67" customFormat="1" ht="85.95" customHeight="1" x14ac:dyDescent="0.25">
      <c r="B53" s="251" t="s">
        <v>199</v>
      </c>
      <c r="C53" s="251" t="s">
        <v>200</v>
      </c>
      <c r="D53" s="93">
        <v>33</v>
      </c>
      <c r="E53" s="73" t="s">
        <v>201</v>
      </c>
      <c r="F53" s="62">
        <v>1</v>
      </c>
      <c r="G53" s="93" t="s">
        <v>65</v>
      </c>
      <c r="H53" s="93" t="s">
        <v>202</v>
      </c>
      <c r="I53" s="69" t="s">
        <v>203</v>
      </c>
      <c r="J53" s="56" t="s">
        <v>68</v>
      </c>
      <c r="K53" s="64"/>
      <c r="L53" s="64"/>
      <c r="M53" s="64"/>
      <c r="N53" s="64"/>
      <c r="O53" s="64"/>
      <c r="P53" s="64"/>
      <c r="Q53" s="81">
        <v>1</v>
      </c>
      <c r="R53" s="65">
        <f>'01-Direccionamiento Estratégico'!R41</f>
        <v>1</v>
      </c>
      <c r="S53" s="102"/>
      <c r="T53" s="65"/>
      <c r="U53" s="102"/>
      <c r="V53" s="65"/>
      <c r="W53" s="65"/>
      <c r="X53" s="65"/>
      <c r="Y53" s="65"/>
      <c r="Z53" s="65"/>
      <c r="AA53" s="65"/>
      <c r="AB53" s="65"/>
      <c r="AC53" s="65"/>
      <c r="AD53" s="65"/>
      <c r="AE53" s="65"/>
      <c r="AF53" s="65"/>
      <c r="AG53" s="65"/>
      <c r="AH53" s="65"/>
      <c r="AI53" s="58">
        <f t="shared" si="6"/>
        <v>1</v>
      </c>
      <c r="AJ53" s="184">
        <f t="shared" si="6"/>
        <v>1</v>
      </c>
      <c r="AK53" s="60">
        <f t="shared" si="2"/>
        <v>1</v>
      </c>
    </row>
    <row r="54" spans="2:38" s="67" customFormat="1" ht="85.95" customHeight="1" x14ac:dyDescent="0.25">
      <c r="B54" s="252"/>
      <c r="C54" s="252"/>
      <c r="D54" s="93">
        <v>34</v>
      </c>
      <c r="E54" s="73" t="s">
        <v>204</v>
      </c>
      <c r="F54" s="62">
        <v>1</v>
      </c>
      <c r="G54" s="93" t="s">
        <v>65</v>
      </c>
      <c r="H54" s="93" t="s">
        <v>205</v>
      </c>
      <c r="I54" s="69" t="s">
        <v>142</v>
      </c>
      <c r="J54" s="56" t="s">
        <v>68</v>
      </c>
      <c r="K54" s="64"/>
      <c r="L54" s="64"/>
      <c r="M54" s="64"/>
      <c r="N54" s="64"/>
      <c r="O54" s="64"/>
      <c r="P54" s="64"/>
      <c r="Q54" s="81">
        <v>1</v>
      </c>
      <c r="R54" s="65">
        <f>'01-Direccionamiento Estratégico'!R42</f>
        <v>1</v>
      </c>
      <c r="S54" s="102"/>
      <c r="T54" s="102"/>
      <c r="U54" s="102"/>
      <c r="V54" s="102"/>
      <c r="W54" s="65"/>
      <c r="X54" s="65"/>
      <c r="Y54" s="65"/>
      <c r="Z54" s="65"/>
      <c r="AA54" s="65"/>
      <c r="AB54" s="65"/>
      <c r="AC54" s="65"/>
      <c r="AD54" s="65"/>
      <c r="AE54" s="65"/>
      <c r="AF54" s="65"/>
      <c r="AG54" s="65"/>
      <c r="AH54" s="65"/>
      <c r="AI54" s="58">
        <f t="shared" si="6"/>
        <v>1</v>
      </c>
      <c r="AJ54" s="184">
        <f t="shared" si="6"/>
        <v>1</v>
      </c>
      <c r="AK54" s="60">
        <f t="shared" si="2"/>
        <v>1</v>
      </c>
    </row>
    <row r="55" spans="2:38" s="67" customFormat="1" ht="106.2" customHeight="1" x14ac:dyDescent="0.25">
      <c r="B55" s="252"/>
      <c r="C55" s="252"/>
      <c r="D55" s="93">
        <v>35</v>
      </c>
      <c r="E55" s="73" t="s">
        <v>265</v>
      </c>
      <c r="F55" s="62">
        <v>0.5</v>
      </c>
      <c r="G55" s="93" t="s">
        <v>207</v>
      </c>
      <c r="H55" s="93" t="s">
        <v>208</v>
      </c>
      <c r="I55" s="69" t="s">
        <v>209</v>
      </c>
      <c r="J55" s="56" t="s">
        <v>68</v>
      </c>
      <c r="K55" s="64"/>
      <c r="L55" s="64"/>
      <c r="M55" s="64"/>
      <c r="N55" s="64"/>
      <c r="O55" s="64"/>
      <c r="P55" s="64"/>
      <c r="Q55" s="81">
        <v>0.5</v>
      </c>
      <c r="R55" s="65">
        <f>'07-Potestad Disciplinaria'!R27</f>
        <v>0.5</v>
      </c>
      <c r="S55" s="102"/>
      <c r="T55" s="102"/>
      <c r="U55" s="102"/>
      <c r="V55" s="102"/>
      <c r="W55" s="65"/>
      <c r="X55" s="65"/>
      <c r="Y55" s="65"/>
      <c r="Z55" s="65"/>
      <c r="AA55" s="65"/>
      <c r="AB55" s="65"/>
      <c r="AC55" s="65"/>
      <c r="AD55" s="65"/>
      <c r="AE55" s="65"/>
      <c r="AF55" s="65"/>
      <c r="AG55" s="65"/>
      <c r="AH55" s="65"/>
      <c r="AI55" s="58">
        <f t="shared" si="6"/>
        <v>0.5</v>
      </c>
      <c r="AJ55" s="184">
        <f t="shared" si="6"/>
        <v>0.5</v>
      </c>
      <c r="AK55" s="60">
        <f t="shared" si="2"/>
        <v>1</v>
      </c>
    </row>
    <row r="56" spans="2:38" s="67" customFormat="1" ht="135" customHeight="1" x14ac:dyDescent="0.25">
      <c r="B56" s="253"/>
      <c r="C56" s="253"/>
      <c r="D56" s="93">
        <v>36</v>
      </c>
      <c r="E56" s="73" t="s">
        <v>210</v>
      </c>
      <c r="F56" s="62">
        <v>1.5</v>
      </c>
      <c r="G56" s="93" t="s">
        <v>211</v>
      </c>
      <c r="H56" s="93" t="s">
        <v>212</v>
      </c>
      <c r="I56" s="77" t="s">
        <v>213</v>
      </c>
      <c r="J56" s="56" t="s">
        <v>68</v>
      </c>
      <c r="K56" s="64"/>
      <c r="L56" s="64"/>
      <c r="M56" s="64"/>
      <c r="N56" s="64"/>
      <c r="O56" s="64"/>
      <c r="P56" s="64"/>
      <c r="Q56" s="81">
        <v>0.5</v>
      </c>
      <c r="R56" s="65">
        <f>IFERROR(AVERAGE('03-Direccionamiento TIC'!R30,'05-Promoción Defensa Derechos'!R28,'06-Prevención Control Función P'!R27,'07-Potestad Disciplinaria'!R28,'11-Gestión Contractual'!R28),0)</f>
        <v>0.4</v>
      </c>
      <c r="S56" s="65"/>
      <c r="T56" s="65"/>
      <c r="U56" s="65"/>
      <c r="V56" s="65">
        <f>IFERROR(AVERAGE('03-Direccionamiento TIC'!V30,'05-Promoción Defensa Derechos'!V28,'06-Prevención Control Función P'!V27,'07-Potestad Disciplinaria'!V28,'11-Gestión Contractual'!V28),0)</f>
        <v>0.1</v>
      </c>
      <c r="W56" s="81">
        <v>0.5</v>
      </c>
      <c r="X56" s="65">
        <f>IFERROR(AVERAGE('03-Direccionamiento TIC'!X30,'05-Promoción Defensa Derechos'!X28,'06-Prevención Control Función P'!X27,'07-Potestad Disciplinaria'!X28,'11-Gestión Contractual'!X28),0)</f>
        <v>0.5</v>
      </c>
      <c r="Y56" s="65"/>
      <c r="Z56" s="65"/>
      <c r="AA56" s="65"/>
      <c r="AB56" s="65"/>
      <c r="AC56" s="81">
        <v>0.5</v>
      </c>
      <c r="AD56" s="65">
        <f>IFERROR(AVERAGE('03-Direccionamiento TIC'!AD30,'05-Promoción Defensa Derechos'!AD28,'06-Prevención Control Función P'!AD27,'07-Potestad Disciplinaria'!AD28,'11-Gestión Contractual'!AD28),0)</f>
        <v>0</v>
      </c>
      <c r="AE56" s="65"/>
      <c r="AF56" s="65"/>
      <c r="AG56" s="65"/>
      <c r="AH56" s="65"/>
      <c r="AI56" s="58">
        <f t="shared" si="6"/>
        <v>1.5</v>
      </c>
      <c r="AJ56" s="184">
        <f t="shared" si="6"/>
        <v>1</v>
      </c>
      <c r="AK56" s="60">
        <f t="shared" si="2"/>
        <v>0.66666666666666663</v>
      </c>
    </row>
    <row r="57" spans="2:38" s="67" customFormat="1" ht="39" customHeight="1" x14ac:dyDescent="0.25">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186"/>
      <c r="AK57" s="33"/>
      <c r="AL57" s="159"/>
    </row>
    <row r="58" spans="2:38" s="67" customFormat="1" ht="69.75" customHeight="1" x14ac:dyDescent="0.25">
      <c r="B58" s="251" t="s">
        <v>266</v>
      </c>
      <c r="C58" s="251"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f>+'01-Direccionamiento Estratégico'!X44</f>
        <v>2</v>
      </c>
      <c r="Y58" s="65"/>
      <c r="Z58" s="65"/>
      <c r="AA58" s="65"/>
      <c r="AB58" s="65"/>
      <c r="AC58" s="65"/>
      <c r="AD58" s="65"/>
      <c r="AE58" s="65"/>
      <c r="AF58" s="65"/>
      <c r="AG58" s="65"/>
      <c r="AH58" s="65"/>
      <c r="AI58" s="58">
        <f t="shared" ref="AI58:AJ69" si="7">K58+M58+O58+Q58+S58+U58+W58+Y58+AA58+AC58+AE58+AG58</f>
        <v>2</v>
      </c>
      <c r="AJ58" s="184">
        <f t="shared" si="7"/>
        <v>2</v>
      </c>
      <c r="AK58" s="60">
        <f t="shared" si="2"/>
        <v>1</v>
      </c>
    </row>
    <row r="59" spans="2:38" s="67" customFormat="1" ht="56.4" customHeight="1" x14ac:dyDescent="0.25">
      <c r="B59" s="252"/>
      <c r="C59" s="252"/>
      <c r="D59" s="57">
        <v>38</v>
      </c>
      <c r="E59" s="74" t="s">
        <v>220</v>
      </c>
      <c r="F59" s="57">
        <v>3</v>
      </c>
      <c r="G59" s="93" t="s">
        <v>65</v>
      </c>
      <c r="H59" s="93" t="s">
        <v>218</v>
      </c>
      <c r="I59" s="61" t="s">
        <v>221</v>
      </c>
      <c r="J59" s="56" t="s">
        <v>68</v>
      </c>
      <c r="K59" s="64"/>
      <c r="L59" s="64"/>
      <c r="M59" s="64"/>
      <c r="N59" s="64"/>
      <c r="O59" s="64"/>
      <c r="P59" s="64"/>
      <c r="Q59" s="81">
        <v>1</v>
      </c>
      <c r="R59" s="65">
        <f>+'01-Direccionamiento Estratégico'!R45</f>
        <v>1</v>
      </c>
      <c r="S59" s="65"/>
      <c r="T59" s="65"/>
      <c r="U59" s="65"/>
      <c r="V59" s="65"/>
      <c r="W59" s="81">
        <v>1</v>
      </c>
      <c r="X59" s="65">
        <f>+'01-Direccionamiento Estratégico'!X45</f>
        <v>1</v>
      </c>
      <c r="Y59" s="65"/>
      <c r="Z59" s="65"/>
      <c r="AA59" s="65"/>
      <c r="AB59" s="65"/>
      <c r="AC59" s="81">
        <v>1</v>
      </c>
      <c r="AD59" s="65">
        <f>+'01-Direccionamiento Estratégico'!AD45</f>
        <v>0</v>
      </c>
      <c r="AE59" s="65"/>
      <c r="AF59" s="65"/>
      <c r="AG59" s="65"/>
      <c r="AH59" s="65"/>
      <c r="AI59" s="58">
        <f t="shared" si="7"/>
        <v>3</v>
      </c>
      <c r="AJ59" s="184">
        <f t="shared" si="7"/>
        <v>2</v>
      </c>
      <c r="AK59" s="60">
        <f t="shared" si="2"/>
        <v>0.66666666666666663</v>
      </c>
    </row>
    <row r="60" spans="2:38" s="67" customFormat="1" ht="85.2" customHeight="1" x14ac:dyDescent="0.25">
      <c r="B60" s="252"/>
      <c r="C60" s="252"/>
      <c r="D60" s="90">
        <v>39</v>
      </c>
      <c r="E60" s="87" t="s">
        <v>222</v>
      </c>
      <c r="F60" s="57">
        <v>0.75</v>
      </c>
      <c r="G60" s="93" t="s">
        <v>169</v>
      </c>
      <c r="H60" s="91" t="s">
        <v>223</v>
      </c>
      <c r="I60" s="61" t="s">
        <v>224</v>
      </c>
      <c r="J60" s="56" t="s">
        <v>68</v>
      </c>
      <c r="K60" s="64"/>
      <c r="L60" s="64"/>
      <c r="M60" s="64"/>
      <c r="N60" s="64"/>
      <c r="O60" s="153">
        <v>0.75</v>
      </c>
      <c r="P60" s="44">
        <f>'14-Servicio al Usuario'!P30</f>
        <v>0.75</v>
      </c>
      <c r="Q60" s="65"/>
      <c r="R60" s="65"/>
      <c r="S60" s="65"/>
      <c r="T60" s="65"/>
      <c r="U60" s="65"/>
      <c r="V60" s="65"/>
      <c r="W60" s="65"/>
      <c r="X60" s="65"/>
      <c r="Y60" s="65"/>
      <c r="Z60" s="65"/>
      <c r="AA60" s="65"/>
      <c r="AB60" s="65"/>
      <c r="AC60" s="65"/>
      <c r="AD60" s="65"/>
      <c r="AE60" s="65"/>
      <c r="AF60" s="65"/>
      <c r="AG60" s="65"/>
      <c r="AH60" s="65"/>
      <c r="AI60" s="154">
        <f t="shared" si="7"/>
        <v>0.75</v>
      </c>
      <c r="AJ60" s="184">
        <f t="shared" si="7"/>
        <v>0.75</v>
      </c>
      <c r="AK60" s="60">
        <f t="shared" si="2"/>
        <v>1</v>
      </c>
    </row>
    <row r="61" spans="2:38" s="67" customFormat="1" ht="121.2" customHeight="1" x14ac:dyDescent="0.25">
      <c r="B61" s="252"/>
      <c r="C61" s="252"/>
      <c r="D61" s="57">
        <v>40</v>
      </c>
      <c r="E61" s="166" t="s">
        <v>225</v>
      </c>
      <c r="F61" s="62">
        <v>5</v>
      </c>
      <c r="G61" s="108" t="s">
        <v>226</v>
      </c>
      <c r="H61" s="108" t="s">
        <v>227</v>
      </c>
      <c r="I61" s="166" t="s">
        <v>228</v>
      </c>
      <c r="J61" s="56" t="s">
        <v>68</v>
      </c>
      <c r="K61" s="25"/>
      <c r="L61" s="25"/>
      <c r="M61" s="25"/>
      <c r="N61" s="25"/>
      <c r="O61" s="80">
        <v>0.5</v>
      </c>
      <c r="P61" s="65">
        <f>IFERROR(AVERAGE('05-Promoción Defensa Derechos'!P30,'06-Prevención Control Función P'!P29,'07-Potestad Disciplinaria'!P30),0)</f>
        <v>0.5</v>
      </c>
      <c r="Q61" s="80">
        <v>0.5</v>
      </c>
      <c r="R61" s="65">
        <f>IFERROR(AVERAGE('05-Promoción Defensa Derechos'!R30,'06-Prevención Control Función P'!R29,'07-Potestad Disciplinaria'!R30),0)</f>
        <v>0.5</v>
      </c>
      <c r="S61" s="80">
        <v>0.5</v>
      </c>
      <c r="T61" s="65">
        <f>IFERROR(AVERAGE('05-Promoción Defensa Derechos'!T30,'06-Prevención Control Función P'!T29,'07-Potestad Disciplinaria'!T30),0)</f>
        <v>0.5</v>
      </c>
      <c r="U61" s="80">
        <v>0.5</v>
      </c>
      <c r="V61" s="65">
        <f>IFERROR(AVERAGE('05-Promoción Defensa Derechos'!V30,'06-Prevención Control Función P'!V29,'07-Potestad Disciplinaria'!V30),0)</f>
        <v>0.5</v>
      </c>
      <c r="W61" s="80">
        <v>0.5</v>
      </c>
      <c r="X61" s="65">
        <f>IFERROR(AVERAGE('05-Promoción Defensa Derechos'!X30,'06-Prevención Control Función P'!X29,'07-Potestad Disciplinaria'!X30),0)</f>
        <v>0.5</v>
      </c>
      <c r="Y61" s="80">
        <v>0.5</v>
      </c>
      <c r="Z61" s="65">
        <f>IFERROR(AVERAGE('05-Promoción Defensa Derechos'!Z30,'06-Prevención Control Función P'!Z29,'07-Potestad Disciplinaria'!Z30),0)</f>
        <v>0.5</v>
      </c>
      <c r="AA61" s="80">
        <v>0.5</v>
      </c>
      <c r="AB61" s="65">
        <f>IFERROR(AVERAGE('05-Promoción Defensa Derechos'!AB30,'06-Prevención Control Función P'!AB29,'07-Potestad Disciplinaria'!AB30),0)</f>
        <v>0.5</v>
      </c>
      <c r="AC61" s="80">
        <v>0.5</v>
      </c>
      <c r="AD61" s="65">
        <f>IFERROR(AVERAGE('05-Promoción Defensa Derechos'!AD30,'06-Prevención Control Función P'!AD29,'07-Potestad Disciplinaria'!AD30),0)</f>
        <v>0</v>
      </c>
      <c r="AE61" s="80">
        <v>0.5</v>
      </c>
      <c r="AF61" s="65">
        <f>IFERROR(AVERAGE('05-Promoción Defensa Derechos'!AF30,'06-Prevención Control Función P'!AF29,'07-Potestad Disciplinaria'!AF30),0)</f>
        <v>0</v>
      </c>
      <c r="AG61" s="80">
        <v>0.5</v>
      </c>
      <c r="AH61" s="65">
        <f>IFERROR(AVERAGE('05-Promoción Defensa Derechos'!AH30,'06-Prevención Control Función P'!AH29,'07-Potestad Disciplinaria'!AH30),0)</f>
        <v>0</v>
      </c>
      <c r="AI61" s="58">
        <f t="shared" si="7"/>
        <v>5</v>
      </c>
      <c r="AJ61" s="184">
        <f t="shared" si="7"/>
        <v>3.5</v>
      </c>
      <c r="AK61" s="60">
        <f t="shared" si="2"/>
        <v>0.7</v>
      </c>
    </row>
    <row r="62" spans="2:38" s="67" customFormat="1" ht="92.4" customHeight="1" x14ac:dyDescent="0.25">
      <c r="B62" s="252"/>
      <c r="C62" s="252"/>
      <c r="D62" s="57">
        <v>41</v>
      </c>
      <c r="E62" s="42" t="s">
        <v>229</v>
      </c>
      <c r="F62" s="62">
        <v>2</v>
      </c>
      <c r="G62" s="108" t="s">
        <v>226</v>
      </c>
      <c r="H62" s="108" t="s">
        <v>230</v>
      </c>
      <c r="I62" s="166" t="s">
        <v>231</v>
      </c>
      <c r="J62" s="56" t="s">
        <v>68</v>
      </c>
      <c r="K62" s="25"/>
      <c r="L62" s="25"/>
      <c r="M62" s="25"/>
      <c r="N62" s="25"/>
      <c r="O62" s="25"/>
      <c r="P62" s="25"/>
      <c r="Q62" s="26"/>
      <c r="R62" s="26"/>
      <c r="S62" s="26"/>
      <c r="T62" s="26"/>
      <c r="U62" s="103"/>
      <c r="V62" s="26">
        <f>IFERROR(AVERAGE('05-Promoción Defensa Derechos'!V31,'06-Prevención Control Función P'!V30,'07-Potestad Disciplinaria'!V31),0)</f>
        <v>0.66666666666666663</v>
      </c>
      <c r="W62" s="26"/>
      <c r="X62" s="26"/>
      <c r="Y62" s="80">
        <v>2</v>
      </c>
      <c r="Z62" s="26">
        <f>IFERROR(AVERAGE('05-Promoción Defensa Derechos'!Z31,'06-Prevención Control Función P'!Z30,'07-Potestad Disciplinaria'!Z31),0)</f>
        <v>0.66666666666666663</v>
      </c>
      <c r="AA62" s="65"/>
      <c r="AB62" s="26">
        <f>IFERROR(AVERAGE('05-Promoción Defensa Derechos'!AB31,'06-Prevención Control Función P'!AB30,'07-Potestad Disciplinaria'!AB31),0)</f>
        <v>0.66666666666666663</v>
      </c>
      <c r="AC62" s="26"/>
      <c r="AD62" s="26"/>
      <c r="AE62" s="103"/>
      <c r="AF62" s="26"/>
      <c r="AG62" s="26"/>
      <c r="AH62" s="26"/>
      <c r="AI62" s="58">
        <f t="shared" si="7"/>
        <v>2</v>
      </c>
      <c r="AJ62" s="184">
        <f t="shared" si="7"/>
        <v>2</v>
      </c>
      <c r="AK62" s="60">
        <f t="shared" si="2"/>
        <v>1</v>
      </c>
    </row>
    <row r="63" spans="2:38" s="67" customFormat="1" ht="131.25" customHeight="1" x14ac:dyDescent="0.25">
      <c r="B63" s="252"/>
      <c r="C63" s="252"/>
      <c r="D63" s="57">
        <v>42</v>
      </c>
      <c r="E63" s="42" t="s">
        <v>232</v>
      </c>
      <c r="F63" s="62">
        <v>1.5</v>
      </c>
      <c r="G63" s="72" t="s">
        <v>169</v>
      </c>
      <c r="H63" s="72" t="s">
        <v>233</v>
      </c>
      <c r="I63" s="71" t="s">
        <v>234</v>
      </c>
      <c r="J63" s="56" t="s">
        <v>68</v>
      </c>
      <c r="K63" s="64"/>
      <c r="L63" s="64"/>
      <c r="M63" s="64"/>
      <c r="N63" s="64"/>
      <c r="O63" s="64"/>
      <c r="P63" s="64"/>
      <c r="Q63" s="81">
        <v>0.5</v>
      </c>
      <c r="R63" s="65">
        <f>'14-Servicio al Usuario'!R31</f>
        <v>0.5</v>
      </c>
      <c r="S63" s="65"/>
      <c r="T63" s="65"/>
      <c r="U63" s="65"/>
      <c r="V63" s="65"/>
      <c r="W63" s="81">
        <v>0.5</v>
      </c>
      <c r="X63" s="65">
        <f>'14-Servicio al Usuario'!X31</f>
        <v>0.5</v>
      </c>
      <c r="Y63" s="65"/>
      <c r="Z63" s="65"/>
      <c r="AA63" s="65"/>
      <c r="AB63" s="65"/>
      <c r="AC63" s="81">
        <v>0.5</v>
      </c>
      <c r="AD63" s="65">
        <f>'14-Servicio al Usuario'!AD31</f>
        <v>0</v>
      </c>
      <c r="AE63" s="65"/>
      <c r="AF63" s="65"/>
      <c r="AG63" s="65"/>
      <c r="AH63" s="65"/>
      <c r="AI63" s="58">
        <f t="shared" si="7"/>
        <v>1.5</v>
      </c>
      <c r="AJ63" s="184">
        <f t="shared" si="7"/>
        <v>1</v>
      </c>
      <c r="AK63" s="60">
        <f t="shared" si="2"/>
        <v>0.66666666666666663</v>
      </c>
    </row>
    <row r="64" spans="2:38" s="67" customFormat="1" ht="53.4" customHeight="1" x14ac:dyDescent="0.25">
      <c r="B64" s="253"/>
      <c r="C64" s="253"/>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f>'14-Servicio al Usuario'!X32</f>
        <v>1</v>
      </c>
      <c r="Y64" s="65"/>
      <c r="Z64" s="65"/>
      <c r="AA64" s="65"/>
      <c r="AB64" s="65"/>
      <c r="AC64" s="65"/>
      <c r="AD64" s="65"/>
      <c r="AE64" s="65"/>
      <c r="AF64" s="65"/>
      <c r="AG64" s="65"/>
      <c r="AH64" s="65"/>
      <c r="AI64" s="58">
        <f t="shared" si="7"/>
        <v>1</v>
      </c>
      <c r="AJ64" s="184">
        <f t="shared" si="7"/>
        <v>1</v>
      </c>
      <c r="AK64" s="109">
        <f t="shared" si="2"/>
        <v>1</v>
      </c>
    </row>
    <row r="65" spans="2:37" s="67" customFormat="1" ht="86.25" customHeight="1" x14ac:dyDescent="0.25">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f>'16-Evaluación y Seguimiento'!Z28</f>
        <v>1</v>
      </c>
      <c r="AA65" s="81">
        <v>1</v>
      </c>
      <c r="AB65" s="65">
        <f>'16-Evaluación y Seguimiento'!AB28</f>
        <v>1</v>
      </c>
      <c r="AC65" s="81">
        <v>1</v>
      </c>
      <c r="AD65" s="65">
        <f>'16-Evaluación y Seguimiento'!AD28</f>
        <v>0</v>
      </c>
      <c r="AE65" s="65"/>
      <c r="AF65" s="65"/>
      <c r="AG65" s="65"/>
      <c r="AH65" s="65"/>
      <c r="AI65" s="58">
        <f>+Y65+AA65+AC65</f>
        <v>3</v>
      </c>
      <c r="AJ65" s="184">
        <f t="shared" si="7"/>
        <v>2</v>
      </c>
      <c r="AK65" s="60">
        <f>AJ65/AI65</f>
        <v>0.66666666666666663</v>
      </c>
    </row>
    <row r="66" spans="2:37" s="67" customFormat="1" ht="140.4" customHeight="1" x14ac:dyDescent="0.25">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c r="AE66" s="81">
        <v>4</v>
      </c>
      <c r="AF66" s="65">
        <f>'01-Direccionamiento Estratégico'!AF46</f>
        <v>0</v>
      </c>
      <c r="AG66" s="65"/>
      <c r="AH66" s="65"/>
      <c r="AI66" s="58">
        <f t="shared" si="7"/>
        <v>4</v>
      </c>
      <c r="AJ66" s="184">
        <f t="shared" si="7"/>
        <v>0</v>
      </c>
      <c r="AK66" s="60">
        <f t="shared" si="2"/>
        <v>0</v>
      </c>
    </row>
    <row r="67" spans="2:37" s="67" customFormat="1" ht="22.5" customHeight="1" x14ac:dyDescent="0.25">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186"/>
      <c r="AK67" s="33"/>
    </row>
    <row r="68" spans="2:37" s="67" customFormat="1" ht="84" customHeight="1" x14ac:dyDescent="0.25">
      <c r="B68" s="252" t="s">
        <v>250</v>
      </c>
      <c r="C68" s="303" t="s">
        <v>251</v>
      </c>
      <c r="D68" s="57">
        <v>46</v>
      </c>
      <c r="E68" s="61" t="s">
        <v>252</v>
      </c>
      <c r="F68" s="57">
        <v>2.25</v>
      </c>
      <c r="G68" s="93" t="s">
        <v>241</v>
      </c>
      <c r="H68" s="93" t="s">
        <v>218</v>
      </c>
      <c r="I68" s="61" t="s">
        <v>253</v>
      </c>
      <c r="J68" s="56" t="s">
        <v>68</v>
      </c>
      <c r="K68" s="64"/>
      <c r="L68" s="64"/>
      <c r="M68" s="64"/>
      <c r="N68" s="64"/>
      <c r="O68" s="153">
        <v>0.25</v>
      </c>
      <c r="P68" s="44">
        <f>'16-Evaluación y Seguimiento'!P30</f>
        <v>0.25</v>
      </c>
      <c r="Q68" s="153">
        <v>0.25</v>
      </c>
      <c r="R68" s="44">
        <f>'16-Evaluación y Seguimiento'!R30</f>
        <v>0.25</v>
      </c>
      <c r="S68" s="153">
        <v>0.25</v>
      </c>
      <c r="T68" s="44">
        <f>'16-Evaluación y Seguimiento'!T30</f>
        <v>0.25</v>
      </c>
      <c r="U68" s="153">
        <v>0.25</v>
      </c>
      <c r="V68" s="44">
        <f>'16-Evaluación y Seguimiento'!V30</f>
        <v>0.25</v>
      </c>
      <c r="W68" s="44"/>
      <c r="X68" s="44"/>
      <c r="Y68" s="153">
        <v>0.25</v>
      </c>
      <c r="Z68" s="44">
        <f>'16-Evaluación y Seguimiento'!Z30</f>
        <v>0.25</v>
      </c>
      <c r="AA68" s="153">
        <v>0.25</v>
      </c>
      <c r="AB68" s="44">
        <f>'16-Evaluación y Seguimiento'!AB30</f>
        <v>0.25</v>
      </c>
      <c r="AC68" s="153">
        <v>0.25</v>
      </c>
      <c r="AD68" s="44">
        <f>'16-Evaluación y Seguimiento'!AD30</f>
        <v>0</v>
      </c>
      <c r="AE68" s="153">
        <v>0.25</v>
      </c>
      <c r="AF68" s="44">
        <f>'16-Evaluación y Seguimiento'!AF30</f>
        <v>0</v>
      </c>
      <c r="AG68" s="153">
        <v>0.25</v>
      </c>
      <c r="AH68" s="44">
        <f>'16-Evaluación y Seguimiento'!AH30</f>
        <v>0</v>
      </c>
      <c r="AI68" s="154">
        <f t="shared" si="7"/>
        <v>2.25</v>
      </c>
      <c r="AJ68" s="184">
        <f>L68+N68+P68+R68+T68+V68+X68+Z68+AB68+AD68+AF68+AH68</f>
        <v>1.5</v>
      </c>
      <c r="AK68" s="60">
        <f t="shared" ref="AK68:AK69" si="8">AJ68/AI68</f>
        <v>0.66666666666666663</v>
      </c>
    </row>
    <row r="69" spans="2:37" s="67" customFormat="1" ht="84" customHeight="1" x14ac:dyDescent="0.25">
      <c r="B69" s="252"/>
      <c r="C69" s="303"/>
      <c r="D69" s="57">
        <v>47</v>
      </c>
      <c r="E69" s="61" t="s">
        <v>254</v>
      </c>
      <c r="F69" s="57">
        <v>2</v>
      </c>
      <c r="G69" s="93" t="s">
        <v>65</v>
      </c>
      <c r="H69" s="93" t="s">
        <v>233</v>
      </c>
      <c r="I69" s="61" t="s">
        <v>255</v>
      </c>
      <c r="J69" s="56" t="s">
        <v>68</v>
      </c>
      <c r="K69" s="64"/>
      <c r="L69" s="64"/>
      <c r="M69" s="64"/>
      <c r="N69" s="64"/>
      <c r="O69" s="64"/>
      <c r="P69" s="64"/>
      <c r="Q69" s="81">
        <v>1</v>
      </c>
      <c r="R69" s="65">
        <f>'01-Direccionamiento Estratégico'!R48</f>
        <v>1</v>
      </c>
      <c r="S69" s="65"/>
      <c r="T69" s="65"/>
      <c r="U69" s="65"/>
      <c r="V69" s="65"/>
      <c r="W69" s="65"/>
      <c r="X69" s="65"/>
      <c r="Y69" s="65"/>
      <c r="Z69" s="65"/>
      <c r="AA69" s="65"/>
      <c r="AB69" s="65"/>
      <c r="AC69" s="81">
        <v>1</v>
      </c>
      <c r="AD69" s="65">
        <f>'01-Direccionamiento Estratégico'!AD48</f>
        <v>0</v>
      </c>
      <c r="AE69" s="65"/>
      <c r="AF69" s="65"/>
      <c r="AG69" s="65"/>
      <c r="AH69" s="65"/>
      <c r="AI69" s="58">
        <f t="shared" si="7"/>
        <v>2</v>
      </c>
      <c r="AJ69" s="184">
        <f>L69+N69+P69+R69+T69+V69+X69+Z69+AB69+AD69+AF69+AH69</f>
        <v>1</v>
      </c>
      <c r="AK69" s="60">
        <f t="shared" si="8"/>
        <v>0.5</v>
      </c>
    </row>
    <row r="70" spans="2:37" s="46" customFormat="1" ht="31.5" customHeight="1" x14ac:dyDescent="0.25">
      <c r="B70" s="244" t="s">
        <v>256</v>
      </c>
      <c r="C70" s="298">
        <f>+C13+C15+C18+C27+C41+C57+C67</f>
        <v>1</v>
      </c>
      <c r="D70" s="299"/>
      <c r="E70" s="302" t="s">
        <v>56</v>
      </c>
      <c r="F70" s="302"/>
      <c r="G70" s="302"/>
      <c r="H70" s="302"/>
      <c r="I70" s="302"/>
      <c r="J70" s="302"/>
      <c r="K70" s="44">
        <f t="shared" ref="K70:AJ70" si="9">SUM(K14:K69)</f>
        <v>0</v>
      </c>
      <c r="L70" s="44">
        <f t="shared" si="9"/>
        <v>0</v>
      </c>
      <c r="M70" s="155">
        <f>SUM(M14:M69)</f>
        <v>1</v>
      </c>
      <c r="N70" s="185">
        <f>SUM(N14:N69)</f>
        <v>1</v>
      </c>
      <c r="O70" s="155">
        <f t="shared" si="9"/>
        <v>9</v>
      </c>
      <c r="P70" s="185">
        <f t="shared" si="9"/>
        <v>9</v>
      </c>
      <c r="Q70" s="155">
        <f t="shared" si="9"/>
        <v>14.5</v>
      </c>
      <c r="R70" s="185">
        <f t="shared" si="9"/>
        <v>14.4</v>
      </c>
      <c r="S70" s="155">
        <f t="shared" si="9"/>
        <v>16.25</v>
      </c>
      <c r="T70" s="185">
        <f t="shared" si="9"/>
        <v>13.262009803921568</v>
      </c>
      <c r="U70" s="155">
        <f t="shared" si="9"/>
        <v>9</v>
      </c>
      <c r="V70" s="185">
        <f t="shared" si="9"/>
        <v>10.57549019607843</v>
      </c>
      <c r="W70" s="155">
        <f t="shared" si="9"/>
        <v>15</v>
      </c>
      <c r="X70" s="185">
        <f t="shared" si="9"/>
        <v>15</v>
      </c>
      <c r="Y70" s="155">
        <f t="shared" si="9"/>
        <v>9.75</v>
      </c>
      <c r="Z70" s="185">
        <f t="shared" si="9"/>
        <v>9.5416666666666661</v>
      </c>
      <c r="AA70" s="155">
        <f t="shared" si="9"/>
        <v>8.25</v>
      </c>
      <c r="AB70" s="185">
        <f t="shared" si="9"/>
        <v>8.4166666666666679</v>
      </c>
      <c r="AC70" s="155">
        <f t="shared" si="9"/>
        <v>6.75</v>
      </c>
      <c r="AD70" s="185">
        <f t="shared" si="9"/>
        <v>0</v>
      </c>
      <c r="AE70" s="155">
        <f t="shared" si="9"/>
        <v>9.25</v>
      </c>
      <c r="AF70" s="185">
        <f t="shared" si="9"/>
        <v>0</v>
      </c>
      <c r="AG70" s="155">
        <f t="shared" si="9"/>
        <v>1.25</v>
      </c>
      <c r="AH70" s="185">
        <f t="shared" si="9"/>
        <v>0</v>
      </c>
      <c r="AI70" s="155">
        <f t="shared" si="9"/>
        <v>100</v>
      </c>
      <c r="AJ70" s="155">
        <f t="shared" si="9"/>
        <v>81.19583333333334</v>
      </c>
      <c r="AK70" s="45">
        <f>AVERAGE(AK14:AK69)</f>
        <v>0.84891666666666654</v>
      </c>
    </row>
    <row r="71" spans="2:37" s="46" customFormat="1" ht="31.5" customHeight="1" x14ac:dyDescent="0.25">
      <c r="B71" s="246"/>
      <c r="C71" s="300"/>
      <c r="D71" s="301"/>
      <c r="E71" s="302" t="s">
        <v>257</v>
      </c>
      <c r="F71" s="302"/>
      <c r="G71" s="302"/>
      <c r="H71" s="302"/>
      <c r="I71" s="302"/>
      <c r="J71" s="302"/>
      <c r="K71" s="44">
        <f>SUM(K15:K70)</f>
        <v>0</v>
      </c>
      <c r="L71" s="44">
        <f>SUM(L15:L70)</f>
        <v>0</v>
      </c>
      <c r="M71" s="155">
        <f>+M70</f>
        <v>1</v>
      </c>
      <c r="N71" s="185">
        <f>+N70</f>
        <v>1</v>
      </c>
      <c r="O71" s="155">
        <f>+O70+M71</f>
        <v>10</v>
      </c>
      <c r="P71" s="185">
        <f t="shared" ref="P71:R71" si="10">+N71+P70</f>
        <v>10</v>
      </c>
      <c r="Q71" s="155">
        <f>+Q70+O71</f>
        <v>24.5</v>
      </c>
      <c r="R71" s="185">
        <f t="shared" si="10"/>
        <v>24.4</v>
      </c>
      <c r="S71" s="155">
        <f>Q71+S70</f>
        <v>40.75</v>
      </c>
      <c r="T71" s="185">
        <f t="shared" ref="T71:AH71" si="11">+R71+T70</f>
        <v>37.662009803921563</v>
      </c>
      <c r="U71" s="155">
        <f t="shared" si="11"/>
        <v>49.75</v>
      </c>
      <c r="V71" s="185">
        <f t="shared" si="11"/>
        <v>48.237499999999997</v>
      </c>
      <c r="W71" s="155">
        <f t="shared" si="11"/>
        <v>64.75</v>
      </c>
      <c r="X71" s="185">
        <f t="shared" si="11"/>
        <v>63.237499999999997</v>
      </c>
      <c r="Y71" s="155">
        <f t="shared" si="11"/>
        <v>74.5</v>
      </c>
      <c r="Z71" s="185">
        <f t="shared" si="11"/>
        <v>72.779166666666669</v>
      </c>
      <c r="AA71" s="155">
        <f t="shared" si="11"/>
        <v>82.75</v>
      </c>
      <c r="AB71" s="185">
        <f t="shared" si="11"/>
        <v>81.19583333333334</v>
      </c>
      <c r="AC71" s="155">
        <f t="shared" si="11"/>
        <v>89.5</v>
      </c>
      <c r="AD71" s="185">
        <f t="shared" si="11"/>
        <v>81.19583333333334</v>
      </c>
      <c r="AE71" s="155">
        <f t="shared" si="11"/>
        <v>98.75</v>
      </c>
      <c r="AF71" s="185">
        <f t="shared" si="11"/>
        <v>81.19583333333334</v>
      </c>
      <c r="AG71" s="155">
        <f t="shared" si="11"/>
        <v>100</v>
      </c>
      <c r="AH71" s="185">
        <f t="shared" si="11"/>
        <v>81.19583333333334</v>
      </c>
      <c r="AI71" s="295"/>
      <c r="AJ71" s="296"/>
      <c r="AK71" s="297"/>
    </row>
    <row r="72" spans="2:37" ht="15" x14ac:dyDescent="0.25">
      <c r="J72" s="47"/>
    </row>
    <row r="73" spans="2:37" ht="17.399999999999999" x14ac:dyDescent="0.3">
      <c r="B73" s="50" t="s">
        <v>258</v>
      </c>
      <c r="J73" s="47"/>
    </row>
    <row r="74" spans="2:37" ht="20.399999999999999" x14ac:dyDescent="0.35">
      <c r="B74" s="51" t="s">
        <v>259</v>
      </c>
      <c r="J74" s="47"/>
      <c r="AI74" s="156"/>
    </row>
    <row r="75" spans="2:37" ht="20.399999999999999" x14ac:dyDescent="0.35">
      <c r="B75" s="51" t="s">
        <v>260</v>
      </c>
      <c r="J75" s="47"/>
    </row>
    <row r="76" spans="2:37" ht="18" x14ac:dyDescent="0.35">
      <c r="B76" s="145" t="s">
        <v>261</v>
      </c>
      <c r="J76" s="47"/>
    </row>
    <row r="77" spans="2:37" ht="18" x14ac:dyDescent="0.35">
      <c r="B77" s="145" t="s">
        <v>262</v>
      </c>
      <c r="J77" s="47"/>
    </row>
    <row r="78" spans="2:37" ht="15" x14ac:dyDescent="0.25">
      <c r="J78" s="47"/>
    </row>
    <row r="79" spans="2:37" ht="15" customHeight="1" x14ac:dyDescent="0.25">
      <c r="B79" s="306" t="s">
        <v>20</v>
      </c>
      <c r="C79" s="306"/>
      <c r="D79" s="306"/>
      <c r="E79" s="306"/>
      <c r="F79" s="306"/>
      <c r="G79" s="306"/>
      <c r="H79" s="306"/>
      <c r="I79" s="306"/>
      <c r="J79" s="306"/>
      <c r="K79" s="306"/>
      <c r="L79" s="306"/>
      <c r="M79" s="306"/>
      <c r="N79" s="306"/>
      <c r="O79" s="306"/>
      <c r="P79" s="306"/>
    </row>
    <row r="80" spans="2:37" ht="15" x14ac:dyDescent="0.25">
      <c r="J80" s="47"/>
    </row>
    <row r="81" spans="5:10" ht="15" x14ac:dyDescent="0.25">
      <c r="J81" s="47"/>
    </row>
    <row r="82" spans="5:10" ht="15" x14ac:dyDescent="0.25">
      <c r="E82" s="107"/>
      <c r="J82" s="47"/>
    </row>
  </sheetData>
  <sheetProtection algorithmName="SHA-512" hashValue="z4BTsmxjv1XIyShbm1/0/+A/U/N9lU2KjiHBqLOqto/aJS3l4wJXgbMfFtld2DKvNlpEGAXlW70waX6up9vy3A==" saltValue="qMKRQBHGCi8xlpA8IegNgA==" spinCount="100000" sheet="1" objects="1" scenarios="1"/>
  <mergeCells count="68">
    <mergeCell ref="E70:J70"/>
    <mergeCell ref="E71:J71"/>
    <mergeCell ref="AI71:AK71"/>
    <mergeCell ref="B79:P79"/>
    <mergeCell ref="B58:B64"/>
    <mergeCell ref="C58:C64"/>
    <mergeCell ref="B68:B69"/>
    <mergeCell ref="C68:C69"/>
    <mergeCell ref="B70:B71"/>
    <mergeCell ref="C70:D71"/>
    <mergeCell ref="H43:H44"/>
    <mergeCell ref="B47:B48"/>
    <mergeCell ref="C47:C48"/>
    <mergeCell ref="B49:B52"/>
    <mergeCell ref="C49:C52"/>
    <mergeCell ref="D43:D44"/>
    <mergeCell ref="E43:E44"/>
    <mergeCell ref="B53:B56"/>
    <mergeCell ref="C53:C56"/>
    <mergeCell ref="B37:B38"/>
    <mergeCell ref="C37:C38"/>
    <mergeCell ref="B43:B46"/>
    <mergeCell ref="C43:C46"/>
    <mergeCell ref="AE11:AF11"/>
    <mergeCell ref="M11:N11"/>
    <mergeCell ref="O11:P11"/>
    <mergeCell ref="Q11:R11"/>
    <mergeCell ref="S11:T11"/>
    <mergeCell ref="U11:V11"/>
    <mergeCell ref="W11:X11"/>
    <mergeCell ref="Y11:Z11"/>
    <mergeCell ref="AA11:AB11"/>
    <mergeCell ref="AC11:AD11"/>
    <mergeCell ref="B30:B36"/>
    <mergeCell ref="C30:C36"/>
    <mergeCell ref="B28:B29"/>
    <mergeCell ref="C28:C29"/>
    <mergeCell ref="D28:D29"/>
    <mergeCell ref="E28:E29"/>
    <mergeCell ref="H28:H29"/>
    <mergeCell ref="C6:AK6"/>
    <mergeCell ref="C7:AK7"/>
    <mergeCell ref="C8:AK8"/>
    <mergeCell ref="I10:I12"/>
    <mergeCell ref="J10:J12"/>
    <mergeCell ref="K10:AJ10"/>
    <mergeCell ref="AK10:AK12"/>
    <mergeCell ref="K11:L11"/>
    <mergeCell ref="AG11:AH11"/>
    <mergeCell ref="AI11:AJ11"/>
    <mergeCell ref="C19:C24"/>
    <mergeCell ref="C25:C26"/>
    <mergeCell ref="D25:D26"/>
    <mergeCell ref="E25:E26"/>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M50:N50">
    <cfRule type="cellIs" dxfId="59" priority="31" operator="greaterThan">
      <formula>"O"</formula>
    </cfRule>
  </conditionalFormatting>
  <conditionalFormatting sqref="O14">
    <cfRule type="cellIs" dxfId="58" priority="85" operator="greaterThan">
      <formula>"O"</formula>
    </cfRule>
  </conditionalFormatting>
  <conditionalFormatting sqref="O16:O17">
    <cfRule type="cellIs" dxfId="57" priority="83" operator="greaterThan">
      <formula>"O"</formula>
    </cfRule>
  </conditionalFormatting>
  <conditionalFormatting sqref="O30:O35">
    <cfRule type="cellIs" dxfId="56" priority="80" operator="greaterThan">
      <formula>"O"</formula>
    </cfRule>
  </conditionalFormatting>
  <conditionalFormatting sqref="O25:P25">
    <cfRule type="cellIs" dxfId="55" priority="34" operator="greaterThan">
      <formula>"O"</formula>
    </cfRule>
  </conditionalFormatting>
  <conditionalFormatting sqref="O43:P43">
    <cfRule type="cellIs" dxfId="54" priority="32" operator="greaterThan">
      <formula>"O"</formula>
    </cfRule>
  </conditionalFormatting>
  <conditionalFormatting sqref="O60:P61">
    <cfRule type="cellIs" dxfId="53" priority="19" operator="greaterThan">
      <formula>"O"</formula>
    </cfRule>
  </conditionalFormatting>
  <conditionalFormatting sqref="O68:P68">
    <cfRule type="cellIs" dxfId="52" priority="17" operator="greaterThan">
      <formula>"O"</formula>
    </cfRule>
  </conditionalFormatting>
  <conditionalFormatting sqref="O52:T52">
    <cfRule type="cellIs" dxfId="51" priority="24" operator="greaterThan">
      <formula>"O"</formula>
    </cfRule>
  </conditionalFormatting>
  <conditionalFormatting sqref="O21:AH21">
    <cfRule type="cellIs" dxfId="50" priority="35" operator="greaterThan">
      <formula>"O"</formula>
    </cfRule>
  </conditionalFormatting>
  <conditionalFormatting sqref="P16">
    <cfRule type="cellIs" dxfId="49" priority="48" operator="greaterThan">
      <formula>"O"</formula>
    </cfRule>
  </conditionalFormatting>
  <conditionalFormatting sqref="P35">
    <cfRule type="cellIs" dxfId="48" priority="33" operator="greaterThan">
      <formula>"O"</formula>
    </cfRule>
  </conditionalFormatting>
  <conditionalFormatting sqref="Q22:V23 X22:AH23 Q24:AH28 X38:AH38 Q51:T51 Q66:U66 W66:AH66 R29:AH29 Q30:AH37 Q38:V38 Q39:AH45">
    <cfRule type="cellIs" dxfId="47" priority="86" operator="greaterThan">
      <formula>"O"</formula>
    </cfRule>
  </conditionalFormatting>
  <conditionalFormatting sqref="Q14:AH20">
    <cfRule type="cellIs" dxfId="46" priority="37" operator="greaterThan">
      <formula>"O"</formula>
    </cfRule>
  </conditionalFormatting>
  <conditionalFormatting sqref="Q53:AH65">
    <cfRule type="cellIs" dxfId="45" priority="1" operator="greaterThan">
      <formula>"O"</formula>
    </cfRule>
  </conditionalFormatting>
  <conditionalFormatting sqref="Q67:AH69">
    <cfRule type="cellIs" dxfId="44" priority="10" operator="greaterThan">
      <formula>"O"</formula>
    </cfRule>
  </conditionalFormatting>
  <conditionalFormatting sqref="R46:AH50">
    <cfRule type="cellIs" dxfId="43" priority="30" operator="greaterThan">
      <formula>"O"</formula>
    </cfRule>
  </conditionalFormatting>
  <conditionalFormatting sqref="U51:AH52">
    <cfRule type="cellIs" dxfId="42" priority="22" operator="greaterThan">
      <formula>"O"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7C59-6DBA-49BF-BC9C-D7FB26312460}">
  <sheetPr>
    <tabColor theme="4" tint="0.39997558519241921"/>
  </sheetPr>
  <dimension ref="B2:AL61"/>
  <sheetViews>
    <sheetView showGridLines="0" zoomScale="55" zoomScaleNormal="55" workbookViewId="0">
      <pane xSplit="7" ySplit="13" topLeftCell="N14" activePane="bottomRight" state="frozen"/>
      <selection pane="topRight" activeCell="H1" sqref="H1"/>
      <selection pane="bottomLeft" activeCell="A14" sqref="A14"/>
      <selection pane="bottomRight" activeCell="AB16" sqref="AB1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3.6640625" style="2" customWidth="1"/>
    <col min="11" max="12" width="6" style="1" hidden="1" customWidth="1"/>
    <col min="13" max="14" width="10.55468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04"/>
      <c r="AB13" s="205"/>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v>1</v>
      </c>
      <c r="U14" s="80">
        <v>1</v>
      </c>
      <c r="V14" s="103">
        <v>1</v>
      </c>
      <c r="W14" s="26"/>
      <c r="X14" s="26"/>
      <c r="Y14" s="26"/>
      <c r="Z14" s="26"/>
      <c r="AA14" s="206"/>
      <c r="AB14" s="206"/>
      <c r="AC14" s="26"/>
      <c r="AD14" s="172"/>
      <c r="AE14" s="26"/>
      <c r="AF14" s="172"/>
      <c r="AG14" s="172"/>
      <c r="AH14" s="172"/>
      <c r="AI14" s="58">
        <f>K14+M14+O14+Q14+S14+U14+W14+Y14+AA14+AC14+AE14+AG14</f>
        <v>2</v>
      </c>
      <c r="AJ14" s="59">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207"/>
      <c r="AB15" s="208"/>
      <c r="AC15" s="32"/>
      <c r="AD15" s="173"/>
      <c r="AE15" s="32"/>
      <c r="AF15" s="173"/>
      <c r="AG15" s="179"/>
      <c r="AH15" s="173"/>
      <c r="AI15" s="58"/>
      <c r="AJ15" s="33"/>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v>1</v>
      </c>
      <c r="P16" s="65">
        <v>1</v>
      </c>
      <c r="Q16" s="65"/>
      <c r="R16" s="65"/>
      <c r="S16" s="80">
        <v>1</v>
      </c>
      <c r="T16" s="65">
        <v>1</v>
      </c>
      <c r="U16" s="65"/>
      <c r="V16" s="65"/>
      <c r="W16" s="81">
        <v>1</v>
      </c>
      <c r="X16" s="65">
        <v>1</v>
      </c>
      <c r="Y16" s="65"/>
      <c r="Z16" s="65"/>
      <c r="AA16" s="209">
        <v>1</v>
      </c>
      <c r="AB16" s="210">
        <v>1</v>
      </c>
      <c r="AC16" s="65"/>
      <c r="AD16" s="174"/>
      <c r="AE16" s="81">
        <v>1</v>
      </c>
      <c r="AF16" s="174"/>
      <c r="AG16" s="174"/>
      <c r="AH16" s="174"/>
      <c r="AI16" s="66">
        <f t="shared" ref="AI16:AJ17" si="0">K16+M16+O16+Q16+S16+U16+W16+Y16+AA16+AC16+AE16+AG16</f>
        <v>5</v>
      </c>
      <c r="AJ16" s="34">
        <f t="shared" si="0"/>
        <v>4</v>
      </c>
      <c r="AK16" s="60">
        <f>AJ16/AI16</f>
        <v>0.8</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v>0.75</v>
      </c>
      <c r="U17" s="152">
        <v>0.25</v>
      </c>
      <c r="V17" s="44">
        <v>0.25</v>
      </c>
      <c r="W17" s="65"/>
      <c r="X17" s="65"/>
      <c r="Y17" s="65"/>
      <c r="Z17" s="65"/>
      <c r="AA17" s="210"/>
      <c r="AB17" s="210"/>
      <c r="AC17" s="65"/>
      <c r="AD17" s="174"/>
      <c r="AE17" s="65"/>
      <c r="AF17" s="174"/>
      <c r="AG17" s="174"/>
      <c r="AH17" s="174"/>
      <c r="AI17" s="66">
        <f t="shared" si="0"/>
        <v>1</v>
      </c>
      <c r="AJ17" s="34">
        <f t="shared" si="0"/>
        <v>1</v>
      </c>
      <c r="AK17" s="60">
        <f>AJ17/AI17</f>
        <v>1</v>
      </c>
    </row>
    <row r="18" spans="2:37" s="67" customFormat="1" ht="24.75" customHeight="1" x14ac:dyDescent="0.25">
      <c r="B18" s="27" t="s">
        <v>80</v>
      </c>
      <c r="C18" s="106">
        <v>0.155</v>
      </c>
      <c r="D18" s="28"/>
      <c r="E18" s="29"/>
      <c r="F18" s="151">
        <f>SUM(F19:F24)</f>
        <v>10</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179"/>
      <c r="AH18" s="173"/>
      <c r="AI18" s="58"/>
      <c r="AJ18" s="33"/>
      <c r="AK18" s="33"/>
    </row>
    <row r="19" spans="2:37" s="67" customFormat="1" ht="95.4" customHeight="1" x14ac:dyDescent="0.25">
      <c r="B19" s="84" t="s">
        <v>81</v>
      </c>
      <c r="C19" s="247" t="s">
        <v>269</v>
      </c>
      <c r="D19" s="68">
        <v>4</v>
      </c>
      <c r="E19" s="85" t="s">
        <v>83</v>
      </c>
      <c r="F19" s="70">
        <v>1</v>
      </c>
      <c r="G19" s="56" t="s">
        <v>84</v>
      </c>
      <c r="H19" s="68" t="s">
        <v>85</v>
      </c>
      <c r="I19" s="61" t="s">
        <v>86</v>
      </c>
      <c r="J19" s="56" t="s">
        <v>68</v>
      </c>
      <c r="K19" s="64"/>
      <c r="L19" s="64"/>
      <c r="M19" s="64"/>
      <c r="N19" s="64"/>
      <c r="O19" s="64"/>
      <c r="P19" s="64"/>
      <c r="Q19" s="81">
        <v>1</v>
      </c>
      <c r="R19" s="65">
        <v>1</v>
      </c>
      <c r="S19" s="102"/>
      <c r="T19" s="102"/>
      <c r="U19" s="102"/>
      <c r="V19" s="65"/>
      <c r="W19" s="65"/>
      <c r="X19" s="65"/>
      <c r="Y19" s="65"/>
      <c r="Z19" s="65"/>
      <c r="AA19" s="210"/>
      <c r="AB19" s="210"/>
      <c r="AC19" s="65"/>
      <c r="AD19" s="174"/>
      <c r="AE19" s="65"/>
      <c r="AF19" s="174"/>
      <c r="AG19" s="174"/>
      <c r="AH19" s="174"/>
      <c r="AI19" s="66">
        <f t="shared" ref="AI19:AJ24" si="1">K19+M19+O19+Q19+S19+U19+W19+Y19+AA19+AC19+AE19+AG19</f>
        <v>1</v>
      </c>
      <c r="AJ19" s="59">
        <f t="shared" si="1"/>
        <v>1</v>
      </c>
      <c r="AK19" s="60">
        <f t="shared" ref="AK19:AK46" si="2">AJ19/AI19</f>
        <v>1</v>
      </c>
    </row>
    <row r="20" spans="2:37" s="67" customFormat="1" ht="95.4" customHeight="1" x14ac:dyDescent="0.25">
      <c r="B20" s="86"/>
      <c r="C20" s="259"/>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96">
        <v>1</v>
      </c>
      <c r="Y20" s="102"/>
      <c r="Z20" s="102"/>
      <c r="AA20" s="211"/>
      <c r="AB20" s="210"/>
      <c r="AC20" s="81">
        <v>1</v>
      </c>
      <c r="AD20" s="174"/>
      <c r="AE20" s="65"/>
      <c r="AF20" s="174"/>
      <c r="AG20" s="174"/>
      <c r="AH20" s="174"/>
      <c r="AI20" s="66">
        <f t="shared" si="1"/>
        <v>2</v>
      </c>
      <c r="AJ20" s="59">
        <f t="shared" si="1"/>
        <v>1</v>
      </c>
      <c r="AK20" s="60">
        <f t="shared" si="2"/>
        <v>0.5</v>
      </c>
    </row>
    <row r="21" spans="2:37" s="67" customFormat="1" ht="95.4" customHeight="1" x14ac:dyDescent="0.25">
      <c r="B21" s="86"/>
      <c r="C21" s="259"/>
      <c r="D21" s="68">
        <v>6</v>
      </c>
      <c r="E21" s="61" t="s">
        <v>90</v>
      </c>
      <c r="F21" s="70">
        <v>3</v>
      </c>
      <c r="G21" s="56" t="s">
        <v>65</v>
      </c>
      <c r="H21" s="98" t="s">
        <v>66</v>
      </c>
      <c r="I21" s="61" t="s">
        <v>91</v>
      </c>
      <c r="J21" s="56" t="s">
        <v>68</v>
      </c>
      <c r="K21" s="64"/>
      <c r="L21" s="64"/>
      <c r="M21" s="64"/>
      <c r="N21" s="64"/>
      <c r="O21" s="81">
        <v>2</v>
      </c>
      <c r="P21" s="65">
        <v>2</v>
      </c>
      <c r="Q21" s="81">
        <v>1</v>
      </c>
      <c r="R21" s="65">
        <v>1</v>
      </c>
      <c r="S21" s="102"/>
      <c r="T21" s="102"/>
      <c r="U21" s="102"/>
      <c r="V21" s="102"/>
      <c r="W21" s="102"/>
      <c r="X21" s="102"/>
      <c r="Y21" s="102"/>
      <c r="Z21" s="102"/>
      <c r="AA21" s="211"/>
      <c r="AB21" s="210"/>
      <c r="AC21" s="65"/>
      <c r="AD21" s="174"/>
      <c r="AE21" s="65"/>
      <c r="AF21" s="174"/>
      <c r="AG21" s="174"/>
      <c r="AH21" s="174"/>
      <c r="AI21" s="66">
        <f t="shared" si="1"/>
        <v>3</v>
      </c>
      <c r="AJ21" s="34">
        <f t="shared" si="1"/>
        <v>3</v>
      </c>
      <c r="AK21" s="60">
        <f>AJ21/AI21</f>
        <v>1</v>
      </c>
    </row>
    <row r="22" spans="2:37" s="67" customFormat="1" ht="49.95" customHeight="1" x14ac:dyDescent="0.25">
      <c r="B22" s="55"/>
      <c r="C22" s="248"/>
      <c r="D22" s="68">
        <v>9</v>
      </c>
      <c r="E22" s="61" t="s">
        <v>98</v>
      </c>
      <c r="F22" s="70">
        <v>2</v>
      </c>
      <c r="G22" s="56" t="s">
        <v>84</v>
      </c>
      <c r="H22" s="68" t="s">
        <v>88</v>
      </c>
      <c r="I22" s="61" t="s">
        <v>99</v>
      </c>
      <c r="J22" s="56" t="s">
        <v>68</v>
      </c>
      <c r="K22" s="64"/>
      <c r="L22" s="64"/>
      <c r="M22" s="64"/>
      <c r="N22" s="64"/>
      <c r="O22" s="64"/>
      <c r="P22" s="64"/>
      <c r="Q22" s="65"/>
      <c r="R22" s="65"/>
      <c r="S22" s="81">
        <v>1</v>
      </c>
      <c r="T22" s="65">
        <v>1</v>
      </c>
      <c r="U22" s="102"/>
      <c r="V22" s="65"/>
      <c r="W22" s="65"/>
      <c r="X22" s="65"/>
      <c r="Y22" s="65"/>
      <c r="Z22" s="65"/>
      <c r="AA22" s="209">
        <v>1</v>
      </c>
      <c r="AB22" s="210">
        <v>1</v>
      </c>
      <c r="AC22" s="65"/>
      <c r="AD22" s="174"/>
      <c r="AE22" s="65"/>
      <c r="AF22" s="174"/>
      <c r="AG22" s="174"/>
      <c r="AH22" s="174"/>
      <c r="AI22" s="66">
        <f t="shared" si="1"/>
        <v>2</v>
      </c>
      <c r="AJ22" s="59">
        <f t="shared" si="1"/>
        <v>2</v>
      </c>
      <c r="AK22" s="60">
        <f t="shared" si="2"/>
        <v>1</v>
      </c>
    </row>
    <row r="23" spans="2:37" s="67" customFormat="1" ht="69" customHeight="1" x14ac:dyDescent="0.25">
      <c r="B23" s="95" t="s">
        <v>100</v>
      </c>
      <c r="C23" s="254" t="s">
        <v>101</v>
      </c>
      <c r="D23" s="256">
        <v>10</v>
      </c>
      <c r="E23" s="247" t="s">
        <v>102</v>
      </c>
      <c r="F23" s="70">
        <v>1</v>
      </c>
      <c r="G23" s="56" t="s">
        <v>65</v>
      </c>
      <c r="H23" s="68" t="s">
        <v>103</v>
      </c>
      <c r="I23" s="69" t="s">
        <v>104</v>
      </c>
      <c r="J23" s="56" t="s">
        <v>68</v>
      </c>
      <c r="K23" s="64"/>
      <c r="L23" s="64"/>
      <c r="M23" s="64"/>
      <c r="N23" s="64"/>
      <c r="O23" s="81">
        <v>1</v>
      </c>
      <c r="P23" s="65">
        <v>1</v>
      </c>
      <c r="Q23" s="65"/>
      <c r="R23" s="65"/>
      <c r="S23" s="49"/>
      <c r="T23" s="65"/>
      <c r="U23" s="65"/>
      <c r="V23" s="65"/>
      <c r="W23" s="65"/>
      <c r="X23" s="65"/>
      <c r="Y23" s="65"/>
      <c r="Z23" s="65"/>
      <c r="AA23" s="210"/>
      <c r="AB23" s="210"/>
      <c r="AC23" s="65"/>
      <c r="AD23" s="174"/>
      <c r="AE23" s="65"/>
      <c r="AF23" s="174"/>
      <c r="AG23" s="174"/>
      <c r="AH23" s="174"/>
      <c r="AI23" s="66">
        <f t="shared" si="1"/>
        <v>1</v>
      </c>
      <c r="AJ23" s="59">
        <f t="shared" si="1"/>
        <v>1</v>
      </c>
      <c r="AK23" s="60">
        <f t="shared" si="2"/>
        <v>1</v>
      </c>
    </row>
    <row r="24" spans="2:37" s="67" customFormat="1" ht="94.95" customHeight="1" x14ac:dyDescent="0.25">
      <c r="B24" s="55"/>
      <c r="C24" s="255"/>
      <c r="D24" s="255"/>
      <c r="E24" s="248"/>
      <c r="F24" s="70">
        <v>1</v>
      </c>
      <c r="G24" s="56" t="s">
        <v>84</v>
      </c>
      <c r="H24" s="68" t="s">
        <v>105</v>
      </c>
      <c r="I24" s="69" t="s">
        <v>106</v>
      </c>
      <c r="J24" s="56" t="s">
        <v>68</v>
      </c>
      <c r="K24" s="35"/>
      <c r="L24" s="35"/>
      <c r="M24" s="35"/>
      <c r="N24" s="35"/>
      <c r="O24" s="35"/>
      <c r="P24" s="35"/>
      <c r="Q24" s="82">
        <v>1</v>
      </c>
      <c r="R24" s="36">
        <v>1</v>
      </c>
      <c r="S24" s="36"/>
      <c r="T24" s="36"/>
      <c r="U24" s="36"/>
      <c r="V24" s="36"/>
      <c r="W24" s="36"/>
      <c r="X24" s="36"/>
      <c r="Y24" s="36"/>
      <c r="Z24" s="36"/>
      <c r="AA24" s="212"/>
      <c r="AB24" s="212"/>
      <c r="AC24" s="36"/>
      <c r="AD24" s="175"/>
      <c r="AE24" s="36"/>
      <c r="AF24" s="175"/>
      <c r="AG24" s="175"/>
      <c r="AH24" s="175"/>
      <c r="AI24" s="58">
        <f t="shared" si="1"/>
        <v>1</v>
      </c>
      <c r="AJ24" s="59">
        <f t="shared" si="1"/>
        <v>1</v>
      </c>
      <c r="AK24" s="60">
        <f t="shared" si="2"/>
        <v>1</v>
      </c>
    </row>
    <row r="25" spans="2:37" s="67" customFormat="1" ht="22.5" customHeight="1" x14ac:dyDescent="0.25">
      <c r="B25" s="27" t="s">
        <v>107</v>
      </c>
      <c r="C25" s="106">
        <v>0.25</v>
      </c>
      <c r="D25" s="28"/>
      <c r="E25" s="29" t="s">
        <v>108</v>
      </c>
      <c r="F25" s="151">
        <f>SUM(F26:F37)</f>
        <v>23</v>
      </c>
      <c r="G25" s="29"/>
      <c r="H25" s="30"/>
      <c r="I25" s="29"/>
      <c r="J25" s="31"/>
      <c r="K25" s="22"/>
      <c r="L25" s="23"/>
      <c r="M25" s="22"/>
      <c r="N25" s="23"/>
      <c r="O25" s="22"/>
      <c r="P25" s="23"/>
      <c r="Q25" s="32"/>
      <c r="R25" s="33"/>
      <c r="S25" s="32"/>
      <c r="T25" s="33"/>
      <c r="U25" s="32"/>
      <c r="V25" s="33"/>
      <c r="W25" s="32"/>
      <c r="X25" s="33"/>
      <c r="Y25" s="32"/>
      <c r="Z25" s="33"/>
      <c r="AA25" s="207"/>
      <c r="AB25" s="208"/>
      <c r="AC25" s="32"/>
      <c r="AD25" s="173"/>
      <c r="AE25" s="32"/>
      <c r="AF25" s="173"/>
      <c r="AG25" s="179"/>
      <c r="AH25" s="173"/>
      <c r="AI25" s="58"/>
      <c r="AJ25" s="33"/>
      <c r="AK25" s="33"/>
    </row>
    <row r="26" spans="2:37" s="67" customFormat="1" ht="141" customHeight="1" x14ac:dyDescent="0.25">
      <c r="B26" s="83" t="s">
        <v>109</v>
      </c>
      <c r="C26" s="83" t="s">
        <v>110</v>
      </c>
      <c r="D26" s="52">
        <v>11</v>
      </c>
      <c r="E26" s="84" t="s">
        <v>111</v>
      </c>
      <c r="F26" s="161">
        <v>1</v>
      </c>
      <c r="G26" s="93" t="s">
        <v>115</v>
      </c>
      <c r="H26" s="83" t="s">
        <v>113</v>
      </c>
      <c r="I26" s="69" t="s">
        <v>116</v>
      </c>
      <c r="J26" s="56" t="s">
        <v>68</v>
      </c>
      <c r="K26" s="148"/>
      <c r="L26" s="105"/>
      <c r="M26" s="148"/>
      <c r="N26" s="105"/>
      <c r="O26" s="105"/>
      <c r="P26" s="105"/>
      <c r="Q26" s="105"/>
      <c r="R26" s="101"/>
      <c r="S26" s="81">
        <v>1</v>
      </c>
      <c r="T26" s="26">
        <v>1</v>
      </c>
      <c r="U26" s="59"/>
      <c r="V26" s="101">
        <v>0</v>
      </c>
      <c r="W26" s="59"/>
      <c r="X26" s="101"/>
      <c r="Y26" s="59"/>
      <c r="Z26" s="101"/>
      <c r="AA26" s="213"/>
      <c r="AB26" s="214"/>
      <c r="AC26" s="65"/>
      <c r="AD26" s="176"/>
      <c r="AE26" s="59"/>
      <c r="AF26" s="176"/>
      <c r="AG26" s="180"/>
      <c r="AH26" s="176"/>
      <c r="AI26" s="66">
        <f>K26+M26+O26+Q26+S26+U26+W26+Y26+AA26+AC26+AE26+AG26</f>
        <v>1</v>
      </c>
      <c r="AJ26" s="59">
        <f t="shared" ref="AJ26:AJ37" si="3">L26+N26+P26+R26+T26+V26+X26+Z26+AB26+AD26+AF26+AH26</f>
        <v>1</v>
      </c>
      <c r="AK26" s="60">
        <f t="shared" ref="AK26" si="4">AJ26/AI26</f>
        <v>1</v>
      </c>
    </row>
    <row r="27" spans="2:37" s="67" customFormat="1" ht="81" customHeight="1" x14ac:dyDescent="0.25">
      <c r="B27" s="251" t="s">
        <v>117</v>
      </c>
      <c r="C27" s="251" t="s">
        <v>118</v>
      </c>
      <c r="D27" s="91">
        <v>12</v>
      </c>
      <c r="E27" s="69" t="s">
        <v>119</v>
      </c>
      <c r="F27" s="70">
        <v>5</v>
      </c>
      <c r="G27" s="56" t="s">
        <v>65</v>
      </c>
      <c r="H27" s="93" t="s">
        <v>120</v>
      </c>
      <c r="I27" s="69" t="s">
        <v>121</v>
      </c>
      <c r="J27" s="56" t="s">
        <v>122</v>
      </c>
      <c r="K27" s="64"/>
      <c r="L27" s="64"/>
      <c r="M27" s="64"/>
      <c r="N27" s="64"/>
      <c r="O27" s="65"/>
      <c r="P27" s="64"/>
      <c r="Q27" s="65"/>
      <c r="R27" s="65"/>
      <c r="S27" s="102"/>
      <c r="T27" s="65"/>
      <c r="U27" s="81">
        <v>2</v>
      </c>
      <c r="V27" s="65">
        <v>1</v>
      </c>
      <c r="W27" s="81">
        <v>2</v>
      </c>
      <c r="X27" s="196">
        <v>2</v>
      </c>
      <c r="Y27" s="81">
        <v>1</v>
      </c>
      <c r="Z27" s="196">
        <v>2</v>
      </c>
      <c r="AA27" s="210"/>
      <c r="AB27" s="210"/>
      <c r="AC27" s="65"/>
      <c r="AD27" s="174"/>
      <c r="AE27" s="65"/>
      <c r="AF27" s="174"/>
      <c r="AG27" s="174"/>
      <c r="AH27" s="174"/>
      <c r="AI27" s="66">
        <f>K27+M27+O27+Q27+S27+U27+W27+Y27+AA27+AC27+AE27+AG27</f>
        <v>5</v>
      </c>
      <c r="AJ27" s="59">
        <f t="shared" si="3"/>
        <v>5</v>
      </c>
      <c r="AK27" s="60">
        <f t="shared" si="2"/>
        <v>1</v>
      </c>
    </row>
    <row r="28" spans="2:37" s="67" customFormat="1" ht="81" customHeight="1" x14ac:dyDescent="0.25">
      <c r="B28" s="252"/>
      <c r="C28" s="252"/>
      <c r="D28" s="91">
        <v>13</v>
      </c>
      <c r="E28" s="69" t="s">
        <v>123</v>
      </c>
      <c r="F28" s="70">
        <v>2</v>
      </c>
      <c r="G28" s="56" t="s">
        <v>65</v>
      </c>
      <c r="H28" s="93" t="s">
        <v>124</v>
      </c>
      <c r="I28" s="69" t="s">
        <v>125</v>
      </c>
      <c r="J28" s="56" t="s">
        <v>122</v>
      </c>
      <c r="K28" s="64"/>
      <c r="L28" s="64"/>
      <c r="M28" s="64"/>
      <c r="N28" s="64"/>
      <c r="O28" s="65"/>
      <c r="P28" s="64"/>
      <c r="Q28" s="65"/>
      <c r="R28" s="65"/>
      <c r="S28" s="81">
        <v>2</v>
      </c>
      <c r="T28" s="65">
        <v>0</v>
      </c>
      <c r="U28" s="65"/>
      <c r="V28" s="65">
        <v>2</v>
      </c>
      <c r="W28" s="65"/>
      <c r="X28" s="65"/>
      <c r="Y28" s="65"/>
      <c r="Z28" s="65"/>
      <c r="AA28" s="210"/>
      <c r="AB28" s="210"/>
      <c r="AC28" s="65"/>
      <c r="AD28" s="174"/>
      <c r="AE28" s="65"/>
      <c r="AF28" s="174"/>
      <c r="AG28" s="174"/>
      <c r="AH28" s="174"/>
      <c r="AI28" s="66">
        <f t="shared" ref="AI28:AI37" si="5">K28+M28+O28+Q28+S28+U28+W28+Y28+AA28+AC28+AE28+AG28</f>
        <v>2</v>
      </c>
      <c r="AJ28" s="59">
        <f t="shared" si="3"/>
        <v>2</v>
      </c>
      <c r="AK28" s="60">
        <f t="shared" si="2"/>
        <v>1</v>
      </c>
    </row>
    <row r="29" spans="2:37" s="67" customFormat="1" ht="79.95" customHeight="1" x14ac:dyDescent="0.25">
      <c r="B29" s="252"/>
      <c r="C29" s="252"/>
      <c r="D29" s="91">
        <v>14</v>
      </c>
      <c r="E29" s="69" t="s">
        <v>270</v>
      </c>
      <c r="F29" s="70">
        <v>1</v>
      </c>
      <c r="G29" s="56" t="s">
        <v>65</v>
      </c>
      <c r="H29" s="93" t="s">
        <v>124</v>
      </c>
      <c r="I29" s="69" t="s">
        <v>127</v>
      </c>
      <c r="J29" s="56" t="s">
        <v>122</v>
      </c>
      <c r="K29" s="64"/>
      <c r="L29" s="64"/>
      <c r="M29" s="64"/>
      <c r="N29" s="64"/>
      <c r="O29" s="65"/>
      <c r="P29" s="64"/>
      <c r="Q29" s="65"/>
      <c r="R29" s="65"/>
      <c r="S29" s="102"/>
      <c r="T29" s="65"/>
      <c r="U29" s="65"/>
      <c r="V29" s="65"/>
      <c r="W29" s="81">
        <v>1</v>
      </c>
      <c r="X29" s="196">
        <v>1</v>
      </c>
      <c r="Y29" s="65"/>
      <c r="Z29" s="65"/>
      <c r="AA29" s="210"/>
      <c r="AB29" s="210"/>
      <c r="AC29" s="65"/>
      <c r="AD29" s="174"/>
      <c r="AE29" s="65"/>
      <c r="AF29" s="174"/>
      <c r="AG29" s="174"/>
      <c r="AH29" s="174"/>
      <c r="AI29" s="66">
        <f t="shared" si="5"/>
        <v>1</v>
      </c>
      <c r="AJ29" s="59">
        <f t="shared" si="3"/>
        <v>1</v>
      </c>
      <c r="AK29" s="60">
        <f t="shared" si="2"/>
        <v>1</v>
      </c>
    </row>
    <row r="30" spans="2:37" s="67" customFormat="1" ht="79.95" customHeight="1" x14ac:dyDescent="0.25">
      <c r="B30" s="252"/>
      <c r="C30" s="252"/>
      <c r="D30" s="91">
        <v>15</v>
      </c>
      <c r="E30" s="69" t="s">
        <v>128</v>
      </c>
      <c r="F30" s="70">
        <v>1</v>
      </c>
      <c r="G30" s="56" t="s">
        <v>65</v>
      </c>
      <c r="H30" s="93" t="s">
        <v>124</v>
      </c>
      <c r="I30" s="69" t="s">
        <v>129</v>
      </c>
      <c r="J30" s="56" t="s">
        <v>122</v>
      </c>
      <c r="K30" s="64"/>
      <c r="L30" s="64"/>
      <c r="M30" s="64"/>
      <c r="N30" s="64"/>
      <c r="O30" s="65"/>
      <c r="P30" s="64"/>
      <c r="Q30" s="65"/>
      <c r="R30" s="65"/>
      <c r="S30" s="102"/>
      <c r="T30" s="65"/>
      <c r="U30" s="65"/>
      <c r="V30" s="65"/>
      <c r="W30" s="81">
        <v>1</v>
      </c>
      <c r="X30" s="196">
        <v>1</v>
      </c>
      <c r="Y30" s="65"/>
      <c r="Z30" s="65"/>
      <c r="AA30" s="210"/>
      <c r="AB30" s="210"/>
      <c r="AC30" s="65"/>
      <c r="AD30" s="174"/>
      <c r="AE30" s="65"/>
      <c r="AF30" s="174"/>
      <c r="AG30" s="174"/>
      <c r="AH30" s="174"/>
      <c r="AI30" s="66">
        <f t="shared" si="5"/>
        <v>1</v>
      </c>
      <c r="AJ30" s="59">
        <f t="shared" si="3"/>
        <v>1</v>
      </c>
      <c r="AK30" s="60">
        <f t="shared" si="2"/>
        <v>1</v>
      </c>
    </row>
    <row r="31" spans="2:37" s="67" customFormat="1" ht="79.95" customHeight="1" x14ac:dyDescent="0.25">
      <c r="B31" s="252"/>
      <c r="C31" s="252"/>
      <c r="D31" s="91">
        <v>16</v>
      </c>
      <c r="E31" s="69" t="s">
        <v>130</v>
      </c>
      <c r="F31" s="70">
        <v>4</v>
      </c>
      <c r="G31" s="56" t="s">
        <v>65</v>
      </c>
      <c r="H31" s="93" t="s">
        <v>124</v>
      </c>
      <c r="I31" s="69" t="s">
        <v>131</v>
      </c>
      <c r="J31" s="56" t="s">
        <v>122</v>
      </c>
      <c r="K31" s="64"/>
      <c r="L31" s="64"/>
      <c r="M31" s="64"/>
      <c r="N31" s="64"/>
      <c r="O31" s="65"/>
      <c r="P31" s="64"/>
      <c r="Q31" s="65"/>
      <c r="R31" s="65"/>
      <c r="S31" s="102"/>
      <c r="T31" s="65"/>
      <c r="U31" s="65"/>
      <c r="V31" s="65"/>
      <c r="W31" s="65"/>
      <c r="X31" s="65"/>
      <c r="Y31" s="81">
        <v>2</v>
      </c>
      <c r="Z31" s="196">
        <v>2</v>
      </c>
      <c r="AA31" s="209">
        <v>2</v>
      </c>
      <c r="AB31" s="210">
        <v>2</v>
      </c>
      <c r="AC31" s="65"/>
      <c r="AD31" s="174"/>
      <c r="AE31" s="65"/>
      <c r="AF31" s="174"/>
      <c r="AG31" s="174"/>
      <c r="AH31" s="174"/>
      <c r="AI31" s="66">
        <f t="shared" si="5"/>
        <v>4</v>
      </c>
      <c r="AJ31" s="59">
        <f t="shared" si="3"/>
        <v>4</v>
      </c>
      <c r="AK31" s="60">
        <f t="shared" si="2"/>
        <v>1</v>
      </c>
    </row>
    <row r="32" spans="2:37" s="67" customFormat="1" ht="71.400000000000006" customHeight="1" x14ac:dyDescent="0.25">
      <c r="B32" s="252"/>
      <c r="C32" s="252"/>
      <c r="D32" s="91">
        <v>17</v>
      </c>
      <c r="E32" s="69" t="s">
        <v>132</v>
      </c>
      <c r="F32" s="70">
        <v>2</v>
      </c>
      <c r="G32" s="56" t="s">
        <v>65</v>
      </c>
      <c r="H32" s="93" t="s">
        <v>133</v>
      </c>
      <c r="I32" s="69" t="s">
        <v>134</v>
      </c>
      <c r="J32" s="56" t="s">
        <v>68</v>
      </c>
      <c r="K32" s="64"/>
      <c r="L32" s="64"/>
      <c r="M32" s="64"/>
      <c r="N32" s="64"/>
      <c r="O32" s="81">
        <v>2</v>
      </c>
      <c r="P32" s="65">
        <v>2</v>
      </c>
      <c r="Q32" s="102"/>
      <c r="R32" s="65"/>
      <c r="S32" s="102"/>
      <c r="T32" s="65"/>
      <c r="U32" s="65"/>
      <c r="V32" s="65"/>
      <c r="W32" s="65"/>
      <c r="X32" s="65"/>
      <c r="Y32" s="65"/>
      <c r="Z32" s="65"/>
      <c r="AA32" s="210"/>
      <c r="AB32" s="210"/>
      <c r="AC32" s="65"/>
      <c r="AD32" s="174"/>
      <c r="AE32" s="65"/>
      <c r="AF32" s="174"/>
      <c r="AG32" s="174"/>
      <c r="AH32" s="174"/>
      <c r="AI32" s="66">
        <f t="shared" si="5"/>
        <v>2</v>
      </c>
      <c r="AJ32" s="59">
        <f t="shared" si="3"/>
        <v>2</v>
      </c>
      <c r="AK32" s="60">
        <f t="shared" si="2"/>
        <v>1</v>
      </c>
    </row>
    <row r="33" spans="2:38" s="67" customFormat="1" ht="74.400000000000006" customHeight="1" x14ac:dyDescent="0.25">
      <c r="B33" s="253"/>
      <c r="C33" s="253"/>
      <c r="D33" s="91">
        <v>18</v>
      </c>
      <c r="E33" s="69" t="s">
        <v>135</v>
      </c>
      <c r="F33" s="70">
        <v>2</v>
      </c>
      <c r="G33" s="93" t="s">
        <v>84</v>
      </c>
      <c r="H33" s="93" t="s">
        <v>136</v>
      </c>
      <c r="I33" s="69" t="s">
        <v>137</v>
      </c>
      <c r="J33" s="56" t="s">
        <v>68</v>
      </c>
      <c r="K33" s="64"/>
      <c r="L33" s="64"/>
      <c r="M33" s="64"/>
      <c r="N33" s="64"/>
      <c r="O33" s="64"/>
      <c r="P33" s="64"/>
      <c r="Q33" s="102"/>
      <c r="R33" s="65"/>
      <c r="S33" s="81">
        <v>2</v>
      </c>
      <c r="T33" s="65">
        <v>2</v>
      </c>
      <c r="U33" s="65"/>
      <c r="V33" s="65">
        <v>0</v>
      </c>
      <c r="W33" s="65"/>
      <c r="X33" s="65"/>
      <c r="Y33" s="65"/>
      <c r="Z33" s="65"/>
      <c r="AA33" s="210"/>
      <c r="AB33" s="210"/>
      <c r="AC33" s="65"/>
      <c r="AD33" s="174"/>
      <c r="AE33" s="65"/>
      <c r="AF33" s="174"/>
      <c r="AG33" s="174"/>
      <c r="AH33" s="174"/>
      <c r="AI33" s="66">
        <f t="shared" si="5"/>
        <v>2</v>
      </c>
      <c r="AJ33" s="59">
        <f t="shared" si="3"/>
        <v>2</v>
      </c>
      <c r="AK33" s="60">
        <f t="shared" si="2"/>
        <v>1</v>
      </c>
    </row>
    <row r="34" spans="2:38" s="67" customFormat="1" ht="121.5" customHeight="1" x14ac:dyDescent="0.25">
      <c r="B34" s="251" t="s">
        <v>138</v>
      </c>
      <c r="C34" s="251" t="s">
        <v>139</v>
      </c>
      <c r="D34" s="91">
        <v>19</v>
      </c>
      <c r="E34" s="69" t="s">
        <v>140</v>
      </c>
      <c r="F34" s="70">
        <v>1</v>
      </c>
      <c r="G34" s="93" t="s">
        <v>84</v>
      </c>
      <c r="H34" s="93" t="s">
        <v>141</v>
      </c>
      <c r="I34" s="69" t="s">
        <v>142</v>
      </c>
      <c r="J34" s="56" t="s">
        <v>68</v>
      </c>
      <c r="K34" s="64"/>
      <c r="L34" s="64"/>
      <c r="M34" s="64"/>
      <c r="N34" s="64"/>
      <c r="O34" s="64"/>
      <c r="P34" s="64"/>
      <c r="Q34" s="102"/>
      <c r="R34" s="65"/>
      <c r="S34" s="65"/>
      <c r="T34" s="202">
        <v>1</v>
      </c>
      <c r="U34" s="65"/>
      <c r="V34" s="65">
        <v>0</v>
      </c>
      <c r="W34" s="65"/>
      <c r="X34" s="65">
        <v>0</v>
      </c>
      <c r="Y34" s="81">
        <v>1</v>
      </c>
      <c r="Z34" s="65">
        <v>0</v>
      </c>
      <c r="AA34" s="210"/>
      <c r="AB34" s="210"/>
      <c r="AC34" s="65"/>
      <c r="AD34" s="174"/>
      <c r="AE34" s="65"/>
      <c r="AF34" s="174"/>
      <c r="AG34" s="174"/>
      <c r="AH34" s="174"/>
      <c r="AI34" s="66">
        <f t="shared" si="5"/>
        <v>1</v>
      </c>
      <c r="AJ34" s="59">
        <f t="shared" si="3"/>
        <v>1</v>
      </c>
      <c r="AK34" s="60">
        <f t="shared" si="2"/>
        <v>1</v>
      </c>
    </row>
    <row r="35" spans="2:38" s="67" customFormat="1" ht="92.4" customHeight="1" x14ac:dyDescent="0.25">
      <c r="B35" s="253"/>
      <c r="C35" s="253"/>
      <c r="D35" s="52">
        <v>20</v>
      </c>
      <c r="E35" s="69" t="s">
        <v>143</v>
      </c>
      <c r="F35" s="70">
        <v>1</v>
      </c>
      <c r="G35" s="56" t="s">
        <v>65</v>
      </c>
      <c r="H35" s="93" t="s">
        <v>141</v>
      </c>
      <c r="I35" s="69" t="s">
        <v>144</v>
      </c>
      <c r="J35" s="56" t="s">
        <v>68</v>
      </c>
      <c r="K35" s="64"/>
      <c r="L35" s="64"/>
      <c r="M35" s="64"/>
      <c r="N35" s="64"/>
      <c r="O35" s="64"/>
      <c r="P35" s="64"/>
      <c r="Q35" s="65"/>
      <c r="R35" s="65"/>
      <c r="S35" s="81">
        <v>1</v>
      </c>
      <c r="T35" s="65">
        <v>0</v>
      </c>
      <c r="U35" s="65"/>
      <c r="V35" s="65">
        <v>1</v>
      </c>
      <c r="W35" s="104"/>
      <c r="X35" s="65"/>
      <c r="Y35" s="65"/>
      <c r="Z35" s="65"/>
      <c r="AA35" s="210"/>
      <c r="AB35" s="210"/>
      <c r="AC35" s="65"/>
      <c r="AD35" s="174"/>
      <c r="AE35" s="65"/>
      <c r="AF35" s="174"/>
      <c r="AG35" s="174"/>
      <c r="AH35" s="174"/>
      <c r="AI35" s="66">
        <f t="shared" si="5"/>
        <v>1</v>
      </c>
      <c r="AJ35" s="59">
        <f t="shared" si="3"/>
        <v>1</v>
      </c>
      <c r="AK35" s="60">
        <f t="shared" si="2"/>
        <v>1</v>
      </c>
    </row>
    <row r="36" spans="2:38" s="67" customFormat="1" ht="72.75" customHeight="1" x14ac:dyDescent="0.25">
      <c r="B36" s="77" t="s">
        <v>145</v>
      </c>
      <c r="C36" s="37" t="s">
        <v>146</v>
      </c>
      <c r="D36" s="91">
        <v>21</v>
      </c>
      <c r="E36" s="69" t="s">
        <v>147</v>
      </c>
      <c r="F36" s="70">
        <v>2</v>
      </c>
      <c r="G36" s="93" t="s">
        <v>84</v>
      </c>
      <c r="H36" s="93" t="s">
        <v>148</v>
      </c>
      <c r="I36" s="69" t="s">
        <v>149</v>
      </c>
      <c r="J36" s="56" t="s">
        <v>68</v>
      </c>
      <c r="K36" s="64"/>
      <c r="L36" s="64"/>
      <c r="M36" s="64"/>
      <c r="N36" s="64"/>
      <c r="O36" s="64"/>
      <c r="P36" s="64"/>
      <c r="Q36" s="65"/>
      <c r="R36" s="65"/>
      <c r="S36" s="65"/>
      <c r="T36" s="65"/>
      <c r="U36" s="65"/>
      <c r="V36" s="65"/>
      <c r="W36" s="81">
        <v>2</v>
      </c>
      <c r="X36" s="196">
        <v>2</v>
      </c>
      <c r="Y36" s="65"/>
      <c r="Z36" s="65"/>
      <c r="AA36" s="210"/>
      <c r="AB36" s="210"/>
      <c r="AC36" s="65"/>
      <c r="AD36" s="174"/>
      <c r="AE36" s="65"/>
      <c r="AF36" s="174"/>
      <c r="AG36" s="174"/>
      <c r="AH36" s="174"/>
      <c r="AI36" s="58">
        <f t="shared" si="5"/>
        <v>2</v>
      </c>
      <c r="AJ36" s="59">
        <f t="shared" si="3"/>
        <v>2</v>
      </c>
      <c r="AK36" s="60">
        <f t="shared" si="2"/>
        <v>1</v>
      </c>
    </row>
    <row r="37" spans="2:38" s="67" customFormat="1" ht="70.2" customHeight="1" x14ac:dyDescent="0.25">
      <c r="B37" s="89" t="s">
        <v>150</v>
      </c>
      <c r="C37" s="54" t="s">
        <v>151</v>
      </c>
      <c r="D37" s="91">
        <v>22</v>
      </c>
      <c r="E37" s="69" t="s">
        <v>152</v>
      </c>
      <c r="F37" s="70">
        <v>1</v>
      </c>
      <c r="G37" s="92" t="s">
        <v>84</v>
      </c>
      <c r="H37" s="39" t="s">
        <v>153</v>
      </c>
      <c r="I37" s="40" t="s">
        <v>154</v>
      </c>
      <c r="J37" s="56" t="s">
        <v>68</v>
      </c>
      <c r="K37" s="25"/>
      <c r="L37" s="25"/>
      <c r="M37" s="25"/>
      <c r="N37" s="25"/>
      <c r="O37" s="25"/>
      <c r="P37" s="25"/>
      <c r="Q37" s="26"/>
      <c r="R37" s="26"/>
      <c r="S37" s="26"/>
      <c r="T37" s="26"/>
      <c r="U37" s="80">
        <v>1</v>
      </c>
      <c r="V37" s="26">
        <v>1</v>
      </c>
      <c r="W37" s="26"/>
      <c r="X37" s="26"/>
      <c r="Y37" s="26"/>
      <c r="Z37" s="26"/>
      <c r="AA37" s="206"/>
      <c r="AB37" s="206"/>
      <c r="AC37" s="26"/>
      <c r="AD37" s="172"/>
      <c r="AE37" s="26"/>
      <c r="AF37" s="172"/>
      <c r="AG37" s="172"/>
      <c r="AH37" s="172"/>
      <c r="AI37" s="58">
        <f t="shared" si="5"/>
        <v>1</v>
      </c>
      <c r="AJ37" s="59">
        <f t="shared" si="3"/>
        <v>1</v>
      </c>
      <c r="AK37" s="60">
        <f t="shared" si="2"/>
        <v>1</v>
      </c>
    </row>
    <row r="38" spans="2:38" s="67" customFormat="1" ht="22.5" customHeight="1" x14ac:dyDescent="0.25">
      <c r="B38" s="27" t="s">
        <v>155</v>
      </c>
      <c r="C38" s="106">
        <v>0.25</v>
      </c>
      <c r="D38" s="28"/>
      <c r="E38" s="29"/>
      <c r="F38" s="151">
        <f>SUM(F39:F42)</f>
        <v>5</v>
      </c>
      <c r="G38" s="29"/>
      <c r="H38" s="30"/>
      <c r="I38" s="29"/>
      <c r="J38" s="31"/>
      <c r="K38" s="22"/>
      <c r="L38" s="23"/>
      <c r="M38" s="22"/>
      <c r="N38" s="23"/>
      <c r="O38" s="22"/>
      <c r="P38" s="23"/>
      <c r="Q38" s="32"/>
      <c r="R38" s="33"/>
      <c r="S38" s="32"/>
      <c r="T38" s="33"/>
      <c r="U38" s="32"/>
      <c r="V38" s="33"/>
      <c r="W38" s="32"/>
      <c r="X38" s="33"/>
      <c r="Y38" s="32"/>
      <c r="Z38" s="33"/>
      <c r="AA38" s="207"/>
      <c r="AB38" s="208"/>
      <c r="AC38" s="32"/>
      <c r="AD38" s="173"/>
      <c r="AE38" s="32"/>
      <c r="AF38" s="173"/>
      <c r="AG38" s="179"/>
      <c r="AH38" s="173"/>
      <c r="AI38" s="58"/>
      <c r="AJ38" s="33"/>
      <c r="AK38" s="33"/>
    </row>
    <row r="39" spans="2:38" s="67" customFormat="1" ht="133.94999999999999" customHeight="1" x14ac:dyDescent="0.25">
      <c r="B39" s="88" t="s">
        <v>156</v>
      </c>
      <c r="C39" s="96" t="s">
        <v>157</v>
      </c>
      <c r="D39" s="93">
        <v>23</v>
      </c>
      <c r="E39" s="69" t="s">
        <v>158</v>
      </c>
      <c r="F39" s="38">
        <v>1</v>
      </c>
      <c r="G39" s="93" t="s">
        <v>84</v>
      </c>
      <c r="H39" s="93" t="s">
        <v>159</v>
      </c>
      <c r="I39" s="40" t="s">
        <v>154</v>
      </c>
      <c r="J39" s="56" t="s">
        <v>68</v>
      </c>
      <c r="K39" s="35"/>
      <c r="L39" s="35"/>
      <c r="M39" s="35"/>
      <c r="N39" s="35"/>
      <c r="O39" s="35"/>
      <c r="P39" s="35"/>
      <c r="Q39" s="36"/>
      <c r="R39" s="36"/>
      <c r="S39" s="36"/>
      <c r="T39" s="36"/>
      <c r="U39" s="82">
        <v>1</v>
      </c>
      <c r="V39" s="36">
        <v>1</v>
      </c>
      <c r="W39" s="36"/>
      <c r="X39" s="36"/>
      <c r="Y39" s="36"/>
      <c r="Z39" s="36"/>
      <c r="AA39" s="212"/>
      <c r="AB39" s="212"/>
      <c r="AC39" s="36"/>
      <c r="AD39" s="175"/>
      <c r="AE39" s="36"/>
      <c r="AF39" s="175"/>
      <c r="AG39" s="175"/>
      <c r="AH39" s="175"/>
      <c r="AI39" s="58">
        <f t="shared" ref="AI39:AJ42" si="6">K39+M39+O39+Q39+S39+U39+W39+Y39+AA39+AC39+AE39+AG39</f>
        <v>1</v>
      </c>
      <c r="AJ39" s="59">
        <f t="shared" si="6"/>
        <v>1</v>
      </c>
      <c r="AK39" s="60">
        <f t="shared" si="2"/>
        <v>1</v>
      </c>
    </row>
    <row r="40" spans="2:38" s="67" customFormat="1" ht="138" customHeight="1" x14ac:dyDescent="0.25">
      <c r="B40" s="83" t="s">
        <v>160</v>
      </c>
      <c r="C40" s="83" t="s">
        <v>161</v>
      </c>
      <c r="D40" s="93">
        <v>26</v>
      </c>
      <c r="E40" s="71" t="s">
        <v>271</v>
      </c>
      <c r="F40" s="62">
        <v>2</v>
      </c>
      <c r="G40" s="72" t="s">
        <v>84</v>
      </c>
      <c r="H40" s="72" t="s">
        <v>173</v>
      </c>
      <c r="I40" s="71" t="s">
        <v>174</v>
      </c>
      <c r="J40" s="56" t="s">
        <v>68</v>
      </c>
      <c r="K40" s="64"/>
      <c r="L40" s="64"/>
      <c r="M40" s="64"/>
      <c r="N40" s="64"/>
      <c r="O40" s="64"/>
      <c r="P40" s="64"/>
      <c r="Q40" s="64"/>
      <c r="R40" s="65"/>
      <c r="S40" s="81">
        <v>1</v>
      </c>
      <c r="T40" s="65">
        <v>1</v>
      </c>
      <c r="U40" s="65"/>
      <c r="V40" s="65"/>
      <c r="W40" s="65"/>
      <c r="X40" s="65"/>
      <c r="Y40" s="65"/>
      <c r="Z40" s="65"/>
      <c r="AA40" s="210"/>
      <c r="AB40" s="210"/>
      <c r="AC40" s="65"/>
      <c r="AD40" s="174"/>
      <c r="AE40" s="81">
        <v>1</v>
      </c>
      <c r="AF40" s="174"/>
      <c r="AG40" s="174"/>
      <c r="AH40" s="174"/>
      <c r="AI40" s="58">
        <f t="shared" si="6"/>
        <v>2</v>
      </c>
      <c r="AJ40" s="59">
        <f t="shared" si="6"/>
        <v>1</v>
      </c>
      <c r="AK40" s="60">
        <f t="shared" si="2"/>
        <v>0.5</v>
      </c>
    </row>
    <row r="41" spans="2:38" s="67" customFormat="1" ht="85.95" customHeight="1" x14ac:dyDescent="0.25">
      <c r="B41" s="251" t="s">
        <v>199</v>
      </c>
      <c r="C41" s="251" t="s">
        <v>200</v>
      </c>
      <c r="D41" s="93">
        <v>33</v>
      </c>
      <c r="E41" s="73" t="s">
        <v>201</v>
      </c>
      <c r="F41" s="62">
        <v>1</v>
      </c>
      <c r="G41" s="93" t="s">
        <v>65</v>
      </c>
      <c r="H41" s="93" t="s">
        <v>202</v>
      </c>
      <c r="I41" s="69" t="s">
        <v>203</v>
      </c>
      <c r="J41" s="56" t="s">
        <v>68</v>
      </c>
      <c r="K41" s="64"/>
      <c r="L41" s="64"/>
      <c r="M41" s="64"/>
      <c r="N41" s="64"/>
      <c r="O41" s="64"/>
      <c r="P41" s="64"/>
      <c r="Q41" s="81">
        <v>1</v>
      </c>
      <c r="R41" s="65">
        <v>1</v>
      </c>
      <c r="S41" s="102"/>
      <c r="T41" s="65"/>
      <c r="U41" s="102"/>
      <c r="V41" s="65"/>
      <c r="W41" s="65"/>
      <c r="X41" s="65"/>
      <c r="Y41" s="65"/>
      <c r="Z41" s="65"/>
      <c r="AA41" s="210"/>
      <c r="AB41" s="210"/>
      <c r="AC41" s="65"/>
      <c r="AD41" s="174"/>
      <c r="AE41" s="65"/>
      <c r="AF41" s="174"/>
      <c r="AG41" s="174"/>
      <c r="AH41" s="174"/>
      <c r="AI41" s="58">
        <f t="shared" si="6"/>
        <v>1</v>
      </c>
      <c r="AJ41" s="59">
        <f t="shared" si="6"/>
        <v>1</v>
      </c>
      <c r="AK41" s="60">
        <f t="shared" si="2"/>
        <v>1</v>
      </c>
    </row>
    <row r="42" spans="2:38" s="67" customFormat="1" ht="85.95" customHeight="1" x14ac:dyDescent="0.25">
      <c r="B42" s="252"/>
      <c r="C42" s="252"/>
      <c r="D42" s="93">
        <v>34</v>
      </c>
      <c r="E42" s="73" t="s">
        <v>204</v>
      </c>
      <c r="F42" s="62">
        <v>1</v>
      </c>
      <c r="G42" s="93" t="s">
        <v>65</v>
      </c>
      <c r="H42" s="93" t="s">
        <v>205</v>
      </c>
      <c r="I42" s="69" t="s">
        <v>142</v>
      </c>
      <c r="J42" s="56" t="s">
        <v>68</v>
      </c>
      <c r="K42" s="64"/>
      <c r="L42" s="64"/>
      <c r="M42" s="64"/>
      <c r="N42" s="64"/>
      <c r="O42" s="64"/>
      <c r="P42" s="64"/>
      <c r="Q42" s="81">
        <v>1</v>
      </c>
      <c r="R42" s="65">
        <v>1</v>
      </c>
      <c r="S42" s="102"/>
      <c r="T42" s="102"/>
      <c r="U42" s="102"/>
      <c r="V42" s="102"/>
      <c r="W42" s="65"/>
      <c r="X42" s="65"/>
      <c r="Y42" s="65"/>
      <c r="Z42" s="65"/>
      <c r="AA42" s="210"/>
      <c r="AB42" s="210"/>
      <c r="AC42" s="65"/>
      <c r="AD42" s="174"/>
      <c r="AE42" s="65"/>
      <c r="AF42" s="174"/>
      <c r="AG42" s="174"/>
      <c r="AH42" s="174"/>
      <c r="AI42" s="58">
        <f t="shared" si="6"/>
        <v>1</v>
      </c>
      <c r="AJ42" s="59">
        <f t="shared" si="6"/>
        <v>1</v>
      </c>
      <c r="AK42" s="60">
        <f t="shared" si="2"/>
        <v>1</v>
      </c>
    </row>
    <row r="43" spans="2:38" s="67" customFormat="1" ht="39" customHeight="1" x14ac:dyDescent="0.25">
      <c r="B43" s="48" t="s">
        <v>214</v>
      </c>
      <c r="C43" s="160">
        <v>0.2225</v>
      </c>
      <c r="D43" s="28"/>
      <c r="E43" s="29"/>
      <c r="F43" s="151">
        <f>SUM(F44:F46)</f>
        <v>9</v>
      </c>
      <c r="G43" s="29"/>
      <c r="H43" s="30"/>
      <c r="I43" s="29"/>
      <c r="J43" s="31"/>
      <c r="K43" s="22"/>
      <c r="L43" s="23"/>
      <c r="M43" s="22"/>
      <c r="N43" s="23"/>
      <c r="O43" s="22"/>
      <c r="P43" s="23"/>
      <c r="Q43" s="32"/>
      <c r="R43" s="33"/>
      <c r="S43" s="32"/>
      <c r="T43" s="33"/>
      <c r="U43" s="32"/>
      <c r="V43" s="33"/>
      <c r="W43" s="32"/>
      <c r="X43" s="33"/>
      <c r="Y43" s="32"/>
      <c r="Z43" s="33"/>
      <c r="AA43" s="207"/>
      <c r="AB43" s="208"/>
      <c r="AC43" s="32"/>
      <c r="AD43" s="173"/>
      <c r="AE43" s="32"/>
      <c r="AF43" s="173"/>
      <c r="AG43" s="179"/>
      <c r="AH43" s="173"/>
      <c r="AI43" s="58"/>
      <c r="AJ43" s="33"/>
      <c r="AK43" s="33"/>
      <c r="AL43" s="159"/>
    </row>
    <row r="44" spans="2:38" s="67" customFormat="1" ht="69.75" customHeight="1" x14ac:dyDescent="0.25">
      <c r="B44" s="251" t="s">
        <v>215</v>
      </c>
      <c r="C44" s="251" t="s">
        <v>216</v>
      </c>
      <c r="D44" s="57">
        <v>37</v>
      </c>
      <c r="E44" s="74" t="s">
        <v>217</v>
      </c>
      <c r="F44" s="57">
        <v>2</v>
      </c>
      <c r="G44" s="93" t="s">
        <v>65</v>
      </c>
      <c r="H44" s="93" t="s">
        <v>218</v>
      </c>
      <c r="I44" s="61" t="s">
        <v>219</v>
      </c>
      <c r="J44" s="56" t="s">
        <v>68</v>
      </c>
      <c r="K44" s="64"/>
      <c r="L44" s="64"/>
      <c r="M44" s="64"/>
      <c r="N44" s="64"/>
      <c r="O44" s="64"/>
      <c r="P44" s="64"/>
      <c r="Q44" s="65"/>
      <c r="R44" s="65"/>
      <c r="S44" s="65"/>
      <c r="T44" s="65"/>
      <c r="U44" s="65"/>
      <c r="V44" s="65"/>
      <c r="W44" s="81">
        <v>2</v>
      </c>
      <c r="X44" s="65">
        <v>2</v>
      </c>
      <c r="Y44" s="65"/>
      <c r="Z44" s="65"/>
      <c r="AA44" s="210"/>
      <c r="AB44" s="210"/>
      <c r="AC44" s="65"/>
      <c r="AD44" s="174"/>
      <c r="AE44" s="65"/>
      <c r="AF44" s="174"/>
      <c r="AG44" s="174"/>
      <c r="AH44" s="174"/>
      <c r="AI44" s="58">
        <f t="shared" ref="AI44:AJ48" si="7">K44+M44+O44+Q44+S44+U44+W44+Y44+AA44+AC44+AE44+AG44</f>
        <v>2</v>
      </c>
      <c r="AJ44" s="59">
        <f t="shared" si="7"/>
        <v>2</v>
      </c>
      <c r="AK44" s="60">
        <f t="shared" si="2"/>
        <v>1</v>
      </c>
    </row>
    <row r="45" spans="2:38" s="67" customFormat="1" ht="56.4" customHeight="1" x14ac:dyDescent="0.25">
      <c r="B45" s="252"/>
      <c r="C45" s="252"/>
      <c r="D45" s="57">
        <v>38</v>
      </c>
      <c r="E45" s="74" t="s">
        <v>220</v>
      </c>
      <c r="F45" s="57">
        <v>3</v>
      </c>
      <c r="G45" s="93" t="s">
        <v>65</v>
      </c>
      <c r="H45" s="93" t="s">
        <v>218</v>
      </c>
      <c r="I45" s="61" t="s">
        <v>221</v>
      </c>
      <c r="J45" s="56" t="s">
        <v>68</v>
      </c>
      <c r="K45" s="64"/>
      <c r="L45" s="64"/>
      <c r="M45" s="64"/>
      <c r="N45" s="64"/>
      <c r="O45" s="64"/>
      <c r="P45" s="64"/>
      <c r="Q45" s="81">
        <v>1</v>
      </c>
      <c r="R45" s="65">
        <v>1</v>
      </c>
      <c r="S45" s="65"/>
      <c r="T45" s="65"/>
      <c r="U45" s="65"/>
      <c r="V45" s="65"/>
      <c r="W45" s="81">
        <v>1</v>
      </c>
      <c r="X45" s="65">
        <v>1</v>
      </c>
      <c r="Y45" s="65"/>
      <c r="Z45" s="65"/>
      <c r="AA45" s="210"/>
      <c r="AB45" s="210"/>
      <c r="AC45" s="81">
        <v>1</v>
      </c>
      <c r="AD45" s="174"/>
      <c r="AE45" s="65"/>
      <c r="AF45" s="174"/>
      <c r="AG45" s="174"/>
      <c r="AH45" s="174"/>
      <c r="AI45" s="58">
        <f t="shared" si="7"/>
        <v>3</v>
      </c>
      <c r="AJ45" s="59">
        <f t="shared" si="7"/>
        <v>2</v>
      </c>
      <c r="AK45" s="60">
        <f t="shared" si="2"/>
        <v>0.66666666666666663</v>
      </c>
    </row>
    <row r="46" spans="2:38" s="67" customFormat="1" ht="140.4" customHeight="1" x14ac:dyDescent="0.25">
      <c r="B46" s="88" t="s">
        <v>244</v>
      </c>
      <c r="C46" s="37" t="s">
        <v>245</v>
      </c>
      <c r="D46" s="57">
        <v>45</v>
      </c>
      <c r="E46" s="74" t="s">
        <v>246</v>
      </c>
      <c r="F46" s="57">
        <v>4</v>
      </c>
      <c r="G46" s="91" t="s">
        <v>65</v>
      </c>
      <c r="H46" s="91" t="s">
        <v>247</v>
      </c>
      <c r="I46" s="97" t="s">
        <v>248</v>
      </c>
      <c r="J46" s="56" t="s">
        <v>68</v>
      </c>
      <c r="K46" s="64"/>
      <c r="L46" s="64"/>
      <c r="M46" s="64"/>
      <c r="N46" s="64"/>
      <c r="O46" s="64"/>
      <c r="P46" s="64"/>
      <c r="Q46" s="65"/>
      <c r="R46" s="65"/>
      <c r="S46" s="65"/>
      <c r="T46" s="65"/>
      <c r="U46" s="65"/>
      <c r="W46" s="65"/>
      <c r="X46" s="65"/>
      <c r="Y46" s="65"/>
      <c r="Z46" s="65"/>
      <c r="AA46" s="210"/>
      <c r="AB46" s="210"/>
      <c r="AC46" s="65"/>
      <c r="AD46" s="174"/>
      <c r="AE46" s="81">
        <v>4</v>
      </c>
      <c r="AF46" s="174"/>
      <c r="AG46" s="174"/>
      <c r="AH46" s="174"/>
      <c r="AI46" s="58">
        <f t="shared" si="7"/>
        <v>4</v>
      </c>
      <c r="AJ46" s="59">
        <f t="shared" si="7"/>
        <v>0</v>
      </c>
      <c r="AK46" s="60">
        <f t="shared" si="2"/>
        <v>0</v>
      </c>
    </row>
    <row r="47" spans="2:38" s="67" customFormat="1" ht="22.5" customHeight="1" x14ac:dyDescent="0.25">
      <c r="B47" s="27" t="s">
        <v>249</v>
      </c>
      <c r="C47" s="160">
        <v>4.2500000000000003E-2</v>
      </c>
      <c r="D47" s="30"/>
      <c r="E47" s="29"/>
      <c r="F47" s="151">
        <f>SUM(F48:F48)</f>
        <v>2</v>
      </c>
      <c r="G47" s="29"/>
      <c r="H47" s="30"/>
      <c r="I47" s="29"/>
      <c r="J47" s="31"/>
      <c r="K47" s="22"/>
      <c r="L47" s="23"/>
      <c r="M47" s="22"/>
      <c r="N47" s="23"/>
      <c r="O47" s="22"/>
      <c r="P47" s="23"/>
      <c r="Q47" s="32"/>
      <c r="R47" s="33"/>
      <c r="S47" s="32"/>
      <c r="T47" s="33"/>
      <c r="U47" s="32"/>
      <c r="V47" s="33"/>
      <c r="W47" s="32"/>
      <c r="X47" s="33"/>
      <c r="Y47" s="32"/>
      <c r="Z47" s="33"/>
      <c r="AA47" s="207"/>
      <c r="AB47" s="208"/>
      <c r="AC47" s="32"/>
      <c r="AD47" s="173"/>
      <c r="AE47" s="32"/>
      <c r="AF47" s="173"/>
      <c r="AG47" s="179"/>
      <c r="AH47" s="173"/>
      <c r="AI47" s="58"/>
      <c r="AJ47" s="33"/>
      <c r="AK47" s="33"/>
    </row>
    <row r="48" spans="2:38" s="67" customFormat="1" ht="84" customHeight="1" x14ac:dyDescent="0.25">
      <c r="B48" s="54" t="s">
        <v>250</v>
      </c>
      <c r="C48" s="54" t="s">
        <v>251</v>
      </c>
      <c r="D48" s="57">
        <v>47</v>
      </c>
      <c r="E48" s="61" t="s">
        <v>254</v>
      </c>
      <c r="F48" s="57">
        <v>2</v>
      </c>
      <c r="G48" s="93" t="s">
        <v>65</v>
      </c>
      <c r="H48" s="93" t="s">
        <v>233</v>
      </c>
      <c r="I48" s="61" t="s">
        <v>255</v>
      </c>
      <c r="J48" s="56" t="s">
        <v>68</v>
      </c>
      <c r="K48" s="64"/>
      <c r="L48" s="64"/>
      <c r="M48" s="64"/>
      <c r="N48" s="64"/>
      <c r="O48" s="64"/>
      <c r="P48" s="64"/>
      <c r="Q48" s="81">
        <v>1</v>
      </c>
      <c r="R48" s="65">
        <v>1</v>
      </c>
      <c r="S48" s="65"/>
      <c r="T48" s="65"/>
      <c r="U48" s="65"/>
      <c r="V48" s="65"/>
      <c r="W48" s="65"/>
      <c r="X48" s="65"/>
      <c r="Y48" s="65"/>
      <c r="Z48" s="65"/>
      <c r="AA48" s="210"/>
      <c r="AB48" s="210"/>
      <c r="AC48" s="81">
        <v>1</v>
      </c>
      <c r="AD48" s="174"/>
      <c r="AE48" s="65"/>
      <c r="AF48" s="174"/>
      <c r="AG48" s="174"/>
      <c r="AH48" s="174"/>
      <c r="AI48" s="58">
        <f t="shared" si="7"/>
        <v>2</v>
      </c>
      <c r="AJ48" s="59">
        <f t="shared" si="7"/>
        <v>1</v>
      </c>
      <c r="AK48" s="60">
        <f t="shared" ref="AK48" si="8">AJ48/AI48</f>
        <v>0.5</v>
      </c>
    </row>
    <row r="49" spans="2:37" s="46" customFormat="1" ht="31.5" customHeight="1" x14ac:dyDescent="0.25">
      <c r="B49" s="244" t="s">
        <v>256</v>
      </c>
      <c r="C49" s="298">
        <f>+C13+C15+C18+C25+C38+C43+C47</f>
        <v>1</v>
      </c>
      <c r="D49" s="299"/>
      <c r="E49" s="302" t="s">
        <v>56</v>
      </c>
      <c r="F49" s="302"/>
      <c r="G49" s="302"/>
      <c r="H49" s="302"/>
      <c r="I49" s="302"/>
      <c r="J49" s="302"/>
      <c r="K49" s="44">
        <f t="shared" ref="K49:AJ49" si="9">SUM(K14:K48)</f>
        <v>0</v>
      </c>
      <c r="L49" s="44">
        <f t="shared" si="9"/>
        <v>0</v>
      </c>
      <c r="M49" s="75">
        <f t="shared" si="9"/>
        <v>0</v>
      </c>
      <c r="N49" s="76">
        <f t="shared" si="9"/>
        <v>0</v>
      </c>
      <c r="O49" s="75">
        <f t="shared" si="9"/>
        <v>6</v>
      </c>
      <c r="P49" s="76">
        <f t="shared" si="9"/>
        <v>6</v>
      </c>
      <c r="Q49" s="75">
        <f t="shared" si="9"/>
        <v>7</v>
      </c>
      <c r="R49" s="76">
        <f t="shared" si="9"/>
        <v>7</v>
      </c>
      <c r="S49" s="75">
        <f t="shared" si="9"/>
        <v>10.75</v>
      </c>
      <c r="T49" s="76">
        <f t="shared" si="9"/>
        <v>8.75</v>
      </c>
      <c r="U49" s="75">
        <f t="shared" si="9"/>
        <v>5.25</v>
      </c>
      <c r="V49" s="76">
        <f t="shared" si="9"/>
        <v>7.25</v>
      </c>
      <c r="W49" s="75">
        <f t="shared" si="9"/>
        <v>11</v>
      </c>
      <c r="X49" s="76">
        <f t="shared" si="9"/>
        <v>11</v>
      </c>
      <c r="Y49" s="75">
        <f t="shared" si="9"/>
        <v>4</v>
      </c>
      <c r="Z49" s="76">
        <f t="shared" si="9"/>
        <v>4</v>
      </c>
      <c r="AA49" s="75">
        <f t="shared" si="9"/>
        <v>4</v>
      </c>
      <c r="AB49" s="76">
        <f t="shared" si="9"/>
        <v>4</v>
      </c>
      <c r="AC49" s="75">
        <f t="shared" si="9"/>
        <v>3</v>
      </c>
      <c r="AD49" s="76">
        <f t="shared" si="9"/>
        <v>0</v>
      </c>
      <c r="AE49" s="75">
        <f t="shared" si="9"/>
        <v>6</v>
      </c>
      <c r="AF49" s="76">
        <f t="shared" si="9"/>
        <v>0</v>
      </c>
      <c r="AG49" s="75">
        <f t="shared" si="9"/>
        <v>0</v>
      </c>
      <c r="AH49" s="76">
        <f t="shared" si="9"/>
        <v>0</v>
      </c>
      <c r="AI49" s="155">
        <f t="shared" si="9"/>
        <v>57</v>
      </c>
      <c r="AJ49" s="75">
        <f t="shared" si="9"/>
        <v>48</v>
      </c>
      <c r="AK49" s="45">
        <f>AVERAGE(AK14:AK48)</f>
        <v>0.89540229885057476</v>
      </c>
    </row>
    <row r="50" spans="2:37" s="46" customFormat="1" ht="31.5" customHeight="1" x14ac:dyDescent="0.25">
      <c r="B50" s="246"/>
      <c r="C50" s="300"/>
      <c r="D50" s="301"/>
      <c r="E50" s="302" t="s">
        <v>257</v>
      </c>
      <c r="F50" s="302"/>
      <c r="G50" s="302"/>
      <c r="H50" s="302"/>
      <c r="I50" s="302"/>
      <c r="J50" s="302"/>
      <c r="K50" s="44">
        <f>SUM(K15:K49)</f>
        <v>0</v>
      </c>
      <c r="L50" s="44">
        <f>SUM(L15:L49)</f>
        <v>0</v>
      </c>
      <c r="M50" s="75">
        <f>+M49</f>
        <v>0</v>
      </c>
      <c r="N50" s="76">
        <f>SUM(N15:N49)</f>
        <v>0</v>
      </c>
      <c r="O50" s="75">
        <f>+O49+M50</f>
        <v>6</v>
      </c>
      <c r="P50" s="76">
        <f t="shared" ref="P50:AH50" si="10">+N50+P49</f>
        <v>6</v>
      </c>
      <c r="Q50" s="75">
        <f>+Q49+O50</f>
        <v>13</v>
      </c>
      <c r="R50" s="76">
        <f t="shared" si="10"/>
        <v>13</v>
      </c>
      <c r="S50" s="75">
        <f>Q50+S49</f>
        <v>23.75</v>
      </c>
      <c r="T50" s="76">
        <f t="shared" si="10"/>
        <v>21.75</v>
      </c>
      <c r="U50" s="75">
        <f t="shared" si="10"/>
        <v>29</v>
      </c>
      <c r="V50" s="76">
        <f t="shared" si="10"/>
        <v>29</v>
      </c>
      <c r="W50" s="75">
        <f t="shared" si="10"/>
        <v>40</v>
      </c>
      <c r="X50" s="76">
        <f t="shared" si="10"/>
        <v>40</v>
      </c>
      <c r="Y50" s="75">
        <f t="shared" si="10"/>
        <v>44</v>
      </c>
      <c r="Z50" s="76">
        <f t="shared" si="10"/>
        <v>44</v>
      </c>
      <c r="AA50" s="75">
        <f t="shared" si="10"/>
        <v>48</v>
      </c>
      <c r="AB50" s="76">
        <f t="shared" si="10"/>
        <v>48</v>
      </c>
      <c r="AC50" s="75">
        <f t="shared" si="10"/>
        <v>51</v>
      </c>
      <c r="AD50" s="76">
        <f t="shared" si="10"/>
        <v>48</v>
      </c>
      <c r="AE50" s="75">
        <f t="shared" si="10"/>
        <v>57</v>
      </c>
      <c r="AF50" s="76">
        <f t="shared" si="10"/>
        <v>48</v>
      </c>
      <c r="AG50" s="75">
        <f t="shared" si="10"/>
        <v>57</v>
      </c>
      <c r="AH50" s="76">
        <f t="shared" si="10"/>
        <v>48</v>
      </c>
      <c r="AI50" s="295"/>
      <c r="AJ50" s="296"/>
      <c r="AK50" s="297"/>
    </row>
    <row r="51" spans="2:37" ht="15" x14ac:dyDescent="0.25">
      <c r="J51" s="47"/>
    </row>
    <row r="52" spans="2:37" ht="17.399999999999999" x14ac:dyDescent="0.3">
      <c r="B52" s="50" t="s">
        <v>258</v>
      </c>
      <c r="J52" s="47"/>
    </row>
    <row r="53" spans="2:37" ht="20.399999999999999" x14ac:dyDescent="0.35">
      <c r="B53" s="51" t="s">
        <v>259</v>
      </c>
      <c r="J53" s="47"/>
      <c r="AI53" s="156"/>
    </row>
    <row r="54" spans="2:37" ht="20.399999999999999" x14ac:dyDescent="0.35">
      <c r="B54" s="51" t="s">
        <v>260</v>
      </c>
      <c r="J54" s="47"/>
    </row>
    <row r="55" spans="2:37" ht="18" x14ac:dyDescent="0.35">
      <c r="B55" s="145" t="s">
        <v>261</v>
      </c>
      <c r="J55" s="47"/>
    </row>
    <row r="56" spans="2:37" ht="18" x14ac:dyDescent="0.35">
      <c r="B56" s="145" t="s">
        <v>262</v>
      </c>
      <c r="J56" s="47"/>
    </row>
    <row r="57" spans="2:37" ht="15" x14ac:dyDescent="0.25">
      <c r="J57" s="47"/>
    </row>
    <row r="58" spans="2:37" ht="15" customHeight="1" x14ac:dyDescent="0.25">
      <c r="B58" s="306" t="s">
        <v>20</v>
      </c>
      <c r="C58" s="306"/>
      <c r="D58" s="306"/>
      <c r="E58" s="306"/>
      <c r="F58" s="306"/>
      <c r="G58" s="306"/>
      <c r="H58" s="306"/>
      <c r="I58" s="306"/>
      <c r="J58" s="306"/>
      <c r="K58" s="306"/>
      <c r="L58" s="306"/>
      <c r="M58" s="306"/>
      <c r="N58" s="306"/>
      <c r="O58" s="306"/>
      <c r="P58" s="306"/>
    </row>
    <row r="59" spans="2:37" ht="15" x14ac:dyDescent="0.25">
      <c r="J59" s="47"/>
    </row>
    <row r="60" spans="2:37" ht="15" x14ac:dyDescent="0.25">
      <c r="J60" s="47"/>
    </row>
    <row r="61" spans="2:37" ht="15" x14ac:dyDescent="0.25">
      <c r="E61" s="107"/>
      <c r="J61" s="47"/>
    </row>
  </sheetData>
  <sheetProtection algorithmName="SHA-512" hashValue="bq5pv2ii/JeP1Ey2Qicbk7hgvbbc6NRTtLZaTYkt/YJC31rkrBiu37SsIGANU9Z7WS7gncudP1/b/xm/urLB0g==" saltValue="RCZscIX0famVMvWkySS57Q==" spinCount="100000" sheet="1" objects="1" scenarios="1"/>
  <mergeCells count="5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9:C22"/>
    <mergeCell ref="C23:C24"/>
    <mergeCell ref="D23:D24"/>
    <mergeCell ref="E23:E24"/>
    <mergeCell ref="U11:V11"/>
    <mergeCell ref="W11:X11"/>
    <mergeCell ref="Y11:Z11"/>
    <mergeCell ref="AA11:AB11"/>
    <mergeCell ref="AC11:AD11"/>
    <mergeCell ref="AE11:AF11"/>
    <mergeCell ref="M11:N11"/>
    <mergeCell ref="O11:P11"/>
    <mergeCell ref="Q11:R11"/>
    <mergeCell ref="S11:T11"/>
    <mergeCell ref="AG11:AH11"/>
    <mergeCell ref="B41:B42"/>
    <mergeCell ref="C41:C42"/>
    <mergeCell ref="B44:B45"/>
    <mergeCell ref="C44:C45"/>
    <mergeCell ref="B27:B33"/>
    <mergeCell ref="C27:C33"/>
    <mergeCell ref="B34:B35"/>
    <mergeCell ref="C34:C35"/>
    <mergeCell ref="AI50:AK50"/>
    <mergeCell ref="B58:P58"/>
    <mergeCell ref="B49:B50"/>
    <mergeCell ref="C49:D50"/>
    <mergeCell ref="E49:J49"/>
    <mergeCell ref="E50:J50"/>
  </mergeCells>
  <conditionalFormatting sqref="O14">
    <cfRule type="cellIs" dxfId="41" priority="41" operator="greaterThan">
      <formula>"O"</formula>
    </cfRule>
  </conditionalFormatting>
  <conditionalFormatting sqref="O16:O17">
    <cfRule type="cellIs" dxfId="40" priority="39" operator="greaterThan">
      <formula>"O"</formula>
    </cfRule>
  </conditionalFormatting>
  <conditionalFormatting sqref="O27:O32">
    <cfRule type="cellIs" dxfId="39" priority="36" operator="greaterThan">
      <formula>"O"</formula>
    </cfRule>
  </conditionalFormatting>
  <conditionalFormatting sqref="O21:P21">
    <cfRule type="cellIs" dxfId="38" priority="3" operator="greaterThan">
      <formula>"O"</formula>
    </cfRule>
  </conditionalFormatting>
  <conditionalFormatting sqref="O23:P23">
    <cfRule type="cellIs" dxfId="37" priority="2" operator="greaterThan">
      <formula>"O"</formula>
    </cfRule>
  </conditionalFormatting>
  <conditionalFormatting sqref="P16">
    <cfRule type="cellIs" dxfId="36" priority="4" operator="greaterThan">
      <formula>"O"</formula>
    </cfRule>
  </conditionalFormatting>
  <conditionalFormatting sqref="P32">
    <cfRule type="cellIs" dxfId="35" priority="1" operator="greaterThan">
      <formula>"O"</formula>
    </cfRule>
  </conditionalFormatting>
  <conditionalFormatting sqref="Q14:AH25">
    <cfRule type="cellIs" dxfId="34" priority="8" operator="greaterThan">
      <formula>"O"</formula>
    </cfRule>
  </conditionalFormatting>
  <conditionalFormatting sqref="Q41:AH45">
    <cfRule type="cellIs" dxfId="33" priority="34" operator="greaterThan">
      <formula>"O"</formula>
    </cfRule>
  </conditionalFormatting>
  <conditionalFormatting sqref="Q47:AH48">
    <cfRule type="cellIs" dxfId="32" priority="17" operator="greaterThan">
      <formula>"O"</formula>
    </cfRule>
  </conditionalFormatting>
  <conditionalFormatting sqref="R26:AH26 X35:AH35 Q36:AH39 R40:AH40 Q46:U46 W46:AH46 Q35:V35 Q27:AH34">
    <cfRule type="cellIs" dxfId="31" priority="42" operator="greaterThan">
      <formula>"O"</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71D-83EB-4764-8A82-4999C2C8BDFD}">
  <sheetPr>
    <tabColor theme="4" tint="0.39997558519241921"/>
  </sheetPr>
  <dimension ref="B2:AK40"/>
  <sheetViews>
    <sheetView showGridLines="0" topLeftCell="A7" zoomScale="55" zoomScaleNormal="55" workbookViewId="0">
      <pane xSplit="12" ySplit="7" topLeftCell="P14" activePane="bottomRight" state="frozen"/>
      <selection pane="topRight" activeCell="M7" sqref="M7"/>
      <selection pane="bottomLeft" activeCell="A14" sqref="A14"/>
      <selection pane="bottomRight" activeCell="AD9"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269</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65"/>
      <c r="Y14" s="65"/>
      <c r="Z14" s="65"/>
      <c r="AA14" s="210"/>
      <c r="AB14" s="210"/>
      <c r="AC14" s="65"/>
      <c r="AD14" s="174"/>
      <c r="AE14" s="65"/>
      <c r="AF14" s="174"/>
      <c r="AG14" s="174"/>
      <c r="AH14" s="174"/>
      <c r="AI14" s="66">
        <f t="shared" ref="AI14:AI17" si="0">K14+M14+O14+Q14+S14+U14+W14+Y14+AA14+AC14+AE14+AG14</f>
        <v>1</v>
      </c>
      <c r="AJ14" s="59">
        <f>L14+N14+P14+R14+T14+V14+X14+Z14+AB14+AD14+AF14+AH14</f>
        <v>1</v>
      </c>
      <c r="AK14" s="60">
        <f t="shared" ref="AK14:AK27"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02">
        <v>1</v>
      </c>
      <c r="Y15" s="102"/>
      <c r="Z15" s="102"/>
      <c r="AA15" s="211"/>
      <c r="AB15" s="210"/>
      <c r="AC15" s="81">
        <v>1</v>
      </c>
      <c r="AD15" s="174"/>
      <c r="AE15" s="65"/>
      <c r="AF15" s="174"/>
      <c r="AG15" s="174"/>
      <c r="AH15" s="174"/>
      <c r="AI15" s="66">
        <f t="shared" si="0"/>
        <v>2</v>
      </c>
      <c r="AJ15" s="59">
        <f>L15+N15+P15+R15+T15+V15+X15+Z15+AB15+AD15+AF15+AH15</f>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65"/>
      <c r="Y16" s="65"/>
      <c r="Z16" s="65"/>
      <c r="AA16" s="209">
        <v>1</v>
      </c>
      <c r="AB16" s="210">
        <v>1</v>
      </c>
      <c r="AC16" s="65"/>
      <c r="AD16" s="174"/>
      <c r="AE16" s="65"/>
      <c r="AF16" s="174"/>
      <c r="AG16" s="174"/>
      <c r="AH16" s="174"/>
      <c r="AI16" s="66">
        <f t="shared" si="0"/>
        <v>2</v>
      </c>
      <c r="AJ16" s="59">
        <f>L16+N16+P16+R16+T16+V16+X16+Z16+AB16+AD16+AF16+AH16</f>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36"/>
      <c r="Y17" s="36"/>
      <c r="Z17" s="36"/>
      <c r="AA17" s="212"/>
      <c r="AB17" s="212"/>
      <c r="AC17" s="36"/>
      <c r="AD17" s="175"/>
      <c r="AE17" s="36"/>
      <c r="AF17" s="175"/>
      <c r="AG17" s="175"/>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SUM(F19:F24)</f>
        <v>9</v>
      </c>
      <c r="G18" s="29"/>
      <c r="H18" s="30"/>
      <c r="I18" s="29"/>
      <c r="J18" s="31"/>
      <c r="K18" s="22"/>
      <c r="L18" s="23"/>
      <c r="M18" s="181"/>
      <c r="N18" s="168"/>
      <c r="O18" s="22"/>
      <c r="P18" s="23"/>
      <c r="Q18" s="32"/>
      <c r="R18" s="33"/>
      <c r="S18" s="32"/>
      <c r="T18" s="33"/>
      <c r="U18" s="32"/>
      <c r="V18" s="33"/>
      <c r="W18" s="32"/>
      <c r="X18" s="33"/>
      <c r="Y18" s="32"/>
      <c r="Z18" s="33"/>
      <c r="AA18" s="207"/>
      <c r="AB18" s="208"/>
      <c r="AC18" s="32"/>
      <c r="AD18" s="173"/>
      <c r="AE18" s="32"/>
      <c r="AF18" s="173"/>
      <c r="AG18" s="179"/>
      <c r="AH18" s="173"/>
      <c r="AI18" s="58"/>
      <c r="AJ18" s="33"/>
      <c r="AK18" s="33"/>
    </row>
    <row r="19" spans="2:37" s="67" customFormat="1" ht="195" customHeight="1" x14ac:dyDescent="0.25">
      <c r="B19" s="251" t="s">
        <v>109</v>
      </c>
      <c r="C19" s="251" t="s">
        <v>110</v>
      </c>
      <c r="D19" s="257">
        <v>11</v>
      </c>
      <c r="E19" s="247" t="s">
        <v>111</v>
      </c>
      <c r="F19" s="70">
        <v>2</v>
      </c>
      <c r="G19" s="93" t="s">
        <v>112</v>
      </c>
      <c r="H19" s="304" t="s">
        <v>113</v>
      </c>
      <c r="I19" s="69" t="s">
        <v>114</v>
      </c>
      <c r="J19" s="56" t="s">
        <v>68</v>
      </c>
      <c r="K19" s="148"/>
      <c r="L19" s="105"/>
      <c r="M19" s="182"/>
      <c r="N19" s="171"/>
      <c r="O19" s="105"/>
      <c r="P19" s="105"/>
      <c r="Q19" s="81">
        <v>1</v>
      </c>
      <c r="R19" s="101">
        <v>1</v>
      </c>
      <c r="S19" s="65"/>
      <c r="T19" s="101"/>
      <c r="U19" s="81">
        <v>0.5</v>
      </c>
      <c r="V19" s="101">
        <v>0.5</v>
      </c>
      <c r="W19" s="59"/>
      <c r="X19" s="101"/>
      <c r="Y19" s="59"/>
      <c r="Z19" s="101"/>
      <c r="AA19" s="209">
        <v>0.5</v>
      </c>
      <c r="AB19" s="214">
        <v>0</v>
      </c>
      <c r="AC19" s="65"/>
      <c r="AD19" s="176"/>
      <c r="AE19" s="59"/>
      <c r="AF19" s="176"/>
      <c r="AG19" s="180"/>
      <c r="AH19" s="176"/>
      <c r="AI19" s="66">
        <f>K19+M19+O19+Q19+S19+U19+W19+Y19+AA19+AC19+AE19+AG19</f>
        <v>2</v>
      </c>
      <c r="AJ19" s="59">
        <f>L19+N19+P19+R19+T19+V19+X19+Z19+AB19+AD19+AF19+AH19</f>
        <v>1.5</v>
      </c>
      <c r="AK19" s="60">
        <f t="shared" ref="AK19:AK20" si="2">AJ19/AI19</f>
        <v>0.75</v>
      </c>
    </row>
    <row r="20" spans="2:37" s="67" customFormat="1" ht="114" customHeight="1" x14ac:dyDescent="0.25">
      <c r="B20" s="253"/>
      <c r="C20" s="253"/>
      <c r="D20" s="258"/>
      <c r="E20" s="248"/>
      <c r="F20" s="70">
        <v>1</v>
      </c>
      <c r="G20" s="93" t="s">
        <v>115</v>
      </c>
      <c r="H20" s="305"/>
      <c r="I20" s="69" t="s">
        <v>116</v>
      </c>
      <c r="J20" s="56" t="s">
        <v>68</v>
      </c>
      <c r="K20" s="148"/>
      <c r="L20" s="105"/>
      <c r="M20" s="182"/>
      <c r="N20" s="171"/>
      <c r="O20" s="105"/>
      <c r="P20" s="105"/>
      <c r="Q20" s="105"/>
      <c r="R20" s="101"/>
      <c r="S20" s="81">
        <v>1</v>
      </c>
      <c r="T20" s="101">
        <v>1</v>
      </c>
      <c r="U20" s="59"/>
      <c r="V20" s="101">
        <v>0</v>
      </c>
      <c r="W20" s="59"/>
      <c r="X20" s="101"/>
      <c r="Y20" s="59"/>
      <c r="Z20" s="101"/>
      <c r="AA20" s="213"/>
      <c r="AB20" s="214"/>
      <c r="AC20" s="65"/>
      <c r="AD20" s="176"/>
      <c r="AE20" s="59"/>
      <c r="AF20" s="176"/>
      <c r="AG20" s="180"/>
      <c r="AH20" s="176"/>
      <c r="AI20" s="66">
        <f>K20+M20+O20+Q20+S20+U20+W20+Y20+AA20+AC20+AE20+AG20</f>
        <v>1</v>
      </c>
      <c r="AJ20" s="59">
        <f>L20+N20+P20+R20+T20+V20+X20+Z20+AB20+AD20+AF20+AH20</f>
        <v>1</v>
      </c>
      <c r="AK20" s="60">
        <f t="shared" si="2"/>
        <v>1</v>
      </c>
    </row>
    <row r="21" spans="2:37"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169"/>
      <c r="N21" s="169"/>
      <c r="O21" s="64"/>
      <c r="P21" s="64"/>
      <c r="Q21" s="102"/>
      <c r="R21" s="65"/>
      <c r="S21" s="81">
        <v>2</v>
      </c>
      <c r="T21" s="65">
        <v>2</v>
      </c>
      <c r="U21" s="65"/>
      <c r="V21" s="65">
        <v>0</v>
      </c>
      <c r="W21" s="65"/>
      <c r="X21" s="65"/>
      <c r="Y21" s="65"/>
      <c r="Z21" s="65"/>
      <c r="AA21" s="210"/>
      <c r="AB21" s="210"/>
      <c r="AC21" s="65"/>
      <c r="AD21" s="174"/>
      <c r="AE21" s="65"/>
      <c r="AF21" s="174"/>
      <c r="AG21" s="174"/>
      <c r="AH21" s="174"/>
      <c r="AI21" s="66">
        <f t="shared" ref="AI21:AI24" si="3">K21+M21+O21+Q21+S21+U21+W21+Y21+AA21+AC21+AE21+AG21</f>
        <v>2</v>
      </c>
      <c r="AJ21" s="59">
        <f>L21+N21+P21+R21+T21+V21+X21+Z21+AB21+AD21+AF21+AH21</f>
        <v>2</v>
      </c>
      <c r="AK21" s="60">
        <f t="shared" si="1"/>
        <v>1</v>
      </c>
    </row>
    <row r="22" spans="2:37" s="67" customFormat="1" ht="121.5" customHeight="1" x14ac:dyDescent="0.25">
      <c r="B22" s="88" t="s">
        <v>138</v>
      </c>
      <c r="C22" s="88" t="s">
        <v>139</v>
      </c>
      <c r="D22" s="91">
        <v>19</v>
      </c>
      <c r="E22" s="69" t="s">
        <v>140</v>
      </c>
      <c r="F22" s="70">
        <v>1</v>
      </c>
      <c r="G22" s="93" t="s">
        <v>84</v>
      </c>
      <c r="H22" s="93" t="s">
        <v>141</v>
      </c>
      <c r="I22" s="69" t="s">
        <v>142</v>
      </c>
      <c r="J22" s="56" t="s">
        <v>68</v>
      </c>
      <c r="K22" s="64"/>
      <c r="L22" s="64"/>
      <c r="M22" s="169"/>
      <c r="N22" s="169"/>
      <c r="O22" s="64"/>
      <c r="P22" s="64"/>
      <c r="Q22" s="102"/>
      <c r="R22" s="65"/>
      <c r="S22" s="65"/>
      <c r="T22" s="65">
        <v>0</v>
      </c>
      <c r="U22" s="65"/>
      <c r="V22" s="65">
        <v>0</v>
      </c>
      <c r="W22" s="65"/>
      <c r="X22" s="65">
        <v>0</v>
      </c>
      <c r="Y22" s="81">
        <v>1</v>
      </c>
      <c r="Z22" s="65">
        <v>1</v>
      </c>
      <c r="AA22" s="210"/>
      <c r="AB22" s="210"/>
      <c r="AC22" s="65"/>
      <c r="AD22" s="174"/>
      <c r="AE22" s="65"/>
      <c r="AF22" s="174"/>
      <c r="AG22" s="174"/>
      <c r="AH22" s="174"/>
      <c r="AI22" s="66">
        <f t="shared" si="3"/>
        <v>1</v>
      </c>
      <c r="AJ22" s="59">
        <f>L22+N22+P22+R22+T22+V22+X22+Z22+AB22+AD22+AF22+AH22</f>
        <v>1</v>
      </c>
      <c r="AK22" s="60">
        <f t="shared" si="1"/>
        <v>1</v>
      </c>
    </row>
    <row r="23" spans="2:37" s="67" customFormat="1" ht="72.75" customHeight="1" x14ac:dyDescent="0.25">
      <c r="B23" s="77" t="s">
        <v>145</v>
      </c>
      <c r="C23" s="37" t="s">
        <v>146</v>
      </c>
      <c r="D23" s="91">
        <v>21</v>
      </c>
      <c r="E23" s="69" t="s">
        <v>147</v>
      </c>
      <c r="F23" s="70">
        <v>2</v>
      </c>
      <c r="G23" s="93" t="s">
        <v>84</v>
      </c>
      <c r="H23" s="93" t="s">
        <v>148</v>
      </c>
      <c r="I23" s="69" t="s">
        <v>149</v>
      </c>
      <c r="J23" s="56" t="s">
        <v>68</v>
      </c>
      <c r="K23" s="64"/>
      <c r="L23" s="64"/>
      <c r="M23" s="169"/>
      <c r="N23" s="169"/>
      <c r="O23" s="64"/>
      <c r="P23" s="64"/>
      <c r="Q23" s="65"/>
      <c r="R23" s="65"/>
      <c r="S23" s="65"/>
      <c r="T23" s="65"/>
      <c r="U23" s="65"/>
      <c r="V23" s="65"/>
      <c r="W23" s="81">
        <v>2</v>
      </c>
      <c r="X23" s="65">
        <v>2</v>
      </c>
      <c r="Y23" s="65"/>
      <c r="Z23" s="65"/>
      <c r="AA23" s="210"/>
      <c r="AB23" s="210"/>
      <c r="AC23" s="65"/>
      <c r="AD23" s="174"/>
      <c r="AE23" s="65"/>
      <c r="AF23" s="174"/>
      <c r="AG23" s="174"/>
      <c r="AH23" s="174"/>
      <c r="AI23" s="58">
        <f t="shared" si="3"/>
        <v>2</v>
      </c>
      <c r="AJ23" s="59">
        <f>L23+N23+P23+R23+T23+V23+X23+Z23+AB23+AD23+AF23+AH23</f>
        <v>2</v>
      </c>
      <c r="AK23" s="60">
        <f t="shared" si="1"/>
        <v>1</v>
      </c>
    </row>
    <row r="24" spans="2:37" s="67" customFormat="1" ht="70.2" customHeight="1" x14ac:dyDescent="0.25">
      <c r="B24" s="89" t="s">
        <v>150</v>
      </c>
      <c r="C24" s="54" t="s">
        <v>151</v>
      </c>
      <c r="D24" s="91">
        <v>22</v>
      </c>
      <c r="E24" s="69" t="s">
        <v>152</v>
      </c>
      <c r="F24" s="70">
        <v>1</v>
      </c>
      <c r="G24" s="92" t="s">
        <v>84</v>
      </c>
      <c r="H24" s="39" t="s">
        <v>153</v>
      </c>
      <c r="I24" s="40" t="s">
        <v>154</v>
      </c>
      <c r="J24" s="56" t="s">
        <v>68</v>
      </c>
      <c r="K24" s="25"/>
      <c r="L24" s="25"/>
      <c r="M24" s="167"/>
      <c r="N24" s="167"/>
      <c r="O24" s="25"/>
      <c r="P24" s="25"/>
      <c r="Q24" s="26"/>
      <c r="R24" s="26"/>
      <c r="S24" s="26"/>
      <c r="T24" s="26">
        <v>0</v>
      </c>
      <c r="U24" s="80">
        <v>1</v>
      </c>
      <c r="V24" s="26">
        <v>1</v>
      </c>
      <c r="W24" s="26"/>
      <c r="X24" s="26"/>
      <c r="Y24" s="26"/>
      <c r="Z24" s="26"/>
      <c r="AA24" s="206"/>
      <c r="AB24" s="206"/>
      <c r="AC24" s="26"/>
      <c r="AD24" s="172"/>
      <c r="AE24" s="26"/>
      <c r="AF24" s="172"/>
      <c r="AG24" s="172"/>
      <c r="AH24" s="172"/>
      <c r="AI24" s="58">
        <f t="shared" si="3"/>
        <v>1</v>
      </c>
      <c r="AJ24" s="59">
        <f>L24+N24+P24+R24+T24+V24+X24+Z24+AB24+AD24+AF24+AH24</f>
        <v>1</v>
      </c>
      <c r="AK24" s="60">
        <f t="shared" si="1"/>
        <v>1</v>
      </c>
    </row>
    <row r="25" spans="2:37" s="67" customFormat="1" ht="22.5" customHeight="1" x14ac:dyDescent="0.25">
      <c r="B25" s="27" t="s">
        <v>155</v>
      </c>
      <c r="C25" s="106">
        <v>0.25</v>
      </c>
      <c r="D25" s="28"/>
      <c r="E25" s="29"/>
      <c r="F25" s="151">
        <f>SUM(F26:F27)</f>
        <v>3</v>
      </c>
      <c r="G25" s="29"/>
      <c r="H25" s="30"/>
      <c r="I25" s="29"/>
      <c r="J25" s="31"/>
      <c r="K25" s="22"/>
      <c r="L25" s="23"/>
      <c r="M25" s="181"/>
      <c r="N25" s="168"/>
      <c r="O25" s="22"/>
      <c r="P25" s="23"/>
      <c r="Q25" s="32"/>
      <c r="R25" s="33"/>
      <c r="S25" s="32"/>
      <c r="T25" s="33"/>
      <c r="U25" s="32"/>
      <c r="V25" s="33"/>
      <c r="W25" s="32"/>
      <c r="X25" s="33"/>
      <c r="Y25" s="32"/>
      <c r="Z25" s="33"/>
      <c r="AA25" s="207"/>
      <c r="AB25" s="208"/>
      <c r="AC25" s="32"/>
      <c r="AD25" s="173"/>
      <c r="AE25" s="32"/>
      <c r="AF25" s="173"/>
      <c r="AG25" s="179"/>
      <c r="AH25" s="173"/>
      <c r="AI25" s="58"/>
      <c r="AJ25" s="33"/>
      <c r="AK25" s="33"/>
    </row>
    <row r="26" spans="2:37"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170"/>
      <c r="N26" s="170"/>
      <c r="O26" s="35"/>
      <c r="P26" s="35"/>
      <c r="Q26" s="36"/>
      <c r="R26" s="36"/>
      <c r="S26" s="36"/>
      <c r="T26" s="36">
        <v>0</v>
      </c>
      <c r="U26" s="82">
        <v>1</v>
      </c>
      <c r="V26" s="36">
        <v>1</v>
      </c>
      <c r="W26" s="36"/>
      <c r="X26" s="36"/>
      <c r="Y26" s="36"/>
      <c r="Z26" s="36"/>
      <c r="AA26" s="212"/>
      <c r="AB26" s="212"/>
      <c r="AC26" s="36"/>
      <c r="AD26" s="175"/>
      <c r="AE26" s="36"/>
      <c r="AF26" s="175"/>
      <c r="AG26" s="175"/>
      <c r="AH26" s="175"/>
      <c r="AI26" s="58">
        <f t="shared" ref="AI26:AI27" si="4">K26+M26+O26+Q26+S26+U26+W26+Y26+AA26+AC26+AE26+AG26</f>
        <v>1</v>
      </c>
      <c r="AJ26" s="59">
        <f>L26+N26+P26+R26+T26+V26+X26+Z26+AB26+AD26+AF26+AH26</f>
        <v>1</v>
      </c>
      <c r="AK26" s="60">
        <f t="shared" si="1"/>
        <v>1</v>
      </c>
    </row>
    <row r="27" spans="2:37" s="67" customFormat="1" ht="141.6" customHeight="1" x14ac:dyDescent="0.25">
      <c r="B27" s="83" t="s">
        <v>160</v>
      </c>
      <c r="C27" s="83" t="s">
        <v>161</v>
      </c>
      <c r="D27" s="93">
        <v>26</v>
      </c>
      <c r="E27" s="71" t="s">
        <v>271</v>
      </c>
      <c r="F27" s="62">
        <v>2</v>
      </c>
      <c r="G27" s="72" t="s">
        <v>84</v>
      </c>
      <c r="H27" s="72" t="s">
        <v>173</v>
      </c>
      <c r="I27" s="71" t="s">
        <v>272</v>
      </c>
      <c r="J27" s="56" t="s">
        <v>68</v>
      </c>
      <c r="K27" s="64"/>
      <c r="L27" s="64"/>
      <c r="M27" s="169"/>
      <c r="N27" s="169"/>
      <c r="O27" s="64"/>
      <c r="P27" s="64"/>
      <c r="Q27" s="64"/>
      <c r="R27" s="65"/>
      <c r="S27" s="81">
        <v>1</v>
      </c>
      <c r="T27" s="65">
        <v>1</v>
      </c>
      <c r="U27" s="65"/>
      <c r="V27" s="65"/>
      <c r="W27" s="65"/>
      <c r="X27" s="65"/>
      <c r="Y27" s="65"/>
      <c r="Z27" s="65"/>
      <c r="AA27" s="210"/>
      <c r="AB27" s="210"/>
      <c r="AC27" s="65"/>
      <c r="AD27" s="174"/>
      <c r="AE27" s="81">
        <v>1</v>
      </c>
      <c r="AF27" s="174"/>
      <c r="AG27" s="174"/>
      <c r="AH27" s="174"/>
      <c r="AI27" s="58">
        <f t="shared" si="4"/>
        <v>2</v>
      </c>
      <c r="AJ27" s="59">
        <f>L27+N27+P27+R27+T27+V27+X27+Z27+AB27+AD27+AF27+AH27</f>
        <v>1</v>
      </c>
      <c r="AK27" s="60">
        <f t="shared" si="1"/>
        <v>0.5</v>
      </c>
    </row>
    <row r="28" spans="2:37" s="46" customFormat="1" ht="31.5" customHeight="1" x14ac:dyDescent="0.25">
      <c r="B28" s="244" t="s">
        <v>256</v>
      </c>
      <c r="C28" s="298"/>
      <c r="D28" s="299"/>
      <c r="E28" s="302" t="s">
        <v>56</v>
      </c>
      <c r="F28" s="302"/>
      <c r="G28" s="302"/>
      <c r="H28" s="302"/>
      <c r="I28" s="302"/>
      <c r="J28" s="302"/>
      <c r="K28" s="44">
        <f t="shared" ref="K28:AJ28" si="5">SUM(K13:K27)</f>
        <v>0</v>
      </c>
      <c r="L28" s="44">
        <f t="shared" si="5"/>
        <v>0</v>
      </c>
      <c r="M28" s="75">
        <f t="shared" si="5"/>
        <v>0</v>
      </c>
      <c r="N28" s="76">
        <f t="shared" si="5"/>
        <v>0</v>
      </c>
      <c r="O28" s="75">
        <f t="shared" si="5"/>
        <v>0</v>
      </c>
      <c r="P28" s="76">
        <f t="shared" si="5"/>
        <v>0</v>
      </c>
      <c r="Q28" s="75">
        <f t="shared" si="5"/>
        <v>3</v>
      </c>
      <c r="R28" s="76">
        <f t="shared" si="5"/>
        <v>3</v>
      </c>
      <c r="S28" s="75">
        <f t="shared" si="5"/>
        <v>5</v>
      </c>
      <c r="T28" s="76">
        <f t="shared" si="5"/>
        <v>5</v>
      </c>
      <c r="U28" s="75">
        <f t="shared" si="5"/>
        <v>2.5</v>
      </c>
      <c r="V28" s="76">
        <f t="shared" si="5"/>
        <v>2.5</v>
      </c>
      <c r="W28" s="75">
        <f t="shared" si="5"/>
        <v>3</v>
      </c>
      <c r="X28" s="76">
        <f t="shared" si="5"/>
        <v>3</v>
      </c>
      <c r="Y28" s="75">
        <f t="shared" si="5"/>
        <v>1</v>
      </c>
      <c r="Z28" s="76">
        <f t="shared" si="5"/>
        <v>1</v>
      </c>
      <c r="AA28" s="75">
        <f t="shared" si="5"/>
        <v>1.5</v>
      </c>
      <c r="AB28" s="76">
        <f t="shared" si="5"/>
        <v>1</v>
      </c>
      <c r="AC28" s="75">
        <f t="shared" si="5"/>
        <v>1</v>
      </c>
      <c r="AD28" s="76">
        <f t="shared" si="5"/>
        <v>0</v>
      </c>
      <c r="AE28" s="75">
        <f t="shared" si="5"/>
        <v>1</v>
      </c>
      <c r="AF28" s="76">
        <f t="shared" si="5"/>
        <v>0</v>
      </c>
      <c r="AG28" s="75">
        <f t="shared" si="5"/>
        <v>0</v>
      </c>
      <c r="AH28" s="76">
        <f t="shared" si="5"/>
        <v>0</v>
      </c>
      <c r="AI28" s="155">
        <f t="shared" si="5"/>
        <v>18</v>
      </c>
      <c r="AJ28" s="75">
        <f t="shared" si="5"/>
        <v>15.5</v>
      </c>
      <c r="AK28" s="45">
        <f>AVERAGE(AK13:AK27)</f>
        <v>0.89583333333333337</v>
      </c>
    </row>
    <row r="29" spans="2:37" s="46" customFormat="1" ht="31.5" customHeight="1" x14ac:dyDescent="0.25">
      <c r="B29" s="246"/>
      <c r="C29" s="300"/>
      <c r="D29" s="301"/>
      <c r="E29" s="302" t="s">
        <v>257</v>
      </c>
      <c r="F29" s="302"/>
      <c r="G29" s="302"/>
      <c r="H29" s="302"/>
      <c r="I29" s="302"/>
      <c r="J29" s="302"/>
      <c r="K29" s="44">
        <f>SUM(K13:K28)</f>
        <v>0</v>
      </c>
      <c r="L29" s="44">
        <f>SUM(L13:L28)</f>
        <v>0</v>
      </c>
      <c r="M29" s="75">
        <f>+M28</f>
        <v>0</v>
      </c>
      <c r="N29" s="76">
        <f>+N28</f>
        <v>0</v>
      </c>
      <c r="O29" s="75">
        <f>+O28+M29</f>
        <v>0</v>
      </c>
      <c r="P29" s="76">
        <f>+P28+N29</f>
        <v>0</v>
      </c>
      <c r="Q29" s="75">
        <f>+Q28+O29</f>
        <v>3</v>
      </c>
      <c r="R29" s="76">
        <f>+R28+P29</f>
        <v>3</v>
      </c>
      <c r="S29" s="75">
        <f>Q29+S28</f>
        <v>8</v>
      </c>
      <c r="T29" s="76">
        <f t="shared" ref="T29:AH29" si="6">+R29+T28</f>
        <v>8</v>
      </c>
      <c r="U29" s="75">
        <f t="shared" si="6"/>
        <v>10.5</v>
      </c>
      <c r="V29" s="76">
        <f t="shared" si="6"/>
        <v>10.5</v>
      </c>
      <c r="W29" s="75">
        <f t="shared" si="6"/>
        <v>13.5</v>
      </c>
      <c r="X29" s="76">
        <f t="shared" si="6"/>
        <v>13.5</v>
      </c>
      <c r="Y29" s="75">
        <f t="shared" si="6"/>
        <v>14.5</v>
      </c>
      <c r="Z29" s="76">
        <f t="shared" si="6"/>
        <v>14.5</v>
      </c>
      <c r="AA29" s="75">
        <f t="shared" si="6"/>
        <v>16</v>
      </c>
      <c r="AB29" s="76">
        <f t="shared" si="6"/>
        <v>15.5</v>
      </c>
      <c r="AC29" s="75">
        <f t="shared" si="6"/>
        <v>17</v>
      </c>
      <c r="AD29" s="76">
        <f t="shared" si="6"/>
        <v>15.5</v>
      </c>
      <c r="AE29" s="75">
        <f t="shared" si="6"/>
        <v>18</v>
      </c>
      <c r="AF29" s="76">
        <f t="shared" si="6"/>
        <v>15.5</v>
      </c>
      <c r="AG29" s="75">
        <f t="shared" si="6"/>
        <v>18</v>
      </c>
      <c r="AH29" s="76">
        <f t="shared" si="6"/>
        <v>15.5</v>
      </c>
      <c r="AI29" s="295"/>
      <c r="AJ29" s="296"/>
      <c r="AK29" s="297"/>
    </row>
    <row r="30" spans="2:37" ht="15" x14ac:dyDescent="0.25">
      <c r="J30" s="47"/>
    </row>
    <row r="31" spans="2:37" ht="17.399999999999999" x14ac:dyDescent="0.3">
      <c r="B31" s="50" t="s">
        <v>258</v>
      </c>
      <c r="J31" s="47"/>
    </row>
    <row r="32" spans="2:37" ht="20.399999999999999" x14ac:dyDescent="0.35">
      <c r="B32" s="51" t="s">
        <v>259</v>
      </c>
      <c r="J32" s="47"/>
      <c r="AI32" s="156"/>
    </row>
    <row r="33" spans="2:16" ht="20.399999999999999" x14ac:dyDescent="0.35">
      <c r="B33" s="51" t="s">
        <v>260</v>
      </c>
      <c r="J33" s="47"/>
    </row>
    <row r="34" spans="2:16" ht="18" x14ac:dyDescent="0.35">
      <c r="B34" s="145" t="s">
        <v>261</v>
      </c>
      <c r="J34" s="47"/>
    </row>
    <row r="35" spans="2:16" ht="18" x14ac:dyDescent="0.35">
      <c r="B35" s="145" t="s">
        <v>262</v>
      </c>
      <c r="J35" s="47"/>
    </row>
    <row r="36" spans="2:16" ht="15" x14ac:dyDescent="0.25">
      <c r="J36" s="47"/>
    </row>
    <row r="37" spans="2:16" ht="15" customHeight="1" x14ac:dyDescent="0.25">
      <c r="B37" s="306" t="s">
        <v>20</v>
      </c>
      <c r="C37" s="306"/>
      <c r="D37" s="306"/>
      <c r="E37" s="306"/>
      <c r="F37" s="306"/>
      <c r="G37" s="306"/>
      <c r="H37" s="306"/>
      <c r="I37" s="306"/>
      <c r="J37" s="306"/>
      <c r="K37" s="306"/>
      <c r="L37" s="306"/>
      <c r="M37" s="306"/>
      <c r="N37" s="306"/>
      <c r="O37" s="306"/>
      <c r="P37" s="306"/>
    </row>
    <row r="38" spans="2:16" ht="15" x14ac:dyDescent="0.25">
      <c r="J38" s="47"/>
    </row>
    <row r="39" spans="2:16" ht="15" x14ac:dyDescent="0.25">
      <c r="J39" s="47"/>
    </row>
    <row r="40" spans="2:16" ht="15" x14ac:dyDescent="0.25">
      <c r="E40" s="107"/>
      <c r="J40" s="47"/>
    </row>
  </sheetData>
  <sheetProtection algorithmName="SHA-512" hashValue="U8YMAIDpBLKYxwf50t89ijM3OHnrGPvPYErUGQrOXVYlndvQ5V5ip2YfWIPJumj6x0eZI9QCGl7qJGjyVncBog==" saltValue="qHz937lxLMLTnaq7qOwWjg==" spinCount="100000" sheet="1" objects="1" scenarios="1"/>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AI29:AK29"/>
    <mergeCell ref="B37:P37"/>
    <mergeCell ref="B19:B20"/>
    <mergeCell ref="C19:C20"/>
    <mergeCell ref="D19:D20"/>
    <mergeCell ref="E19:E20"/>
    <mergeCell ref="H19:H20"/>
    <mergeCell ref="B28:B29"/>
    <mergeCell ref="C28:D29"/>
    <mergeCell ref="E28:J28"/>
    <mergeCell ref="E29:J29"/>
  </mergeCells>
  <conditionalFormatting sqref="Q13:AH19 R20:AH20 Q21:AH26 R27:AH27">
    <cfRule type="cellIs" dxfId="30" priority="38" operator="greaterThan">
      <formula>"O"</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1C0E-56AB-4C4D-B1FC-45B96910C6FD}">
  <sheetPr>
    <tabColor theme="4" tint="0.39997558519241921"/>
  </sheetPr>
  <dimension ref="B2:AK43"/>
  <sheetViews>
    <sheetView showGridLines="0" topLeftCell="C7" zoomScale="55" zoomScaleNormal="55" workbookViewId="0">
      <pane xSplit="10" ySplit="7" topLeftCell="P26" activePane="bottomRight" state="frozen"/>
      <selection pane="topRight" activeCell="M7" sqref="M7"/>
      <selection pane="bottomLeft" activeCell="C14" sqref="C14"/>
      <selection pane="bottomRight" activeCell="AD9"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174"/>
      <c r="AH14" s="174"/>
      <c r="AI14" s="66">
        <f t="shared" ref="AI14:AJ17" si="0">K14+M14+O14+Q14+S14+U14+W14+Y14+AA14+AC14+AE14+AG14</f>
        <v>1</v>
      </c>
      <c r="AJ14" s="59">
        <f t="shared" si="0"/>
        <v>1</v>
      </c>
      <c r="AK14" s="60">
        <f t="shared" ref="AK14:AK30"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174"/>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174"/>
      <c r="AH16" s="174"/>
      <c r="AI16" s="66">
        <f t="shared" si="0"/>
        <v>2</v>
      </c>
      <c r="AJ16" s="59">
        <f t="shared" si="0"/>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175"/>
      <c r="AH17" s="175"/>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179"/>
      <c r="AH18" s="173"/>
      <c r="AI18" s="58"/>
      <c r="AJ18" s="33"/>
      <c r="AK18" s="33"/>
    </row>
    <row r="19" spans="2:37" s="67" customFormat="1" ht="152.4" customHeight="1" x14ac:dyDescent="0.25">
      <c r="B19" s="83"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6">
        <v>1</v>
      </c>
      <c r="U19" s="59"/>
      <c r="V19" s="26">
        <v>0</v>
      </c>
      <c r="W19" s="59"/>
      <c r="X19" s="101"/>
      <c r="Y19" s="59"/>
      <c r="Z19" s="101"/>
      <c r="AA19" s="213"/>
      <c r="AB19" s="214"/>
      <c r="AC19" s="65"/>
      <c r="AD19" s="176"/>
      <c r="AE19" s="59"/>
      <c r="AF19" s="176"/>
      <c r="AG19" s="180"/>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210"/>
      <c r="AB20" s="210"/>
      <c r="AC20" s="65"/>
      <c r="AD20" s="174"/>
      <c r="AE20" s="65"/>
      <c r="AF20" s="174"/>
      <c r="AG20" s="174"/>
      <c r="AH20" s="174"/>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210"/>
      <c r="AB21" s="210"/>
      <c r="AC21" s="65"/>
      <c r="AD21" s="174"/>
      <c r="AE21" s="65"/>
      <c r="AF21" s="174"/>
      <c r="AG21" s="174"/>
      <c r="AH21" s="174"/>
      <c r="AI21" s="66">
        <f t="shared" si="3"/>
        <v>1</v>
      </c>
      <c r="AJ21" s="59">
        <f t="shared" si="3"/>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174"/>
      <c r="AH22" s="174"/>
      <c r="AI22" s="58">
        <f t="shared" si="3"/>
        <v>2</v>
      </c>
      <c r="AJ22" s="59">
        <f t="shared" si="3"/>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172"/>
      <c r="AH23" s="172"/>
      <c r="AI23" s="58">
        <f t="shared" si="3"/>
        <v>1</v>
      </c>
      <c r="AJ23" s="59">
        <f t="shared" si="3"/>
        <v>1</v>
      </c>
      <c r="AK23" s="60">
        <f t="shared" si="1"/>
        <v>1</v>
      </c>
    </row>
    <row r="24" spans="2:37" s="67" customFormat="1" ht="22.5" customHeight="1" x14ac:dyDescent="0.25">
      <c r="B24" s="27" t="s">
        <v>155</v>
      </c>
      <c r="C24" s="106">
        <v>0.25</v>
      </c>
      <c r="D24" s="28"/>
      <c r="E24" s="29"/>
      <c r="F24" s="151">
        <f>SUM(F25:F30)</f>
        <v>9</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179"/>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175"/>
      <c r="AH25" s="175"/>
      <c r="AI25" s="58">
        <f t="shared" ref="AI25:AJ30" si="4">K25+M25+O25+Q25+S25+U25+W25+Y25+AA25+AC25+AE25+AG25</f>
        <v>1</v>
      </c>
      <c r="AJ25" s="59">
        <f>L25+N25+P25+R25+T25+V25+X25+Z25+AB25+AD25+AF25+AH25</f>
        <v>1</v>
      </c>
      <c r="AK25" s="60">
        <f t="shared" si="1"/>
        <v>1</v>
      </c>
    </row>
    <row r="26" spans="2:37" s="67" customFormat="1" ht="68.25" customHeight="1" x14ac:dyDescent="0.25">
      <c r="B26" s="251" t="s">
        <v>160</v>
      </c>
      <c r="C26" s="251" t="s">
        <v>161</v>
      </c>
      <c r="D26" s="304">
        <v>24</v>
      </c>
      <c r="E26" s="311" t="s">
        <v>162</v>
      </c>
      <c r="F26" s="38">
        <v>1</v>
      </c>
      <c r="G26" s="93" t="s">
        <v>163</v>
      </c>
      <c r="H26" s="304" t="s">
        <v>164</v>
      </c>
      <c r="I26" s="40" t="s">
        <v>165</v>
      </c>
      <c r="J26" s="56" t="s">
        <v>68</v>
      </c>
      <c r="K26" s="35"/>
      <c r="L26" s="35"/>
      <c r="M26" s="35"/>
      <c r="N26" s="35"/>
      <c r="O26" s="82">
        <v>1</v>
      </c>
      <c r="P26" s="158">
        <v>1</v>
      </c>
      <c r="Q26" s="36"/>
      <c r="R26" s="36"/>
      <c r="S26" s="36"/>
      <c r="T26" s="36"/>
      <c r="U26" s="36"/>
      <c r="V26" s="36"/>
      <c r="W26" s="36"/>
      <c r="X26" s="36"/>
      <c r="Y26" s="36"/>
      <c r="Z26" s="36"/>
      <c r="AA26" s="212"/>
      <c r="AB26" s="212"/>
      <c r="AC26" s="36"/>
      <c r="AD26" s="175"/>
      <c r="AE26" s="36"/>
      <c r="AF26" s="175"/>
      <c r="AG26" s="175"/>
      <c r="AH26" s="175"/>
      <c r="AI26" s="58">
        <f t="shared" si="4"/>
        <v>1</v>
      </c>
      <c r="AJ26" s="59">
        <f>L26+N26+P26+R26+T26+V26+X26+Z26+AB26+AD26+AF26+AH26</f>
        <v>1</v>
      </c>
      <c r="AK26" s="60">
        <f t="shared" si="1"/>
        <v>1</v>
      </c>
    </row>
    <row r="27" spans="2:37" s="67" customFormat="1" ht="108.75" customHeight="1" x14ac:dyDescent="0.25">
      <c r="B27" s="252"/>
      <c r="C27" s="252"/>
      <c r="D27" s="305"/>
      <c r="E27" s="312"/>
      <c r="F27" s="38">
        <v>1.5</v>
      </c>
      <c r="G27" s="93" t="s">
        <v>166</v>
      </c>
      <c r="H27" s="305"/>
      <c r="I27" s="40" t="s">
        <v>167</v>
      </c>
      <c r="J27" s="56" t="s">
        <v>68</v>
      </c>
      <c r="K27" s="35"/>
      <c r="L27" s="35"/>
      <c r="M27" s="35"/>
      <c r="N27" s="35"/>
      <c r="O27" s="35"/>
      <c r="P27" s="35"/>
      <c r="Q27" s="157">
        <v>0.75</v>
      </c>
      <c r="R27" s="158">
        <v>0.75</v>
      </c>
      <c r="S27" s="157">
        <v>0.75</v>
      </c>
      <c r="T27" s="158">
        <v>0.75</v>
      </c>
      <c r="U27" s="36"/>
      <c r="V27" s="36"/>
      <c r="W27" s="36"/>
      <c r="X27" s="36"/>
      <c r="Y27" s="36"/>
      <c r="Z27" s="36"/>
      <c r="AA27" s="212"/>
      <c r="AB27" s="212"/>
      <c r="AC27" s="36"/>
      <c r="AD27" s="175"/>
      <c r="AE27" s="36"/>
      <c r="AF27" s="175"/>
      <c r="AG27" s="175"/>
      <c r="AH27" s="175"/>
      <c r="AI27" s="154">
        <f t="shared" si="4"/>
        <v>1.5</v>
      </c>
      <c r="AJ27" s="59">
        <f t="shared" si="4"/>
        <v>1.5</v>
      </c>
      <c r="AK27" s="60">
        <f t="shared" si="1"/>
        <v>1</v>
      </c>
    </row>
    <row r="28" spans="2:37" s="67" customFormat="1" ht="81.75" customHeight="1" x14ac:dyDescent="0.25">
      <c r="B28" s="253"/>
      <c r="C28" s="253"/>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65"/>
      <c r="Y28" s="65"/>
      <c r="Z28" s="65"/>
      <c r="AA28" s="210"/>
      <c r="AB28" s="210"/>
      <c r="AC28" s="65"/>
      <c r="AD28" s="174"/>
      <c r="AE28" s="81">
        <v>1</v>
      </c>
      <c r="AF28" s="174"/>
      <c r="AG28" s="174"/>
      <c r="AH28" s="174"/>
      <c r="AI28" s="58">
        <f t="shared" si="4"/>
        <v>2</v>
      </c>
      <c r="AJ28" s="59">
        <f>L28+N28+P28+R28+T28+V28+X28+Z28+AB28+AD28+AF28+AH28</f>
        <v>1</v>
      </c>
      <c r="AK28" s="60">
        <f t="shared" si="1"/>
        <v>0.5</v>
      </c>
    </row>
    <row r="29" spans="2:37" s="67" customFormat="1" ht="199.2" customHeight="1" x14ac:dyDescent="0.25">
      <c r="B29" s="83" t="s">
        <v>175</v>
      </c>
      <c r="C29" s="83" t="s">
        <v>176</v>
      </c>
      <c r="D29" s="93">
        <v>28</v>
      </c>
      <c r="E29" s="71" t="s">
        <v>181</v>
      </c>
      <c r="F29" s="62">
        <v>2</v>
      </c>
      <c r="G29" s="72" t="s">
        <v>182</v>
      </c>
      <c r="H29" s="72" t="s">
        <v>183</v>
      </c>
      <c r="I29" s="71" t="s">
        <v>184</v>
      </c>
      <c r="J29" s="56" t="s">
        <v>68</v>
      </c>
      <c r="K29" s="64"/>
      <c r="L29" s="64"/>
      <c r="M29" s="64"/>
      <c r="N29" s="64"/>
      <c r="O29" s="64"/>
      <c r="P29" s="64"/>
      <c r="Q29" s="64"/>
      <c r="R29" s="65"/>
      <c r="S29" s="81">
        <v>1</v>
      </c>
      <c r="T29" s="65">
        <v>1</v>
      </c>
      <c r="U29" s="65"/>
      <c r="V29" s="65"/>
      <c r="W29" s="65"/>
      <c r="X29" s="65"/>
      <c r="Y29" s="65"/>
      <c r="Z29" s="65"/>
      <c r="AA29" s="210"/>
      <c r="AB29" s="210"/>
      <c r="AC29" s="65"/>
      <c r="AD29" s="174"/>
      <c r="AE29" s="81">
        <v>1</v>
      </c>
      <c r="AF29" s="174"/>
      <c r="AG29" s="174"/>
      <c r="AH29" s="174"/>
      <c r="AI29" s="58">
        <f t="shared" si="4"/>
        <v>2</v>
      </c>
      <c r="AJ29" s="59">
        <f>L29+N29+P29+R29+T29+V29+X29+Z29+AB29+AD29+AF29+AH29</f>
        <v>1</v>
      </c>
      <c r="AK29" s="60">
        <f t="shared" si="1"/>
        <v>0.5</v>
      </c>
    </row>
    <row r="30" spans="2:37" s="67" customFormat="1" ht="135" customHeight="1" x14ac:dyDescent="0.25">
      <c r="B30" s="83" t="s">
        <v>199</v>
      </c>
      <c r="C30" s="83" t="s">
        <v>200</v>
      </c>
      <c r="D30" s="93">
        <v>36</v>
      </c>
      <c r="E30" s="73" t="s">
        <v>210</v>
      </c>
      <c r="F30" s="62">
        <v>1.5</v>
      </c>
      <c r="G30" s="93" t="s">
        <v>211</v>
      </c>
      <c r="H30" s="93" t="s">
        <v>212</v>
      </c>
      <c r="I30" s="77" t="s">
        <v>213</v>
      </c>
      <c r="J30" s="56" t="s">
        <v>68</v>
      </c>
      <c r="K30" s="64"/>
      <c r="L30" s="64"/>
      <c r="M30" s="64"/>
      <c r="N30" s="64"/>
      <c r="O30" s="64"/>
      <c r="P30" s="64"/>
      <c r="Q30" s="81">
        <v>0.5</v>
      </c>
      <c r="R30" s="65">
        <v>0</v>
      </c>
      <c r="S30" s="65"/>
      <c r="T30" s="65"/>
      <c r="U30" s="65"/>
      <c r="V30" s="65">
        <v>0.5</v>
      </c>
      <c r="W30" s="81">
        <v>0.5</v>
      </c>
      <c r="X30" s="65">
        <v>0.5</v>
      </c>
      <c r="Y30" s="65"/>
      <c r="Z30" s="65"/>
      <c r="AA30" s="210"/>
      <c r="AB30" s="210"/>
      <c r="AC30" s="81">
        <v>0.5</v>
      </c>
      <c r="AD30" s="174"/>
      <c r="AE30" s="65"/>
      <c r="AF30" s="174"/>
      <c r="AG30" s="174"/>
      <c r="AH30" s="174"/>
      <c r="AI30" s="58">
        <f t="shared" si="4"/>
        <v>1.5</v>
      </c>
      <c r="AJ30" s="59">
        <f t="shared" si="4"/>
        <v>1</v>
      </c>
      <c r="AK30" s="60">
        <f t="shared" si="1"/>
        <v>0.66666666666666663</v>
      </c>
    </row>
    <row r="31" spans="2:37" s="46" customFormat="1" ht="31.5" customHeight="1" x14ac:dyDescent="0.25">
      <c r="B31" s="244" t="s">
        <v>256</v>
      </c>
      <c r="C31" s="298"/>
      <c r="D31" s="299"/>
      <c r="E31" s="302" t="s">
        <v>56</v>
      </c>
      <c r="F31" s="302"/>
      <c r="G31" s="302"/>
      <c r="H31" s="302"/>
      <c r="I31" s="302"/>
      <c r="J31" s="302"/>
      <c r="K31" s="44">
        <f t="shared" ref="K31:AJ31" si="5">SUM(K13:K30)</f>
        <v>0</v>
      </c>
      <c r="L31" s="44">
        <f t="shared" si="5"/>
        <v>0</v>
      </c>
      <c r="M31" s="75">
        <f t="shared" si="5"/>
        <v>0</v>
      </c>
      <c r="N31" s="76">
        <f t="shared" si="5"/>
        <v>0</v>
      </c>
      <c r="O31" s="75">
        <f t="shared" si="5"/>
        <v>1</v>
      </c>
      <c r="P31" s="76">
        <f t="shared" si="5"/>
        <v>1</v>
      </c>
      <c r="Q31" s="75">
        <f t="shared" si="5"/>
        <v>3.25</v>
      </c>
      <c r="R31" s="76">
        <f t="shared" si="5"/>
        <v>2.75</v>
      </c>
      <c r="S31" s="75">
        <f t="shared" si="5"/>
        <v>6.75</v>
      </c>
      <c r="T31" s="76">
        <f t="shared" si="5"/>
        <v>6.75</v>
      </c>
      <c r="U31" s="75">
        <f t="shared" si="5"/>
        <v>2</v>
      </c>
      <c r="V31" s="76">
        <f t="shared" si="5"/>
        <v>2.5</v>
      </c>
      <c r="W31" s="75">
        <f t="shared" si="5"/>
        <v>3.5</v>
      </c>
      <c r="X31" s="76">
        <f t="shared" si="5"/>
        <v>3.5</v>
      </c>
      <c r="Y31" s="75">
        <f t="shared" si="5"/>
        <v>1</v>
      </c>
      <c r="Z31" s="76">
        <f t="shared" si="5"/>
        <v>1</v>
      </c>
      <c r="AA31" s="75">
        <f t="shared" si="5"/>
        <v>1</v>
      </c>
      <c r="AB31" s="76">
        <f t="shared" si="5"/>
        <v>1</v>
      </c>
      <c r="AC31" s="75">
        <f t="shared" si="5"/>
        <v>1.5</v>
      </c>
      <c r="AD31" s="76">
        <f t="shared" si="5"/>
        <v>0</v>
      </c>
      <c r="AE31" s="75">
        <f t="shared" si="5"/>
        <v>2</v>
      </c>
      <c r="AF31" s="76">
        <f t="shared" si="5"/>
        <v>0</v>
      </c>
      <c r="AG31" s="75">
        <f t="shared" si="5"/>
        <v>0</v>
      </c>
      <c r="AH31" s="76">
        <f t="shared" si="5"/>
        <v>0</v>
      </c>
      <c r="AI31" s="155">
        <f t="shared" si="5"/>
        <v>22</v>
      </c>
      <c r="AJ31" s="75">
        <f t="shared" si="5"/>
        <v>18.5</v>
      </c>
      <c r="AK31" s="45">
        <f>AVERAGE(AK13:AK30)</f>
        <v>0.87777777777777777</v>
      </c>
    </row>
    <row r="32" spans="2:37" s="46" customFormat="1" ht="31.5" customHeight="1" x14ac:dyDescent="0.25">
      <c r="B32" s="246"/>
      <c r="C32" s="300"/>
      <c r="D32" s="301"/>
      <c r="E32" s="302" t="s">
        <v>257</v>
      </c>
      <c r="F32" s="302"/>
      <c r="G32" s="302"/>
      <c r="H32" s="302"/>
      <c r="I32" s="302"/>
      <c r="J32" s="302"/>
      <c r="K32" s="44">
        <f>SUM(K13:K31)</f>
        <v>0</v>
      </c>
      <c r="L32" s="44">
        <f>SUM(L13:L31)</f>
        <v>0</v>
      </c>
      <c r="M32" s="75">
        <f>+M31</f>
        <v>0</v>
      </c>
      <c r="N32" s="76">
        <f>+N31</f>
        <v>0</v>
      </c>
      <c r="O32" s="75">
        <f>+O31+M32</f>
        <v>1</v>
      </c>
      <c r="P32" s="76">
        <f>+P31+N32</f>
        <v>1</v>
      </c>
      <c r="Q32" s="75">
        <f>+Q31+O32</f>
        <v>4.25</v>
      </c>
      <c r="R32" s="76">
        <f>+R31+P32</f>
        <v>3.75</v>
      </c>
      <c r="S32" s="75">
        <f>Q32+S31</f>
        <v>11</v>
      </c>
      <c r="T32" s="76">
        <f t="shared" ref="T32:AH32" si="6">+R32+T31</f>
        <v>10.5</v>
      </c>
      <c r="U32" s="75">
        <f t="shared" si="6"/>
        <v>13</v>
      </c>
      <c r="V32" s="76">
        <f t="shared" si="6"/>
        <v>13</v>
      </c>
      <c r="W32" s="75">
        <f t="shared" si="6"/>
        <v>16.5</v>
      </c>
      <c r="X32" s="76">
        <f t="shared" si="6"/>
        <v>16.5</v>
      </c>
      <c r="Y32" s="75">
        <f t="shared" si="6"/>
        <v>17.5</v>
      </c>
      <c r="Z32" s="76">
        <f t="shared" si="6"/>
        <v>17.5</v>
      </c>
      <c r="AA32" s="75">
        <f t="shared" si="6"/>
        <v>18.5</v>
      </c>
      <c r="AB32" s="76">
        <f t="shared" si="6"/>
        <v>18.5</v>
      </c>
      <c r="AC32" s="75">
        <f t="shared" si="6"/>
        <v>20</v>
      </c>
      <c r="AD32" s="76">
        <f t="shared" si="6"/>
        <v>18.5</v>
      </c>
      <c r="AE32" s="75">
        <f t="shared" si="6"/>
        <v>22</v>
      </c>
      <c r="AF32" s="76">
        <f t="shared" si="6"/>
        <v>18.5</v>
      </c>
      <c r="AG32" s="75">
        <f t="shared" si="6"/>
        <v>22</v>
      </c>
      <c r="AH32" s="76">
        <f t="shared" si="6"/>
        <v>18.5</v>
      </c>
      <c r="AI32" s="295"/>
      <c r="AJ32" s="296"/>
      <c r="AK32" s="29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306" t="s">
        <v>20</v>
      </c>
      <c r="C40" s="306"/>
      <c r="D40" s="306"/>
      <c r="E40" s="306"/>
      <c r="F40" s="306"/>
      <c r="G40" s="306"/>
      <c r="H40" s="306"/>
      <c r="I40" s="306"/>
      <c r="J40" s="306"/>
      <c r="K40" s="306"/>
      <c r="L40" s="306"/>
      <c r="M40" s="306"/>
      <c r="N40" s="306"/>
      <c r="O40" s="306"/>
      <c r="P40" s="306"/>
    </row>
    <row r="41" spans="2:35" ht="15" x14ac:dyDescent="0.25">
      <c r="J41" s="47"/>
    </row>
    <row r="42" spans="2:35" ht="15" x14ac:dyDescent="0.25">
      <c r="J42" s="47"/>
    </row>
    <row r="43" spans="2:35" ht="15" x14ac:dyDescent="0.25">
      <c r="E43" s="107"/>
      <c r="J43" s="47"/>
    </row>
  </sheetData>
  <sheetProtection algorithmName="SHA-512" hashValue="zUlNGkkeRnKRWI+wIj8TPcKuup8mBbWnWPOUPT7EEFw9QV9oRsQ+hAAyJXlbpLJsQ2zvcMgkR3AQGq0iGlT03A==" saltValue="17e1Lwgrf9KKqfuUbvG36Q==" spinCount="100000" sheet="1" objects="1" scenarios="1"/>
  <mergeCells count="46">
    <mergeCell ref="C6:AK6"/>
    <mergeCell ref="AI32:AK32"/>
    <mergeCell ref="B40:P40"/>
    <mergeCell ref="B31:B32"/>
    <mergeCell ref="C31:D32"/>
    <mergeCell ref="E31:J31"/>
    <mergeCell ref="E32:J32"/>
    <mergeCell ref="C7:AK7"/>
    <mergeCell ref="C8:AK8"/>
    <mergeCell ref="I10:I12"/>
    <mergeCell ref="J10:J12"/>
    <mergeCell ref="K10:AJ10"/>
    <mergeCell ref="AK10:AK12"/>
    <mergeCell ref="K11:L11"/>
    <mergeCell ref="AG11:AH11"/>
    <mergeCell ref="AI11:AJ11"/>
    <mergeCell ref="B2:C4"/>
    <mergeCell ref="D2:AG4"/>
    <mergeCell ref="AH2:AK2"/>
    <mergeCell ref="AH3:AI3"/>
    <mergeCell ref="AJ3:AK3"/>
    <mergeCell ref="AH4:AK4"/>
    <mergeCell ref="AC11:AD11"/>
    <mergeCell ref="AE11:AF11"/>
    <mergeCell ref="U11:V11"/>
    <mergeCell ref="W11:X11"/>
    <mergeCell ref="Y11:Z11"/>
    <mergeCell ref="AA11:AB11"/>
    <mergeCell ref="M11:N11"/>
    <mergeCell ref="O11:P11"/>
    <mergeCell ref="Q11:R11"/>
    <mergeCell ref="S11:T11"/>
    <mergeCell ref="C14:C16"/>
    <mergeCell ref="F11:F12"/>
    <mergeCell ref="B26:B28"/>
    <mergeCell ref="C26:C28"/>
    <mergeCell ref="D26:D27"/>
    <mergeCell ref="E26:E27"/>
    <mergeCell ref="H26:H27"/>
    <mergeCell ref="B10:B12"/>
    <mergeCell ref="C10:C12"/>
    <mergeCell ref="D10:F10"/>
    <mergeCell ref="G10:G12"/>
    <mergeCell ref="H10:H12"/>
    <mergeCell ref="D11:D12"/>
    <mergeCell ref="E11:E12"/>
  </mergeCells>
  <conditionalFormatting sqref="Q13:AH18 R19:AH19 Q20:AH27 O26 R28:AH29 Q30:AH30">
    <cfRule type="cellIs" dxfId="29" priority="38" operator="greaterThan">
      <formula>"O"</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4A39-575A-4827-97B8-EA7C7309D1CF}">
  <sheetPr>
    <tabColor theme="4" tint="0.39997558519241921"/>
  </sheetPr>
  <dimension ref="B2:AK39"/>
  <sheetViews>
    <sheetView showGridLines="0" topLeftCell="D8" zoomScale="55" zoomScaleNormal="55" workbookViewId="0">
      <pane xSplit="9" ySplit="6" topLeftCell="X14" activePane="bottomRight" state="frozen"/>
      <selection pane="topRight" activeCell="M8" sqref="M8"/>
      <selection pane="bottomLeft" activeCell="D14" sqref="D14"/>
      <selection pane="bottomRight" activeCell="AD16" sqref="AD1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207"/>
      <c r="AB13" s="208"/>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65"/>
      <c r="Y14" s="65"/>
      <c r="Z14" s="65"/>
      <c r="AA14" s="210"/>
      <c r="AB14" s="210"/>
      <c r="AC14" s="65"/>
      <c r="AD14" s="174"/>
      <c r="AE14" s="65"/>
      <c r="AF14" s="174"/>
      <c r="AG14" s="65"/>
      <c r="AH14" s="174"/>
      <c r="AI14" s="66">
        <f t="shared" ref="AI14:AJ17" si="0">K14+M14+O14+Q14+S14+U14+W14+Y14+AA14+AC14+AE14+AG14</f>
        <v>1</v>
      </c>
      <c r="AJ14" s="59">
        <f t="shared" si="0"/>
        <v>1</v>
      </c>
      <c r="AK14" s="60">
        <f t="shared" ref="AK14:AK26"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 t="shared" si="0"/>
        <v>2</v>
      </c>
      <c r="AK16" s="60">
        <f t="shared" si="1"/>
        <v>1</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181"/>
      <c r="N18" s="168"/>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7" s="67" customFormat="1" ht="154.19999999999999" customHeight="1" x14ac:dyDescent="0.25">
      <c r="B19" s="164" t="s">
        <v>109</v>
      </c>
      <c r="C19" s="83" t="s">
        <v>110</v>
      </c>
      <c r="D19" s="52">
        <v>11</v>
      </c>
      <c r="E19" s="84" t="s">
        <v>111</v>
      </c>
      <c r="F19" s="70">
        <v>1</v>
      </c>
      <c r="G19" s="93" t="s">
        <v>115</v>
      </c>
      <c r="H19" s="91" t="s">
        <v>113</v>
      </c>
      <c r="I19" s="69" t="s">
        <v>116</v>
      </c>
      <c r="J19" s="56" t="s">
        <v>68</v>
      </c>
      <c r="K19" s="148"/>
      <c r="L19" s="105"/>
      <c r="M19" s="182"/>
      <c r="N19" s="171"/>
      <c r="O19" s="105"/>
      <c r="P19" s="105"/>
      <c r="Q19" s="105"/>
      <c r="R19" s="101"/>
      <c r="S19" s="81">
        <v>1</v>
      </c>
      <c r="T19" s="101">
        <v>1</v>
      </c>
      <c r="U19" s="59"/>
      <c r="V19" s="65">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169"/>
      <c r="N20" s="169"/>
      <c r="O20" s="64"/>
      <c r="P20" s="64"/>
      <c r="Q20" s="102"/>
      <c r="R20" s="65"/>
      <c r="S20" s="81">
        <v>2</v>
      </c>
      <c r="T20" s="65">
        <v>2</v>
      </c>
      <c r="U20" s="65"/>
      <c r="V20" s="65">
        <v>0</v>
      </c>
      <c r="W20" s="65"/>
      <c r="X20" s="65"/>
      <c r="Y20" s="65"/>
      <c r="Z20" s="65"/>
      <c r="AA20" s="210"/>
      <c r="AB20" s="210"/>
      <c r="AC20" s="65"/>
      <c r="AD20" s="174"/>
      <c r="AE20" s="65"/>
      <c r="AF20" s="174"/>
      <c r="AG20" s="65"/>
      <c r="AH20" s="174"/>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169"/>
      <c r="N21" s="169"/>
      <c r="O21" s="64"/>
      <c r="P21" s="64"/>
      <c r="Q21" s="102"/>
      <c r="R21" s="65"/>
      <c r="S21" s="65"/>
      <c r="T21" s="65">
        <v>0</v>
      </c>
      <c r="U21" s="65"/>
      <c r="V21" s="65">
        <v>0</v>
      </c>
      <c r="W21" s="65"/>
      <c r="X21" s="65">
        <v>0</v>
      </c>
      <c r="Y21" s="81">
        <v>1</v>
      </c>
      <c r="Z21" s="65">
        <v>1</v>
      </c>
      <c r="AA21" s="210"/>
      <c r="AB21" s="210"/>
      <c r="AC21" s="65"/>
      <c r="AD21" s="174"/>
      <c r="AE21" s="65"/>
      <c r="AF21" s="174"/>
      <c r="AG21" s="65"/>
      <c r="AH21" s="174"/>
      <c r="AI21" s="66">
        <f t="shared" si="3"/>
        <v>1</v>
      </c>
      <c r="AJ21" s="59">
        <f t="shared" si="3"/>
        <v>1</v>
      </c>
      <c r="AK21" s="60">
        <f t="shared" si="1"/>
        <v>1</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169"/>
      <c r="N22" s="169"/>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 t="shared" si="3"/>
        <v>2</v>
      </c>
      <c r="AK22" s="60">
        <f t="shared" si="1"/>
        <v>1</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167"/>
      <c r="N23" s="167"/>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 t="shared" si="3"/>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181"/>
      <c r="N24" s="168"/>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7" s="67" customFormat="1" ht="163.19999999999999" customHeight="1" x14ac:dyDescent="0.25">
      <c r="B25" s="304" t="s">
        <v>156</v>
      </c>
      <c r="C25" s="96" t="s">
        <v>157</v>
      </c>
      <c r="D25" s="93">
        <v>23</v>
      </c>
      <c r="E25" s="69" t="s">
        <v>158</v>
      </c>
      <c r="F25" s="38">
        <v>1</v>
      </c>
      <c r="G25" s="93" t="s">
        <v>84</v>
      </c>
      <c r="H25" s="93" t="s">
        <v>159</v>
      </c>
      <c r="I25" s="40" t="s">
        <v>154</v>
      </c>
      <c r="J25" s="56" t="s">
        <v>68</v>
      </c>
      <c r="K25" s="35"/>
      <c r="L25" s="35"/>
      <c r="M25" s="170"/>
      <c r="N25" s="170"/>
      <c r="O25" s="35"/>
      <c r="P25" s="35"/>
      <c r="Q25" s="36"/>
      <c r="R25" s="36"/>
      <c r="S25" s="36"/>
      <c r="T25" s="36">
        <v>0</v>
      </c>
      <c r="U25" s="82">
        <v>1</v>
      </c>
      <c r="V25" s="193">
        <v>1</v>
      </c>
      <c r="W25" s="36"/>
      <c r="X25" s="36"/>
      <c r="Y25" s="36"/>
      <c r="Z25" s="36"/>
      <c r="AA25" s="212"/>
      <c r="AB25" s="212"/>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81.75" customHeight="1" x14ac:dyDescent="0.25">
      <c r="B26" s="305"/>
      <c r="C26" s="162"/>
      <c r="D26" s="93">
        <v>26</v>
      </c>
      <c r="E26" s="71" t="s">
        <v>172</v>
      </c>
      <c r="F26" s="62">
        <v>2</v>
      </c>
      <c r="G26" s="72" t="s">
        <v>84</v>
      </c>
      <c r="H26" s="72" t="s">
        <v>173</v>
      </c>
      <c r="I26" s="71" t="s">
        <v>272</v>
      </c>
      <c r="J26" s="56" t="s">
        <v>68</v>
      </c>
      <c r="K26" s="64"/>
      <c r="L26" s="64"/>
      <c r="M26" s="169"/>
      <c r="N26" s="169"/>
      <c r="O26" s="64"/>
      <c r="P26" s="64"/>
      <c r="Q26" s="64"/>
      <c r="R26" s="65"/>
      <c r="S26" s="81">
        <v>1</v>
      </c>
      <c r="T26" s="65">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44" t="s">
        <v>256</v>
      </c>
      <c r="C27" s="298"/>
      <c r="D27" s="299"/>
      <c r="E27" s="302" t="s">
        <v>56</v>
      </c>
      <c r="F27" s="302"/>
      <c r="G27" s="302"/>
      <c r="H27" s="302"/>
      <c r="I27" s="302"/>
      <c r="J27" s="302"/>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0</v>
      </c>
      <c r="AE27" s="75">
        <f t="shared" si="5"/>
        <v>1</v>
      </c>
      <c r="AF27" s="76">
        <f t="shared" si="5"/>
        <v>0</v>
      </c>
      <c r="AG27" s="75">
        <f t="shared" si="5"/>
        <v>0</v>
      </c>
      <c r="AH27" s="76">
        <f t="shared" si="5"/>
        <v>0</v>
      </c>
      <c r="AI27" s="155">
        <f>SUM(AI13:AI26)</f>
        <v>16</v>
      </c>
      <c r="AJ27" s="75">
        <f t="shared" si="5"/>
        <v>14</v>
      </c>
      <c r="AK27" s="45">
        <f>AVERAGE(AK13:AK26)</f>
        <v>0.90909090909090906</v>
      </c>
    </row>
    <row r="28" spans="2:37" s="46" customFormat="1" ht="31.5" customHeight="1" x14ac:dyDescent="0.25">
      <c r="B28" s="246"/>
      <c r="C28" s="300"/>
      <c r="D28" s="301"/>
      <c r="E28" s="302" t="s">
        <v>257</v>
      </c>
      <c r="F28" s="302"/>
      <c r="G28" s="302"/>
      <c r="H28" s="302"/>
      <c r="I28" s="302"/>
      <c r="J28" s="302"/>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14</v>
      </c>
      <c r="AE28" s="75">
        <f t="shared" si="6"/>
        <v>16</v>
      </c>
      <c r="AF28" s="76">
        <f t="shared" si="6"/>
        <v>14</v>
      </c>
      <c r="AG28" s="75">
        <f t="shared" si="6"/>
        <v>16</v>
      </c>
      <c r="AH28" s="76">
        <f t="shared" si="6"/>
        <v>14</v>
      </c>
      <c r="AI28" s="295"/>
      <c r="AJ28" s="296"/>
      <c r="AK28" s="29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306" t="s">
        <v>20</v>
      </c>
      <c r="C36" s="306"/>
      <c r="D36" s="306"/>
      <c r="E36" s="306"/>
      <c r="F36" s="306"/>
      <c r="G36" s="306"/>
      <c r="H36" s="306"/>
      <c r="I36" s="306"/>
      <c r="J36" s="306"/>
      <c r="K36" s="306"/>
      <c r="L36" s="306"/>
      <c r="M36" s="306"/>
      <c r="N36" s="306"/>
      <c r="O36" s="306"/>
      <c r="P36" s="306"/>
    </row>
    <row r="37" spans="2:16" ht="15" x14ac:dyDescent="0.25">
      <c r="J37" s="47"/>
    </row>
    <row r="38" spans="2:16" ht="15" x14ac:dyDescent="0.25">
      <c r="J38" s="47"/>
    </row>
    <row r="39" spans="2:16" ht="15" x14ac:dyDescent="0.25">
      <c r="E39" s="107"/>
      <c r="J39" s="47"/>
    </row>
  </sheetData>
  <sheetProtection algorithmName="SHA-512" hashValue="5dc5bXhMPJve2dpmRav/M7ISQAHumeqs20cmS1/K+l170FUKeN2JTgqwhhBJLPjTfe8YG9p+4cXi9+qpTKGNyg==" saltValue="aoRDQW8HIUdz2z5TnSyUAQ==" spinCount="100000" sheet="1" objects="1" scenarios="1"/>
  <mergeCells count="42">
    <mergeCell ref="E27:J27"/>
    <mergeCell ref="E28:J28"/>
    <mergeCell ref="AI28:AK28"/>
    <mergeCell ref="B36:P36"/>
    <mergeCell ref="B27:B28"/>
    <mergeCell ref="C27:D28"/>
    <mergeCell ref="B25:B26"/>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s>
  <conditionalFormatting sqref="Q13:AH18 Q20:AH25 R26:AH26 R19:AH19">
    <cfRule type="cellIs" dxfId="28" priority="38" operator="greaterThan">
      <formula>"O"</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9FAF-45A2-4272-8A27-633562E665E2}">
  <sheetPr>
    <tabColor theme="4" tint="0.39997558519241921"/>
  </sheetPr>
  <dimension ref="B2:AL44"/>
  <sheetViews>
    <sheetView showGridLines="0" topLeftCell="B10" zoomScale="55" zoomScaleNormal="55" workbookViewId="0">
      <pane xSplit="11" ySplit="4" topLeftCell="T14" activePane="bottomRight" state="frozen"/>
      <selection pane="topRight" activeCell="M10" sqref="M10"/>
      <selection pane="bottomLeft" activeCell="B14" sqref="B14"/>
      <selection pane="bottomRight" activeCell="AD12"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263</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210"/>
      <c r="AB14" s="210"/>
      <c r="AC14" s="65"/>
      <c r="AD14" s="174"/>
      <c r="AE14" s="65"/>
      <c r="AF14" s="174"/>
      <c r="AG14" s="65"/>
      <c r="AH14" s="174"/>
      <c r="AI14" s="66">
        <f t="shared" ref="AI14:AJ17" si="0">K14+M14+O14+Q14+S14+U14+W14+Y14+AA14+AC14+AE14+AG14</f>
        <v>1</v>
      </c>
      <c r="AJ14" s="59">
        <f t="shared" si="0"/>
        <v>1</v>
      </c>
      <c r="AK14" s="60">
        <f t="shared" ref="AK14:AK31"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209">
        <v>1</v>
      </c>
      <c r="AB16" s="210">
        <v>1</v>
      </c>
      <c r="AC16" s="65"/>
      <c r="AD16" s="174"/>
      <c r="AE16" s="65"/>
      <c r="AF16" s="174"/>
      <c r="AG16" s="65"/>
      <c r="AH16" s="174"/>
      <c r="AI16" s="66">
        <f t="shared" si="0"/>
        <v>2</v>
      </c>
      <c r="AJ16" s="59">
        <f t="shared" si="0"/>
        <v>2</v>
      </c>
      <c r="AK16" s="60">
        <f t="shared" si="1"/>
        <v>1</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212"/>
      <c r="AB17" s="212"/>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207"/>
      <c r="AB18" s="208"/>
      <c r="AC18" s="32"/>
      <c r="AD18" s="173"/>
      <c r="AE18" s="32"/>
      <c r="AF18" s="173"/>
      <c r="AG18" s="32"/>
      <c r="AH18" s="173"/>
      <c r="AI18" s="58"/>
      <c r="AJ18" s="33"/>
      <c r="AK18" s="33"/>
    </row>
    <row r="19" spans="2:38" s="67" customFormat="1" ht="131.4"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0</v>
      </c>
      <c r="U20" s="65"/>
      <c r="V20" s="65">
        <v>2</v>
      </c>
      <c r="W20" s="65"/>
      <c r="X20" s="65"/>
      <c r="Y20" s="65"/>
      <c r="Z20" s="65"/>
      <c r="AA20" s="210"/>
      <c r="AB20" s="210"/>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1</v>
      </c>
      <c r="W21" s="65"/>
      <c r="X21" s="65">
        <v>0</v>
      </c>
      <c r="Y21" s="81">
        <v>1</v>
      </c>
      <c r="Z21" s="65">
        <v>0</v>
      </c>
      <c r="AA21" s="210"/>
      <c r="AB21" s="210"/>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210"/>
      <c r="AB22" s="210"/>
      <c r="AC22" s="65"/>
      <c r="AD22" s="174"/>
      <c r="AE22" s="65"/>
      <c r="AF22" s="174"/>
      <c r="AG22" s="65"/>
      <c r="AH22" s="174"/>
      <c r="AI22" s="58">
        <f t="shared" si="3"/>
        <v>2</v>
      </c>
      <c r="AJ22" s="59">
        <f t="shared" si="3"/>
        <v>2</v>
      </c>
      <c r="AK22" s="60">
        <f t="shared" si="1"/>
        <v>1</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SUM(F25:F28)</f>
        <v>6</v>
      </c>
      <c r="G24" s="29"/>
      <c r="H24" s="30"/>
      <c r="I24" s="29"/>
      <c r="J24" s="31"/>
      <c r="K24" s="22"/>
      <c r="L24" s="23"/>
      <c r="M24" s="22"/>
      <c r="N24" s="23"/>
      <c r="O24" s="22"/>
      <c r="P24" s="23"/>
      <c r="Q24" s="32"/>
      <c r="R24" s="33"/>
      <c r="S24" s="32"/>
      <c r="T24" s="33"/>
      <c r="U24" s="32"/>
      <c r="V24" s="33"/>
      <c r="W24" s="32"/>
      <c r="X24" s="33"/>
      <c r="Y24" s="32"/>
      <c r="Z24" s="33"/>
      <c r="AA24" s="207"/>
      <c r="AB24" s="208"/>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212"/>
      <c r="AB25" s="212"/>
      <c r="AC25" s="36"/>
      <c r="AD25" s="175"/>
      <c r="AE25" s="36"/>
      <c r="AF25" s="175"/>
      <c r="AG25" s="36"/>
      <c r="AH25" s="175"/>
      <c r="AI25" s="58">
        <f t="shared" ref="AI25:AJ28" si="4">K25+M25+O25+Q25+S25+U25+W25+Y25+AA25+AC25+AE25+AG25</f>
        <v>1</v>
      </c>
      <c r="AJ25" s="59">
        <f>L25+N25+P25+R25+T25+V25+X25+Z25+AB25+AD25+AF25+AH25</f>
        <v>1</v>
      </c>
      <c r="AK25" s="60">
        <f t="shared" si="1"/>
        <v>1</v>
      </c>
    </row>
    <row r="26" spans="2:38" s="67" customFormat="1" ht="108.75" customHeight="1" x14ac:dyDescent="0.25">
      <c r="B26" s="304" t="s">
        <v>160</v>
      </c>
      <c r="C26" s="251" t="s">
        <v>161</v>
      </c>
      <c r="D26" s="92">
        <v>24</v>
      </c>
      <c r="E26" s="87" t="s">
        <v>162</v>
      </c>
      <c r="F26" s="38">
        <v>1.5</v>
      </c>
      <c r="G26" s="93" t="s">
        <v>166</v>
      </c>
      <c r="H26" s="92" t="s">
        <v>164</v>
      </c>
      <c r="I26" s="40" t="s">
        <v>167</v>
      </c>
      <c r="J26" s="56" t="s">
        <v>68</v>
      </c>
      <c r="K26" s="35"/>
      <c r="L26" s="35"/>
      <c r="M26" s="35"/>
      <c r="N26" s="35"/>
      <c r="O26" s="35"/>
      <c r="P26" s="35"/>
      <c r="Q26" s="157">
        <v>0.75</v>
      </c>
      <c r="R26" s="158">
        <v>0.75</v>
      </c>
      <c r="S26" s="157">
        <v>0.75</v>
      </c>
      <c r="T26" s="36">
        <v>0.75</v>
      </c>
      <c r="U26" s="36"/>
      <c r="V26" s="36"/>
      <c r="W26" s="36"/>
      <c r="X26" s="36"/>
      <c r="Y26" s="36"/>
      <c r="Z26" s="36"/>
      <c r="AA26" s="212"/>
      <c r="AB26" s="212"/>
      <c r="AC26" s="36"/>
      <c r="AD26" s="175"/>
      <c r="AE26" s="36"/>
      <c r="AF26" s="175"/>
      <c r="AG26" s="36"/>
      <c r="AH26" s="175"/>
      <c r="AI26" s="154">
        <f t="shared" si="4"/>
        <v>1.5</v>
      </c>
      <c r="AJ26" s="59">
        <f t="shared" si="4"/>
        <v>1.5</v>
      </c>
      <c r="AK26" s="60">
        <f t="shared" si="1"/>
        <v>1</v>
      </c>
    </row>
    <row r="27" spans="2:38" s="67" customFormat="1" ht="81.75" customHeight="1" x14ac:dyDescent="0.25">
      <c r="B27" s="305"/>
      <c r="C27" s="253"/>
      <c r="D27" s="93">
        <v>26</v>
      </c>
      <c r="E27" s="71" t="s">
        <v>172</v>
      </c>
      <c r="F27" s="62">
        <v>2</v>
      </c>
      <c r="G27" s="72" t="s">
        <v>84</v>
      </c>
      <c r="H27" s="72" t="s">
        <v>173</v>
      </c>
      <c r="I27" s="71" t="s">
        <v>272</v>
      </c>
      <c r="J27" s="56" t="s">
        <v>68</v>
      </c>
      <c r="K27" s="64"/>
      <c r="L27" s="64"/>
      <c r="M27" s="64"/>
      <c r="N27" s="64"/>
      <c r="O27" s="64"/>
      <c r="P27" s="64"/>
      <c r="Q27" s="64"/>
      <c r="R27" s="65"/>
      <c r="S27" s="81">
        <v>1</v>
      </c>
      <c r="T27" s="65">
        <v>1</v>
      </c>
      <c r="U27" s="65"/>
      <c r="V27" s="65"/>
      <c r="W27" s="65"/>
      <c r="X27" s="65"/>
      <c r="Y27" s="65"/>
      <c r="Z27" s="65"/>
      <c r="AA27" s="210"/>
      <c r="AB27" s="210"/>
      <c r="AC27" s="65"/>
      <c r="AD27" s="174"/>
      <c r="AE27" s="81">
        <v>1</v>
      </c>
      <c r="AF27" s="174"/>
      <c r="AG27" s="65"/>
      <c r="AH27" s="174"/>
      <c r="AI27" s="58">
        <f t="shared" si="4"/>
        <v>2</v>
      </c>
      <c r="AJ27" s="59">
        <f>L27+N27+P27+R27+T27+V27+X27+Z27+AB27+AD27+AF27+AH27</f>
        <v>1</v>
      </c>
      <c r="AK27" s="60">
        <f t="shared" si="1"/>
        <v>0.5</v>
      </c>
    </row>
    <row r="28" spans="2:38" s="67" customFormat="1" ht="135" customHeight="1" x14ac:dyDescent="0.25">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210"/>
      <c r="AB28" s="210"/>
      <c r="AC28" s="81">
        <v>0.5</v>
      </c>
      <c r="AD28" s="174"/>
      <c r="AE28" s="65"/>
      <c r="AF28" s="174"/>
      <c r="AG28" s="65"/>
      <c r="AH28" s="174"/>
      <c r="AI28" s="58">
        <f t="shared" si="4"/>
        <v>1.5</v>
      </c>
      <c r="AJ28" s="59">
        <f t="shared" si="4"/>
        <v>1</v>
      </c>
      <c r="AK28" s="60">
        <f t="shared" si="1"/>
        <v>0.66666666666666663</v>
      </c>
    </row>
    <row r="29" spans="2:38" s="67" customFormat="1" ht="39" customHeight="1" x14ac:dyDescent="0.25">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33"/>
      <c r="Y29" s="32"/>
      <c r="Z29" s="33"/>
      <c r="AA29" s="207"/>
      <c r="AB29" s="208"/>
      <c r="AC29" s="32"/>
      <c r="AD29" s="173"/>
      <c r="AE29" s="32"/>
      <c r="AF29" s="173"/>
      <c r="AG29" s="32"/>
      <c r="AH29" s="173"/>
      <c r="AI29" s="58"/>
      <c r="AJ29" s="33"/>
      <c r="AK29" s="33"/>
      <c r="AL29" s="159"/>
    </row>
    <row r="30" spans="2:38" s="67" customFormat="1" ht="121.2" customHeight="1" x14ac:dyDescent="0.25">
      <c r="B30" s="251" t="s">
        <v>215</v>
      </c>
      <c r="C30" s="251"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26">
        <v>0.5</v>
      </c>
      <c r="Y30" s="80">
        <v>0.5</v>
      </c>
      <c r="Z30" s="26">
        <v>0.5</v>
      </c>
      <c r="AA30" s="215">
        <v>0.5</v>
      </c>
      <c r="AB30" s="206">
        <v>0.5</v>
      </c>
      <c r="AC30" s="80">
        <v>0.5</v>
      </c>
      <c r="AD30" s="172"/>
      <c r="AE30" s="80">
        <v>0.5</v>
      </c>
      <c r="AF30" s="172"/>
      <c r="AG30" s="80">
        <v>0.5</v>
      </c>
      <c r="AH30" s="172"/>
      <c r="AI30" s="58">
        <f t="shared" ref="AI30:AJ31" si="5">K30+M30+O30+Q30+S30+U30+W30+Y30+AA30+AC30+AE30+AG30</f>
        <v>5</v>
      </c>
      <c r="AJ30" s="59">
        <f t="shared" si="5"/>
        <v>3.5</v>
      </c>
      <c r="AK30" s="60">
        <f t="shared" si="1"/>
        <v>0.7</v>
      </c>
    </row>
    <row r="31" spans="2:38" s="67" customFormat="1" ht="92.4" customHeight="1" x14ac:dyDescent="0.25">
      <c r="B31" s="253"/>
      <c r="C31" s="253"/>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0</v>
      </c>
      <c r="W31" s="26"/>
      <c r="X31" s="26"/>
      <c r="Y31" s="80">
        <v>2</v>
      </c>
      <c r="Z31" s="26">
        <v>0</v>
      </c>
      <c r="AA31" s="210"/>
      <c r="AB31" s="206">
        <v>2</v>
      </c>
      <c r="AC31" s="26"/>
      <c r="AD31" s="172"/>
      <c r="AE31" s="103"/>
      <c r="AF31" s="172"/>
      <c r="AG31" s="26"/>
      <c r="AH31" s="172"/>
      <c r="AI31" s="58">
        <f t="shared" si="5"/>
        <v>2</v>
      </c>
      <c r="AJ31" s="59">
        <f t="shared" si="5"/>
        <v>2</v>
      </c>
      <c r="AK31" s="60">
        <f t="shared" si="1"/>
        <v>1</v>
      </c>
    </row>
    <row r="32" spans="2:38" s="46" customFormat="1" ht="31.5" customHeight="1" x14ac:dyDescent="0.25">
      <c r="B32" s="244" t="s">
        <v>256</v>
      </c>
      <c r="C32" s="298"/>
      <c r="D32" s="299"/>
      <c r="E32" s="302" t="s">
        <v>56</v>
      </c>
      <c r="F32" s="302"/>
      <c r="G32" s="302"/>
      <c r="H32" s="302"/>
      <c r="I32" s="302"/>
      <c r="J32" s="302"/>
      <c r="K32" s="44">
        <f t="shared" ref="K32:AJ32" si="6">SUM(K13:K31)</f>
        <v>0</v>
      </c>
      <c r="L32" s="44">
        <f t="shared" si="6"/>
        <v>0</v>
      </c>
      <c r="M32" s="75">
        <f t="shared" si="6"/>
        <v>0</v>
      </c>
      <c r="N32" s="76">
        <f t="shared" si="6"/>
        <v>0</v>
      </c>
      <c r="O32" s="75">
        <f t="shared" si="6"/>
        <v>0.5</v>
      </c>
      <c r="P32" s="76">
        <f t="shared" si="6"/>
        <v>0.5</v>
      </c>
      <c r="Q32" s="75">
        <f t="shared" si="6"/>
        <v>3.75</v>
      </c>
      <c r="R32" s="76">
        <f t="shared" si="6"/>
        <v>3.75</v>
      </c>
      <c r="S32" s="75">
        <f t="shared" si="6"/>
        <v>6.25</v>
      </c>
      <c r="T32" s="76">
        <f t="shared" si="6"/>
        <v>4.25</v>
      </c>
      <c r="U32" s="75">
        <f t="shared" si="6"/>
        <v>2.5</v>
      </c>
      <c r="V32" s="76">
        <f t="shared" si="6"/>
        <v>5.5</v>
      </c>
      <c r="W32" s="75">
        <f t="shared" si="6"/>
        <v>4</v>
      </c>
      <c r="X32" s="76">
        <f t="shared" si="6"/>
        <v>4</v>
      </c>
      <c r="Y32" s="75">
        <f t="shared" si="6"/>
        <v>3.5</v>
      </c>
      <c r="Z32" s="76">
        <f t="shared" si="6"/>
        <v>0.5</v>
      </c>
      <c r="AA32" s="75">
        <f t="shared" si="6"/>
        <v>1.5</v>
      </c>
      <c r="AB32" s="76">
        <f t="shared" si="6"/>
        <v>3.5</v>
      </c>
      <c r="AC32" s="75">
        <f t="shared" si="6"/>
        <v>2</v>
      </c>
      <c r="AD32" s="76">
        <f t="shared" si="6"/>
        <v>0</v>
      </c>
      <c r="AE32" s="75">
        <f t="shared" si="6"/>
        <v>1.5</v>
      </c>
      <c r="AF32" s="76">
        <f t="shared" si="6"/>
        <v>0</v>
      </c>
      <c r="AG32" s="75">
        <f t="shared" si="6"/>
        <v>0.5</v>
      </c>
      <c r="AH32" s="76">
        <f t="shared" si="6"/>
        <v>0</v>
      </c>
      <c r="AI32" s="155">
        <f t="shared" si="6"/>
        <v>26</v>
      </c>
      <c r="AJ32" s="75">
        <f t="shared" si="6"/>
        <v>22</v>
      </c>
      <c r="AK32" s="45">
        <f>AVERAGE(AK13:AK31)</f>
        <v>0.89111111111111108</v>
      </c>
    </row>
    <row r="33" spans="2:37" s="46" customFormat="1" ht="31.5" customHeight="1" x14ac:dyDescent="0.25">
      <c r="B33" s="246"/>
      <c r="C33" s="300"/>
      <c r="D33" s="301"/>
      <c r="E33" s="302" t="s">
        <v>257</v>
      </c>
      <c r="F33" s="302"/>
      <c r="G33" s="302"/>
      <c r="H33" s="302"/>
      <c r="I33" s="302"/>
      <c r="J33" s="302"/>
      <c r="K33" s="44">
        <f>SUM(K13:K32)</f>
        <v>0</v>
      </c>
      <c r="L33" s="44">
        <f>SUM(L13:L32)</f>
        <v>0</v>
      </c>
      <c r="M33" s="75">
        <f>+M32</f>
        <v>0</v>
      </c>
      <c r="N33" s="76">
        <f>+N32</f>
        <v>0</v>
      </c>
      <c r="O33" s="75">
        <f>+O32+M33</f>
        <v>0.5</v>
      </c>
      <c r="P33" s="76">
        <f>+P32+N33</f>
        <v>0.5</v>
      </c>
      <c r="Q33" s="75">
        <f>+Q32+O33</f>
        <v>4.25</v>
      </c>
      <c r="R33" s="76">
        <f>+R32+P33</f>
        <v>4.25</v>
      </c>
      <c r="S33" s="75">
        <f>Q33+S32</f>
        <v>10.5</v>
      </c>
      <c r="T33" s="76">
        <f t="shared" ref="T33:AH33" si="7">+R33+T32</f>
        <v>8.5</v>
      </c>
      <c r="U33" s="75">
        <f t="shared" si="7"/>
        <v>13</v>
      </c>
      <c r="V33" s="76">
        <f t="shared" si="7"/>
        <v>14</v>
      </c>
      <c r="W33" s="75">
        <f t="shared" si="7"/>
        <v>17</v>
      </c>
      <c r="X33" s="76">
        <f t="shared" si="7"/>
        <v>18</v>
      </c>
      <c r="Y33" s="75">
        <f t="shared" si="7"/>
        <v>20.5</v>
      </c>
      <c r="Z33" s="76">
        <f t="shared" si="7"/>
        <v>18.5</v>
      </c>
      <c r="AA33" s="75">
        <f t="shared" si="7"/>
        <v>22</v>
      </c>
      <c r="AB33" s="76">
        <f t="shared" si="7"/>
        <v>22</v>
      </c>
      <c r="AC33" s="75">
        <f t="shared" si="7"/>
        <v>24</v>
      </c>
      <c r="AD33" s="76">
        <f t="shared" si="7"/>
        <v>22</v>
      </c>
      <c r="AE33" s="75">
        <f t="shared" si="7"/>
        <v>25.5</v>
      </c>
      <c r="AF33" s="76">
        <f t="shared" si="7"/>
        <v>22</v>
      </c>
      <c r="AG33" s="75">
        <f t="shared" si="7"/>
        <v>26</v>
      </c>
      <c r="AH33" s="76">
        <f t="shared" si="7"/>
        <v>22</v>
      </c>
      <c r="AI33" s="295"/>
      <c r="AJ33" s="296"/>
      <c r="AK33" s="297"/>
    </row>
    <row r="34" spans="2:37" ht="15" x14ac:dyDescent="0.25">
      <c r="J34" s="47"/>
    </row>
    <row r="35" spans="2:37" ht="17.399999999999999" x14ac:dyDescent="0.3">
      <c r="B35" s="50" t="s">
        <v>258</v>
      </c>
      <c r="J35" s="47"/>
    </row>
    <row r="36" spans="2:37" ht="20.399999999999999" x14ac:dyDescent="0.35">
      <c r="B36" s="51" t="s">
        <v>259</v>
      </c>
      <c r="J36" s="47"/>
      <c r="AI36" s="156"/>
    </row>
    <row r="37" spans="2:37" ht="20.399999999999999" x14ac:dyDescent="0.35">
      <c r="B37" s="51" t="s">
        <v>260</v>
      </c>
      <c r="J37" s="47"/>
    </row>
    <row r="38" spans="2:37" ht="18" x14ac:dyDescent="0.35">
      <c r="B38" s="145" t="s">
        <v>261</v>
      </c>
      <c r="J38" s="47"/>
    </row>
    <row r="39" spans="2:37" ht="18" x14ac:dyDescent="0.35">
      <c r="B39" s="145" t="s">
        <v>262</v>
      </c>
      <c r="J39" s="47"/>
    </row>
    <row r="40" spans="2:37" ht="15" x14ac:dyDescent="0.25">
      <c r="J40" s="47"/>
    </row>
    <row r="41" spans="2:37" ht="15" customHeight="1" x14ac:dyDescent="0.25">
      <c r="B41" s="306" t="s">
        <v>20</v>
      </c>
      <c r="C41" s="306"/>
      <c r="D41" s="306"/>
      <c r="E41" s="306"/>
      <c r="F41" s="306"/>
      <c r="G41" s="306"/>
      <c r="H41" s="306"/>
      <c r="I41" s="306"/>
      <c r="J41" s="306"/>
      <c r="K41" s="306"/>
      <c r="L41" s="306"/>
      <c r="M41" s="306"/>
      <c r="N41" s="306"/>
      <c r="O41" s="306"/>
      <c r="P41" s="306"/>
    </row>
    <row r="42" spans="2:37" ht="15" x14ac:dyDescent="0.25">
      <c r="J42" s="47"/>
    </row>
    <row r="43" spans="2:37" ht="15" x14ac:dyDescent="0.25">
      <c r="J43" s="47"/>
    </row>
    <row r="44" spans="2:37" ht="15" x14ac:dyDescent="0.25">
      <c r="E44" s="107"/>
      <c r="J44" s="47"/>
    </row>
  </sheetData>
  <sheetProtection algorithmName="SHA-512" hashValue="NBFxqFz8RoMBNKx0jnXRa9MLGOSoo/0j52miVc/AK9cmwycR3/lAeZHCCZAMv/xQ35rFDqhsTHbnDgUBAnEZQA==" saltValue="onCL02LTmy0hsyipBcjXTg==" spinCount="100000" sheet="1" objects="1" scenarios="1"/>
  <mergeCells count="45">
    <mergeCell ref="B2:C4"/>
    <mergeCell ref="D2:AG4"/>
    <mergeCell ref="AH2:AK2"/>
    <mergeCell ref="AH3:AI3"/>
    <mergeCell ref="AJ3:AK3"/>
    <mergeCell ref="AH4:AK4"/>
    <mergeCell ref="C6:AK6"/>
    <mergeCell ref="C7:AK7"/>
    <mergeCell ref="C8:AK8"/>
    <mergeCell ref="I10:I12"/>
    <mergeCell ref="J10:J12"/>
    <mergeCell ref="K10:AJ10"/>
    <mergeCell ref="AK10:AK12"/>
    <mergeCell ref="K11:L11"/>
    <mergeCell ref="AG11:AH11"/>
    <mergeCell ref="AI11:AJ11"/>
    <mergeCell ref="C10:C12"/>
    <mergeCell ref="D10:F10"/>
    <mergeCell ref="G10:G12"/>
    <mergeCell ref="H10:H12"/>
    <mergeCell ref="D11:D12"/>
    <mergeCell ref="E11:E12"/>
    <mergeCell ref="C14:C16"/>
    <mergeCell ref="B26:B27"/>
    <mergeCell ref="C26:C27"/>
    <mergeCell ref="AE11:AF11"/>
    <mergeCell ref="M11:N11"/>
    <mergeCell ref="O11:P11"/>
    <mergeCell ref="Q11:R11"/>
    <mergeCell ref="S11:T11"/>
    <mergeCell ref="U11:V11"/>
    <mergeCell ref="W11:X11"/>
    <mergeCell ref="Y11:Z11"/>
    <mergeCell ref="AA11:AB11"/>
    <mergeCell ref="AC11:AD11"/>
    <mergeCell ref="B10:B12"/>
    <mergeCell ref="F11:F12"/>
    <mergeCell ref="B30:B31"/>
    <mergeCell ref="C30:C31"/>
    <mergeCell ref="AI33:AK33"/>
    <mergeCell ref="B41:P41"/>
    <mergeCell ref="B32:B33"/>
    <mergeCell ref="C32:D33"/>
    <mergeCell ref="E32:J32"/>
    <mergeCell ref="E33:J33"/>
  </mergeCells>
  <conditionalFormatting sqref="O30:P30">
    <cfRule type="cellIs" dxfId="27" priority="1" operator="greaterThan">
      <formula>"O"</formula>
    </cfRule>
  </conditionalFormatting>
  <conditionalFormatting sqref="Q13:AH18 Q20:AH26 R27:AH27 R19:AH19">
    <cfRule type="cellIs" dxfId="26" priority="39" operator="greaterThan">
      <formula>"O"</formula>
    </cfRule>
  </conditionalFormatting>
  <conditionalFormatting sqref="Q28:AH31">
    <cfRule type="cellIs" dxfId="25" priority="25" operator="greaterThan">
      <formula>"O"</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91EC-A094-48B4-AC9C-CE89C31F9148}">
  <sheetPr>
    <tabColor theme="4" tint="0.39997558519241921"/>
  </sheetPr>
  <dimension ref="B2:AL43"/>
  <sheetViews>
    <sheetView showGridLines="0" topLeftCell="A10" zoomScale="55" zoomScaleNormal="55" workbookViewId="0">
      <pane xSplit="12" ySplit="4" topLeftCell="W23" activePane="bottomRight" state="frozen"/>
      <selection pane="topRight" activeCell="M10" sqref="M10"/>
      <selection pane="bottomLeft" activeCell="A14" sqref="A14"/>
      <selection pane="bottomRight" activeCell="AD12" sqref="AD1:AD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9" t="s">
        <v>21</v>
      </c>
      <c r="C2" s="289"/>
      <c r="D2" s="273" t="s">
        <v>22</v>
      </c>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93" t="s">
        <v>23</v>
      </c>
      <c r="AI2" s="293"/>
      <c r="AJ2" s="293"/>
      <c r="AK2" s="293"/>
    </row>
    <row r="3" spans="2:37" ht="30" customHeight="1" x14ac:dyDescent="0.25">
      <c r="B3" s="289"/>
      <c r="C3" s="289"/>
      <c r="D3" s="276"/>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8"/>
      <c r="AH3" s="291" t="s">
        <v>267</v>
      </c>
      <c r="AI3" s="291"/>
      <c r="AJ3" s="294" t="s">
        <v>25</v>
      </c>
      <c r="AK3" s="294"/>
    </row>
    <row r="4" spans="2:37" ht="26.25" customHeight="1" x14ac:dyDescent="0.25">
      <c r="B4" s="289"/>
      <c r="C4" s="289"/>
      <c r="D4" s="279"/>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1"/>
      <c r="AH4" s="272" t="s">
        <v>268</v>
      </c>
      <c r="AI4" s="272"/>
      <c r="AJ4" s="272"/>
      <c r="AK4" s="272"/>
    </row>
    <row r="5" spans="2:37" ht="6.75" customHeight="1" x14ac:dyDescent="0.3">
      <c r="B5" s="53"/>
      <c r="AI5" s="4"/>
      <c r="AJ5"/>
      <c r="AK5"/>
    </row>
    <row r="6" spans="2:37" ht="24" customHeight="1" x14ac:dyDescent="0.3">
      <c r="B6" s="5" t="s">
        <v>27</v>
      </c>
      <c r="C6" s="282">
        <v>2023</v>
      </c>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4"/>
    </row>
    <row r="7" spans="2:37" ht="24" customHeight="1" x14ac:dyDescent="0.2">
      <c r="B7" s="6" t="s">
        <v>28</v>
      </c>
      <c r="C7" s="285" t="s">
        <v>29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7"/>
    </row>
    <row r="8" spans="2:37" ht="24" customHeight="1" x14ac:dyDescent="0.2">
      <c r="B8" s="6" t="s">
        <v>30</v>
      </c>
      <c r="C8" s="288" t="s">
        <v>31</v>
      </c>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90" t="s">
        <v>32</v>
      </c>
      <c r="C10" s="244" t="s">
        <v>33</v>
      </c>
      <c r="D10" s="261" t="s">
        <v>34</v>
      </c>
      <c r="E10" s="262"/>
      <c r="F10" s="263"/>
      <c r="G10" s="244" t="s">
        <v>35</v>
      </c>
      <c r="H10" s="264" t="s">
        <v>36</v>
      </c>
      <c r="I10" s="264" t="s">
        <v>37</v>
      </c>
      <c r="J10" s="264" t="s">
        <v>38</v>
      </c>
      <c r="K10" s="265" t="s">
        <v>39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c r="AK10" s="292" t="s">
        <v>40</v>
      </c>
    </row>
    <row r="11" spans="2:37" ht="32.25" customHeight="1" x14ac:dyDescent="0.2">
      <c r="B11" s="260"/>
      <c r="C11" s="249"/>
      <c r="D11" s="268" t="s">
        <v>41</v>
      </c>
      <c r="E11" s="268" t="s">
        <v>42</v>
      </c>
      <c r="F11" s="270" t="s">
        <v>43</v>
      </c>
      <c r="G11" s="245"/>
      <c r="H11" s="249"/>
      <c r="I11" s="249"/>
      <c r="J11" s="249"/>
      <c r="K11" s="260" t="s">
        <v>44</v>
      </c>
      <c r="L11" s="260"/>
      <c r="M11" s="260" t="s">
        <v>45</v>
      </c>
      <c r="N11" s="260"/>
      <c r="O11" s="260" t="s">
        <v>46</v>
      </c>
      <c r="P11" s="260"/>
      <c r="Q11" s="260" t="s">
        <v>47</v>
      </c>
      <c r="R11" s="260"/>
      <c r="S11" s="260" t="s">
        <v>48</v>
      </c>
      <c r="T11" s="260"/>
      <c r="U11" s="260" t="s">
        <v>49</v>
      </c>
      <c r="V11" s="260"/>
      <c r="W11" s="260" t="s">
        <v>50</v>
      </c>
      <c r="X11" s="260"/>
      <c r="Y11" s="260" t="s">
        <v>51</v>
      </c>
      <c r="Z11" s="260"/>
      <c r="AA11" s="260" t="s">
        <v>52</v>
      </c>
      <c r="AB11" s="260"/>
      <c r="AC11" s="260" t="s">
        <v>53</v>
      </c>
      <c r="AD11" s="260"/>
      <c r="AE11" s="260" t="s">
        <v>54</v>
      </c>
      <c r="AF11" s="260"/>
      <c r="AG11" s="260" t="s">
        <v>55</v>
      </c>
      <c r="AH11" s="260"/>
      <c r="AI11" s="260" t="s">
        <v>56</v>
      </c>
      <c r="AJ11" s="260"/>
      <c r="AK11" s="292"/>
    </row>
    <row r="12" spans="2:37" ht="53.25" customHeight="1" x14ac:dyDescent="0.2">
      <c r="B12" s="260"/>
      <c r="C12" s="250"/>
      <c r="D12" s="269"/>
      <c r="E12" s="269"/>
      <c r="F12" s="271"/>
      <c r="G12" s="246"/>
      <c r="H12" s="250"/>
      <c r="I12" s="250"/>
      <c r="J12" s="250"/>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92"/>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247" t="s">
        <v>82</v>
      </c>
      <c r="D14" s="68">
        <v>4</v>
      </c>
      <c r="E14" s="85" t="s">
        <v>83</v>
      </c>
      <c r="F14" s="70">
        <v>1</v>
      </c>
      <c r="G14" s="56" t="s">
        <v>84</v>
      </c>
      <c r="H14" s="68" t="s">
        <v>85</v>
      </c>
      <c r="I14" s="61" t="s">
        <v>86</v>
      </c>
      <c r="J14" s="56" t="s">
        <v>68</v>
      </c>
      <c r="K14" s="64"/>
      <c r="L14" s="64"/>
      <c r="M14" s="64"/>
      <c r="N14" s="64"/>
      <c r="O14" s="64"/>
      <c r="P14" s="64"/>
      <c r="Q14" s="81">
        <v>1</v>
      </c>
      <c r="R14" s="65">
        <v>1</v>
      </c>
      <c r="S14" s="190"/>
      <c r="T14" s="190"/>
      <c r="U14" s="102"/>
      <c r="V14" s="65"/>
      <c r="W14" s="65"/>
      <c r="X14" s="65"/>
      <c r="Y14" s="65"/>
      <c r="Z14" s="65"/>
      <c r="AA14" s="210"/>
      <c r="AB14" s="210"/>
      <c r="AC14" s="65"/>
      <c r="AD14" s="174"/>
      <c r="AE14" s="65"/>
      <c r="AF14" s="174"/>
      <c r="AG14" s="65"/>
      <c r="AH14" s="174"/>
      <c r="AI14" s="66">
        <f t="shared" ref="AI14:AJ17" si="0">K14+M14+O14+Q14+S14+U14+W14+Y14+AA14+AC14+AE14+AG14</f>
        <v>1</v>
      </c>
      <c r="AJ14" s="59">
        <f t="shared" si="0"/>
        <v>1</v>
      </c>
      <c r="AK14" s="60">
        <f t="shared" ref="AK14:AK30" si="1">AJ14/AI14</f>
        <v>1</v>
      </c>
    </row>
    <row r="15" spans="2:37" s="67" customFormat="1" ht="95.4" customHeight="1" x14ac:dyDescent="0.25">
      <c r="B15" s="86"/>
      <c r="C15" s="259"/>
      <c r="D15" s="68">
        <v>5</v>
      </c>
      <c r="E15" s="61" t="s">
        <v>87</v>
      </c>
      <c r="F15" s="70">
        <v>2</v>
      </c>
      <c r="G15" s="56" t="s">
        <v>84</v>
      </c>
      <c r="H15" s="68" t="s">
        <v>88</v>
      </c>
      <c r="I15" s="61" t="s">
        <v>89</v>
      </c>
      <c r="J15" s="56" t="s">
        <v>68</v>
      </c>
      <c r="K15" s="64"/>
      <c r="L15" s="64"/>
      <c r="M15" s="64"/>
      <c r="N15" s="64"/>
      <c r="O15" s="64"/>
      <c r="P15" s="64"/>
      <c r="Q15" s="65"/>
      <c r="R15" s="65"/>
      <c r="S15" s="190"/>
      <c r="T15" s="190"/>
      <c r="U15" s="102"/>
      <c r="V15" s="102"/>
      <c r="W15" s="81">
        <v>1</v>
      </c>
      <c r="X15" s="102">
        <v>1</v>
      </c>
      <c r="Y15" s="102"/>
      <c r="Z15" s="102"/>
      <c r="AA15" s="211"/>
      <c r="AB15" s="210"/>
      <c r="AC15" s="81">
        <v>1</v>
      </c>
      <c r="AD15" s="174"/>
      <c r="AE15" s="65"/>
      <c r="AF15" s="174"/>
      <c r="AG15" s="65"/>
      <c r="AH15" s="174"/>
      <c r="AI15" s="66">
        <f t="shared" si="0"/>
        <v>2</v>
      </c>
      <c r="AJ15" s="59">
        <f t="shared" si="0"/>
        <v>1</v>
      </c>
      <c r="AK15" s="60">
        <f t="shared" si="1"/>
        <v>0.5</v>
      </c>
    </row>
    <row r="16" spans="2:37" s="67" customFormat="1" ht="49.95" customHeight="1" x14ac:dyDescent="0.25">
      <c r="B16" s="55"/>
      <c r="C16" s="248"/>
      <c r="D16" s="68">
        <v>9</v>
      </c>
      <c r="E16" s="61" t="s">
        <v>98</v>
      </c>
      <c r="F16" s="70">
        <v>2</v>
      </c>
      <c r="G16" s="56" t="s">
        <v>84</v>
      </c>
      <c r="H16" s="68" t="s">
        <v>88</v>
      </c>
      <c r="I16" s="61" t="s">
        <v>99</v>
      </c>
      <c r="J16" s="56" t="s">
        <v>68</v>
      </c>
      <c r="K16" s="64"/>
      <c r="L16" s="64"/>
      <c r="M16" s="64"/>
      <c r="N16" s="64"/>
      <c r="O16" s="64"/>
      <c r="P16" s="64"/>
      <c r="Q16" s="65"/>
      <c r="R16" s="65"/>
      <c r="S16" s="191">
        <v>1</v>
      </c>
      <c r="T16" s="192">
        <v>1</v>
      </c>
      <c r="U16" s="102"/>
      <c r="V16" s="65"/>
      <c r="W16" s="65"/>
      <c r="X16" s="65"/>
      <c r="Y16" s="65"/>
      <c r="Z16" s="65"/>
      <c r="AA16" s="209">
        <v>1</v>
      </c>
      <c r="AB16" s="210">
        <v>1</v>
      </c>
      <c r="AC16" s="65"/>
      <c r="AD16" s="174"/>
      <c r="AE16" s="65"/>
      <c r="AF16" s="174"/>
      <c r="AG16" s="65"/>
      <c r="AH16" s="174"/>
      <c r="AI16" s="66">
        <f t="shared" si="0"/>
        <v>2</v>
      </c>
      <c r="AJ16" s="59">
        <f t="shared" si="0"/>
        <v>2</v>
      </c>
      <c r="AK16" s="60">
        <f t="shared" si="1"/>
        <v>1</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193"/>
      <c r="T17" s="193"/>
      <c r="U17" s="36"/>
      <c r="V17" s="36"/>
      <c r="W17" s="36"/>
      <c r="X17" s="36"/>
      <c r="Y17" s="36"/>
      <c r="Z17" s="36"/>
      <c r="AA17" s="212"/>
      <c r="AB17" s="212"/>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194"/>
      <c r="T18" s="194"/>
      <c r="U18" s="32"/>
      <c r="V18" s="33"/>
      <c r="W18" s="32"/>
      <c r="X18" s="33"/>
      <c r="Y18" s="32"/>
      <c r="Z18" s="33"/>
      <c r="AA18" s="207"/>
      <c r="AB18" s="208"/>
      <c r="AC18" s="32"/>
      <c r="AD18" s="173"/>
      <c r="AE18" s="32"/>
      <c r="AF18" s="173"/>
      <c r="AG18" s="32"/>
      <c r="AH18" s="173"/>
      <c r="AI18" s="58"/>
      <c r="AJ18" s="33"/>
      <c r="AK18" s="33"/>
    </row>
    <row r="19" spans="2:38" s="67" customFormat="1" ht="135.6"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191">
        <v>1</v>
      </c>
      <c r="T19" s="26">
        <v>1</v>
      </c>
      <c r="U19" s="59"/>
      <c r="V19" s="192">
        <v>0</v>
      </c>
      <c r="W19" s="59"/>
      <c r="X19" s="101"/>
      <c r="Y19" s="59"/>
      <c r="Z19" s="101"/>
      <c r="AA19" s="213"/>
      <c r="AB19" s="214"/>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191">
        <v>2</v>
      </c>
      <c r="T20" s="192">
        <v>0</v>
      </c>
      <c r="U20" s="65"/>
      <c r="V20" s="65">
        <v>2</v>
      </c>
      <c r="W20" s="65"/>
      <c r="X20" s="65"/>
      <c r="Y20" s="65"/>
      <c r="Z20" s="65"/>
      <c r="AA20" s="210"/>
      <c r="AB20" s="210"/>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192"/>
      <c r="T21" s="192">
        <v>0</v>
      </c>
      <c r="U21" s="65"/>
      <c r="V21" s="65">
        <v>1</v>
      </c>
      <c r="W21" s="65"/>
      <c r="X21" s="65">
        <v>0</v>
      </c>
      <c r="Y21" s="81">
        <v>1</v>
      </c>
      <c r="Z21" s="65">
        <v>0</v>
      </c>
      <c r="AA21" s="210"/>
      <c r="AB21" s="210"/>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192"/>
      <c r="T22" s="192"/>
      <c r="U22" s="65"/>
      <c r="V22" s="65"/>
      <c r="W22" s="81">
        <v>2</v>
      </c>
      <c r="X22" s="65">
        <v>2</v>
      </c>
      <c r="Y22" s="65"/>
      <c r="Z22" s="65"/>
      <c r="AA22" s="210"/>
      <c r="AB22" s="210"/>
      <c r="AC22" s="65"/>
      <c r="AD22" s="174"/>
      <c r="AE22" s="65"/>
      <c r="AF22" s="174"/>
      <c r="AG22" s="65"/>
      <c r="AH22" s="174"/>
      <c r="AI22" s="58">
        <f t="shared" si="3"/>
        <v>2</v>
      </c>
      <c r="AJ22" s="59">
        <f t="shared" si="3"/>
        <v>2</v>
      </c>
      <c r="AK22" s="60">
        <f t="shared" si="1"/>
        <v>1</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06"/>
      <c r="AB23" s="206"/>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SUM(F25:F27)</f>
        <v>4.5</v>
      </c>
      <c r="G24" s="29"/>
      <c r="H24" s="30"/>
      <c r="I24" s="29"/>
      <c r="J24" s="31"/>
      <c r="K24" s="22"/>
      <c r="L24" s="23"/>
      <c r="M24" s="22"/>
      <c r="N24" s="23"/>
      <c r="O24" s="22"/>
      <c r="P24" s="23"/>
      <c r="Q24" s="32"/>
      <c r="R24" s="33"/>
      <c r="S24" s="194"/>
      <c r="T24" s="194"/>
      <c r="U24" s="32"/>
      <c r="V24" s="33"/>
      <c r="W24" s="32"/>
      <c r="X24" s="33"/>
      <c r="Y24" s="32"/>
      <c r="Z24" s="33"/>
      <c r="AA24" s="207"/>
      <c r="AB24" s="208"/>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193"/>
      <c r="T25" s="193">
        <v>0</v>
      </c>
      <c r="U25" s="82">
        <v>1</v>
      </c>
      <c r="V25" s="36">
        <v>1</v>
      </c>
      <c r="W25" s="36"/>
      <c r="X25" s="36"/>
      <c r="Y25" s="36"/>
      <c r="Z25" s="36"/>
      <c r="AA25" s="212"/>
      <c r="AB25" s="212"/>
      <c r="AC25" s="36"/>
      <c r="AD25" s="175"/>
      <c r="AE25" s="36"/>
      <c r="AF25" s="175"/>
      <c r="AG25" s="36"/>
      <c r="AH25" s="175"/>
      <c r="AI25" s="58">
        <f t="shared" ref="AI25:AJ27" si="4">K25+M25+O25+Q25+S25+U25+W25+Y25+AA25+AC25+AE25+AG25</f>
        <v>1</v>
      </c>
      <c r="AJ25" s="59">
        <f>L25+N25+P25+R25+T25+V25+X25+Z25+AB25+AD25+AF25+AH25</f>
        <v>1</v>
      </c>
      <c r="AK25" s="60">
        <f t="shared" si="1"/>
        <v>1</v>
      </c>
    </row>
    <row r="26" spans="2:38" s="67" customFormat="1" ht="130.19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191">
        <v>1</v>
      </c>
      <c r="T26" s="192">
        <v>1</v>
      </c>
      <c r="U26" s="65"/>
      <c r="V26" s="65"/>
      <c r="W26" s="65"/>
      <c r="X26" s="65"/>
      <c r="Y26" s="65"/>
      <c r="Z26" s="65"/>
      <c r="AA26" s="210"/>
      <c r="AB26" s="210"/>
      <c r="AC26" s="65"/>
      <c r="AD26" s="174"/>
      <c r="AE26" s="81">
        <v>1</v>
      </c>
      <c r="AF26" s="174"/>
      <c r="AG26" s="65"/>
      <c r="AH26" s="174"/>
      <c r="AI26" s="58">
        <f t="shared" si="4"/>
        <v>2</v>
      </c>
      <c r="AJ26" s="59">
        <f>L26+N26+P26+R26+T26+V26+X26+Z26+AB26+AD26+AF26+AH26</f>
        <v>1</v>
      </c>
      <c r="AK26" s="60">
        <f t="shared" si="1"/>
        <v>0.5</v>
      </c>
    </row>
    <row r="27" spans="2:38" s="67" customFormat="1" ht="135" customHeight="1" x14ac:dyDescent="0.25">
      <c r="B27" s="83" t="s">
        <v>199</v>
      </c>
      <c r="C27" s="83" t="s">
        <v>200</v>
      </c>
      <c r="D27" s="93">
        <v>36</v>
      </c>
      <c r="E27" s="73" t="s">
        <v>210</v>
      </c>
      <c r="F27" s="62">
        <v>1.5</v>
      </c>
      <c r="G27" s="93" t="s">
        <v>211</v>
      </c>
      <c r="H27" s="93" t="s">
        <v>212</v>
      </c>
      <c r="I27" s="77" t="s">
        <v>213</v>
      </c>
      <c r="J27" s="56" t="s">
        <v>68</v>
      </c>
      <c r="K27" s="64"/>
      <c r="L27" s="64"/>
      <c r="M27" s="64"/>
      <c r="N27" s="64"/>
      <c r="O27" s="64"/>
      <c r="P27" s="64"/>
      <c r="Q27" s="81">
        <v>0.5</v>
      </c>
      <c r="R27" s="65">
        <v>0.5</v>
      </c>
      <c r="S27" s="192"/>
      <c r="T27" s="192"/>
      <c r="U27" s="65"/>
      <c r="V27" s="65">
        <v>0</v>
      </c>
      <c r="W27" s="81">
        <v>0.5</v>
      </c>
      <c r="X27" s="65">
        <v>0.5</v>
      </c>
      <c r="Y27" s="65"/>
      <c r="Z27" s="65"/>
      <c r="AA27" s="210"/>
      <c r="AB27" s="210"/>
      <c r="AC27" s="81">
        <v>0.5</v>
      </c>
      <c r="AD27" s="174"/>
      <c r="AE27" s="65"/>
      <c r="AF27" s="174"/>
      <c r="AG27" s="65"/>
      <c r="AH27" s="174"/>
      <c r="AI27" s="58">
        <f t="shared" si="4"/>
        <v>1.5</v>
      </c>
      <c r="AJ27" s="59">
        <f t="shared" si="4"/>
        <v>1</v>
      </c>
      <c r="AK27" s="60">
        <f t="shared" si="1"/>
        <v>0.66666666666666663</v>
      </c>
    </row>
    <row r="28" spans="2:38" s="67" customFormat="1" ht="39" customHeight="1" x14ac:dyDescent="0.25">
      <c r="B28" s="48" t="s">
        <v>214</v>
      </c>
      <c r="C28" s="160">
        <v>0.2225</v>
      </c>
      <c r="D28" s="28"/>
      <c r="E28" s="29"/>
      <c r="F28" s="151">
        <f>SUM(F29:F30)</f>
        <v>7</v>
      </c>
      <c r="G28" s="29"/>
      <c r="H28" s="30"/>
      <c r="I28" s="29"/>
      <c r="J28" s="31"/>
      <c r="K28" s="22"/>
      <c r="L28" s="23"/>
      <c r="M28" s="22"/>
      <c r="N28" s="23"/>
      <c r="O28" s="22"/>
      <c r="P28" s="23"/>
      <c r="Q28" s="32"/>
      <c r="R28" s="33"/>
      <c r="S28" s="194"/>
      <c r="T28" s="194"/>
      <c r="U28" s="32"/>
      <c r="V28" s="33"/>
      <c r="W28" s="32"/>
      <c r="X28" s="33"/>
      <c r="Y28" s="32"/>
      <c r="Z28" s="33"/>
      <c r="AA28" s="207"/>
      <c r="AB28" s="208"/>
      <c r="AC28" s="32"/>
      <c r="AD28" s="173"/>
      <c r="AE28" s="32"/>
      <c r="AF28" s="173"/>
      <c r="AG28" s="32"/>
      <c r="AH28" s="173"/>
      <c r="AI28" s="58"/>
      <c r="AJ28" s="33"/>
      <c r="AK28" s="33"/>
      <c r="AL28" s="159"/>
    </row>
    <row r="29" spans="2:38" s="67" customFormat="1" ht="121.2" customHeight="1" x14ac:dyDescent="0.25">
      <c r="B29" s="251" t="s">
        <v>215</v>
      </c>
      <c r="C29" s="251" t="s">
        <v>216</v>
      </c>
      <c r="D29" s="57">
        <v>40</v>
      </c>
      <c r="E29" s="166" t="s">
        <v>225</v>
      </c>
      <c r="F29" s="57">
        <v>5</v>
      </c>
      <c r="G29" s="56" t="s">
        <v>226</v>
      </c>
      <c r="H29" s="56" t="s">
        <v>227</v>
      </c>
      <c r="I29" s="24" t="s">
        <v>228</v>
      </c>
      <c r="J29" s="56" t="s">
        <v>68</v>
      </c>
      <c r="K29" s="25"/>
      <c r="L29" s="25"/>
      <c r="M29" s="25"/>
      <c r="N29" s="25"/>
      <c r="O29" s="80">
        <v>0.5</v>
      </c>
      <c r="P29" s="26">
        <v>0.5</v>
      </c>
      <c r="Q29" s="80">
        <v>0.5</v>
      </c>
      <c r="R29" s="26">
        <v>0.5</v>
      </c>
      <c r="S29" s="80">
        <v>0.5</v>
      </c>
      <c r="T29" s="26">
        <v>0.5</v>
      </c>
      <c r="U29" s="80">
        <v>0.5</v>
      </c>
      <c r="V29" s="26">
        <v>0.5</v>
      </c>
      <c r="W29" s="80">
        <v>0.5</v>
      </c>
      <c r="X29" s="26">
        <v>0.5</v>
      </c>
      <c r="Y29" s="80">
        <v>0.5</v>
      </c>
      <c r="Z29" s="26">
        <v>0.5</v>
      </c>
      <c r="AA29" s="215">
        <v>0.5</v>
      </c>
      <c r="AB29" s="206">
        <v>0.5</v>
      </c>
      <c r="AC29" s="80">
        <v>0.5</v>
      </c>
      <c r="AD29" s="172"/>
      <c r="AE29" s="80">
        <v>0.5</v>
      </c>
      <c r="AF29" s="172"/>
      <c r="AG29" s="80">
        <v>0.5</v>
      </c>
      <c r="AH29" s="172"/>
      <c r="AI29" s="58">
        <f t="shared" ref="AI29:AJ30" si="5">K29+M29+O29+Q29+S29+U29+W29+Y29+AA29+AC29+AE29+AG29</f>
        <v>5</v>
      </c>
      <c r="AJ29" s="59">
        <f t="shared" si="5"/>
        <v>3.5</v>
      </c>
      <c r="AK29" s="60">
        <f t="shared" si="1"/>
        <v>0.7</v>
      </c>
    </row>
    <row r="30" spans="2:38" s="67" customFormat="1" ht="92.4" customHeight="1" x14ac:dyDescent="0.25">
      <c r="B30" s="253"/>
      <c r="C30" s="253"/>
      <c r="D30" s="57">
        <v>41</v>
      </c>
      <c r="E30" s="42" t="s">
        <v>229</v>
      </c>
      <c r="F30" s="57">
        <v>2</v>
      </c>
      <c r="G30" s="56" t="s">
        <v>226</v>
      </c>
      <c r="H30" s="56" t="s">
        <v>230</v>
      </c>
      <c r="I30" s="166" t="s">
        <v>231</v>
      </c>
      <c r="J30" s="56" t="s">
        <v>68</v>
      </c>
      <c r="K30" s="25"/>
      <c r="L30" s="25"/>
      <c r="M30" s="25"/>
      <c r="N30" s="25"/>
      <c r="O30" s="25"/>
      <c r="P30" s="25"/>
      <c r="Q30" s="26"/>
      <c r="R30" s="26"/>
      <c r="S30" s="26"/>
      <c r="T30" s="26"/>
      <c r="U30" s="103"/>
      <c r="V30" s="26">
        <v>0</v>
      </c>
      <c r="W30" s="26"/>
      <c r="X30" s="26"/>
      <c r="Y30" s="80">
        <v>2</v>
      </c>
      <c r="Z30" s="26">
        <v>2</v>
      </c>
      <c r="AA30" s="210"/>
      <c r="AB30" s="206">
        <v>0</v>
      </c>
      <c r="AC30" s="26"/>
      <c r="AD30" s="172"/>
      <c r="AE30" s="103"/>
      <c r="AF30" s="172"/>
      <c r="AG30" s="26"/>
      <c r="AH30" s="172"/>
      <c r="AI30" s="58">
        <f t="shared" si="5"/>
        <v>2</v>
      </c>
      <c r="AJ30" s="59">
        <f t="shared" si="5"/>
        <v>2</v>
      </c>
      <c r="AK30" s="60">
        <f t="shared" si="1"/>
        <v>1</v>
      </c>
    </row>
    <row r="31" spans="2:38" s="46" customFormat="1" ht="31.5" customHeight="1" x14ac:dyDescent="0.25">
      <c r="B31" s="244" t="s">
        <v>256</v>
      </c>
      <c r="C31" s="298"/>
      <c r="D31" s="299"/>
      <c r="E31" s="302" t="s">
        <v>56</v>
      </c>
      <c r="F31" s="302"/>
      <c r="G31" s="302"/>
      <c r="H31" s="302"/>
      <c r="I31" s="302"/>
      <c r="J31" s="302"/>
      <c r="K31" s="44">
        <f t="shared" ref="K31:AJ31" si="6">SUM(K13:K30)</f>
        <v>0</v>
      </c>
      <c r="L31" s="44">
        <f t="shared" si="6"/>
        <v>0</v>
      </c>
      <c r="M31" s="75">
        <f t="shared" si="6"/>
        <v>0</v>
      </c>
      <c r="N31" s="76">
        <f t="shared" si="6"/>
        <v>0</v>
      </c>
      <c r="O31" s="75">
        <f t="shared" si="6"/>
        <v>0.5</v>
      </c>
      <c r="P31" s="76">
        <f t="shared" si="6"/>
        <v>0.5</v>
      </c>
      <c r="Q31" s="75">
        <f t="shared" si="6"/>
        <v>3</v>
      </c>
      <c r="R31" s="76">
        <f t="shared" si="6"/>
        <v>3</v>
      </c>
      <c r="S31" s="75">
        <f t="shared" si="6"/>
        <v>5.5</v>
      </c>
      <c r="T31" s="76">
        <f t="shared" si="6"/>
        <v>3.5</v>
      </c>
      <c r="U31" s="75">
        <f t="shared" si="6"/>
        <v>2.5</v>
      </c>
      <c r="V31" s="76">
        <f t="shared" si="6"/>
        <v>5.5</v>
      </c>
      <c r="W31" s="75">
        <f t="shared" si="6"/>
        <v>4</v>
      </c>
      <c r="X31" s="76">
        <f t="shared" si="6"/>
        <v>4</v>
      </c>
      <c r="Y31" s="75">
        <f t="shared" si="6"/>
        <v>3.5</v>
      </c>
      <c r="Z31" s="76">
        <f t="shared" si="6"/>
        <v>2.5</v>
      </c>
      <c r="AA31" s="75">
        <f t="shared" si="6"/>
        <v>1.5</v>
      </c>
      <c r="AB31" s="76">
        <f t="shared" si="6"/>
        <v>1.5</v>
      </c>
      <c r="AC31" s="75">
        <f t="shared" si="6"/>
        <v>2</v>
      </c>
      <c r="AD31" s="76">
        <f t="shared" si="6"/>
        <v>0</v>
      </c>
      <c r="AE31" s="75">
        <f t="shared" si="6"/>
        <v>1.5</v>
      </c>
      <c r="AF31" s="76">
        <f t="shared" si="6"/>
        <v>0</v>
      </c>
      <c r="AG31" s="75">
        <f t="shared" si="6"/>
        <v>0.5</v>
      </c>
      <c r="AH31" s="76">
        <f t="shared" si="6"/>
        <v>0</v>
      </c>
      <c r="AI31" s="155">
        <f t="shared" si="6"/>
        <v>24.5</v>
      </c>
      <c r="AJ31" s="75">
        <f t="shared" si="6"/>
        <v>20.5</v>
      </c>
      <c r="AK31" s="45">
        <f>AVERAGE(AK13:AK30)</f>
        <v>0.88333333333333319</v>
      </c>
    </row>
    <row r="32" spans="2:38" s="46" customFormat="1" ht="31.5" customHeight="1" x14ac:dyDescent="0.25">
      <c r="B32" s="246"/>
      <c r="C32" s="300"/>
      <c r="D32" s="301"/>
      <c r="E32" s="302" t="s">
        <v>257</v>
      </c>
      <c r="F32" s="302"/>
      <c r="G32" s="302"/>
      <c r="H32" s="302"/>
      <c r="I32" s="302"/>
      <c r="J32" s="302"/>
      <c r="K32" s="44">
        <f>SUM(K13:K31)</f>
        <v>0</v>
      </c>
      <c r="L32" s="44">
        <f>SUM(L13:L31)</f>
        <v>0</v>
      </c>
      <c r="M32" s="75">
        <f>+M31</f>
        <v>0</v>
      </c>
      <c r="N32" s="76">
        <f>+N31</f>
        <v>0</v>
      </c>
      <c r="O32" s="75">
        <f>+O31+M32</f>
        <v>0.5</v>
      </c>
      <c r="P32" s="76">
        <f>+P31+N32</f>
        <v>0.5</v>
      </c>
      <c r="Q32" s="75">
        <f>+Q31+O32</f>
        <v>3.5</v>
      </c>
      <c r="R32" s="76">
        <f>+R31+P32</f>
        <v>3.5</v>
      </c>
      <c r="S32" s="75">
        <f>Q32+S31</f>
        <v>9</v>
      </c>
      <c r="T32" s="76">
        <f t="shared" ref="T32:AH32" si="7">+R32+T31</f>
        <v>7</v>
      </c>
      <c r="U32" s="75">
        <f t="shared" si="7"/>
        <v>11.5</v>
      </c>
      <c r="V32" s="76">
        <f t="shared" si="7"/>
        <v>12.5</v>
      </c>
      <c r="W32" s="75">
        <f t="shared" si="7"/>
        <v>15.5</v>
      </c>
      <c r="X32" s="76">
        <f t="shared" si="7"/>
        <v>16.5</v>
      </c>
      <c r="Y32" s="75">
        <f t="shared" si="7"/>
        <v>19</v>
      </c>
      <c r="Z32" s="76">
        <f t="shared" si="7"/>
        <v>19</v>
      </c>
      <c r="AA32" s="75">
        <f t="shared" si="7"/>
        <v>20.5</v>
      </c>
      <c r="AB32" s="76">
        <f t="shared" si="7"/>
        <v>20.5</v>
      </c>
      <c r="AC32" s="75">
        <f t="shared" si="7"/>
        <v>22.5</v>
      </c>
      <c r="AD32" s="76">
        <f t="shared" si="7"/>
        <v>20.5</v>
      </c>
      <c r="AE32" s="75">
        <f t="shared" si="7"/>
        <v>24</v>
      </c>
      <c r="AF32" s="76">
        <f t="shared" si="7"/>
        <v>20.5</v>
      </c>
      <c r="AG32" s="75">
        <f t="shared" si="7"/>
        <v>24.5</v>
      </c>
      <c r="AH32" s="76">
        <f t="shared" si="7"/>
        <v>20.5</v>
      </c>
      <c r="AI32" s="295"/>
      <c r="AJ32" s="296"/>
      <c r="AK32" s="29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306" t="s">
        <v>20</v>
      </c>
      <c r="C40" s="306"/>
      <c r="D40" s="306"/>
      <c r="E40" s="306"/>
      <c r="F40" s="306"/>
      <c r="G40" s="306"/>
      <c r="H40" s="306"/>
      <c r="I40" s="306"/>
      <c r="J40" s="306"/>
      <c r="K40" s="306"/>
      <c r="L40" s="306"/>
      <c r="M40" s="306"/>
      <c r="N40" s="306"/>
      <c r="O40" s="306"/>
      <c r="P40" s="306"/>
    </row>
    <row r="41" spans="2:35" ht="15" x14ac:dyDescent="0.25">
      <c r="J41" s="47"/>
    </row>
    <row r="42" spans="2:35" ht="15" x14ac:dyDescent="0.25">
      <c r="J42" s="47"/>
    </row>
    <row r="43" spans="2:35" ht="15" x14ac:dyDescent="0.25">
      <c r="E43" s="107"/>
      <c r="J43" s="47"/>
    </row>
  </sheetData>
  <sheetProtection algorithmName="SHA-512" hashValue="jqvOhv9dkCPUankSNs3VsnCZ6qm4vkGvNAzG9wh9LmnBwZvlfwbiQsBnS2fDfR866anvjpyli4FBCXaSmdCY5g==" saltValue="gpvdzGnqHq5hcUmmqM4x5g==" spinCount="100000" sheet="1" objects="1" scenarios="1"/>
  <mergeCells count="43">
    <mergeCell ref="AI32:AK32"/>
    <mergeCell ref="B40:P40"/>
    <mergeCell ref="B29:B30"/>
    <mergeCell ref="C29:C30"/>
    <mergeCell ref="B31:B32"/>
    <mergeCell ref="C31:D32"/>
    <mergeCell ref="E31:J31"/>
    <mergeCell ref="E32:J32"/>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29:P29">
    <cfRule type="cellIs" dxfId="24" priority="1" operator="greaterThan">
      <formula>"O"</formula>
    </cfRule>
  </conditionalFormatting>
  <conditionalFormatting sqref="Q13:AH18 Q20:AH25 R26:AH26 R19:AH19">
    <cfRule type="cellIs" dxfId="23" priority="5" operator="greaterThan">
      <formula>"O"</formula>
    </cfRule>
  </conditionalFormatting>
  <conditionalFormatting sqref="Q27:AH30">
    <cfRule type="cellIs" dxfId="22" priority="3" operator="greaterThan">
      <formula>"O"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f133fd0229160d730463cc8c1fd840f3">
  <xsd:schema xmlns:xsd="http://www.w3.org/2001/XMLSchema" xmlns:xs="http://www.w3.org/2001/XMLSchema" xmlns:p="http://schemas.microsoft.com/office/2006/metadata/properties" xmlns:ns2="de7cbed7-4433-4d5f-8d95-724b17c5a930" xmlns:ns3="8a80b45c-8ee5-45d0-8a20-944e7e4f9c3c" targetNamespace="http://schemas.microsoft.com/office/2006/metadata/properties" ma:root="true" ma:fieldsID="1c1843902622de93b86fed9d420891f9" ns2:_="" ns3:_="">
    <xsd:import namespace="de7cbed7-4433-4d5f-8d95-724b17c5a930"/>
    <xsd:import namespace="8a80b45c-8ee5-45d0-8a20-944e7e4f9c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01a4c6a-309e-4b98-a3f8-9f3842494307}"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a80b45c-8ee5-45d0-8a20-944e7e4f9c3c">
      <UserInfo>
        <DisplayName>Aura Lizeth Lerma Zambrano</DisplayName>
        <AccountId>10</AccountId>
        <AccountType/>
      </UserInfo>
      <UserInfo>
        <DisplayName>Eddy Giovanni Contreras Robayo</DisplayName>
        <AccountId>11</AccountId>
        <AccountType/>
      </UserInfo>
      <UserInfo>
        <DisplayName>Angela Natalia Espinosa Español</DisplayName>
        <AccountId>12</AccountId>
        <AccountType/>
      </UserInfo>
      <UserInfo>
        <DisplayName>Dayanna Marisol Rodríguez Castro</DisplayName>
        <AccountId>13</AccountId>
        <AccountType/>
      </UserInfo>
      <UserInfo>
        <DisplayName>Michael Steve Parra Rodriguez</DisplayName>
        <AccountId>14</AccountId>
        <AccountType/>
      </UserInfo>
      <UserInfo>
        <DisplayName>Carlos Ivan Rueda Blanco</DisplayName>
        <AccountId>15</AccountId>
        <AccountType/>
      </UserInfo>
      <UserInfo>
        <DisplayName>Jairo Fabián Triviño Maldonado</DisplayName>
        <AccountId>16</AccountId>
        <AccountType/>
      </UserInfo>
      <UserInfo>
        <DisplayName>Clara Mónica Puentes Latorre</DisplayName>
        <AccountId>17</AccountId>
        <AccountType/>
      </UserInfo>
      <UserInfo>
        <DisplayName>Cesar Mauricio Montenegro Gonzalez</DisplayName>
        <AccountId>18</AccountId>
        <AccountType/>
      </UserInfo>
      <UserInfo>
        <DisplayName>Ana Ingrid Vargas Amaya</DisplayName>
        <AccountId>19</AccountId>
        <AccountType/>
      </UserInfo>
      <UserInfo>
        <DisplayName>Maria Isabel Boada Espitia</DisplayName>
        <AccountId>20</AccountId>
        <AccountType/>
      </UserInfo>
      <UserInfo>
        <DisplayName>Frinet Milena Sanchez Guerrero</DisplayName>
        <AccountId>21</AccountId>
        <AccountType/>
      </UserInfo>
      <UserInfo>
        <DisplayName>Daniel Esteban Mateus Velez</DisplayName>
        <AccountId>22</AccountId>
        <AccountType/>
      </UserInfo>
      <UserInfo>
        <DisplayName>Diego Leiva Cruz</DisplayName>
        <AccountId>23</AccountId>
        <AccountType/>
      </UserInfo>
      <UserInfo>
        <DisplayName>Nubia Edith Diaz Sierra</DisplayName>
        <AccountId>24</AccountId>
        <AccountType/>
      </UserInfo>
      <UserInfo>
        <DisplayName>Norma Constanza Murillo Rojas</DisplayName>
        <AccountId>25</AccountId>
        <AccountType/>
      </UserInfo>
      <UserInfo>
        <DisplayName>Angiee Nathalia Torres Triana</DisplayName>
        <AccountId>26</AccountId>
        <AccountType/>
      </UserInfo>
      <UserInfo>
        <DisplayName>Gilma Diana Rodríguez Corredor</DisplayName>
        <AccountId>27</AccountId>
        <AccountType/>
      </UserInfo>
      <UserInfo>
        <DisplayName>Juan Carlos Herrera Dorado</DisplayName>
        <AccountId>28</AccountId>
        <AccountType/>
      </UserInfo>
      <UserInfo>
        <DisplayName>Heyda Lizeth Sánchez Valero</DisplayName>
        <AccountId>29</AccountId>
        <AccountType/>
      </UserInfo>
      <UserInfo>
        <DisplayName>Camilo Andres Barrera Sanchez</DisplayName>
        <AccountId>30</AccountId>
        <AccountType/>
      </UserInfo>
      <UserInfo>
        <DisplayName>Oscar David Pinzon Plazas</DisplayName>
        <AccountId>31</AccountId>
        <AccountType/>
      </UserInfo>
      <UserInfo>
        <DisplayName>Nestor Alfonso Samudio Solano</DisplayName>
        <AccountId>32</AccountId>
        <AccountType/>
      </UserInfo>
      <UserInfo>
        <DisplayName>Jhon Jairo Torres Palacio</DisplayName>
        <AccountId>33</AccountId>
        <AccountType/>
      </UserInfo>
      <UserInfo>
        <DisplayName>Carlos Orlando León Valenzuela</DisplayName>
        <AccountId>34</AccountId>
        <AccountType/>
      </UserInfo>
    </SharedWithUsers>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382F24-A149-4E36-BF02-AA88D9D4B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cbed7-4433-4d5f-8d95-724b17c5a930"/>
    <ds:schemaRef ds:uri="8a80b45c-8ee5-45d0-8a20-944e7e4f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6142D-5FCF-4F0B-B848-A9BD31BC6C55}">
  <ds:schemaRef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8a80b45c-8ee5-45d0-8a20-944e7e4f9c3c"/>
    <ds:schemaRef ds:uri="http://purl.org/dc/dcmitype/"/>
    <ds:schemaRef ds:uri="de7cbed7-4433-4d5f-8d95-724b17c5a93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1D4C80-09C1-4D50-8E0C-ACFB50ECD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01-PL-01 (Pág 1 de 2)</vt:lpstr>
      <vt:lpstr>01-PL-01 (Pág 2 de 2)</vt:lpstr>
      <vt:lpstr>Seguimiento</vt:lpstr>
      <vt:lpstr>01-Direccionamiento Estratégico</vt:lpstr>
      <vt:lpstr>02-G.Conocimiento e Innovación</vt:lpstr>
      <vt:lpstr>03-Direccionamiento TIC</vt:lpstr>
      <vt:lpstr>04-Comunicación Estratégica</vt:lpstr>
      <vt:lpstr>05-Promoción Defensa Derechos</vt:lpstr>
      <vt:lpstr>06-Prevención Control Función P</vt:lpstr>
      <vt:lpstr>07-Potestad Disciplinaria</vt:lpstr>
      <vt:lpstr>08-Gestión Talento Humano</vt:lpstr>
      <vt:lpstr>09-Gestión Administrativa</vt:lpstr>
      <vt:lpstr>10-Gestión Financiera</vt:lpstr>
      <vt:lpstr>11-Gestión Contractual</vt:lpstr>
      <vt:lpstr>12-Gestión Documental</vt:lpstr>
      <vt:lpstr>13-Gestión  Jurídica</vt:lpstr>
      <vt:lpstr>14-Servicio al Usuario</vt:lpstr>
      <vt:lpstr>15-Control Disciplinario Intern</vt:lpstr>
      <vt:lpstr>16-Evaluación y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Omaira Morales</dc:creator>
  <cp:keywords/>
  <dc:description/>
  <cp:lastModifiedBy>Omaira Morales</cp:lastModifiedBy>
  <cp:revision/>
  <dcterms:created xsi:type="dcterms:W3CDTF">2020-02-06T18:35:20Z</dcterms:created>
  <dcterms:modified xsi:type="dcterms:W3CDTF">2023-10-20T05:37:39Z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