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8.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9.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0.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11.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12.xml" ContentType="application/vnd.openxmlformats-officedocument.drawing+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omments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D:\DireccionPlaneacionOMR\1-POA\POA2025\Seguimiento_TRIM1-2025\PublicaciónPOA_TRIM_1\"/>
    </mc:Choice>
  </mc:AlternateContent>
  <xr:revisionPtr revIDLastSave="0" documentId="13_ncr:1_{3C684635-2A89-47FE-830C-B84DE22307B4}" xr6:coauthVersionLast="45" xr6:coauthVersionMax="45" xr10:uidLastSave="{00000000-0000-0000-0000-000000000000}"/>
  <workbookProtection workbookAlgorithmName="SHA-512" workbookHashValue="hmL6tywnGn7Rv2DG7GxjR9ifGtGMnW88x0byLmI1MuOpK90GIuGRaFmb5JazLh2mHJh+41xBB/L228/c3pXHhQ==" workbookSaltValue="b+2NOuVWtD4/OCqSS6vwJg==" workbookSpinCount="100000" lockStructure="1"/>
  <bookViews>
    <workbookView xWindow="-108" yWindow="-108" windowWidth="23256" windowHeight="12576" firstSheet="13" activeTab="17" xr2:uid="{00000000-000D-0000-FFFF-FFFF00000000}"/>
  </bookViews>
  <sheets>
    <sheet name="Listas-N" sheetId="58" state="hidden" r:id="rId1"/>
    <sheet name="Listas" sheetId="66" state="hidden" r:id="rId2"/>
    <sheet name="Rango indicadores" sheetId="67" state="hidden" r:id="rId3"/>
    <sheet name="4-Grado Cum Objetivos Est &amp; Cal" sheetId="74" state="hidden" r:id="rId4"/>
    <sheet name="3-Grado Cump Metas Estratégicas" sheetId="73" state="hidden" r:id="rId5"/>
    <sheet name="2- Resumen Ejec PEI 2024" sheetId="72" state="hidden" r:id="rId6"/>
    <sheet name="1-Infor Det Sgto PEI 2024-2028 " sheetId="71" state="hidden" r:id="rId7"/>
    <sheet name="4.Segto Medición POA 2025 T3" sheetId="63" state="hidden" r:id="rId8"/>
    <sheet name="Matriz PEI 2024-2028" sheetId="70" state="hidden" r:id="rId9"/>
    <sheet name="4.Segto Medición POA 2025 T4" sheetId="61" state="hidden" r:id="rId10"/>
    <sheet name="3.Resum Desemp Procesos POA T4" sheetId="68" state="hidden" r:id="rId11"/>
    <sheet name="3.Resum Desemp Procesos POA T2" sheetId="76" state="hidden" r:id="rId12"/>
    <sheet name="4.Segto Medición POA 2025 T1" sheetId="78" r:id="rId13"/>
    <sheet name="3.Desemp Promed Procesos POA T1" sheetId="75" r:id="rId14"/>
    <sheet name="3.Resum Desemp Procesos POA T3" sheetId="64" state="hidden" r:id="rId15"/>
    <sheet name="4.Segto Medición POA 2025 T2" sheetId="77" state="hidden" r:id="rId16"/>
    <sheet name="2.Infor Detallado Desempeño POA" sheetId="65" r:id="rId17"/>
    <sheet name="1.Informe Seguimiento POA 2025" sheetId="60" r:id="rId18"/>
    <sheet name="Anexo 1. 01-FR-03 POA INSTITUC." sheetId="38" r:id="rId19"/>
    <sheet name="01-DIR. ESTRATÉGICO 2025" sheetId="43" r:id="rId20"/>
    <sheet name="02-G. CONOCIMIENTO INNOV 2025" sheetId="46" r:id="rId21"/>
    <sheet name="03-DIRECIONAMIENTO TIC 2025" sheetId="45" r:id="rId22"/>
    <sheet name="04-COMUNICACIÓN ESTRATÉGIC 2025" sheetId="44" r:id="rId23"/>
    <sheet name="14-SERVICIO AL USUARIO2025" sheetId="52" r:id="rId24"/>
    <sheet name="05-PROM DEFENSA DDHH 2025" sheetId="37" r:id="rId25"/>
    <sheet name="06-PREV CTRL FUN PÚBLICA 2025" sheetId="48" r:id="rId26"/>
    <sheet name="07-POTESTAD DISCIPLINARIA 2025" sheetId="49" r:id="rId27"/>
    <sheet name="08-G. TALENTO HUMANO 2025" sheetId="50" r:id="rId28"/>
    <sheet name="09-GESTIÓN ADMINISTRATIVA 2025" sheetId="53" r:id="rId29"/>
    <sheet name="10-GESTIÓN FINANCIERA 2025" sheetId="54" r:id="rId30"/>
    <sheet name="11-GESTIÓN CONTRACTUAL 2025" sheetId="55" r:id="rId31"/>
    <sheet name="12-GESTIÓN DOCUMENTAL 2025" sheetId="57" r:id="rId32"/>
    <sheet name="13-GESTIÓN JURÍDICA 2025" sheetId="51" r:id="rId33"/>
    <sheet name="15-CTROL DISCIPLINARIO INT 2025" sheetId="47" r:id="rId34"/>
    <sheet name="16-EVALUACIÓN Y SEGUIMIENTO2025" sheetId="59" r:id="rId35"/>
    <sheet name="Instrucciones Dil (Pág 3 de 3)" sheetId="39" state="hidden"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xlnm._FilterDatabase" localSheetId="17" hidden="1">'1.Informe Seguimiento POA 2025'!$B$10:$AC$95</definedName>
    <definedName name="MATAS1">[1]Hoja1!$B$3:$B$16</definedName>
    <definedName name="METAS">[2]Hoja1!$B$3:$B$16</definedName>
    <definedName name="OBJE">#REF!</definedName>
    <definedName name="OBJETIVO">[2]Hoja1!$A$3:$A$8</definedName>
    <definedName name="Objetiv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4" i="77" l="1"/>
  <c r="G53" i="77"/>
  <c r="G52" i="77"/>
  <c r="G51" i="77"/>
  <c r="G50" i="77"/>
  <c r="G49" i="77"/>
  <c r="G48" i="77"/>
  <c r="G47" i="77"/>
  <c r="H47" i="77" s="1"/>
  <c r="G46" i="77"/>
  <c r="G45" i="77"/>
  <c r="H45" i="77" s="1"/>
  <c r="G44" i="77"/>
  <c r="G43" i="77"/>
  <c r="G55" i="77" s="1"/>
  <c r="E60" i="77" s="1"/>
  <c r="G42" i="77"/>
  <c r="G41" i="77"/>
  <c r="G40" i="77"/>
  <c r="G39" i="77"/>
  <c r="F54" i="77"/>
  <c r="E54" i="77"/>
  <c r="D54" i="77"/>
  <c r="H54" i="77" s="1"/>
  <c r="F53" i="77"/>
  <c r="E53" i="77"/>
  <c r="D53" i="77"/>
  <c r="H53" i="77" s="1"/>
  <c r="F52" i="77"/>
  <c r="E52" i="77"/>
  <c r="D52" i="77"/>
  <c r="F51" i="77"/>
  <c r="E51" i="77"/>
  <c r="D51" i="77"/>
  <c r="F50" i="77"/>
  <c r="E50" i="77"/>
  <c r="D50" i="77"/>
  <c r="F49" i="77"/>
  <c r="E49" i="77"/>
  <c r="D49" i="77"/>
  <c r="H49" i="77" s="1"/>
  <c r="F48" i="77"/>
  <c r="E48" i="77"/>
  <c r="D48" i="77"/>
  <c r="F47" i="77"/>
  <c r="E47" i="77"/>
  <c r="D47" i="77"/>
  <c r="F46" i="77"/>
  <c r="E46" i="77"/>
  <c r="D46" i="77"/>
  <c r="F45" i="77"/>
  <c r="E45" i="77"/>
  <c r="D45" i="77"/>
  <c r="F44" i="77"/>
  <c r="E44" i="77"/>
  <c r="D44" i="77"/>
  <c r="F43" i="77"/>
  <c r="E43" i="77"/>
  <c r="D43" i="77"/>
  <c r="F42" i="77"/>
  <c r="E42" i="77"/>
  <c r="D42" i="77"/>
  <c r="H42" i="77" s="1"/>
  <c r="F41" i="77"/>
  <c r="E41" i="77"/>
  <c r="D41" i="77"/>
  <c r="H41" i="77" s="1"/>
  <c r="F40" i="77"/>
  <c r="F55" i="77" s="1"/>
  <c r="E59" i="77" s="1"/>
  <c r="E40" i="77"/>
  <c r="D40" i="77"/>
  <c r="F39" i="77"/>
  <c r="E39" i="77"/>
  <c r="D39" i="77"/>
  <c r="G25" i="77"/>
  <c r="F25" i="77"/>
  <c r="E25" i="77"/>
  <c r="D25" i="77"/>
  <c r="H25" i="77" s="1"/>
  <c r="G24" i="77"/>
  <c r="F24" i="77"/>
  <c r="E24" i="77"/>
  <c r="D24" i="77"/>
  <c r="H24" i="77" s="1"/>
  <c r="G23" i="77"/>
  <c r="F23" i="77"/>
  <c r="E23" i="77"/>
  <c r="D23" i="77"/>
  <c r="G22" i="77"/>
  <c r="F22" i="77"/>
  <c r="E22" i="77"/>
  <c r="D22" i="77"/>
  <c r="H22" i="77" s="1"/>
  <c r="G21" i="77"/>
  <c r="F21" i="77"/>
  <c r="E21" i="77"/>
  <c r="D21" i="77"/>
  <c r="H21" i="77" s="1"/>
  <c r="G20" i="77"/>
  <c r="F20" i="77"/>
  <c r="E20" i="77"/>
  <c r="D20" i="77"/>
  <c r="G19" i="77"/>
  <c r="F19" i="77"/>
  <c r="E19" i="77"/>
  <c r="D19" i="77"/>
  <c r="G18" i="77"/>
  <c r="F18" i="77"/>
  <c r="E18" i="77"/>
  <c r="D18" i="77"/>
  <c r="H18" i="77" s="1"/>
  <c r="G17" i="77"/>
  <c r="F17" i="77"/>
  <c r="E17" i="77"/>
  <c r="D17" i="77"/>
  <c r="G16" i="77"/>
  <c r="F16" i="77"/>
  <c r="E16" i="77"/>
  <c r="D16" i="77"/>
  <c r="H16" i="77" s="1"/>
  <c r="G15" i="77"/>
  <c r="F15" i="77"/>
  <c r="E15" i="77"/>
  <c r="D15" i="77"/>
  <c r="H15" i="77" s="1"/>
  <c r="G14" i="77"/>
  <c r="F14" i="77"/>
  <c r="E14" i="77"/>
  <c r="D14" i="77"/>
  <c r="G13" i="77"/>
  <c r="F13" i="77"/>
  <c r="E13" i="77"/>
  <c r="D13" i="77"/>
  <c r="G12" i="77"/>
  <c r="F12" i="77"/>
  <c r="E12" i="77"/>
  <c r="D12" i="77"/>
  <c r="H12" i="77" s="1"/>
  <c r="G11" i="77"/>
  <c r="F11" i="77"/>
  <c r="E11" i="77"/>
  <c r="D11" i="77"/>
  <c r="G10" i="77"/>
  <c r="F10" i="77"/>
  <c r="E10" i="77"/>
  <c r="D10" i="77"/>
  <c r="H19" i="77"/>
  <c r="G26" i="77"/>
  <c r="E31" i="77" s="1"/>
  <c r="H13" i="77"/>
  <c r="G54" i="78"/>
  <c r="G53" i="78"/>
  <c r="G52" i="78"/>
  <c r="G51" i="78"/>
  <c r="G50" i="78"/>
  <c r="G49" i="78"/>
  <c r="G48" i="78"/>
  <c r="G47" i="78"/>
  <c r="G46" i="78"/>
  <c r="G45" i="78"/>
  <c r="G44" i="78"/>
  <c r="G43" i="78"/>
  <c r="G42" i="78"/>
  <c r="G41" i="78"/>
  <c r="G40" i="78"/>
  <c r="G39" i="78"/>
  <c r="F54" i="78"/>
  <c r="E54" i="78"/>
  <c r="D54" i="78"/>
  <c r="F53" i="78"/>
  <c r="E53" i="78"/>
  <c r="D53" i="78"/>
  <c r="F52" i="78"/>
  <c r="E52" i="78"/>
  <c r="D52" i="78"/>
  <c r="F51" i="78"/>
  <c r="E51" i="78"/>
  <c r="D51" i="78"/>
  <c r="F50" i="78"/>
  <c r="E50" i="78"/>
  <c r="D50" i="78"/>
  <c r="F49" i="78"/>
  <c r="E49" i="78"/>
  <c r="D49" i="78"/>
  <c r="F48" i="78"/>
  <c r="E48" i="78"/>
  <c r="D48" i="78"/>
  <c r="F47" i="78"/>
  <c r="E47" i="78"/>
  <c r="D47" i="78"/>
  <c r="F46" i="78"/>
  <c r="E46" i="78"/>
  <c r="D46" i="78"/>
  <c r="F45" i="78"/>
  <c r="E45" i="78"/>
  <c r="D45" i="78"/>
  <c r="F44" i="78"/>
  <c r="E44" i="78"/>
  <c r="D44" i="78"/>
  <c r="F43" i="78"/>
  <c r="E43" i="78"/>
  <c r="D43" i="78"/>
  <c r="F42" i="78"/>
  <c r="E42" i="78"/>
  <c r="D42" i="78"/>
  <c r="F41" i="78"/>
  <c r="E41" i="78"/>
  <c r="D41" i="78"/>
  <c r="F40" i="78"/>
  <c r="E40" i="78"/>
  <c r="D40" i="78"/>
  <c r="F39" i="78"/>
  <c r="E39" i="78"/>
  <c r="D39" i="78"/>
  <c r="F79" i="77"/>
  <c r="E79" i="77"/>
  <c r="D79" i="77"/>
  <c r="C79" i="77"/>
  <c r="C25" i="77" s="1"/>
  <c r="F78" i="77"/>
  <c r="E78" i="77"/>
  <c r="D78" i="77"/>
  <c r="C78" i="77"/>
  <c r="C24" i="77" s="1"/>
  <c r="F77" i="77"/>
  <c r="E77" i="77"/>
  <c r="D77" i="77"/>
  <c r="C77" i="77"/>
  <c r="F76" i="77"/>
  <c r="E76" i="77"/>
  <c r="D76" i="77"/>
  <c r="C76" i="77"/>
  <c r="C51" i="77" s="1"/>
  <c r="F75" i="77"/>
  <c r="E75" i="77"/>
  <c r="D75" i="77"/>
  <c r="C75" i="77"/>
  <c r="C21" i="77" s="1"/>
  <c r="F74" i="77"/>
  <c r="E74" i="77"/>
  <c r="D74" i="77"/>
  <c r="C74" i="77"/>
  <c r="C20" i="77" s="1"/>
  <c r="F73" i="77"/>
  <c r="E73" i="77"/>
  <c r="D73" i="77"/>
  <c r="C73" i="77"/>
  <c r="C48" i="77" s="1"/>
  <c r="F72" i="77"/>
  <c r="E72" i="77"/>
  <c r="D72" i="77"/>
  <c r="C72" i="77"/>
  <c r="C47" i="77" s="1"/>
  <c r="F71" i="77"/>
  <c r="E71" i="77"/>
  <c r="D71" i="77"/>
  <c r="C71" i="77"/>
  <c r="C46" i="77" s="1"/>
  <c r="F70" i="77"/>
  <c r="E70" i="77"/>
  <c r="D70" i="77"/>
  <c r="C70" i="77"/>
  <c r="C16" i="77" s="1"/>
  <c r="F69" i="77"/>
  <c r="E69" i="77"/>
  <c r="D69" i="77"/>
  <c r="C69" i="77"/>
  <c r="C15" i="77" s="1"/>
  <c r="F68" i="77"/>
  <c r="E68" i="77"/>
  <c r="D68" i="77"/>
  <c r="C68" i="77"/>
  <c r="F67" i="77"/>
  <c r="E67" i="77"/>
  <c r="D67" i="77"/>
  <c r="C67" i="77"/>
  <c r="C13" i="77" s="1"/>
  <c r="F66" i="77"/>
  <c r="E66" i="77"/>
  <c r="D66" i="77"/>
  <c r="C66" i="77"/>
  <c r="C41" i="77" s="1"/>
  <c r="F65" i="77"/>
  <c r="E65" i="77"/>
  <c r="D65" i="77"/>
  <c r="C65" i="77"/>
  <c r="C40" i="77" s="1"/>
  <c r="F64" i="77"/>
  <c r="E64" i="77"/>
  <c r="D64" i="77"/>
  <c r="C64" i="77"/>
  <c r="C39" i="77" s="1"/>
  <c r="D60" i="77"/>
  <c r="D59" i="77"/>
  <c r="D58" i="77"/>
  <c r="D57" i="77"/>
  <c r="C52" i="77"/>
  <c r="C43" i="77"/>
  <c r="D31" i="77"/>
  <c r="D30" i="77"/>
  <c r="D29" i="77"/>
  <c r="D28" i="77"/>
  <c r="C23" i="77"/>
  <c r="C17" i="77"/>
  <c r="C14" i="77"/>
  <c r="C11" i="77"/>
  <c r="C8" i="77"/>
  <c r="C5" i="77"/>
  <c r="E37" i="77" s="1"/>
  <c r="G25" i="78"/>
  <c r="G24" i="78"/>
  <c r="G23" i="78"/>
  <c r="G22" i="78"/>
  <c r="G21" i="78"/>
  <c r="G20" i="78"/>
  <c r="G19" i="78"/>
  <c r="G18" i="78"/>
  <c r="G17" i="78"/>
  <c r="G16" i="78"/>
  <c r="G15" i="78"/>
  <c r="G14" i="78"/>
  <c r="G13" i="78"/>
  <c r="G12" i="78"/>
  <c r="F25" i="78"/>
  <c r="F24" i="78"/>
  <c r="F23" i="78"/>
  <c r="F22" i="78"/>
  <c r="F21" i="78"/>
  <c r="F20" i="78"/>
  <c r="F19" i="78"/>
  <c r="F18" i="78"/>
  <c r="F17" i="78"/>
  <c r="F16" i="78"/>
  <c r="F15" i="78"/>
  <c r="F14" i="78"/>
  <c r="F13" i="78"/>
  <c r="F12" i="78"/>
  <c r="E25" i="78"/>
  <c r="E24" i="78"/>
  <c r="E23" i="78"/>
  <c r="E22" i="78"/>
  <c r="E21" i="78"/>
  <c r="E20" i="78"/>
  <c r="E19" i="78"/>
  <c r="E18" i="78"/>
  <c r="E17" i="78"/>
  <c r="E16" i="78"/>
  <c r="E15" i="78"/>
  <c r="E14" i="78"/>
  <c r="E13" i="78"/>
  <c r="E12" i="78"/>
  <c r="D25" i="78"/>
  <c r="D24" i="78"/>
  <c r="D23" i="78"/>
  <c r="D22" i="78"/>
  <c r="D21" i="78"/>
  <c r="D20" i="78"/>
  <c r="D19" i="78"/>
  <c r="D18" i="78"/>
  <c r="D17" i="78"/>
  <c r="D16" i="78"/>
  <c r="D15" i="78"/>
  <c r="D14" i="78"/>
  <c r="D13" i="78"/>
  <c r="D12" i="78"/>
  <c r="G11" i="78"/>
  <c r="F11" i="78"/>
  <c r="E11" i="78"/>
  <c r="D11" i="78"/>
  <c r="G10" i="78"/>
  <c r="F10" i="78"/>
  <c r="E10" i="78"/>
  <c r="D10" i="78"/>
  <c r="C8" i="78"/>
  <c r="C5" i="78"/>
  <c r="E37" i="78" s="1"/>
  <c r="F79" i="78"/>
  <c r="E79" i="78"/>
  <c r="D79" i="78"/>
  <c r="C79" i="78"/>
  <c r="C25" i="78" s="1"/>
  <c r="F78" i="78"/>
  <c r="E78" i="78"/>
  <c r="D78" i="78"/>
  <c r="C78" i="78"/>
  <c r="C53" i="78" s="1"/>
  <c r="F77" i="78"/>
  <c r="E77" i="78"/>
  <c r="D77" i="78"/>
  <c r="C77" i="78"/>
  <c r="C23" i="78" s="1"/>
  <c r="F76" i="78"/>
  <c r="E76" i="78"/>
  <c r="D76" i="78"/>
  <c r="C76" i="78"/>
  <c r="C51" i="78" s="1"/>
  <c r="F75" i="78"/>
  <c r="E75" i="78"/>
  <c r="D75" i="78"/>
  <c r="C75" i="78"/>
  <c r="C50" i="78" s="1"/>
  <c r="F74" i="78"/>
  <c r="E74" i="78"/>
  <c r="D74" i="78"/>
  <c r="C74" i="78"/>
  <c r="C20" i="78" s="1"/>
  <c r="F73" i="78"/>
  <c r="E73" i="78"/>
  <c r="D73" i="78"/>
  <c r="C73" i="78"/>
  <c r="C48" i="78" s="1"/>
  <c r="F72" i="78"/>
  <c r="E72" i="78"/>
  <c r="D72" i="78"/>
  <c r="C72" i="78"/>
  <c r="C18" i="78" s="1"/>
  <c r="F71" i="78"/>
  <c r="E71" i="78"/>
  <c r="D71" i="78"/>
  <c r="C71" i="78"/>
  <c r="C17" i="78" s="1"/>
  <c r="F70" i="78"/>
  <c r="E70" i="78"/>
  <c r="D70" i="78"/>
  <c r="C70" i="78"/>
  <c r="C45" i="78" s="1"/>
  <c r="F69" i="78"/>
  <c r="E69" i="78"/>
  <c r="D69" i="78"/>
  <c r="C69" i="78"/>
  <c r="C44" i="78" s="1"/>
  <c r="F68" i="78"/>
  <c r="E68" i="78"/>
  <c r="D68" i="78"/>
  <c r="C68" i="78"/>
  <c r="C43" i="78" s="1"/>
  <c r="F67" i="78"/>
  <c r="E67" i="78"/>
  <c r="D67" i="78"/>
  <c r="C67" i="78"/>
  <c r="C42" i="78" s="1"/>
  <c r="F66" i="78"/>
  <c r="E66" i="78"/>
  <c r="D66" i="78"/>
  <c r="C66" i="78"/>
  <c r="C41" i="78" s="1"/>
  <c r="F65" i="78"/>
  <c r="E65" i="78"/>
  <c r="D65" i="78"/>
  <c r="C65" i="78"/>
  <c r="C40" i="78" s="1"/>
  <c r="F64" i="78"/>
  <c r="E64" i="78"/>
  <c r="D64" i="78"/>
  <c r="C64" i="78"/>
  <c r="D60" i="78"/>
  <c r="D59" i="78"/>
  <c r="D58" i="78"/>
  <c r="D57" i="78"/>
  <c r="H42" i="78"/>
  <c r="D31" i="78"/>
  <c r="D30" i="78"/>
  <c r="D29" i="78"/>
  <c r="D28" i="78"/>
  <c r="K166" i="65"/>
  <c r="K159" i="65"/>
  <c r="K149" i="65"/>
  <c r="K142" i="65"/>
  <c r="K134" i="65"/>
  <c r="K126" i="65"/>
  <c r="K119" i="65"/>
  <c r="K104" i="65"/>
  <c r="K88" i="65"/>
  <c r="K77" i="65"/>
  <c r="K61" i="65"/>
  <c r="K45" i="65"/>
  <c r="K32" i="65"/>
  <c r="K20" i="65"/>
  <c r="K12" i="65"/>
  <c r="K53" i="65"/>
  <c r="M128" i="65"/>
  <c r="M129" i="65"/>
  <c r="M155" i="65"/>
  <c r="M151" i="65"/>
  <c r="M152" i="65"/>
  <c r="M153" i="65"/>
  <c r="M154" i="65"/>
  <c r="M49" i="65"/>
  <c r="F45" i="75" s="1"/>
  <c r="C12" i="75" s="1"/>
  <c r="M41" i="65"/>
  <c r="F44" i="75" s="1"/>
  <c r="C11" i="75" s="1"/>
  <c r="M28" i="65"/>
  <c r="F43" i="75" s="1"/>
  <c r="AA95" i="60"/>
  <c r="Z95" i="60"/>
  <c r="C37" i="75"/>
  <c r="C37" i="76"/>
  <c r="E59" i="76"/>
  <c r="F59" i="76"/>
  <c r="E60" i="76"/>
  <c r="F60" i="76"/>
  <c r="C24" i="76" s="1"/>
  <c r="E52" i="76"/>
  <c r="F52" i="76"/>
  <c r="E53" i="76"/>
  <c r="F53" i="76"/>
  <c r="E54" i="76"/>
  <c r="E58" i="76" s="1"/>
  <c r="F54" i="76"/>
  <c r="F58" i="76" s="1"/>
  <c r="E55" i="76"/>
  <c r="F55" i="76"/>
  <c r="C20" i="76" s="1"/>
  <c r="E56" i="76"/>
  <c r="F56" i="76"/>
  <c r="C21" i="76" s="1"/>
  <c r="E57" i="76"/>
  <c r="F57" i="76"/>
  <c r="C22" i="76" s="1"/>
  <c r="E48" i="76"/>
  <c r="F48" i="76"/>
  <c r="E49" i="76"/>
  <c r="F49" i="76"/>
  <c r="E50" i="76"/>
  <c r="F50" i="76"/>
  <c r="F51" i="76" s="1"/>
  <c r="F43" i="76"/>
  <c r="F44" i="76"/>
  <c r="F45" i="76"/>
  <c r="F46" i="76"/>
  <c r="E43" i="76"/>
  <c r="E44" i="76"/>
  <c r="E45" i="76"/>
  <c r="E46" i="76"/>
  <c r="D60" i="76"/>
  <c r="D59" i="76"/>
  <c r="D57" i="76"/>
  <c r="D56" i="76"/>
  <c r="D55" i="76"/>
  <c r="D54" i="76"/>
  <c r="D53" i="76"/>
  <c r="D52" i="76"/>
  <c r="D50" i="76"/>
  <c r="D49" i="76"/>
  <c r="D48" i="76"/>
  <c r="D31" i="76" s="1"/>
  <c r="D46" i="76"/>
  <c r="D30" i="76" s="1"/>
  <c r="D45" i="76"/>
  <c r="D44" i="76"/>
  <c r="D43" i="76"/>
  <c r="F42" i="76"/>
  <c r="E42" i="76"/>
  <c r="D42" i="76"/>
  <c r="C23" i="76"/>
  <c r="E61" i="76"/>
  <c r="D61" i="76"/>
  <c r="D58" i="76"/>
  <c r="E51" i="76"/>
  <c r="C15" i="76"/>
  <c r="C14" i="76"/>
  <c r="E31" i="76"/>
  <c r="E47" i="76"/>
  <c r="D47" i="76"/>
  <c r="C10" i="76"/>
  <c r="D40" i="76"/>
  <c r="D29" i="76" s="1"/>
  <c r="C34" i="76"/>
  <c r="F33" i="76"/>
  <c r="E33" i="76"/>
  <c r="D33" i="76"/>
  <c r="C33" i="76"/>
  <c r="C32" i="76"/>
  <c r="C31" i="76"/>
  <c r="F30" i="76"/>
  <c r="E30" i="76"/>
  <c r="C30" i="76"/>
  <c r="F29" i="76"/>
  <c r="C18" i="76"/>
  <c r="C13" i="76"/>
  <c r="C12" i="76"/>
  <c r="C11" i="76"/>
  <c r="C9" i="76"/>
  <c r="E60" i="75"/>
  <c r="F60" i="75"/>
  <c r="D60" i="75"/>
  <c r="E59" i="75"/>
  <c r="F59" i="75"/>
  <c r="D59" i="75"/>
  <c r="E57" i="75"/>
  <c r="D57" i="75"/>
  <c r="E56" i="75"/>
  <c r="F56" i="75"/>
  <c r="D56" i="75"/>
  <c r="E55" i="75"/>
  <c r="E58" i="75" s="1"/>
  <c r="F55" i="75"/>
  <c r="D55" i="75"/>
  <c r="E54" i="75"/>
  <c r="D54" i="75"/>
  <c r="E53" i="75"/>
  <c r="F53" i="75"/>
  <c r="D53" i="75"/>
  <c r="E52" i="75"/>
  <c r="F52" i="75"/>
  <c r="D52" i="75"/>
  <c r="E50" i="75"/>
  <c r="F50" i="75"/>
  <c r="D50" i="75"/>
  <c r="E49" i="75"/>
  <c r="F49" i="75"/>
  <c r="D49" i="75"/>
  <c r="E48" i="75"/>
  <c r="F48" i="75"/>
  <c r="D48" i="75"/>
  <c r="E46" i="75"/>
  <c r="F46" i="75"/>
  <c r="D46" i="75"/>
  <c r="E45" i="75"/>
  <c r="D45" i="75"/>
  <c r="E44" i="75"/>
  <c r="D44" i="75"/>
  <c r="D47" i="75" s="1"/>
  <c r="E43" i="75"/>
  <c r="D43" i="75"/>
  <c r="E42" i="75"/>
  <c r="F42" i="75"/>
  <c r="D42" i="75"/>
  <c r="D40" i="75"/>
  <c r="D29" i="75" s="1"/>
  <c r="C24" i="75"/>
  <c r="F61" i="75"/>
  <c r="E61" i="75"/>
  <c r="D61" i="75"/>
  <c r="D32" i="75"/>
  <c r="F51" i="75"/>
  <c r="E51" i="75"/>
  <c r="D51" i="75"/>
  <c r="C15" i="75"/>
  <c r="C14" i="75"/>
  <c r="E31" i="75"/>
  <c r="D31" i="75"/>
  <c r="E47" i="75"/>
  <c r="C34" i="75"/>
  <c r="F33" i="75"/>
  <c r="E33" i="75"/>
  <c r="D33" i="75"/>
  <c r="C33" i="75"/>
  <c r="C32" i="75"/>
  <c r="C31" i="75"/>
  <c r="E30" i="75"/>
  <c r="C30" i="75"/>
  <c r="F29" i="75"/>
  <c r="C21" i="75"/>
  <c r="C20" i="75"/>
  <c r="C18" i="75"/>
  <c r="C16" i="75"/>
  <c r="C13" i="75"/>
  <c r="C9" i="75"/>
  <c r="C10" i="77" l="1"/>
  <c r="F80" i="77"/>
  <c r="C19" i="77"/>
  <c r="H14" i="77"/>
  <c r="H17" i="77"/>
  <c r="H20" i="77"/>
  <c r="H23" i="77"/>
  <c r="I23" i="77" s="1"/>
  <c r="H51" i="77"/>
  <c r="I51" i="77" s="1"/>
  <c r="I49" i="77"/>
  <c r="C22" i="77"/>
  <c r="I22" i="77" s="1"/>
  <c r="C45" i="77"/>
  <c r="I45" i="77" s="1"/>
  <c r="E26" i="77"/>
  <c r="E29" i="77" s="1"/>
  <c r="D26" i="77"/>
  <c r="E28" i="77" s="1"/>
  <c r="D80" i="77"/>
  <c r="H48" i="77"/>
  <c r="I48" i="77" s="1"/>
  <c r="C49" i="77"/>
  <c r="F26" i="77"/>
  <c r="E30" i="77" s="1"/>
  <c r="E80" i="77"/>
  <c r="H40" i="77"/>
  <c r="I40" i="77" s="1"/>
  <c r="H52" i="77"/>
  <c r="I52" i="77" s="1"/>
  <c r="H43" i="77"/>
  <c r="I43" i="77" s="1"/>
  <c r="H50" i="77"/>
  <c r="I47" i="77"/>
  <c r="H46" i="77"/>
  <c r="I46" i="77" s="1"/>
  <c r="H44" i="77"/>
  <c r="I25" i="77"/>
  <c r="I14" i="77"/>
  <c r="I19" i="77"/>
  <c r="H11" i="77"/>
  <c r="I11" i="77" s="1"/>
  <c r="I20" i="77"/>
  <c r="I17" i="77"/>
  <c r="I24" i="77"/>
  <c r="C80" i="78"/>
  <c r="H23" i="78"/>
  <c r="C15" i="78"/>
  <c r="D80" i="78"/>
  <c r="H47" i="78"/>
  <c r="H48" i="78"/>
  <c r="I48" i="78" s="1"/>
  <c r="I15" i="77"/>
  <c r="I16" i="77"/>
  <c r="I41" i="77"/>
  <c r="I21" i="77"/>
  <c r="I13" i="77"/>
  <c r="C50" i="77"/>
  <c r="C12" i="77"/>
  <c r="I12" i="77" s="1"/>
  <c r="E55" i="77"/>
  <c r="E58" i="77" s="1"/>
  <c r="C42" i="77"/>
  <c r="I42" i="77" s="1"/>
  <c r="C18" i="77"/>
  <c r="I18" i="77" s="1"/>
  <c r="C80" i="77"/>
  <c r="C53" i="77"/>
  <c r="I53" i="77" s="1"/>
  <c r="H39" i="77"/>
  <c r="D55" i="77"/>
  <c r="E57" i="77" s="1"/>
  <c r="H10" i="77"/>
  <c r="C54" i="77"/>
  <c r="I54" i="77" s="1"/>
  <c r="C44" i="77"/>
  <c r="F26" i="78"/>
  <c r="E30" i="78" s="1"/>
  <c r="H43" i="78"/>
  <c r="I43" i="78" s="1"/>
  <c r="E80" i="78"/>
  <c r="C14" i="78"/>
  <c r="C46" i="78"/>
  <c r="C49" i="78"/>
  <c r="H20" i="78"/>
  <c r="I20" i="78" s="1"/>
  <c r="C11" i="78"/>
  <c r="H49" i="78"/>
  <c r="I49" i="78" s="1"/>
  <c r="H52" i="78"/>
  <c r="H16" i="78"/>
  <c r="C54" i="78"/>
  <c r="H54" i="78"/>
  <c r="C16" i="78"/>
  <c r="I23" i="78"/>
  <c r="E55" i="78"/>
  <c r="E58" i="78" s="1"/>
  <c r="H46" i="78"/>
  <c r="I46" i="78" s="1"/>
  <c r="H51" i="78"/>
  <c r="I51" i="78" s="1"/>
  <c r="C52" i="78"/>
  <c r="C13" i="78"/>
  <c r="C19" i="78"/>
  <c r="H39" i="78"/>
  <c r="H44" i="78"/>
  <c r="I44" i="78" s="1"/>
  <c r="F80" i="78"/>
  <c r="I42" i="78"/>
  <c r="G55" i="78"/>
  <c r="E60" i="78" s="1"/>
  <c r="C22" i="78"/>
  <c r="H45" i="78"/>
  <c r="I45" i="78" s="1"/>
  <c r="H50" i="78"/>
  <c r="I50" i="78" s="1"/>
  <c r="D55" i="78"/>
  <c r="E57" i="78" s="1"/>
  <c r="C10" i="78"/>
  <c r="I10" i="78" s="1"/>
  <c r="H40" i="78"/>
  <c r="I40" i="78" s="1"/>
  <c r="H53" i="78"/>
  <c r="I53" i="78" s="1"/>
  <c r="G26" i="78"/>
  <c r="E31" i="78" s="1"/>
  <c r="H17" i="78"/>
  <c r="I17" i="78" s="1"/>
  <c r="H14" i="78"/>
  <c r="H24" i="78"/>
  <c r="H22" i="78"/>
  <c r="H21" i="78"/>
  <c r="H19" i="78"/>
  <c r="H15" i="78"/>
  <c r="I15" i="78" s="1"/>
  <c r="E26" i="78"/>
  <c r="E29" i="78" s="1"/>
  <c r="H12" i="78"/>
  <c r="H25" i="78"/>
  <c r="I25" i="78" s="1"/>
  <c r="H18" i="78"/>
  <c r="I18" i="78" s="1"/>
  <c r="H13" i="78"/>
  <c r="H11" i="78"/>
  <c r="H10" i="78"/>
  <c r="C12" i="78"/>
  <c r="H41" i="78"/>
  <c r="I41" i="78" s="1"/>
  <c r="F55" i="78"/>
  <c r="E59" i="78" s="1"/>
  <c r="C47" i="78"/>
  <c r="I47" i="78" s="1"/>
  <c r="C21" i="78"/>
  <c r="D26" i="78"/>
  <c r="E28" i="78" s="1"/>
  <c r="C39" i="78"/>
  <c r="C24" i="78"/>
  <c r="C19" i="76"/>
  <c r="C16" i="76"/>
  <c r="D51" i="76"/>
  <c r="D63" i="76"/>
  <c r="E63" i="76"/>
  <c r="F47" i="76"/>
  <c r="F31" i="76"/>
  <c r="D32" i="76"/>
  <c r="D34" i="76" s="1"/>
  <c r="F61" i="76"/>
  <c r="E32" i="76"/>
  <c r="E34" i="76" s="1"/>
  <c r="F32" i="76"/>
  <c r="C17" i="76"/>
  <c r="E63" i="75"/>
  <c r="F30" i="75"/>
  <c r="F47" i="75"/>
  <c r="D30" i="75"/>
  <c r="D34" i="75" s="1"/>
  <c r="F31" i="75"/>
  <c r="E32" i="75"/>
  <c r="E34" i="75" s="1"/>
  <c r="D58" i="75"/>
  <c r="D63" i="75" s="1"/>
  <c r="C10" i="75"/>
  <c r="C23" i="75"/>
  <c r="C17" i="75"/>
  <c r="H26" i="77" l="1"/>
  <c r="I50" i="77"/>
  <c r="I44" i="77"/>
  <c r="H55" i="77"/>
  <c r="C55" i="77"/>
  <c r="I39" i="77"/>
  <c r="I10" i="77"/>
  <c r="C26" i="77"/>
  <c r="I26" i="77" s="1"/>
  <c r="I16" i="78"/>
  <c r="I14" i="78"/>
  <c r="I54" i="78"/>
  <c r="I11" i="78"/>
  <c r="I52" i="78"/>
  <c r="I22" i="78"/>
  <c r="H26" i="78"/>
  <c r="I19" i="78"/>
  <c r="I24" i="78"/>
  <c r="I13" i="78"/>
  <c r="I21" i="78"/>
  <c r="I12" i="78"/>
  <c r="C26" i="78"/>
  <c r="H55" i="78"/>
  <c r="I39" i="78"/>
  <c r="C55" i="78"/>
  <c r="F34" i="76"/>
  <c r="F63" i="76"/>
  <c r="C25" i="76" s="1"/>
  <c r="I55" i="77" l="1"/>
  <c r="I55" i="78"/>
  <c r="I26" i="78"/>
  <c r="V168" i="65" l="1"/>
  <c r="V169" i="65"/>
  <c r="O168" i="65"/>
  <c r="P168" i="65"/>
  <c r="Q168" i="65"/>
  <c r="R168" i="65"/>
  <c r="S168" i="65"/>
  <c r="O169" i="65"/>
  <c r="P169" i="65"/>
  <c r="Q169" i="65"/>
  <c r="R169" i="65"/>
  <c r="S169" i="65"/>
  <c r="V167" i="65"/>
  <c r="R167" i="65"/>
  <c r="Q167" i="65"/>
  <c r="P167" i="65"/>
  <c r="O167" i="65"/>
  <c r="M168" i="65"/>
  <c r="M169" i="65"/>
  <c r="M167" i="65"/>
  <c r="F168" i="65"/>
  <c r="G168" i="65"/>
  <c r="H168" i="65"/>
  <c r="I168" i="65"/>
  <c r="J168" i="65"/>
  <c r="F169" i="65"/>
  <c r="G169" i="65"/>
  <c r="H169" i="65"/>
  <c r="I169" i="65"/>
  <c r="J169" i="65"/>
  <c r="J167" i="65"/>
  <c r="I167" i="65"/>
  <c r="H167" i="65"/>
  <c r="G167" i="65"/>
  <c r="F167" i="65"/>
  <c r="L162" i="65"/>
  <c r="M162" i="65"/>
  <c r="U162" i="65"/>
  <c r="V162" i="65"/>
  <c r="O161" i="65"/>
  <c r="P161" i="65"/>
  <c r="Q161" i="65"/>
  <c r="R161" i="65"/>
  <c r="S161" i="65"/>
  <c r="V161" i="65"/>
  <c r="V160" i="65"/>
  <c r="S160" i="65"/>
  <c r="R160" i="65"/>
  <c r="Q160" i="65"/>
  <c r="P160" i="65"/>
  <c r="O160" i="65"/>
  <c r="M161" i="65"/>
  <c r="M160" i="65"/>
  <c r="F161" i="65"/>
  <c r="G161" i="65"/>
  <c r="H161" i="65"/>
  <c r="I161" i="65"/>
  <c r="J161" i="65"/>
  <c r="J160" i="65"/>
  <c r="I160" i="65"/>
  <c r="H160" i="65"/>
  <c r="G160" i="65"/>
  <c r="F160" i="65"/>
  <c r="R154" i="65"/>
  <c r="P154" i="65"/>
  <c r="R153" i="65"/>
  <c r="P153" i="65"/>
  <c r="Q153" i="65"/>
  <c r="Q154" i="65"/>
  <c r="O153" i="65"/>
  <c r="O154" i="65"/>
  <c r="O151" i="65"/>
  <c r="P151" i="65"/>
  <c r="Q151" i="65"/>
  <c r="R151" i="65"/>
  <c r="O152" i="65"/>
  <c r="P152" i="65"/>
  <c r="Q152" i="65"/>
  <c r="R152" i="65"/>
  <c r="R150" i="65"/>
  <c r="P150" i="65"/>
  <c r="V151" i="65"/>
  <c r="V152" i="65"/>
  <c r="V153" i="65"/>
  <c r="V154" i="65"/>
  <c r="V150" i="65"/>
  <c r="S150" i="65"/>
  <c r="Q150" i="65"/>
  <c r="O150" i="65"/>
  <c r="F57" i="75"/>
  <c r="F151" i="65"/>
  <c r="G151" i="65"/>
  <c r="H151" i="65"/>
  <c r="I151" i="65"/>
  <c r="F152" i="65"/>
  <c r="G152" i="65"/>
  <c r="H152" i="65"/>
  <c r="I152" i="65"/>
  <c r="F153" i="65"/>
  <c r="G153" i="65"/>
  <c r="H153" i="65"/>
  <c r="I153" i="65"/>
  <c r="F154" i="65"/>
  <c r="G154" i="65"/>
  <c r="H154" i="65"/>
  <c r="I154" i="65"/>
  <c r="M150" i="65"/>
  <c r="J151" i="65"/>
  <c r="J152" i="65"/>
  <c r="J153" i="65"/>
  <c r="J154" i="65"/>
  <c r="J150" i="65"/>
  <c r="I150" i="65"/>
  <c r="H150" i="65"/>
  <c r="G150" i="65"/>
  <c r="F150" i="65"/>
  <c r="K145" i="65"/>
  <c r="V144" i="65"/>
  <c r="V143" i="65"/>
  <c r="S144" i="65"/>
  <c r="S143" i="65"/>
  <c r="O144" i="65"/>
  <c r="P144" i="65"/>
  <c r="Q144" i="65"/>
  <c r="R144" i="65"/>
  <c r="R143" i="65"/>
  <c r="Q143" i="65"/>
  <c r="P143" i="65"/>
  <c r="O143" i="65"/>
  <c r="M145" i="65"/>
  <c r="K143" i="65"/>
  <c r="L143" i="65"/>
  <c r="M144" i="65"/>
  <c r="F144" i="65"/>
  <c r="G144" i="65"/>
  <c r="H144" i="65"/>
  <c r="I144" i="65"/>
  <c r="J144" i="65"/>
  <c r="M143" i="65"/>
  <c r="J143" i="65"/>
  <c r="I143" i="65"/>
  <c r="G143" i="65"/>
  <c r="H143" i="65"/>
  <c r="F143" i="65"/>
  <c r="C22" i="75" l="1"/>
  <c r="V136" i="65"/>
  <c r="V137" i="65"/>
  <c r="O136" i="65"/>
  <c r="P136" i="65"/>
  <c r="Q136" i="65"/>
  <c r="R136" i="65"/>
  <c r="S136" i="65"/>
  <c r="O137" i="65"/>
  <c r="P137" i="65"/>
  <c r="Q137" i="65"/>
  <c r="R137" i="65"/>
  <c r="S137" i="65"/>
  <c r="V135" i="65"/>
  <c r="S135" i="65"/>
  <c r="R135" i="65"/>
  <c r="Q135" i="65"/>
  <c r="P135" i="65"/>
  <c r="O135" i="65"/>
  <c r="M138" i="65"/>
  <c r="M136" i="65"/>
  <c r="M137" i="65"/>
  <c r="F136" i="65"/>
  <c r="G136" i="65"/>
  <c r="H136" i="65"/>
  <c r="I136" i="65"/>
  <c r="J136" i="65"/>
  <c r="F137" i="65"/>
  <c r="G137" i="65"/>
  <c r="H137" i="65"/>
  <c r="I137" i="65"/>
  <c r="J137" i="65"/>
  <c r="J135" i="65"/>
  <c r="M135" i="65"/>
  <c r="I135" i="65"/>
  <c r="H135" i="65"/>
  <c r="G135" i="65"/>
  <c r="F135" i="65"/>
  <c r="V128" i="65"/>
  <c r="V129" i="65"/>
  <c r="V127" i="65"/>
  <c r="O128" i="65"/>
  <c r="P128" i="65"/>
  <c r="Q128" i="65"/>
  <c r="R128" i="65"/>
  <c r="S128" i="65"/>
  <c r="O129" i="65"/>
  <c r="P129" i="65"/>
  <c r="Q129" i="65"/>
  <c r="R129" i="65"/>
  <c r="S129" i="65"/>
  <c r="S127" i="65"/>
  <c r="R127" i="65"/>
  <c r="Q127" i="65"/>
  <c r="P127" i="65"/>
  <c r="O127" i="65"/>
  <c r="F128" i="65"/>
  <c r="G128" i="65"/>
  <c r="H128" i="65"/>
  <c r="I128" i="65"/>
  <c r="J128" i="65"/>
  <c r="F129" i="65"/>
  <c r="G129" i="65"/>
  <c r="H129" i="65"/>
  <c r="I129" i="65"/>
  <c r="J129" i="65"/>
  <c r="M127" i="65"/>
  <c r="J127" i="65"/>
  <c r="I127" i="65"/>
  <c r="H127" i="65"/>
  <c r="G127" i="65"/>
  <c r="F127" i="65"/>
  <c r="V122" i="65"/>
  <c r="R121" i="65"/>
  <c r="P121" i="65"/>
  <c r="R120" i="65"/>
  <c r="P120" i="65"/>
  <c r="V121" i="65"/>
  <c r="V120" i="65"/>
  <c r="S121" i="65"/>
  <c r="S120" i="65"/>
  <c r="Q121" i="65"/>
  <c r="O121" i="65"/>
  <c r="Q120" i="65"/>
  <c r="O120" i="65"/>
  <c r="M121" i="65"/>
  <c r="F121" i="65"/>
  <c r="G121" i="65"/>
  <c r="H121" i="65"/>
  <c r="I121" i="65"/>
  <c r="J121" i="65"/>
  <c r="M120" i="65"/>
  <c r="J120" i="65"/>
  <c r="I120" i="65"/>
  <c r="H120" i="65"/>
  <c r="G120" i="65"/>
  <c r="F120" i="65"/>
  <c r="M84" i="65"/>
  <c r="R109" i="65"/>
  <c r="R110" i="65"/>
  <c r="R111" i="65"/>
  <c r="R112" i="65"/>
  <c r="R113" i="65"/>
  <c r="R114" i="65"/>
  <c r="U114" i="65" s="1"/>
  <c r="P109" i="65"/>
  <c r="P110" i="65"/>
  <c r="U110" i="65" s="1"/>
  <c r="P111" i="65"/>
  <c r="U111" i="65" s="1"/>
  <c r="P112" i="65"/>
  <c r="U112" i="65" s="1"/>
  <c r="P113" i="65"/>
  <c r="P114" i="65"/>
  <c r="R108" i="65"/>
  <c r="R106" i="65"/>
  <c r="R107" i="65"/>
  <c r="U107" i="65" s="1"/>
  <c r="R105" i="65"/>
  <c r="R94" i="65"/>
  <c r="P108" i="65"/>
  <c r="Q108" i="65"/>
  <c r="Q109" i="65"/>
  <c r="T109" i="65" s="1"/>
  <c r="Q110" i="65"/>
  <c r="T110" i="65" s="1"/>
  <c r="Q111" i="65"/>
  <c r="Q112" i="65"/>
  <c r="Q113" i="65"/>
  <c r="Q114" i="65"/>
  <c r="O108" i="65"/>
  <c r="O109" i="65"/>
  <c r="O110" i="65"/>
  <c r="O111" i="65"/>
  <c r="O112" i="65"/>
  <c r="T112" i="65" s="1"/>
  <c r="O113" i="65"/>
  <c r="O114" i="65"/>
  <c r="T114" i="65" s="1"/>
  <c r="O106" i="65"/>
  <c r="T106" i="65" s="1"/>
  <c r="P106" i="65"/>
  <c r="Q106" i="65"/>
  <c r="O107" i="65"/>
  <c r="P107" i="65"/>
  <c r="Q107" i="65"/>
  <c r="P105" i="65"/>
  <c r="Q105" i="65"/>
  <c r="O105" i="65"/>
  <c r="T113" i="65"/>
  <c r="U113" i="65"/>
  <c r="V106" i="65"/>
  <c r="V107" i="65"/>
  <c r="V108" i="65"/>
  <c r="V109" i="65"/>
  <c r="V110" i="65"/>
  <c r="V111" i="65"/>
  <c r="V112" i="65"/>
  <c r="V113" i="65"/>
  <c r="V114" i="65"/>
  <c r="V105" i="65"/>
  <c r="S106" i="65"/>
  <c r="S107" i="65"/>
  <c r="S108" i="65"/>
  <c r="S109" i="65"/>
  <c r="S110" i="65"/>
  <c r="S111" i="65"/>
  <c r="S112" i="65"/>
  <c r="S113" i="65"/>
  <c r="S114" i="65"/>
  <c r="S105" i="65"/>
  <c r="F106" i="65"/>
  <c r="G106" i="65"/>
  <c r="H106" i="65"/>
  <c r="I106" i="65"/>
  <c r="F107" i="65"/>
  <c r="G107" i="65"/>
  <c r="H107" i="65"/>
  <c r="I107" i="65"/>
  <c r="F108" i="65"/>
  <c r="G108" i="65"/>
  <c r="H108" i="65"/>
  <c r="I108" i="65"/>
  <c r="F109" i="65"/>
  <c r="G109" i="65"/>
  <c r="H109" i="65"/>
  <c r="I109" i="65"/>
  <c r="F110" i="65"/>
  <c r="G110" i="65"/>
  <c r="H110" i="65"/>
  <c r="I110" i="65"/>
  <c r="F111" i="65"/>
  <c r="G111" i="65"/>
  <c r="H111" i="65"/>
  <c r="I111" i="65"/>
  <c r="F112" i="65"/>
  <c r="G112" i="65"/>
  <c r="H112" i="65"/>
  <c r="I112" i="65"/>
  <c r="F113" i="65"/>
  <c r="G113" i="65"/>
  <c r="H113" i="65"/>
  <c r="I113" i="65"/>
  <c r="F114" i="65"/>
  <c r="G114" i="65"/>
  <c r="H114" i="65"/>
  <c r="I114" i="65"/>
  <c r="J106" i="65"/>
  <c r="J107" i="65"/>
  <c r="J108" i="65"/>
  <c r="J109" i="65"/>
  <c r="J110" i="65"/>
  <c r="J111" i="65"/>
  <c r="J112" i="65"/>
  <c r="J113" i="65"/>
  <c r="J114" i="65"/>
  <c r="M106" i="65"/>
  <c r="M107" i="65"/>
  <c r="M108" i="65"/>
  <c r="M109" i="65"/>
  <c r="M110" i="65"/>
  <c r="M111" i="65"/>
  <c r="M112" i="65"/>
  <c r="M113" i="65"/>
  <c r="M114" i="65"/>
  <c r="M105" i="65"/>
  <c r="J105" i="65"/>
  <c r="I105" i="65"/>
  <c r="H105" i="65"/>
  <c r="G105" i="65"/>
  <c r="F105" i="65"/>
  <c r="U93" i="65"/>
  <c r="U94" i="65"/>
  <c r="T97" i="65"/>
  <c r="T98" i="65"/>
  <c r="T99" i="65"/>
  <c r="V90" i="65"/>
  <c r="V100" i="65" s="1"/>
  <c r="V91" i="65"/>
  <c r="V92" i="65"/>
  <c r="V93" i="65"/>
  <c r="V94" i="65"/>
  <c r="V95" i="65"/>
  <c r="V96" i="65"/>
  <c r="V97" i="65"/>
  <c r="V98" i="65"/>
  <c r="V99" i="65"/>
  <c r="V89" i="65"/>
  <c r="S90" i="65"/>
  <c r="S91" i="65"/>
  <c r="S92" i="65"/>
  <c r="S93" i="65"/>
  <c r="S94" i="65"/>
  <c r="S95" i="65"/>
  <c r="S96" i="65"/>
  <c r="S97" i="65"/>
  <c r="S98" i="65"/>
  <c r="S99" i="65"/>
  <c r="R91" i="65"/>
  <c r="R92" i="65"/>
  <c r="U92" i="65" s="1"/>
  <c r="R90" i="65"/>
  <c r="P99" i="65"/>
  <c r="U99" i="65" s="1"/>
  <c r="P98" i="65"/>
  <c r="U98" i="65" s="1"/>
  <c r="P97" i="65"/>
  <c r="P96" i="65"/>
  <c r="P95" i="65"/>
  <c r="U95" i="65" s="1"/>
  <c r="P93" i="65"/>
  <c r="P94" i="65"/>
  <c r="P91" i="65"/>
  <c r="U91" i="65" s="1"/>
  <c r="P92" i="65"/>
  <c r="P90" i="65"/>
  <c r="U90" i="65" s="1"/>
  <c r="Q90" i="65"/>
  <c r="Q91" i="65"/>
  <c r="Q92" i="65"/>
  <c r="Q93" i="65"/>
  <c r="Q94" i="65"/>
  <c r="Q95" i="65"/>
  <c r="Q96" i="65"/>
  <c r="T96" i="65" s="1"/>
  <c r="Q97" i="65"/>
  <c r="Q98" i="65"/>
  <c r="Q99" i="65"/>
  <c r="O90" i="65"/>
  <c r="T90" i="65" s="1"/>
  <c r="O91" i="65"/>
  <c r="T91" i="65" s="1"/>
  <c r="O92" i="65"/>
  <c r="T92" i="65" s="1"/>
  <c r="O93" i="65"/>
  <c r="T93" i="65" s="1"/>
  <c r="O94" i="65"/>
  <c r="T94" i="65" s="1"/>
  <c r="O95" i="65"/>
  <c r="T95" i="65" s="1"/>
  <c r="O96" i="65"/>
  <c r="O97" i="65"/>
  <c r="O98" i="65"/>
  <c r="O99" i="65"/>
  <c r="R93" i="65"/>
  <c r="R95" i="65"/>
  <c r="R96" i="65"/>
  <c r="U96" i="65" s="1"/>
  <c r="R97" i="65"/>
  <c r="U97" i="65" s="1"/>
  <c r="R98" i="65"/>
  <c r="R99" i="65"/>
  <c r="S89" i="65"/>
  <c r="R89" i="65"/>
  <c r="Q89" i="65"/>
  <c r="P89" i="65"/>
  <c r="O89" i="65"/>
  <c r="F90" i="65"/>
  <c r="K90" i="65" s="1"/>
  <c r="G90" i="65"/>
  <c r="L90" i="65" s="1"/>
  <c r="H90" i="65"/>
  <c r="I90" i="65"/>
  <c r="F91" i="65"/>
  <c r="K91" i="65" s="1"/>
  <c r="G91" i="65"/>
  <c r="L91" i="65" s="1"/>
  <c r="H91" i="65"/>
  <c r="I91" i="65"/>
  <c r="F92" i="65"/>
  <c r="G92" i="65"/>
  <c r="H92" i="65"/>
  <c r="I92" i="65"/>
  <c r="L92" i="65" s="1"/>
  <c r="F93" i="65"/>
  <c r="G93" i="65"/>
  <c r="H93" i="65"/>
  <c r="I93" i="65"/>
  <c r="F94" i="65"/>
  <c r="G94" i="65"/>
  <c r="H94" i="65"/>
  <c r="K94" i="65" s="1"/>
  <c r="I94" i="65"/>
  <c r="L94" i="65" s="1"/>
  <c r="F95" i="65"/>
  <c r="K95" i="65" s="1"/>
  <c r="G95" i="65"/>
  <c r="H95" i="65"/>
  <c r="I95" i="65"/>
  <c r="F96" i="65"/>
  <c r="G96" i="65"/>
  <c r="L96" i="65" s="1"/>
  <c r="H96" i="65"/>
  <c r="I96" i="65"/>
  <c r="F97" i="65"/>
  <c r="K97" i="65" s="1"/>
  <c r="G97" i="65"/>
  <c r="L97" i="65" s="1"/>
  <c r="H97" i="65"/>
  <c r="I97" i="65"/>
  <c r="F98" i="65"/>
  <c r="K98" i="65" s="1"/>
  <c r="G98" i="65"/>
  <c r="L98" i="65" s="1"/>
  <c r="H98" i="65"/>
  <c r="I98" i="65"/>
  <c r="F99" i="65"/>
  <c r="G99" i="65"/>
  <c r="H99" i="65"/>
  <c r="I99" i="65"/>
  <c r="K99" i="65"/>
  <c r="L99" i="65"/>
  <c r="L95" i="65"/>
  <c r="K96" i="65"/>
  <c r="K93" i="65"/>
  <c r="L93" i="65"/>
  <c r="M99" i="65"/>
  <c r="M90" i="65"/>
  <c r="M91" i="65"/>
  <c r="M100" i="65" s="1"/>
  <c r="M92" i="65"/>
  <c r="M93" i="65"/>
  <c r="M94" i="65"/>
  <c r="M95" i="65"/>
  <c r="M96" i="65"/>
  <c r="M97" i="65"/>
  <c r="M98" i="65"/>
  <c r="M89" i="65"/>
  <c r="J90" i="65"/>
  <c r="J91" i="65"/>
  <c r="J92" i="65"/>
  <c r="J93" i="65"/>
  <c r="J94" i="65"/>
  <c r="J95" i="65"/>
  <c r="J96" i="65"/>
  <c r="J97" i="65"/>
  <c r="J98" i="65"/>
  <c r="J99" i="65"/>
  <c r="AZ18" i="49"/>
  <c r="BA18" i="49"/>
  <c r="BB18" i="49"/>
  <c r="AZ19" i="49"/>
  <c r="BA19" i="49"/>
  <c r="BB19" i="49"/>
  <c r="BB17" i="49"/>
  <c r="BA17" i="49"/>
  <c r="AZ17" i="49"/>
  <c r="J89" i="65"/>
  <c r="I89" i="65"/>
  <c r="H89" i="65"/>
  <c r="G89" i="65"/>
  <c r="F89" i="65"/>
  <c r="R83" i="65"/>
  <c r="P83" i="65"/>
  <c r="Q83" i="65"/>
  <c r="O83" i="65"/>
  <c r="O79" i="65"/>
  <c r="P79" i="65"/>
  <c r="Q79" i="65"/>
  <c r="R79" i="65"/>
  <c r="S79" i="65"/>
  <c r="O80" i="65"/>
  <c r="P80" i="65"/>
  <c r="Q80" i="65"/>
  <c r="R80" i="65"/>
  <c r="S80" i="65"/>
  <c r="O81" i="65"/>
  <c r="P81" i="65"/>
  <c r="Q81" i="65"/>
  <c r="R81" i="65"/>
  <c r="S81" i="65"/>
  <c r="O82" i="65"/>
  <c r="P82" i="65"/>
  <c r="Q82" i="65"/>
  <c r="R82" i="65"/>
  <c r="S82" i="65"/>
  <c r="S83" i="65"/>
  <c r="V79" i="65"/>
  <c r="V80" i="65"/>
  <c r="V81" i="65"/>
  <c r="V82" i="65"/>
  <c r="V83" i="65"/>
  <c r="V78" i="65"/>
  <c r="S78" i="65"/>
  <c r="R78" i="65"/>
  <c r="Q78" i="65"/>
  <c r="P78" i="65"/>
  <c r="O78" i="65"/>
  <c r="M79" i="65"/>
  <c r="M80" i="65"/>
  <c r="M81" i="65"/>
  <c r="M82" i="65"/>
  <c r="M83" i="65"/>
  <c r="J83" i="65"/>
  <c r="I83" i="65"/>
  <c r="BB21" i="48"/>
  <c r="BA21" i="48"/>
  <c r="AY21" i="48"/>
  <c r="AX21" i="48"/>
  <c r="AW21" i="48"/>
  <c r="AV21" i="48"/>
  <c r="AZ21" i="48" s="1"/>
  <c r="H83" i="65"/>
  <c r="G83" i="65"/>
  <c r="F83" i="65"/>
  <c r="F82" i="65"/>
  <c r="G82" i="65"/>
  <c r="H82" i="65"/>
  <c r="I82" i="65"/>
  <c r="J82" i="65"/>
  <c r="F81" i="65"/>
  <c r="G81" i="65"/>
  <c r="H81" i="65"/>
  <c r="I81" i="65"/>
  <c r="J81" i="65"/>
  <c r="F79" i="65"/>
  <c r="G79" i="65"/>
  <c r="H79" i="65"/>
  <c r="I79" i="65"/>
  <c r="J79" i="65"/>
  <c r="F80" i="65"/>
  <c r="G80" i="65"/>
  <c r="H80" i="65"/>
  <c r="I80" i="65"/>
  <c r="J80" i="65"/>
  <c r="M78" i="65"/>
  <c r="J78" i="65"/>
  <c r="I78" i="65"/>
  <c r="H78" i="65"/>
  <c r="G78" i="65"/>
  <c r="F78" i="65"/>
  <c r="O72" i="65"/>
  <c r="P72" i="65"/>
  <c r="Q72" i="65"/>
  <c r="R72" i="65"/>
  <c r="R71" i="65"/>
  <c r="Q71" i="65"/>
  <c r="P71" i="65"/>
  <c r="O71" i="65"/>
  <c r="O63" i="65"/>
  <c r="P63" i="65"/>
  <c r="Q63" i="65"/>
  <c r="R63" i="65"/>
  <c r="S63" i="65"/>
  <c r="O64" i="65"/>
  <c r="P64" i="65"/>
  <c r="Q64" i="65"/>
  <c r="R64" i="65"/>
  <c r="S64" i="65"/>
  <c r="O65" i="65"/>
  <c r="P65" i="65"/>
  <c r="Q65" i="65"/>
  <c r="R65" i="65"/>
  <c r="S65" i="65"/>
  <c r="O66" i="65"/>
  <c r="P66" i="65"/>
  <c r="Q66" i="65"/>
  <c r="R66" i="65"/>
  <c r="S66" i="65"/>
  <c r="O67" i="65"/>
  <c r="P67" i="65"/>
  <c r="Q67" i="65"/>
  <c r="R67" i="65"/>
  <c r="S67" i="65"/>
  <c r="O68" i="65"/>
  <c r="P68" i="65"/>
  <c r="Q68" i="65"/>
  <c r="R68" i="65"/>
  <c r="S68" i="65"/>
  <c r="O69" i="65"/>
  <c r="P69" i="65"/>
  <c r="Q69" i="65"/>
  <c r="R69" i="65"/>
  <c r="S69" i="65"/>
  <c r="O70" i="65"/>
  <c r="P70" i="65"/>
  <c r="Q70" i="65"/>
  <c r="R70" i="65"/>
  <c r="S70" i="65"/>
  <c r="I72" i="65"/>
  <c r="I71" i="65"/>
  <c r="H72" i="65"/>
  <c r="H71" i="65"/>
  <c r="G72" i="65"/>
  <c r="G71" i="65"/>
  <c r="F72" i="65"/>
  <c r="F71" i="65"/>
  <c r="R62" i="65"/>
  <c r="S72" i="65"/>
  <c r="S71" i="65"/>
  <c r="V63" i="65"/>
  <c r="V64" i="65"/>
  <c r="V65" i="65"/>
  <c r="V66" i="65"/>
  <c r="V67" i="65"/>
  <c r="V68" i="65"/>
  <c r="V69" i="65"/>
  <c r="V70" i="65"/>
  <c r="V71" i="65"/>
  <c r="V72" i="65"/>
  <c r="V62" i="65"/>
  <c r="S62" i="65"/>
  <c r="P62" i="65"/>
  <c r="Q62" i="65"/>
  <c r="O62" i="65"/>
  <c r="M63" i="65"/>
  <c r="M64" i="65"/>
  <c r="M65" i="65"/>
  <c r="M66" i="65"/>
  <c r="M67" i="65"/>
  <c r="M68" i="65"/>
  <c r="M69" i="65"/>
  <c r="M70" i="65"/>
  <c r="M71" i="65"/>
  <c r="M72" i="65"/>
  <c r="F63" i="65"/>
  <c r="G63" i="65"/>
  <c r="H63" i="65"/>
  <c r="I63" i="65"/>
  <c r="J63" i="65"/>
  <c r="F64" i="65"/>
  <c r="G64" i="65"/>
  <c r="H64" i="65"/>
  <c r="I64" i="65"/>
  <c r="J64" i="65"/>
  <c r="F65" i="65"/>
  <c r="G65" i="65"/>
  <c r="H65" i="65"/>
  <c r="I65" i="65"/>
  <c r="J65" i="65"/>
  <c r="F66" i="65"/>
  <c r="G66" i="65"/>
  <c r="H66" i="65"/>
  <c r="I66" i="65"/>
  <c r="J66" i="65"/>
  <c r="F67" i="65"/>
  <c r="G67" i="65"/>
  <c r="H67" i="65"/>
  <c r="I67" i="65"/>
  <c r="J67" i="65"/>
  <c r="F68" i="65"/>
  <c r="G68" i="65"/>
  <c r="H68" i="65"/>
  <c r="I68" i="65"/>
  <c r="J68" i="65"/>
  <c r="F69" i="65"/>
  <c r="G69" i="65"/>
  <c r="H69" i="65"/>
  <c r="I69" i="65"/>
  <c r="J69" i="65"/>
  <c r="F70" i="65"/>
  <c r="G70" i="65"/>
  <c r="H70" i="65"/>
  <c r="I70" i="65"/>
  <c r="J70" i="65"/>
  <c r="J71" i="65"/>
  <c r="J72" i="65"/>
  <c r="M62" i="65"/>
  <c r="M73" i="65" s="1"/>
  <c r="J62" i="65"/>
  <c r="I62" i="65"/>
  <c r="H62" i="65"/>
  <c r="G62" i="65"/>
  <c r="F62" i="65"/>
  <c r="V55" i="65"/>
  <c r="V56" i="65"/>
  <c r="V54" i="65"/>
  <c r="S55" i="65"/>
  <c r="S56" i="65"/>
  <c r="S54" i="65"/>
  <c r="R55" i="65"/>
  <c r="R54" i="65"/>
  <c r="Q56" i="65"/>
  <c r="Q55" i="65"/>
  <c r="Q54" i="65"/>
  <c r="P55" i="65"/>
  <c r="P54" i="65"/>
  <c r="Q48" i="65"/>
  <c r="Q47" i="65"/>
  <c r="Q46" i="65"/>
  <c r="S40" i="65"/>
  <c r="R40" i="65"/>
  <c r="Q40" i="65"/>
  <c r="P40" i="65"/>
  <c r="O40" i="65"/>
  <c r="S39" i="65"/>
  <c r="R39" i="65"/>
  <c r="Q39" i="65"/>
  <c r="P39" i="65"/>
  <c r="O39" i="65"/>
  <c r="S38" i="65"/>
  <c r="R38" i="65"/>
  <c r="Q38" i="65"/>
  <c r="P38" i="65"/>
  <c r="O38" i="65"/>
  <c r="S37" i="65"/>
  <c r="R37" i="65"/>
  <c r="Q37" i="65"/>
  <c r="P37" i="65"/>
  <c r="O37" i="65"/>
  <c r="S36" i="65"/>
  <c r="R36" i="65"/>
  <c r="Q36" i="65"/>
  <c r="P36" i="65"/>
  <c r="O36" i="65"/>
  <c r="S35" i="65"/>
  <c r="R35" i="65"/>
  <c r="Q35" i="65"/>
  <c r="P35" i="65"/>
  <c r="O35" i="65"/>
  <c r="S33" i="65"/>
  <c r="R33" i="65"/>
  <c r="Q33" i="65"/>
  <c r="P33" i="65"/>
  <c r="O33" i="65"/>
  <c r="P56" i="65"/>
  <c r="O56" i="65"/>
  <c r="O55" i="65"/>
  <c r="O54" i="65"/>
  <c r="M55" i="65"/>
  <c r="M56" i="65"/>
  <c r="M54" i="65"/>
  <c r="M57" i="65" s="1"/>
  <c r="J55" i="65"/>
  <c r="J56" i="65"/>
  <c r="J54" i="65"/>
  <c r="I56" i="65"/>
  <c r="R56" i="65" s="1"/>
  <c r="I55" i="65"/>
  <c r="I54" i="65"/>
  <c r="H56" i="65"/>
  <c r="H55" i="65"/>
  <c r="H54" i="65"/>
  <c r="G56" i="65"/>
  <c r="G55" i="65"/>
  <c r="G54" i="65"/>
  <c r="F56" i="65"/>
  <c r="F55" i="65"/>
  <c r="F54" i="65"/>
  <c r="V38" i="65"/>
  <c r="V39" i="65"/>
  <c r="V40" i="65"/>
  <c r="V34" i="65"/>
  <c r="V35" i="65"/>
  <c r="V36" i="65"/>
  <c r="V37" i="65"/>
  <c r="V33" i="65"/>
  <c r="V27" i="65"/>
  <c r="V22" i="65"/>
  <c r="V23" i="65"/>
  <c r="V24" i="65"/>
  <c r="V25" i="65"/>
  <c r="V26" i="65"/>
  <c r="V21" i="65"/>
  <c r="V14" i="65"/>
  <c r="V13" i="65"/>
  <c r="V47" i="65"/>
  <c r="V48" i="65"/>
  <c r="V46" i="65"/>
  <c r="S47" i="65"/>
  <c r="S48" i="65"/>
  <c r="S46" i="65"/>
  <c r="R48" i="65"/>
  <c r="R47" i="65"/>
  <c r="R46" i="65"/>
  <c r="P48" i="65"/>
  <c r="P47" i="65"/>
  <c r="P46" i="65"/>
  <c r="O48" i="65"/>
  <c r="O47" i="65"/>
  <c r="O46" i="65"/>
  <c r="BB18" i="44"/>
  <c r="BA18" i="44"/>
  <c r="BC18" i="44"/>
  <c r="AZ18" i="44"/>
  <c r="M48" i="65" s="1"/>
  <c r="M47" i="65"/>
  <c r="M46" i="65"/>
  <c r="J47" i="65"/>
  <c r="J48" i="65"/>
  <c r="J46" i="65"/>
  <c r="I48" i="65"/>
  <c r="I47" i="65"/>
  <c r="I46" i="65"/>
  <c r="H48" i="65"/>
  <c r="H47" i="65"/>
  <c r="H46" i="65"/>
  <c r="G48" i="65"/>
  <c r="G47" i="65"/>
  <c r="G46" i="65"/>
  <c r="F47" i="65"/>
  <c r="F48" i="65"/>
  <c r="F46" i="65"/>
  <c r="AY18" i="44"/>
  <c r="AX18" i="44"/>
  <c r="AW18" i="44"/>
  <c r="AV18" i="44"/>
  <c r="T111" i="65" l="1"/>
  <c r="U108" i="65"/>
  <c r="K92" i="65"/>
  <c r="T107" i="65"/>
  <c r="U106" i="65"/>
  <c r="U109" i="65"/>
  <c r="T108" i="65"/>
  <c r="M38" i="65"/>
  <c r="M39" i="65"/>
  <c r="M40" i="65"/>
  <c r="M36" i="65"/>
  <c r="M37" i="65"/>
  <c r="M34" i="65"/>
  <c r="M35" i="65"/>
  <c r="M33" i="65"/>
  <c r="M27" i="65"/>
  <c r="M25" i="65"/>
  <c r="M26" i="65"/>
  <c r="M22" i="65"/>
  <c r="M23" i="65"/>
  <c r="M24" i="65"/>
  <c r="M21" i="65"/>
  <c r="AZ17" i="45"/>
  <c r="J34" i="65"/>
  <c r="J35" i="65"/>
  <c r="J36" i="65"/>
  <c r="J37" i="65"/>
  <c r="J38" i="65"/>
  <c r="J39" i="65"/>
  <c r="J40" i="65"/>
  <c r="J33" i="65"/>
  <c r="I40" i="65"/>
  <c r="I39" i="65"/>
  <c r="I38" i="65"/>
  <c r="I37" i="65"/>
  <c r="I36" i="65"/>
  <c r="I35" i="65"/>
  <c r="I34" i="65"/>
  <c r="I33" i="65"/>
  <c r="H40" i="65"/>
  <c r="H39" i="65"/>
  <c r="H38" i="65"/>
  <c r="H37" i="65"/>
  <c r="H36" i="65"/>
  <c r="H35" i="65"/>
  <c r="H34" i="65"/>
  <c r="H33" i="65"/>
  <c r="G40" i="65"/>
  <c r="G39" i="65"/>
  <c r="G38" i="65"/>
  <c r="G37" i="65"/>
  <c r="G36" i="65"/>
  <c r="G35" i="65"/>
  <c r="G34" i="65"/>
  <c r="G33" i="65"/>
  <c r="F39" i="65"/>
  <c r="F40" i="65"/>
  <c r="F34" i="65"/>
  <c r="F35" i="65"/>
  <c r="F36" i="65"/>
  <c r="F37" i="65"/>
  <c r="F38" i="65"/>
  <c r="AJ22" i="65"/>
  <c r="AA22" i="65"/>
  <c r="AE22" i="65"/>
  <c r="AE23" i="65"/>
  <c r="AE24" i="65"/>
  <c r="AE25" i="65"/>
  <c r="AE26" i="65"/>
  <c r="AE27" i="65"/>
  <c r="AE21" i="65"/>
  <c r="AN14" i="65"/>
  <c r="AN15" i="65"/>
  <c r="AN13" i="65"/>
  <c r="AE14" i="65"/>
  <c r="AE15" i="65"/>
  <c r="AE13" i="65"/>
  <c r="V15" i="65"/>
  <c r="M14" i="65"/>
  <c r="M15" i="65"/>
  <c r="BA18" i="43"/>
  <c r="BB18" i="43"/>
  <c r="BC18" i="43"/>
  <c r="AZ18" i="43"/>
  <c r="BA17" i="43"/>
  <c r="AZ17" i="43"/>
  <c r="M13" i="65"/>
  <c r="AZ18" i="51"/>
  <c r="AZ17" i="51"/>
  <c r="AZ16" i="51"/>
  <c r="AZ17" i="53"/>
  <c r="AZ16" i="53"/>
  <c r="AZ18" i="50"/>
  <c r="AZ17" i="50"/>
  <c r="AZ16" i="50"/>
  <c r="BB21" i="49"/>
  <c r="AZ21" i="49"/>
  <c r="BA21" i="49"/>
  <c r="BB18" i="52"/>
  <c r="BA18" i="52"/>
  <c r="AZ18" i="52"/>
  <c r="AZ17" i="44"/>
  <c r="AZ16" i="44"/>
  <c r="M16" i="65" l="1"/>
  <c r="AW17" i="46"/>
  <c r="AZ17" i="46"/>
  <c r="Z39" i="60" s="1"/>
  <c r="S23" i="65"/>
  <c r="S24" i="65"/>
  <c r="S25" i="65"/>
  <c r="S26" i="65"/>
  <c r="S27" i="65"/>
  <c r="S21" i="65"/>
  <c r="R27" i="65"/>
  <c r="R24" i="65"/>
  <c r="R25" i="65"/>
  <c r="R26" i="65"/>
  <c r="R23" i="65"/>
  <c r="R21" i="65"/>
  <c r="Q27" i="65"/>
  <c r="Q26" i="65"/>
  <c r="Q25" i="65"/>
  <c r="Q24" i="65"/>
  <c r="Q23" i="65"/>
  <c r="Q21" i="65"/>
  <c r="P24" i="65"/>
  <c r="P25" i="65"/>
  <c r="P26" i="65"/>
  <c r="P27" i="65"/>
  <c r="AH22" i="65"/>
  <c r="Y22" i="65"/>
  <c r="P23" i="65"/>
  <c r="P22" i="65"/>
  <c r="P21" i="65"/>
  <c r="O27" i="65"/>
  <c r="O26" i="65"/>
  <c r="O25" i="65"/>
  <c r="O24" i="65"/>
  <c r="O23" i="65"/>
  <c r="O22" i="65"/>
  <c r="O21" i="65"/>
  <c r="J27" i="65"/>
  <c r="J22" i="65"/>
  <c r="J23" i="65"/>
  <c r="J24" i="65"/>
  <c r="J25" i="65"/>
  <c r="J26" i="65"/>
  <c r="J21" i="65"/>
  <c r="I27" i="65"/>
  <c r="I26" i="65"/>
  <c r="I25" i="65"/>
  <c r="I24" i="65"/>
  <c r="I23" i="65"/>
  <c r="H27" i="65"/>
  <c r="H26" i="65"/>
  <c r="H25" i="65"/>
  <c r="H24" i="65"/>
  <c r="H23" i="65"/>
  <c r="H22" i="65"/>
  <c r="I22" i="65"/>
  <c r="I21" i="65"/>
  <c r="H21" i="65"/>
  <c r="G27" i="65"/>
  <c r="G26" i="65"/>
  <c r="F26" i="65"/>
  <c r="G25" i="65"/>
  <c r="G24" i="65"/>
  <c r="G23" i="65"/>
  <c r="G22" i="65"/>
  <c r="G21" i="65"/>
  <c r="F33" i="65"/>
  <c r="E169" i="65"/>
  <c r="E168" i="65"/>
  <c r="E167" i="65"/>
  <c r="E161" i="65"/>
  <c r="E160" i="65"/>
  <c r="E154" i="65"/>
  <c r="E153" i="65"/>
  <c r="E152" i="65"/>
  <c r="E151" i="65"/>
  <c r="E150" i="65"/>
  <c r="E144" i="65"/>
  <c r="E143" i="65"/>
  <c r="E137" i="65"/>
  <c r="E136" i="65"/>
  <c r="E135" i="65"/>
  <c r="E129" i="65"/>
  <c r="E128" i="65"/>
  <c r="E127" i="65"/>
  <c r="E121" i="65"/>
  <c r="E120" i="65"/>
  <c r="E114" i="65"/>
  <c r="E113" i="65"/>
  <c r="E112" i="65"/>
  <c r="E111" i="65"/>
  <c r="E110" i="65"/>
  <c r="E109" i="65"/>
  <c r="E108" i="65"/>
  <c r="E107" i="65"/>
  <c r="E106" i="65"/>
  <c r="E105" i="65"/>
  <c r="E99" i="65"/>
  <c r="E98" i="65"/>
  <c r="E97" i="65"/>
  <c r="E96" i="65"/>
  <c r="E95" i="65"/>
  <c r="E94" i="65"/>
  <c r="E93" i="65"/>
  <c r="E92" i="65"/>
  <c r="E91" i="65"/>
  <c r="E90" i="65"/>
  <c r="E89" i="65"/>
  <c r="E83" i="65"/>
  <c r="E82" i="65"/>
  <c r="E81" i="65"/>
  <c r="E80" i="65"/>
  <c r="E79" i="65"/>
  <c r="E78" i="65"/>
  <c r="E72" i="65"/>
  <c r="E71" i="65"/>
  <c r="E70" i="65"/>
  <c r="E69" i="65"/>
  <c r="E68" i="65"/>
  <c r="E67" i="65"/>
  <c r="E66" i="65"/>
  <c r="E65" i="65"/>
  <c r="E64" i="65"/>
  <c r="E63" i="65"/>
  <c r="E62" i="65"/>
  <c r="E56" i="65"/>
  <c r="E55" i="65"/>
  <c r="E54" i="65"/>
  <c r="E48" i="65"/>
  <c r="E47" i="65"/>
  <c r="E46" i="65"/>
  <c r="E40" i="65"/>
  <c r="N40" i="65" s="1"/>
  <c r="E39" i="65"/>
  <c r="N39" i="65" s="1"/>
  <c r="E38" i="65"/>
  <c r="N38" i="65" s="1"/>
  <c r="E37" i="65"/>
  <c r="N37" i="65" s="1"/>
  <c r="E36" i="65"/>
  <c r="N36" i="65" s="1"/>
  <c r="E35" i="65"/>
  <c r="N35" i="65" s="1"/>
  <c r="E34" i="65"/>
  <c r="E33" i="65"/>
  <c r="E27" i="65"/>
  <c r="E26" i="65"/>
  <c r="E25" i="65"/>
  <c r="E24" i="65"/>
  <c r="E23" i="65"/>
  <c r="E22" i="65"/>
  <c r="E21" i="65"/>
  <c r="E15" i="65"/>
  <c r="E14" i="65"/>
  <c r="E13" i="65"/>
  <c r="F27" i="65"/>
  <c r="F25" i="65"/>
  <c r="F24" i="65"/>
  <c r="F23" i="65"/>
  <c r="F22" i="65"/>
  <c r="F21" i="65"/>
  <c r="AB15" i="65"/>
  <c r="AB14" i="65"/>
  <c r="AB13" i="65"/>
  <c r="S15" i="65"/>
  <c r="S14" i="65"/>
  <c r="S13" i="65"/>
  <c r="J15" i="65"/>
  <c r="J14" i="65"/>
  <c r="J13" i="65"/>
  <c r="I14" i="65"/>
  <c r="I15" i="65"/>
  <c r="I13" i="65"/>
  <c r="G15" i="65"/>
  <c r="G14" i="65"/>
  <c r="G13" i="65"/>
  <c r="AA94" i="60"/>
  <c r="AA93" i="60"/>
  <c r="AA92" i="60"/>
  <c r="AA91" i="60"/>
  <c r="AA90" i="60"/>
  <c r="AA89" i="60"/>
  <c r="AA88" i="60"/>
  <c r="AA87" i="60"/>
  <c r="AA86" i="60"/>
  <c r="AA85" i="60"/>
  <c r="AA84" i="60"/>
  <c r="AA83" i="60"/>
  <c r="AA82" i="60"/>
  <c r="AA81" i="60"/>
  <c r="AA80" i="60"/>
  <c r="AA79" i="60"/>
  <c r="AA78" i="60"/>
  <c r="AA77" i="60"/>
  <c r="AA76" i="60"/>
  <c r="AA75" i="60"/>
  <c r="AA74" i="60"/>
  <c r="AA73" i="60"/>
  <c r="AA72" i="60"/>
  <c r="AA71" i="60"/>
  <c r="AA70" i="60"/>
  <c r="AA69" i="60"/>
  <c r="AA68" i="60"/>
  <c r="AA67" i="60"/>
  <c r="AA66" i="60"/>
  <c r="AA65" i="60"/>
  <c r="AA63" i="60"/>
  <c r="AA62" i="60"/>
  <c r="AA61" i="60"/>
  <c r="AA60" i="60"/>
  <c r="AA59" i="60"/>
  <c r="AA58" i="60"/>
  <c r="AA57" i="60"/>
  <c r="AA56" i="60"/>
  <c r="AA55" i="60"/>
  <c r="AA54" i="60"/>
  <c r="AA53" i="60"/>
  <c r="AA52" i="60"/>
  <c r="AA51" i="60"/>
  <c r="AA50" i="60"/>
  <c r="AA49" i="60"/>
  <c r="AA48" i="60"/>
  <c r="AA47" i="60"/>
  <c r="AA46" i="60"/>
  <c r="AA45" i="60"/>
  <c r="AA43" i="60"/>
  <c r="AA42" i="60"/>
  <c r="AA41" i="60"/>
  <c r="AA40" i="60"/>
  <c r="AA39" i="60"/>
  <c r="AA38" i="60"/>
  <c r="AA37" i="60"/>
  <c r="AA36" i="60"/>
  <c r="AA35" i="60"/>
  <c r="AA34" i="60"/>
  <c r="AA33" i="60"/>
  <c r="AA32" i="60"/>
  <c r="AA31" i="60"/>
  <c r="AA30" i="60"/>
  <c r="AA29" i="60"/>
  <c r="AA28" i="60"/>
  <c r="AA27" i="60"/>
  <c r="AA26" i="60"/>
  <c r="AA25" i="60"/>
  <c r="AA24" i="60"/>
  <c r="AA23" i="60"/>
  <c r="AA22" i="60"/>
  <c r="AA21" i="60"/>
  <c r="AA20" i="60"/>
  <c r="AA19" i="60"/>
  <c r="AA18" i="60"/>
  <c r="AA17" i="60"/>
  <c r="AA16" i="60"/>
  <c r="AA15" i="60"/>
  <c r="AA14" i="60"/>
  <c r="Z94" i="60"/>
  <c r="Z93" i="60"/>
  <c r="Z92" i="60"/>
  <c r="Z91" i="60"/>
  <c r="Z90" i="60"/>
  <c r="Z89" i="60"/>
  <c r="Z88" i="60"/>
  <c r="Z87" i="60"/>
  <c r="Z86" i="60"/>
  <c r="Z85" i="60"/>
  <c r="Z84" i="60"/>
  <c r="Z83" i="60"/>
  <c r="Z82" i="60"/>
  <c r="Z81" i="60"/>
  <c r="Z80" i="60"/>
  <c r="Z79" i="60"/>
  <c r="Z78" i="60"/>
  <c r="Z77" i="60"/>
  <c r="Z76" i="60"/>
  <c r="Z75" i="60"/>
  <c r="Z74" i="60"/>
  <c r="Z73" i="60"/>
  <c r="Z72" i="60"/>
  <c r="Z71" i="60"/>
  <c r="Z70" i="60"/>
  <c r="Z69" i="60"/>
  <c r="Z68" i="60"/>
  <c r="Z67" i="60"/>
  <c r="Z66" i="60"/>
  <c r="Z65" i="60"/>
  <c r="Z64" i="60"/>
  <c r="Z63" i="60"/>
  <c r="Z62" i="60"/>
  <c r="Z61" i="60"/>
  <c r="Z60" i="60"/>
  <c r="Z59" i="60"/>
  <c r="Z58" i="60"/>
  <c r="Z57" i="60"/>
  <c r="Z56" i="60"/>
  <c r="Z55" i="60"/>
  <c r="Z54" i="60"/>
  <c r="Z53" i="60"/>
  <c r="Z52" i="60"/>
  <c r="Z51" i="60"/>
  <c r="Z50" i="60"/>
  <c r="Z49" i="60"/>
  <c r="Z48" i="60"/>
  <c r="Z47" i="60"/>
  <c r="Z46" i="60"/>
  <c r="Z45" i="60"/>
  <c r="Z44" i="60"/>
  <c r="Z43" i="60"/>
  <c r="Z42" i="60"/>
  <c r="Z41" i="60"/>
  <c r="Z40" i="60"/>
  <c r="Z38" i="60"/>
  <c r="Z37" i="60"/>
  <c r="Z36" i="60"/>
  <c r="Z35" i="60"/>
  <c r="Z34" i="60"/>
  <c r="Z33" i="60"/>
  <c r="Z32" i="60"/>
  <c r="Z31" i="60"/>
  <c r="Z30" i="60"/>
  <c r="Z29" i="60"/>
  <c r="Z28" i="60"/>
  <c r="Z27" i="60"/>
  <c r="Z26" i="60"/>
  <c r="Z25" i="60"/>
  <c r="Z24" i="60"/>
  <c r="Z23" i="60"/>
  <c r="Z22" i="60"/>
  <c r="Z21" i="60"/>
  <c r="Z20" i="60"/>
  <c r="Z19" i="60"/>
  <c r="Z18" i="60"/>
  <c r="Z17" i="60"/>
  <c r="Z16" i="60"/>
  <c r="Z15" i="60"/>
  <c r="Z14" i="60"/>
  <c r="Y94" i="60"/>
  <c r="Y93" i="60"/>
  <c r="Y92" i="60"/>
  <c r="Y91" i="60"/>
  <c r="Y90" i="60"/>
  <c r="Y89" i="60"/>
  <c r="Y88" i="60"/>
  <c r="Y87" i="60"/>
  <c r="Y86" i="60"/>
  <c r="Y85" i="60"/>
  <c r="Y84" i="60"/>
  <c r="Y83" i="60"/>
  <c r="Y82" i="60"/>
  <c r="Y81" i="60"/>
  <c r="Y80" i="60"/>
  <c r="Y79" i="60"/>
  <c r="Y78" i="60"/>
  <c r="Y77" i="60"/>
  <c r="Y76" i="60"/>
  <c r="Y75" i="60"/>
  <c r="Y74" i="60"/>
  <c r="Y73" i="60"/>
  <c r="Y72" i="60"/>
  <c r="Y71" i="60"/>
  <c r="Y70" i="60"/>
  <c r="Y69" i="60"/>
  <c r="Y68" i="60"/>
  <c r="Y67" i="60"/>
  <c r="Y66" i="60"/>
  <c r="Y65" i="60"/>
  <c r="Y64" i="60"/>
  <c r="Y63" i="60"/>
  <c r="Y62" i="60"/>
  <c r="Y61" i="60"/>
  <c r="Y60" i="60"/>
  <c r="Y59" i="60"/>
  <c r="Y58" i="60"/>
  <c r="Y57" i="60"/>
  <c r="Y56" i="60"/>
  <c r="Y55" i="60"/>
  <c r="Y54" i="60"/>
  <c r="Y53" i="60"/>
  <c r="Y52" i="60"/>
  <c r="Y51" i="60"/>
  <c r="Y50" i="60"/>
  <c r="Y49" i="60"/>
  <c r="Y48" i="60"/>
  <c r="Y47" i="60"/>
  <c r="Y46" i="60"/>
  <c r="Y45" i="60"/>
  <c r="Y44" i="60"/>
  <c r="Y43" i="60"/>
  <c r="Y42" i="60"/>
  <c r="Y41" i="60"/>
  <c r="Y40" i="60"/>
  <c r="Y39" i="60"/>
  <c r="Y38" i="60"/>
  <c r="Y37" i="60"/>
  <c r="Y36" i="60"/>
  <c r="Y35" i="60"/>
  <c r="Y34" i="60"/>
  <c r="Y33" i="60"/>
  <c r="Y32" i="60"/>
  <c r="Y31" i="60"/>
  <c r="Y30" i="60"/>
  <c r="Y29" i="60"/>
  <c r="Y28" i="60"/>
  <c r="Y27" i="60"/>
  <c r="Y26" i="60"/>
  <c r="Y25" i="60"/>
  <c r="Y24" i="60"/>
  <c r="Y23" i="60"/>
  <c r="Y22" i="60"/>
  <c r="Y20" i="60"/>
  <c r="Y19" i="60"/>
  <c r="Y18" i="60"/>
  <c r="Y17" i="60"/>
  <c r="Y16" i="60"/>
  <c r="Y15" i="60"/>
  <c r="Y14" i="60"/>
  <c r="AA13" i="60"/>
  <c r="Z13" i="60"/>
  <c r="Y13" i="60"/>
  <c r="L22" i="65" l="1"/>
  <c r="V21" i="48"/>
  <c r="R17" i="37" l="1"/>
  <c r="P17" i="37"/>
  <c r="T17" i="37"/>
  <c r="V18" i="43" l="1"/>
  <c r="U18" i="43"/>
  <c r="N21" i="48" l="1"/>
  <c r="N19" i="48"/>
  <c r="N20" i="48"/>
  <c r="N18" i="48"/>
  <c r="N17" i="48"/>
  <c r="N16" i="48"/>
  <c r="N25" i="49" l="1"/>
  <c r="N26" i="49"/>
  <c r="N22" i="49"/>
  <c r="N23" i="49"/>
  <c r="N24" i="49"/>
  <c r="N19" i="49"/>
  <c r="N20" i="49"/>
  <c r="N21" i="49"/>
  <c r="N17" i="49"/>
  <c r="N18" i="49"/>
  <c r="N16" i="49"/>
  <c r="N23" i="50"/>
  <c r="N24" i="50"/>
  <c r="N25" i="50"/>
  <c r="N20" i="50"/>
  <c r="N21" i="50"/>
  <c r="N22" i="50"/>
  <c r="N18" i="50"/>
  <c r="N19" i="50"/>
  <c r="N17" i="50"/>
  <c r="N16" i="50"/>
  <c r="N17" i="53"/>
  <c r="N16" i="53"/>
  <c r="N17" i="54"/>
  <c r="N18" i="54"/>
  <c r="N16" i="54"/>
  <c r="N18" i="55"/>
  <c r="N17" i="55"/>
  <c r="N16" i="55"/>
  <c r="N17" i="57"/>
  <c r="N16" i="57"/>
  <c r="N19" i="51"/>
  <c r="N20" i="51"/>
  <c r="N17" i="51"/>
  <c r="N18" i="51"/>
  <c r="N16" i="51"/>
  <c r="N17" i="47"/>
  <c r="N16" i="47"/>
  <c r="N17" i="59"/>
  <c r="N18" i="59"/>
  <c r="N16" i="59"/>
  <c r="AY18" i="59"/>
  <c r="BG18" i="59" s="1"/>
  <c r="AX18" i="59"/>
  <c r="BF18" i="59" s="1"/>
  <c r="AW18" i="59"/>
  <c r="BE18" i="59" s="1"/>
  <c r="AV18" i="59"/>
  <c r="BD18" i="59" s="1"/>
  <c r="AT18" i="59"/>
  <c r="AS18" i="59"/>
  <c r="AL18" i="59"/>
  <c r="AK18" i="59"/>
  <c r="AD18" i="59"/>
  <c r="AC18" i="59"/>
  <c r="V18" i="59"/>
  <c r="U18" i="59"/>
  <c r="AU18" i="59" s="1"/>
  <c r="AX17" i="59"/>
  <c r="BB17" i="59" s="1"/>
  <c r="AW17" i="59"/>
  <c r="BE17" i="59" s="1"/>
  <c r="AV17" i="59"/>
  <c r="BD17" i="59" s="1"/>
  <c r="AU17" i="59"/>
  <c r="AT17" i="59"/>
  <c r="AY17" i="59" s="1"/>
  <c r="AS17" i="59"/>
  <c r="AL17" i="59"/>
  <c r="AK17" i="59"/>
  <c r="AD17" i="59"/>
  <c r="AC17" i="59"/>
  <c r="V17" i="59"/>
  <c r="U17" i="59"/>
  <c r="AW16" i="59"/>
  <c r="BE16" i="59" s="1"/>
  <c r="AV16" i="59"/>
  <c r="BD16" i="59" s="1"/>
  <c r="AT16" i="59"/>
  <c r="AS16" i="59"/>
  <c r="AU16" i="59" s="1"/>
  <c r="AL16" i="59"/>
  <c r="AY16" i="59" s="1"/>
  <c r="AK16" i="59"/>
  <c r="AD16" i="59"/>
  <c r="AC16" i="59"/>
  <c r="V16" i="59"/>
  <c r="U16" i="59"/>
  <c r="G18" i="59"/>
  <c r="G17" i="59"/>
  <c r="G16" i="59"/>
  <c r="AY17" i="47"/>
  <c r="BG17" i="47" s="1"/>
  <c r="AX17" i="47"/>
  <c r="BF17" i="47" s="1"/>
  <c r="AT17" i="47"/>
  <c r="AS17" i="47"/>
  <c r="AL17" i="47"/>
  <c r="AK17" i="47"/>
  <c r="AD17" i="47"/>
  <c r="AC17" i="47"/>
  <c r="V17" i="47"/>
  <c r="AW17" i="47" s="1"/>
  <c r="BE17" i="47" s="1"/>
  <c r="U17" i="47"/>
  <c r="AU17" i="47" s="1"/>
  <c r="AX16" i="47"/>
  <c r="BB16" i="47" s="1"/>
  <c r="AW16" i="47"/>
  <c r="BE16" i="47" s="1"/>
  <c r="AU16" i="47"/>
  <c r="AT16" i="47"/>
  <c r="AS16" i="47"/>
  <c r="AL16" i="47"/>
  <c r="AK16" i="47"/>
  <c r="AD16" i="47"/>
  <c r="AC16" i="47"/>
  <c r="V16" i="47"/>
  <c r="AV16" i="47" s="1"/>
  <c r="BD16" i="47" s="1"/>
  <c r="U16" i="47"/>
  <c r="G17" i="47"/>
  <c r="G16" i="47"/>
  <c r="AT20" i="51"/>
  <c r="AS20" i="51"/>
  <c r="AL20" i="51"/>
  <c r="AK20" i="51"/>
  <c r="AD20" i="51"/>
  <c r="AC20" i="51"/>
  <c r="V20" i="51"/>
  <c r="AY20" i="51" s="1"/>
  <c r="BG20" i="51" s="1"/>
  <c r="U20" i="51"/>
  <c r="AU20" i="51" s="1"/>
  <c r="AU19" i="51"/>
  <c r="AT19" i="51"/>
  <c r="AS19" i="51"/>
  <c r="AL19" i="51"/>
  <c r="AK19" i="51"/>
  <c r="AD19" i="51"/>
  <c r="AC19" i="51"/>
  <c r="V19" i="51"/>
  <c r="AX19" i="51" s="1"/>
  <c r="U19" i="51"/>
  <c r="AY18" i="51"/>
  <c r="BC18" i="51" s="1"/>
  <c r="AX18" i="51"/>
  <c r="BB18" i="51" s="1"/>
  <c r="AW18" i="51"/>
  <c r="BA18" i="51" s="1"/>
  <c r="AV18" i="51"/>
  <c r="AU18" i="51"/>
  <c r="AT18" i="51"/>
  <c r="AS18" i="51"/>
  <c r="AL18" i="51"/>
  <c r="AK18" i="51"/>
  <c r="AD18" i="51"/>
  <c r="AC18" i="51"/>
  <c r="V18" i="51"/>
  <c r="U18" i="51"/>
  <c r="BG17" i="51"/>
  <c r="BD17" i="51"/>
  <c r="AY17" i="51"/>
  <c r="BC17" i="51" s="1"/>
  <c r="AX17" i="51"/>
  <c r="BB17" i="51" s="1"/>
  <c r="AW17" i="51"/>
  <c r="BA17" i="51" s="1"/>
  <c r="AV17" i="51"/>
  <c r="AU17" i="51"/>
  <c r="AT17" i="51"/>
  <c r="AS17" i="51"/>
  <c r="AL17" i="51"/>
  <c r="AK17" i="51"/>
  <c r="AD17" i="51"/>
  <c r="AC17" i="51"/>
  <c r="V17" i="51"/>
  <c r="U17" i="51"/>
  <c r="BD16" i="51"/>
  <c r="AY16" i="51"/>
  <c r="BC16" i="51" s="1"/>
  <c r="AX16" i="51"/>
  <c r="AW16" i="51"/>
  <c r="AV16" i="51"/>
  <c r="AU16" i="51"/>
  <c r="AT16" i="51"/>
  <c r="AS16" i="51"/>
  <c r="AL16" i="51"/>
  <c r="AK16" i="51"/>
  <c r="AD16" i="51"/>
  <c r="AC16" i="51"/>
  <c r="V16" i="51"/>
  <c r="U16" i="51"/>
  <c r="G20" i="51"/>
  <c r="G19" i="51"/>
  <c r="G18" i="51"/>
  <c r="G17" i="51"/>
  <c r="G16" i="51"/>
  <c r="AY17" i="57"/>
  <c r="BG17" i="57" s="1"/>
  <c r="AW17" i="57"/>
  <c r="BE17" i="57" s="1"/>
  <c r="AV17" i="57"/>
  <c r="BD17" i="57" s="1"/>
  <c r="AT17" i="57"/>
  <c r="AS17" i="57"/>
  <c r="AL17" i="57"/>
  <c r="AK17" i="57"/>
  <c r="AD17" i="57"/>
  <c r="AC17" i="57"/>
  <c r="V17" i="57"/>
  <c r="AX17" i="57" s="1"/>
  <c r="BF17" i="57" s="1"/>
  <c r="U17" i="57"/>
  <c r="AU17" i="57" s="1"/>
  <c r="AX16" i="57"/>
  <c r="BB16" i="57" s="1"/>
  <c r="AW16" i="57"/>
  <c r="BE16" i="57" s="1"/>
  <c r="AV16" i="57"/>
  <c r="BD16" i="57" s="1"/>
  <c r="AU16" i="57"/>
  <c r="AT16" i="57"/>
  <c r="AY16" i="57" s="1"/>
  <c r="AS16" i="57"/>
  <c r="AL16" i="57"/>
  <c r="AK16" i="57"/>
  <c r="AD16" i="57"/>
  <c r="AC16" i="57"/>
  <c r="V16" i="57"/>
  <c r="U16" i="57"/>
  <c r="G17" i="57"/>
  <c r="G16" i="57"/>
  <c r="AU18" i="43"/>
  <c r="AY18" i="55"/>
  <c r="BG18" i="55" s="1"/>
  <c r="AX18" i="55"/>
  <c r="BF18" i="55" s="1"/>
  <c r="AW18" i="55"/>
  <c r="BE18" i="55" s="1"/>
  <c r="AV18" i="55"/>
  <c r="BD18" i="55" s="1"/>
  <c r="AT18" i="55"/>
  <c r="AS18" i="55"/>
  <c r="AL18" i="55"/>
  <c r="AK18" i="55"/>
  <c r="AD18" i="55"/>
  <c r="AC18" i="55"/>
  <c r="V18" i="55"/>
  <c r="U18" i="55"/>
  <c r="AU18" i="55" s="1"/>
  <c r="AX17" i="55"/>
  <c r="AW17" i="55"/>
  <c r="BE17" i="55" s="1"/>
  <c r="AV17" i="55"/>
  <c r="BD17" i="55" s="1"/>
  <c r="AU17" i="55"/>
  <c r="AT17" i="55"/>
  <c r="AS17" i="55"/>
  <c r="AL17" i="55"/>
  <c r="AK17" i="55"/>
  <c r="AD17" i="55"/>
  <c r="AC17" i="55"/>
  <c r="V17" i="55"/>
  <c r="U17" i="55"/>
  <c r="AW16" i="55"/>
  <c r="BE16" i="55" s="1"/>
  <c r="AV16" i="55"/>
  <c r="BD16" i="55" s="1"/>
  <c r="AT16" i="55"/>
  <c r="AS16" i="55"/>
  <c r="AU16" i="55" s="1"/>
  <c r="AL16" i="55"/>
  <c r="AK16" i="55"/>
  <c r="AD16" i="55"/>
  <c r="AC16" i="55"/>
  <c r="V16" i="55"/>
  <c r="U16" i="55"/>
  <c r="G18" i="55"/>
  <c r="G17" i="55"/>
  <c r="G16" i="55"/>
  <c r="I18" i="54"/>
  <c r="I17" i="54"/>
  <c r="I16" i="54"/>
  <c r="AY18" i="54"/>
  <c r="BG18" i="54" s="1"/>
  <c r="AX18" i="54"/>
  <c r="BF18" i="54" s="1"/>
  <c r="AW18" i="54"/>
  <c r="BE18" i="54" s="1"/>
  <c r="AV18" i="54"/>
  <c r="BD18" i="54" s="1"/>
  <c r="AT18" i="54"/>
  <c r="AS18" i="54"/>
  <c r="AL18" i="54"/>
  <c r="AK18" i="54"/>
  <c r="AD18" i="54"/>
  <c r="AC18" i="54"/>
  <c r="V18" i="54"/>
  <c r="U18" i="54"/>
  <c r="AU18" i="54" s="1"/>
  <c r="AU17" i="54"/>
  <c r="AT17" i="54"/>
  <c r="AS17" i="54"/>
  <c r="AL17" i="54"/>
  <c r="AK17" i="54"/>
  <c r="AD17" i="54"/>
  <c r="AC17" i="54"/>
  <c r="V17" i="54"/>
  <c r="AX17" i="54" s="1"/>
  <c r="BB17" i="54" s="1"/>
  <c r="U17" i="54"/>
  <c r="AT16" i="54"/>
  <c r="AS16" i="54"/>
  <c r="AU16" i="54" s="1"/>
  <c r="AL16" i="54"/>
  <c r="AK16" i="54"/>
  <c r="AD16" i="54"/>
  <c r="AC16" i="54"/>
  <c r="V16" i="54"/>
  <c r="AV16" i="54" s="1"/>
  <c r="BD16" i="54" s="1"/>
  <c r="U16" i="54"/>
  <c r="G18" i="54"/>
  <c r="G17" i="54"/>
  <c r="G16" i="54"/>
  <c r="AY17" i="53"/>
  <c r="BC17" i="53" s="1"/>
  <c r="AX17" i="53"/>
  <c r="AW17" i="53"/>
  <c r="AV17" i="53"/>
  <c r="BD17" i="53" s="1"/>
  <c r="AU17" i="53"/>
  <c r="AT17" i="53"/>
  <c r="AS17" i="53"/>
  <c r="AL17" i="53"/>
  <c r="AK17" i="53"/>
  <c r="AD17" i="53"/>
  <c r="AC17" i="53"/>
  <c r="V17" i="53"/>
  <c r="U17" i="53"/>
  <c r="AY16" i="53"/>
  <c r="BC16" i="53" s="1"/>
  <c r="AX16" i="53"/>
  <c r="BB16" i="53" s="1"/>
  <c r="AW16" i="53"/>
  <c r="BA16" i="53" s="1"/>
  <c r="AV16" i="53"/>
  <c r="BD16" i="53" s="1"/>
  <c r="AU16" i="53"/>
  <c r="AT16" i="53"/>
  <c r="AS16" i="53"/>
  <c r="AL16" i="53"/>
  <c r="AK16" i="53"/>
  <c r="AD16" i="53"/>
  <c r="AC16" i="53"/>
  <c r="V16" i="53"/>
  <c r="U16" i="53"/>
  <c r="G17" i="53"/>
  <c r="G16" i="53"/>
  <c r="AT25" i="50"/>
  <c r="AS25" i="50"/>
  <c r="AL25" i="50"/>
  <c r="AK25" i="50"/>
  <c r="AD25" i="50"/>
  <c r="AC25" i="50"/>
  <c r="V25" i="50"/>
  <c r="AY25" i="50" s="1"/>
  <c r="BG25" i="50" s="1"/>
  <c r="U25" i="50"/>
  <c r="AU25" i="50" s="1"/>
  <c r="AX24" i="50"/>
  <c r="AU24" i="50"/>
  <c r="AT24" i="50"/>
  <c r="AS24" i="50"/>
  <c r="AL24" i="50"/>
  <c r="AK24" i="50"/>
  <c r="AD24" i="50"/>
  <c r="AC24" i="50"/>
  <c r="V24" i="50"/>
  <c r="AW24" i="50" s="1"/>
  <c r="BE24" i="50" s="1"/>
  <c r="U24" i="50"/>
  <c r="AT23" i="50"/>
  <c r="AS23" i="50"/>
  <c r="AU23" i="50" s="1"/>
  <c r="AL23" i="50"/>
  <c r="AK23" i="50"/>
  <c r="AD23" i="50"/>
  <c r="AC23" i="50"/>
  <c r="V23" i="50"/>
  <c r="AW23" i="50" s="1"/>
  <c r="BE23" i="50" s="1"/>
  <c r="U23" i="50"/>
  <c r="AT22" i="50"/>
  <c r="AS22" i="50"/>
  <c r="AL22" i="50"/>
  <c r="AK22" i="50"/>
  <c r="AU22" i="50" s="1"/>
  <c r="AD22" i="50"/>
  <c r="AC22" i="50"/>
  <c r="V22" i="50"/>
  <c r="AV22" i="50" s="1"/>
  <c r="BD22" i="50" s="1"/>
  <c r="U22" i="50"/>
  <c r="AT21" i="50"/>
  <c r="AS21" i="50"/>
  <c r="AL21" i="50"/>
  <c r="AK21" i="50"/>
  <c r="AD21" i="50"/>
  <c r="AC21" i="50"/>
  <c r="AU21" i="50" s="1"/>
  <c r="V21" i="50"/>
  <c r="AY21" i="50" s="1"/>
  <c r="U21" i="50"/>
  <c r="AY20" i="50"/>
  <c r="BG20" i="50" s="1"/>
  <c r="AX20" i="50"/>
  <c r="BF20" i="50" s="1"/>
  <c r="AT20" i="50"/>
  <c r="AS20" i="50"/>
  <c r="AL20" i="50"/>
  <c r="AK20" i="50"/>
  <c r="AD20" i="50"/>
  <c r="AC20" i="50"/>
  <c r="V20" i="50"/>
  <c r="AW20" i="50" s="1"/>
  <c r="U20" i="50"/>
  <c r="AU20" i="50" s="1"/>
  <c r="AY19" i="50"/>
  <c r="BG19" i="50" s="1"/>
  <c r="AX19" i="50"/>
  <c r="BF19" i="50" s="1"/>
  <c r="AW19" i="50"/>
  <c r="BE19" i="50" s="1"/>
  <c r="AV19" i="50"/>
  <c r="BD19" i="50" s="1"/>
  <c r="AT19" i="50"/>
  <c r="AS19" i="50"/>
  <c r="AL19" i="50"/>
  <c r="AK19" i="50"/>
  <c r="AD19" i="50"/>
  <c r="AC19" i="50"/>
  <c r="V19" i="50"/>
  <c r="U19" i="50"/>
  <c r="AU19" i="50" s="1"/>
  <c r="AY18" i="50"/>
  <c r="BC18" i="50" s="1"/>
  <c r="AX18" i="50"/>
  <c r="BB18" i="50" s="1"/>
  <c r="AW18" i="50"/>
  <c r="AV18" i="50"/>
  <c r="BD18" i="50" s="1"/>
  <c r="AU18" i="50"/>
  <c r="AT18" i="50"/>
  <c r="AS18" i="50"/>
  <c r="AL18" i="50"/>
  <c r="AK18" i="50"/>
  <c r="AD18" i="50"/>
  <c r="AC18" i="50"/>
  <c r="V18" i="50"/>
  <c r="U18" i="50"/>
  <c r="AY17" i="50"/>
  <c r="BC17" i="50" s="1"/>
  <c r="AX17" i="50"/>
  <c r="BB17" i="50" s="1"/>
  <c r="AW17" i="50"/>
  <c r="BA17" i="50" s="1"/>
  <c r="AV17" i="50"/>
  <c r="AU17" i="50"/>
  <c r="AT17" i="50"/>
  <c r="AS17" i="50"/>
  <c r="AL17" i="50"/>
  <c r="AK17" i="50"/>
  <c r="AD17" i="50"/>
  <c r="AC17" i="50"/>
  <c r="V17" i="50"/>
  <c r="U17" i="50"/>
  <c r="BD16" i="50"/>
  <c r="AY16" i="50"/>
  <c r="BC16" i="50" s="1"/>
  <c r="AX16" i="50"/>
  <c r="BB16" i="50" s="1"/>
  <c r="AW16" i="50"/>
  <c r="BA16" i="50" s="1"/>
  <c r="AV16" i="50"/>
  <c r="AU16" i="50"/>
  <c r="AT16" i="50"/>
  <c r="AS16" i="50"/>
  <c r="AL16" i="50"/>
  <c r="AK16" i="50"/>
  <c r="AD16" i="50"/>
  <c r="AC16" i="50"/>
  <c r="V16" i="50"/>
  <c r="U16" i="50"/>
  <c r="G25" i="50"/>
  <c r="G24" i="50"/>
  <c r="G23" i="50"/>
  <c r="G22" i="50"/>
  <c r="G21" i="50"/>
  <c r="G20" i="50"/>
  <c r="G19" i="50"/>
  <c r="G18" i="50"/>
  <c r="G17" i="50"/>
  <c r="G16" i="50"/>
  <c r="AX26" i="49"/>
  <c r="BB26" i="49" s="1"/>
  <c r="AW26" i="49"/>
  <c r="BE26" i="49" s="1"/>
  <c r="AV26" i="49"/>
  <c r="BD26" i="49" s="1"/>
  <c r="AU26" i="49"/>
  <c r="AT26" i="49"/>
  <c r="AS26" i="49"/>
  <c r="AL26" i="49"/>
  <c r="AK26" i="49"/>
  <c r="AD26" i="49"/>
  <c r="AC26" i="49"/>
  <c r="V26" i="49"/>
  <c r="U26" i="49"/>
  <c r="AW25" i="49"/>
  <c r="BE25" i="49" s="1"/>
  <c r="AT25" i="49"/>
  <c r="AS25" i="49"/>
  <c r="AU25" i="49" s="1"/>
  <c r="AL25" i="49"/>
  <c r="AK25" i="49"/>
  <c r="AD25" i="49"/>
  <c r="AC25" i="49"/>
  <c r="V25" i="49"/>
  <c r="AV25" i="49" s="1"/>
  <c r="BD25" i="49" s="1"/>
  <c r="U25" i="49"/>
  <c r="AV24" i="49"/>
  <c r="BD24" i="49" s="1"/>
  <c r="AT24" i="49"/>
  <c r="AS24" i="49"/>
  <c r="AL24" i="49"/>
  <c r="AK24" i="49"/>
  <c r="AU24" i="49" s="1"/>
  <c r="AD24" i="49"/>
  <c r="AC24" i="49"/>
  <c r="V24" i="49"/>
  <c r="U24" i="49"/>
  <c r="AT23" i="49"/>
  <c r="AS23" i="49"/>
  <c r="AL23" i="49"/>
  <c r="AK23" i="49"/>
  <c r="AD23" i="49"/>
  <c r="AC23" i="49"/>
  <c r="AU23" i="49" s="1"/>
  <c r="V23" i="49"/>
  <c r="U23" i="49"/>
  <c r="AT22" i="49"/>
  <c r="AS22" i="49"/>
  <c r="AL22" i="49"/>
  <c r="AK22" i="49"/>
  <c r="AD22" i="49"/>
  <c r="AC22" i="49"/>
  <c r="V22" i="49"/>
  <c r="AW22" i="49" s="1"/>
  <c r="U22" i="49"/>
  <c r="AU22" i="49" s="1"/>
  <c r="AY21" i="49"/>
  <c r="BG21" i="49" s="1"/>
  <c r="AX21" i="49"/>
  <c r="BF21" i="49" s="1"/>
  <c r="AW21" i="49"/>
  <c r="BE21" i="49" s="1"/>
  <c r="AV21" i="49"/>
  <c r="AU21" i="49"/>
  <c r="AT21" i="49"/>
  <c r="AS21" i="49"/>
  <c r="AL21" i="49"/>
  <c r="AK21" i="49"/>
  <c r="AD21" i="49"/>
  <c r="AC21" i="49"/>
  <c r="V21" i="49"/>
  <c r="U21" i="49"/>
  <c r="AW20" i="49"/>
  <c r="BE20" i="49" s="1"/>
  <c r="AV20" i="49"/>
  <c r="BD20" i="49" s="1"/>
  <c r="AU20" i="49"/>
  <c r="AT20" i="49"/>
  <c r="AY20" i="49" s="1"/>
  <c r="AS20" i="49"/>
  <c r="AL20" i="49"/>
  <c r="AK20" i="49"/>
  <c r="AD20" i="49"/>
  <c r="AC20" i="49"/>
  <c r="V20" i="49"/>
  <c r="AX20" i="49" s="1"/>
  <c r="BB20" i="49" s="1"/>
  <c r="U20" i="49"/>
  <c r="BG19" i="49"/>
  <c r="BF19" i="49"/>
  <c r="AY19" i="49"/>
  <c r="BC19" i="49" s="1"/>
  <c r="AX19" i="49"/>
  <c r="AW19" i="49"/>
  <c r="AV19" i="49"/>
  <c r="AU19" i="49"/>
  <c r="AT19" i="49"/>
  <c r="AS19" i="49"/>
  <c r="AL19" i="49"/>
  <c r="AK19" i="49"/>
  <c r="AD19" i="49"/>
  <c r="AC19" i="49"/>
  <c r="V19" i="49"/>
  <c r="U19" i="49"/>
  <c r="BG18" i="49"/>
  <c r="BF18" i="49"/>
  <c r="BE18" i="49"/>
  <c r="BD18" i="49"/>
  <c r="BC18" i="49"/>
  <c r="AY18" i="49"/>
  <c r="AX18" i="49"/>
  <c r="AW18" i="49"/>
  <c r="AV18" i="49"/>
  <c r="AU18" i="49"/>
  <c r="AT18" i="49"/>
  <c r="AS18" i="49"/>
  <c r="AL18" i="49"/>
  <c r="AK18" i="49"/>
  <c r="AD18" i="49"/>
  <c r="AC18" i="49"/>
  <c r="V18" i="49"/>
  <c r="U18" i="49"/>
  <c r="BG17" i="49"/>
  <c r="BF17" i="49"/>
  <c r="BE17" i="49"/>
  <c r="BD17" i="49"/>
  <c r="BC17" i="49"/>
  <c r="AY17" i="49"/>
  <c r="AX17" i="49"/>
  <c r="AW17" i="49"/>
  <c r="AV17" i="49"/>
  <c r="AU17" i="49"/>
  <c r="AT17" i="49"/>
  <c r="AS17" i="49"/>
  <c r="AL17" i="49"/>
  <c r="AK17" i="49"/>
  <c r="AD17" i="49"/>
  <c r="AC17" i="49"/>
  <c r="V17" i="49"/>
  <c r="U17" i="49"/>
  <c r="AT16" i="49"/>
  <c r="AS16" i="49"/>
  <c r="AL16" i="49"/>
  <c r="AK16" i="49"/>
  <c r="AD16" i="49"/>
  <c r="AC16" i="49"/>
  <c r="V16" i="49"/>
  <c r="AW16" i="49" s="1"/>
  <c r="U16" i="49"/>
  <c r="AU16" i="49" s="1"/>
  <c r="BE16" i="51" l="1"/>
  <c r="BA16" i="51"/>
  <c r="BE17" i="51"/>
  <c r="BF16" i="51"/>
  <c r="BB16" i="51"/>
  <c r="BF17" i="51"/>
  <c r="BE17" i="53"/>
  <c r="BA17" i="53"/>
  <c r="BF17" i="53"/>
  <c r="BB17" i="53"/>
  <c r="BF16" i="53"/>
  <c r="BE16" i="53"/>
  <c r="BG16" i="50"/>
  <c r="BF16" i="50"/>
  <c r="BF17" i="50"/>
  <c r="BG17" i="50"/>
  <c r="BF18" i="50"/>
  <c r="BG18" i="50"/>
  <c r="BE18" i="50"/>
  <c r="BA18" i="50"/>
  <c r="BF17" i="59"/>
  <c r="AV17" i="47"/>
  <c r="BD17" i="47" s="1"/>
  <c r="AY16" i="47"/>
  <c r="BF16" i="47"/>
  <c r="BB19" i="51"/>
  <c r="BF19" i="51"/>
  <c r="AV19" i="51"/>
  <c r="BD19" i="51" s="1"/>
  <c r="AW19" i="51"/>
  <c r="BE19" i="51" s="1"/>
  <c r="AW20" i="51"/>
  <c r="BA20" i="51" s="1"/>
  <c r="AY19" i="51"/>
  <c r="BG19" i="51" s="1"/>
  <c r="AV20" i="51"/>
  <c r="BD20" i="51" s="1"/>
  <c r="AX20" i="51"/>
  <c r="BF20" i="51" s="1"/>
  <c r="BD18" i="51"/>
  <c r="BG16" i="51"/>
  <c r="BG18" i="51"/>
  <c r="BE18" i="51"/>
  <c r="BF18" i="51"/>
  <c r="BF16" i="57"/>
  <c r="BB17" i="55"/>
  <c r="BF17" i="55"/>
  <c r="AY17" i="55"/>
  <c r="AY16" i="55"/>
  <c r="BC16" i="55" s="1"/>
  <c r="AY17" i="54"/>
  <c r="AV17" i="54"/>
  <c r="BD17" i="54" s="1"/>
  <c r="AW17" i="54"/>
  <c r="BE17" i="54" s="1"/>
  <c r="BF17" i="54"/>
  <c r="AW16" i="54"/>
  <c r="BE16" i="54" s="1"/>
  <c r="AY16" i="54"/>
  <c r="BG17" i="53"/>
  <c r="BG16" i="53"/>
  <c r="BB24" i="50"/>
  <c r="BF24" i="50"/>
  <c r="AY24" i="50"/>
  <c r="AV24" i="50"/>
  <c r="BD24" i="50" s="1"/>
  <c r="AX25" i="50"/>
  <c r="BF25" i="50" s="1"/>
  <c r="AV25" i="50"/>
  <c r="BD25" i="50" s="1"/>
  <c r="AW25" i="50"/>
  <c r="BE25" i="50" s="1"/>
  <c r="AY23" i="50"/>
  <c r="AV23" i="50"/>
  <c r="BD23" i="50" s="1"/>
  <c r="AY22" i="50"/>
  <c r="BD17" i="50"/>
  <c r="BE17" i="50"/>
  <c r="BE16" i="50"/>
  <c r="AY24" i="49"/>
  <c r="AY26" i="49"/>
  <c r="BF26" i="49"/>
  <c r="AY25" i="49"/>
  <c r="BC25" i="49" s="1"/>
  <c r="AY22" i="49"/>
  <c r="BG22" i="49" s="1"/>
  <c r="AX22" i="49"/>
  <c r="BF22" i="49" s="1"/>
  <c r="BF20" i="49"/>
  <c r="BE19" i="49"/>
  <c r="BD19" i="49"/>
  <c r="AX16" i="49"/>
  <c r="AY16" i="49"/>
  <c r="BG16" i="49" s="1"/>
  <c r="BC16" i="59"/>
  <c r="BG16" i="59"/>
  <c r="AZ16" i="59"/>
  <c r="BC17" i="59"/>
  <c r="BG17" i="59"/>
  <c r="BA16" i="59"/>
  <c r="AZ18" i="59"/>
  <c r="BA18" i="59"/>
  <c r="AX16" i="59"/>
  <c r="AZ17" i="59"/>
  <c r="BB18" i="59"/>
  <c r="BA17" i="59"/>
  <c r="BC18" i="59"/>
  <c r="BC16" i="47"/>
  <c r="BG16" i="47"/>
  <c r="BA17" i="47"/>
  <c r="AZ16" i="47"/>
  <c r="BB17" i="47"/>
  <c r="BA16" i="47"/>
  <c r="BC17" i="47"/>
  <c r="AZ19" i="51"/>
  <c r="BB20" i="51"/>
  <c r="BA19" i="51"/>
  <c r="BC20" i="51"/>
  <c r="BC16" i="57"/>
  <c r="BG16" i="57"/>
  <c r="AZ17" i="57"/>
  <c r="BA17" i="57"/>
  <c r="AZ16" i="57"/>
  <c r="BB17" i="57"/>
  <c r="BA16" i="57"/>
  <c r="BC17" i="57"/>
  <c r="BA18" i="55"/>
  <c r="AZ18" i="55"/>
  <c r="AZ16" i="55"/>
  <c r="BC17" i="55"/>
  <c r="BG17" i="55"/>
  <c r="BA16" i="55"/>
  <c r="AX16" i="55"/>
  <c r="AZ17" i="55"/>
  <c r="BB18" i="55"/>
  <c r="BA17" i="55"/>
  <c r="BC18" i="55"/>
  <c r="BC16" i="54"/>
  <c r="BG16" i="54"/>
  <c r="AZ16" i="54"/>
  <c r="BC17" i="54"/>
  <c r="BG17" i="54"/>
  <c r="BA16" i="54"/>
  <c r="AZ18" i="54"/>
  <c r="BA18" i="54"/>
  <c r="AX16" i="54"/>
  <c r="AZ17" i="54"/>
  <c r="BB18" i="54"/>
  <c r="BA17" i="54"/>
  <c r="BC18" i="54"/>
  <c r="BG22" i="50"/>
  <c r="BC22" i="50"/>
  <c r="BG21" i="50"/>
  <c r="BC21" i="50"/>
  <c r="BC23" i="50"/>
  <c r="BG23" i="50"/>
  <c r="BE20" i="50"/>
  <c r="BA20" i="50"/>
  <c r="AZ23" i="50"/>
  <c r="BC24" i="50"/>
  <c r="BG24" i="50"/>
  <c r="AZ22" i="50"/>
  <c r="BA23" i="50"/>
  <c r="AZ19" i="50"/>
  <c r="BB20" i="50"/>
  <c r="AZ25" i="50"/>
  <c r="BA19" i="50"/>
  <c r="BC20" i="50"/>
  <c r="BB19" i="50"/>
  <c r="AX23" i="50"/>
  <c r="AZ24" i="50"/>
  <c r="BB25" i="50"/>
  <c r="BC19" i="50"/>
  <c r="AW22" i="50"/>
  <c r="BA24" i="50"/>
  <c r="BC25" i="50"/>
  <c r="AV21" i="50"/>
  <c r="AX22" i="50"/>
  <c r="AW21" i="50"/>
  <c r="AV20" i="50"/>
  <c r="AX21" i="50"/>
  <c r="BE16" i="49"/>
  <c r="BA16" i="49"/>
  <c r="BG24" i="49"/>
  <c r="BC24" i="49"/>
  <c r="AY23" i="49"/>
  <c r="AX23" i="49"/>
  <c r="AW23" i="49"/>
  <c r="AV23" i="49"/>
  <c r="BE22" i="49"/>
  <c r="BA22" i="49"/>
  <c r="BC20" i="49"/>
  <c r="BG20" i="49"/>
  <c r="AZ25" i="49"/>
  <c r="BC26" i="49"/>
  <c r="BG26" i="49"/>
  <c r="AZ24" i="49"/>
  <c r="BA25" i="49"/>
  <c r="BF16" i="49"/>
  <c r="BB16" i="49"/>
  <c r="BD21" i="49"/>
  <c r="BC16" i="49"/>
  <c r="BC22" i="49"/>
  <c r="AZ20" i="49"/>
  <c r="AX25" i="49"/>
  <c r="AZ26" i="49"/>
  <c r="BA20" i="49"/>
  <c r="BC21" i="49"/>
  <c r="AW24" i="49"/>
  <c r="BA26" i="49"/>
  <c r="AX24" i="49"/>
  <c r="AV16" i="49"/>
  <c r="AV22" i="49"/>
  <c r="G26" i="49"/>
  <c r="G25" i="49"/>
  <c r="G24" i="49"/>
  <c r="G23" i="49"/>
  <c r="G22" i="49"/>
  <c r="G21" i="49"/>
  <c r="G20" i="49"/>
  <c r="G19" i="49"/>
  <c r="G18" i="49"/>
  <c r="G17" i="49"/>
  <c r="G16" i="49"/>
  <c r="BG21" i="48"/>
  <c r="BF21" i="48"/>
  <c r="BE21" i="48"/>
  <c r="BD21" i="48"/>
  <c r="AA44" i="60" s="1"/>
  <c r="AU21" i="48"/>
  <c r="AT21" i="48"/>
  <c r="AS21" i="48"/>
  <c r="AL21" i="48"/>
  <c r="AK21" i="48"/>
  <c r="AD21" i="48"/>
  <c r="AC21" i="48"/>
  <c r="U21" i="48"/>
  <c r="AX20" i="48"/>
  <c r="BB20" i="48" s="1"/>
  <c r="AW20" i="48"/>
  <c r="BE20" i="48" s="1"/>
  <c r="AU20" i="48"/>
  <c r="AT20" i="48"/>
  <c r="AS20" i="48"/>
  <c r="AL20" i="48"/>
  <c r="AK20" i="48"/>
  <c r="AD20" i="48"/>
  <c r="AC20" i="48"/>
  <c r="V20" i="48"/>
  <c r="AV20" i="48" s="1"/>
  <c r="BD20" i="48" s="1"/>
  <c r="U20" i="48"/>
  <c r="AT19" i="48"/>
  <c r="AS19" i="48"/>
  <c r="AU19" i="48" s="1"/>
  <c r="AL19" i="48"/>
  <c r="AK19" i="48"/>
  <c r="AD19" i="48"/>
  <c r="AC19" i="48"/>
  <c r="V19" i="48"/>
  <c r="AW19" i="48" s="1"/>
  <c r="BE19" i="48" s="1"/>
  <c r="U19" i="48"/>
  <c r="AT18" i="48"/>
  <c r="AQ18" i="48"/>
  <c r="AO18" i="48"/>
  <c r="AM18" i="48"/>
  <c r="AS18" i="48" s="1"/>
  <c r="AL18" i="48"/>
  <c r="AI18" i="48"/>
  <c r="AG18" i="48"/>
  <c r="AE18" i="48"/>
  <c r="AK18" i="48" s="1"/>
  <c r="AD18" i="48"/>
  <c r="AA18" i="48"/>
  <c r="Y18" i="48"/>
  <c r="W18" i="48"/>
  <c r="AC18" i="48" s="1"/>
  <c r="V18" i="48"/>
  <c r="AY18" i="48" s="1"/>
  <c r="U18" i="48"/>
  <c r="S18" i="48"/>
  <c r="Q18" i="48"/>
  <c r="AT17" i="48"/>
  <c r="AS17" i="48"/>
  <c r="AL17" i="48"/>
  <c r="AK17" i="48"/>
  <c r="AD17" i="48"/>
  <c r="AC17" i="48"/>
  <c r="V17" i="48"/>
  <c r="AX17" i="48" s="1"/>
  <c r="U17" i="48"/>
  <c r="AU17" i="48" s="1"/>
  <c r="AT16" i="48"/>
  <c r="AO16" i="48"/>
  <c r="AM16" i="48"/>
  <c r="AS16" i="48" s="1"/>
  <c r="AL16" i="48"/>
  <c r="AI16" i="48"/>
  <c r="AG16" i="48"/>
  <c r="AE16" i="48"/>
  <c r="AK16" i="48" s="1"/>
  <c r="AD16" i="48"/>
  <c r="AA16" i="48"/>
  <c r="Y16" i="48"/>
  <c r="W16" i="48"/>
  <c r="AC16" i="48" s="1"/>
  <c r="V16" i="48"/>
  <c r="AV16" i="48" s="1"/>
  <c r="S16" i="48"/>
  <c r="Q16" i="48"/>
  <c r="U16" i="48" s="1"/>
  <c r="AZ17" i="47" l="1"/>
  <c r="BE20" i="51"/>
  <c r="BC19" i="51"/>
  <c r="AZ20" i="51"/>
  <c r="BG16" i="55"/>
  <c r="BA25" i="50"/>
  <c r="BB22" i="49"/>
  <c r="BG25" i="49"/>
  <c r="BF20" i="48"/>
  <c r="AY20" i="48"/>
  <c r="AY19" i="48"/>
  <c r="AV19" i="48"/>
  <c r="BD19" i="48" s="1"/>
  <c r="AY17" i="48"/>
  <c r="BG17" i="48" s="1"/>
  <c r="AY16" i="48"/>
  <c r="BB16" i="59"/>
  <c r="BF16" i="59"/>
  <c r="BB16" i="55"/>
  <c r="BF16" i="55"/>
  <c r="BB16" i="54"/>
  <c r="BF16" i="54"/>
  <c r="BF21" i="50"/>
  <c r="BB21" i="50"/>
  <c r="BB23" i="50"/>
  <c r="BF23" i="50"/>
  <c r="BD20" i="50"/>
  <c r="AZ20" i="50"/>
  <c r="BE21" i="50"/>
  <c r="BA21" i="50"/>
  <c r="BF22" i="50"/>
  <c r="BB22" i="50"/>
  <c r="BD21" i="50"/>
  <c r="AZ21" i="50"/>
  <c r="BA22" i="50"/>
  <c r="BE22" i="50"/>
  <c r="BA24" i="49"/>
  <c r="BE24" i="49"/>
  <c r="BD23" i="49"/>
  <c r="AZ23" i="49"/>
  <c r="BB25" i="49"/>
  <c r="BF25" i="49"/>
  <c r="BE23" i="49"/>
  <c r="BA23" i="49"/>
  <c r="BF23" i="49"/>
  <c r="BB23" i="49"/>
  <c r="BG23" i="49"/>
  <c r="BC23" i="49"/>
  <c r="BD22" i="49"/>
  <c r="AZ22" i="49"/>
  <c r="BD16" i="49"/>
  <c r="AZ16" i="49"/>
  <c r="BF24" i="49"/>
  <c r="BB24" i="49"/>
  <c r="BC19" i="48"/>
  <c r="BG19" i="48"/>
  <c r="AU16" i="48"/>
  <c r="BD16" i="48"/>
  <c r="AZ16" i="48"/>
  <c r="AZ19" i="48"/>
  <c r="BC20" i="48"/>
  <c r="BG20" i="48"/>
  <c r="AU18" i="48"/>
  <c r="BC18" i="48" s="1"/>
  <c r="BA19" i="48"/>
  <c r="BF17" i="48"/>
  <c r="BB17" i="48"/>
  <c r="BG18" i="48"/>
  <c r="BG16" i="48"/>
  <c r="BC16" i="48"/>
  <c r="AW16" i="48"/>
  <c r="AX16" i="48"/>
  <c r="BC17" i="48"/>
  <c r="AV18" i="48"/>
  <c r="AX19" i="48"/>
  <c r="AZ20" i="48"/>
  <c r="AW18" i="48"/>
  <c r="BA20" i="48"/>
  <c r="BC21" i="48"/>
  <c r="AX18" i="48"/>
  <c r="AV17" i="48"/>
  <c r="AW17" i="48"/>
  <c r="BB19" i="48" l="1"/>
  <c r="BF19" i="48"/>
  <c r="AZ18" i="48"/>
  <c r="BD18" i="48"/>
  <c r="BE17" i="48"/>
  <c r="BA17" i="48"/>
  <c r="BD17" i="48"/>
  <c r="AZ17" i="48"/>
  <c r="BF16" i="48"/>
  <c r="BB16" i="48"/>
  <c r="BF18" i="48"/>
  <c r="BB18" i="48"/>
  <c r="BE16" i="48"/>
  <c r="BA16" i="48"/>
  <c r="BA18" i="48"/>
  <c r="BE18" i="48"/>
  <c r="G20" i="48" l="1"/>
  <c r="G19" i="48"/>
  <c r="G18" i="48"/>
  <c r="G17" i="48"/>
  <c r="G16" i="48"/>
  <c r="G26" i="37" l="1"/>
  <c r="G25" i="37"/>
  <c r="G24" i="37"/>
  <c r="G23" i="37"/>
  <c r="G22" i="37"/>
  <c r="G21" i="37"/>
  <c r="G20" i="37"/>
  <c r="G19" i="37"/>
  <c r="G18" i="37"/>
  <c r="G17" i="37"/>
  <c r="G16" i="37"/>
  <c r="AT26" i="37"/>
  <c r="AS26" i="37"/>
  <c r="AL26" i="37"/>
  <c r="AK26" i="37"/>
  <c r="AD26" i="37"/>
  <c r="AC26" i="37"/>
  <c r="V26" i="37"/>
  <c r="AX26" i="37" s="1"/>
  <c r="BF26" i="37" s="1"/>
  <c r="U26" i="37"/>
  <c r="AU26" i="37" s="1"/>
  <c r="AT25" i="37"/>
  <c r="AS25" i="37"/>
  <c r="AU25" i="37" s="1"/>
  <c r="AL25" i="37"/>
  <c r="AK25" i="37"/>
  <c r="AD25" i="37"/>
  <c r="AC25" i="37"/>
  <c r="V25" i="37"/>
  <c r="AX25" i="37" s="1"/>
  <c r="BF25" i="37" s="1"/>
  <c r="U25" i="37"/>
  <c r="AV24" i="37"/>
  <c r="BD24" i="37" s="1"/>
  <c r="AT24" i="37"/>
  <c r="AS24" i="37"/>
  <c r="AL24" i="37"/>
  <c r="AK24" i="37"/>
  <c r="AU24" i="37" s="1"/>
  <c r="AD24" i="37"/>
  <c r="AC24" i="37"/>
  <c r="V24" i="37"/>
  <c r="U24" i="37"/>
  <c r="AT23" i="37"/>
  <c r="AS23" i="37"/>
  <c r="AL23" i="37"/>
  <c r="AK23" i="37"/>
  <c r="AD23" i="37"/>
  <c r="AC23" i="37"/>
  <c r="V23" i="37"/>
  <c r="U23" i="37"/>
  <c r="AU23" i="37" s="1"/>
  <c r="AY22" i="37"/>
  <c r="BG22" i="37" s="1"/>
  <c r="AX22" i="37"/>
  <c r="BF22" i="37" s="1"/>
  <c r="AW22" i="37"/>
  <c r="AV22" i="37"/>
  <c r="AT22" i="37"/>
  <c r="AS22" i="37"/>
  <c r="AL22" i="37"/>
  <c r="AK22" i="37"/>
  <c r="AD22" i="37"/>
  <c r="AC22" i="37"/>
  <c r="V22" i="37"/>
  <c r="U22" i="37"/>
  <c r="AU22" i="37" s="1"/>
  <c r="AX21" i="37"/>
  <c r="BF21" i="37" s="1"/>
  <c r="AW21" i="37"/>
  <c r="BE21" i="37" s="1"/>
  <c r="AV21" i="37"/>
  <c r="BD21" i="37" s="1"/>
  <c r="AT21" i="37"/>
  <c r="AY21" i="37" s="1"/>
  <c r="AS21" i="37"/>
  <c r="AU21" i="37" s="1"/>
  <c r="AL21" i="37"/>
  <c r="AK21" i="37"/>
  <c r="AD21" i="37"/>
  <c r="AC21" i="37"/>
  <c r="V21" i="37"/>
  <c r="U21" i="37"/>
  <c r="AV20" i="37"/>
  <c r="BD20" i="37" s="1"/>
  <c r="AT20" i="37"/>
  <c r="AS20" i="37"/>
  <c r="AL20" i="37"/>
  <c r="AK20" i="37"/>
  <c r="AU20" i="37" s="1"/>
  <c r="AD20" i="37"/>
  <c r="AC20" i="37"/>
  <c r="V20" i="37"/>
  <c r="U20" i="37"/>
  <c r="AT19" i="37"/>
  <c r="AS19" i="37"/>
  <c r="AL19" i="37"/>
  <c r="AK19" i="37"/>
  <c r="AD19" i="37"/>
  <c r="AC19" i="37"/>
  <c r="V19" i="37"/>
  <c r="U19" i="37"/>
  <c r="AU19" i="37" s="1"/>
  <c r="AT18" i="37"/>
  <c r="AS18" i="37"/>
  <c r="AL18" i="37"/>
  <c r="AK18" i="37"/>
  <c r="AD18" i="37"/>
  <c r="AC18" i="37"/>
  <c r="V18" i="37"/>
  <c r="AY18" i="37" s="1"/>
  <c r="BG18" i="37" s="1"/>
  <c r="U18" i="37"/>
  <c r="AU18" i="37" s="1"/>
  <c r="AT17" i="37"/>
  <c r="AS17" i="37"/>
  <c r="AU17" i="37" s="1"/>
  <c r="AL17" i="37"/>
  <c r="AK17" i="37"/>
  <c r="AD17" i="37"/>
  <c r="AC17" i="37"/>
  <c r="V17" i="37"/>
  <c r="AX17" i="37" s="1"/>
  <c r="BF17" i="37" s="1"/>
  <c r="U17" i="37"/>
  <c r="AT16" i="37"/>
  <c r="AS16" i="37"/>
  <c r="AL16" i="37"/>
  <c r="AK16" i="37"/>
  <c r="AU16" i="37" s="1"/>
  <c r="AD16" i="37"/>
  <c r="AC16" i="37"/>
  <c r="V16" i="37"/>
  <c r="AV16" i="37" s="1"/>
  <c r="BD16" i="37" s="1"/>
  <c r="U16" i="37"/>
  <c r="AY18" i="52"/>
  <c r="BG18" i="52" s="1"/>
  <c r="AX18" i="52"/>
  <c r="BF18" i="52" s="1"/>
  <c r="AW18" i="52"/>
  <c r="BE18" i="52" s="1"/>
  <c r="AV18" i="52"/>
  <c r="BD18" i="52" s="1"/>
  <c r="AU18" i="52"/>
  <c r="AT18" i="52"/>
  <c r="AS18" i="52"/>
  <c r="AL18" i="52"/>
  <c r="AK18" i="52"/>
  <c r="AD18" i="52"/>
  <c r="AC18" i="52"/>
  <c r="V18" i="52"/>
  <c r="U18" i="52"/>
  <c r="AT17" i="52"/>
  <c r="AS17" i="52"/>
  <c r="AU17" i="52" s="1"/>
  <c r="AL17" i="52"/>
  <c r="AK17" i="52"/>
  <c r="AD17" i="52"/>
  <c r="AC17" i="52"/>
  <c r="V17" i="52"/>
  <c r="AX17" i="52" s="1"/>
  <c r="BF17" i="52" s="1"/>
  <c r="U17" i="52"/>
  <c r="AT16" i="52"/>
  <c r="AS16" i="52"/>
  <c r="AL16" i="52"/>
  <c r="AK16" i="52"/>
  <c r="AU16" i="52" s="1"/>
  <c r="AD16" i="52"/>
  <c r="AC16" i="52"/>
  <c r="V16" i="52"/>
  <c r="AV16" i="52" s="1"/>
  <c r="BD16" i="52" s="1"/>
  <c r="U16" i="52"/>
  <c r="AY26" i="37" l="1"/>
  <c r="BG26" i="37" s="1"/>
  <c r="AV26" i="37"/>
  <c r="AW26" i="37"/>
  <c r="BE26" i="37" s="1"/>
  <c r="AY25" i="37"/>
  <c r="AV25" i="37"/>
  <c r="BD25" i="37" s="1"/>
  <c r="AW25" i="37"/>
  <c r="BE25" i="37" s="1"/>
  <c r="AX18" i="37"/>
  <c r="AV18" i="37"/>
  <c r="AW18" i="37"/>
  <c r="BE18" i="37" s="1"/>
  <c r="AY17" i="37"/>
  <c r="BG17" i="37" s="1"/>
  <c r="AV17" i="37"/>
  <c r="BD17" i="37" s="1"/>
  <c r="AW17" i="37"/>
  <c r="BE17" i="37" s="1"/>
  <c r="AY17" i="52"/>
  <c r="AV17" i="52"/>
  <c r="BD17" i="52" s="1"/>
  <c r="AW17" i="52"/>
  <c r="BE17" i="52" s="1"/>
  <c r="AY16" i="52"/>
  <c r="AY16" i="37"/>
  <c r="AX16" i="37"/>
  <c r="AW16" i="37"/>
  <c r="AX19" i="37"/>
  <c r="AW19" i="37"/>
  <c r="AV19" i="37"/>
  <c r="AY24" i="37"/>
  <c r="AX24" i="37"/>
  <c r="AW24" i="37"/>
  <c r="AY20" i="37"/>
  <c r="AX20" i="37"/>
  <c r="AW20" i="37"/>
  <c r="BC25" i="37"/>
  <c r="BG25" i="37"/>
  <c r="AX23" i="37"/>
  <c r="AW23" i="37"/>
  <c r="AV23" i="37"/>
  <c r="BC17" i="37"/>
  <c r="AZ16" i="37"/>
  <c r="BC21" i="37"/>
  <c r="BG21" i="37"/>
  <c r="AZ24" i="37"/>
  <c r="BA17" i="37"/>
  <c r="AZ20" i="37"/>
  <c r="BD26" i="37"/>
  <c r="AZ26" i="37"/>
  <c r="BB17" i="37"/>
  <c r="BD18" i="37"/>
  <c r="AZ18" i="37"/>
  <c r="AY19" i="37"/>
  <c r="BA21" i="37"/>
  <c r="BD22" i="37"/>
  <c r="AZ22" i="37"/>
  <c r="AY23" i="37"/>
  <c r="BB25" i="37"/>
  <c r="BA26" i="37"/>
  <c r="BB21" i="37"/>
  <c r="BE22" i="37"/>
  <c r="BA22" i="37"/>
  <c r="BF18" i="37"/>
  <c r="BB18" i="37"/>
  <c r="BB22" i="37"/>
  <c r="BB26" i="37"/>
  <c r="AZ17" i="37"/>
  <c r="BC18" i="37"/>
  <c r="AZ21" i="37"/>
  <c r="BC22" i="37"/>
  <c r="AZ25" i="37"/>
  <c r="BC26" i="37"/>
  <c r="BG16" i="52"/>
  <c r="BC16" i="52"/>
  <c r="BC17" i="52"/>
  <c r="BG17" i="52"/>
  <c r="AZ16" i="52"/>
  <c r="BB17" i="52"/>
  <c r="AW16" i="52"/>
  <c r="AZ17" i="52"/>
  <c r="BC18" i="52"/>
  <c r="AX16" i="52"/>
  <c r="BA25" i="37" l="1"/>
  <c r="BA18" i="37"/>
  <c r="BA17" i="52"/>
  <c r="BA20" i="37"/>
  <c r="BE20" i="37"/>
  <c r="BG23" i="37"/>
  <c r="BC23" i="37"/>
  <c r="BF20" i="37"/>
  <c r="BB20" i="37"/>
  <c r="BG20" i="37"/>
  <c r="BC20" i="37"/>
  <c r="BA24" i="37"/>
  <c r="BE24" i="37"/>
  <c r="BF24" i="37"/>
  <c r="BB24" i="37"/>
  <c r="BG19" i="37"/>
  <c r="BC19" i="37"/>
  <c r="BG24" i="37"/>
  <c r="BC24" i="37"/>
  <c r="BD19" i="37"/>
  <c r="AZ19" i="37"/>
  <c r="BD23" i="37"/>
  <c r="AZ23" i="37"/>
  <c r="BE19" i="37"/>
  <c r="BA19" i="37"/>
  <c r="BE23" i="37"/>
  <c r="BA23" i="37"/>
  <c r="BF19" i="37"/>
  <c r="BB19" i="37"/>
  <c r="BF23" i="37"/>
  <c r="BB23" i="37"/>
  <c r="BA16" i="37"/>
  <c r="BE16" i="37"/>
  <c r="BF16" i="37"/>
  <c r="BB16" i="37"/>
  <c r="BG16" i="37"/>
  <c r="BC16" i="37"/>
  <c r="BA16" i="52"/>
  <c r="BE16" i="52"/>
  <c r="BF16" i="52"/>
  <c r="BB16" i="52"/>
  <c r="G18" i="52" l="1"/>
  <c r="G17" i="52"/>
  <c r="G16" i="52"/>
  <c r="BG18" i="44"/>
  <c r="BF18" i="44"/>
  <c r="BE18" i="44"/>
  <c r="BD18" i="44"/>
  <c r="AA64" i="60" s="1"/>
  <c r="AU18" i="44"/>
  <c r="AT18" i="44"/>
  <c r="AS18" i="44"/>
  <c r="AL18" i="44"/>
  <c r="AK18" i="44"/>
  <c r="AD18" i="44"/>
  <c r="AC18" i="44"/>
  <c r="V18" i="44"/>
  <c r="U18" i="44"/>
  <c r="AY17" i="44"/>
  <c r="BC17" i="44" s="1"/>
  <c r="AX17" i="44"/>
  <c r="BB17" i="44" s="1"/>
  <c r="AW17" i="44"/>
  <c r="BA17" i="44" s="1"/>
  <c r="AV17" i="44"/>
  <c r="BD17" i="44" s="1"/>
  <c r="AU17" i="44"/>
  <c r="AT17" i="44"/>
  <c r="AS17" i="44"/>
  <c r="AL17" i="44"/>
  <c r="AK17" i="44"/>
  <c r="AD17" i="44"/>
  <c r="AC17" i="44"/>
  <c r="V17" i="44"/>
  <c r="U17" i="44"/>
  <c r="BD16" i="44"/>
  <c r="AY16" i="44"/>
  <c r="BC16" i="44" s="1"/>
  <c r="AX16" i="44"/>
  <c r="BB16" i="44" s="1"/>
  <c r="AW16" i="44"/>
  <c r="BA16" i="44" s="1"/>
  <c r="AV16" i="44"/>
  <c r="AU16" i="44"/>
  <c r="AT16" i="44"/>
  <c r="AS16" i="44"/>
  <c r="AL16" i="44"/>
  <c r="AK16" i="44"/>
  <c r="AD16" i="44"/>
  <c r="AC16" i="44"/>
  <c r="V16" i="44"/>
  <c r="U16" i="44"/>
  <c r="BF16" i="44" l="1"/>
  <c r="BE16" i="44"/>
  <c r="BG16" i="44"/>
  <c r="BE17" i="44"/>
  <c r="BG17" i="44"/>
  <c r="BF17" i="44"/>
  <c r="G18" i="44" l="1"/>
  <c r="G17" i="44"/>
  <c r="G16" i="44"/>
  <c r="AT23" i="45" l="1"/>
  <c r="AS23" i="45"/>
  <c r="AL23" i="45"/>
  <c r="AK23" i="45"/>
  <c r="AD23" i="45"/>
  <c r="AC23" i="45"/>
  <c r="V23" i="45"/>
  <c r="AY23" i="45" s="1"/>
  <c r="BG23" i="45" s="1"/>
  <c r="U23" i="45"/>
  <c r="AU23" i="45" s="1"/>
  <c r="AT22" i="45"/>
  <c r="AS22" i="45"/>
  <c r="AU22" i="45" s="1"/>
  <c r="AL22" i="45"/>
  <c r="AK22" i="45"/>
  <c r="AD22" i="45"/>
  <c r="AC22" i="45"/>
  <c r="V22" i="45"/>
  <c r="AX22" i="45" s="1"/>
  <c r="BF22" i="45" s="1"/>
  <c r="U22" i="45"/>
  <c r="AT21" i="45"/>
  <c r="AS21" i="45"/>
  <c r="AL21" i="45"/>
  <c r="AK21" i="45"/>
  <c r="AD21" i="45"/>
  <c r="AC21" i="45"/>
  <c r="V21" i="45"/>
  <c r="AV21" i="45" s="1"/>
  <c r="BD21" i="45" s="1"/>
  <c r="U21" i="45"/>
  <c r="AY20" i="45"/>
  <c r="BG20" i="45" s="1"/>
  <c r="AT20" i="45"/>
  <c r="AS20" i="45"/>
  <c r="AL20" i="45"/>
  <c r="AK20" i="45"/>
  <c r="AD20" i="45"/>
  <c r="AC20" i="45"/>
  <c r="V20" i="45"/>
  <c r="AX20" i="45" s="1"/>
  <c r="U20" i="45"/>
  <c r="AU20" i="45" s="1"/>
  <c r="AY19" i="45"/>
  <c r="BG19" i="45" s="1"/>
  <c r="AX19" i="45"/>
  <c r="BF19" i="45" s="1"/>
  <c r="AW19" i="45"/>
  <c r="BE19" i="45" s="1"/>
  <c r="AT19" i="45"/>
  <c r="AS19" i="45"/>
  <c r="AL19" i="45"/>
  <c r="AK19" i="45"/>
  <c r="AD19" i="45"/>
  <c r="AC19" i="45"/>
  <c r="V19" i="45"/>
  <c r="AV19" i="45" s="1"/>
  <c r="BD19" i="45" s="1"/>
  <c r="U19" i="45"/>
  <c r="AU19" i="45" s="1"/>
  <c r="AX18" i="45"/>
  <c r="AW18" i="45"/>
  <c r="AT18" i="45"/>
  <c r="AS18" i="45"/>
  <c r="AL18" i="45"/>
  <c r="AK18" i="45"/>
  <c r="AD18" i="45"/>
  <c r="AC18" i="45"/>
  <c r="V18" i="45"/>
  <c r="AV18" i="45" s="1"/>
  <c r="BD18" i="45" s="1"/>
  <c r="U18" i="45"/>
  <c r="AY17" i="45"/>
  <c r="BC17" i="45" s="1"/>
  <c r="AX17" i="45"/>
  <c r="BB17" i="45" s="1"/>
  <c r="AW17" i="45"/>
  <c r="BA17" i="45" s="1"/>
  <c r="AV17" i="45"/>
  <c r="AU17" i="45"/>
  <c r="AT17" i="45"/>
  <c r="AS17" i="45"/>
  <c r="AL17" i="45"/>
  <c r="AK17" i="45"/>
  <c r="AD17" i="45"/>
  <c r="AC17" i="45"/>
  <c r="V17" i="45"/>
  <c r="U17" i="45"/>
  <c r="AT16" i="45"/>
  <c r="AS16" i="45"/>
  <c r="AL16" i="45"/>
  <c r="AK16" i="45"/>
  <c r="AD16" i="45"/>
  <c r="AC16" i="45"/>
  <c r="V16" i="45"/>
  <c r="AX16" i="45" s="1"/>
  <c r="U16" i="45"/>
  <c r="AU16" i="45" s="1"/>
  <c r="G23" i="45"/>
  <c r="G22" i="45"/>
  <c r="G21" i="45"/>
  <c r="G20" i="45"/>
  <c r="G19" i="45"/>
  <c r="G18" i="45"/>
  <c r="G17" i="45"/>
  <c r="G16" i="45"/>
  <c r="AY17" i="46"/>
  <c r="AX17" i="46"/>
  <c r="AV17" i="46"/>
  <c r="BD17" i="46" s="1"/>
  <c r="AW16" i="46"/>
  <c r="BE16" i="46" s="1"/>
  <c r="AT22" i="46"/>
  <c r="AS22" i="46"/>
  <c r="AL22" i="46"/>
  <c r="AK22" i="46"/>
  <c r="AD22" i="46"/>
  <c r="AC22" i="46"/>
  <c r="V22" i="46"/>
  <c r="AV22" i="46" s="1"/>
  <c r="BD22" i="46" s="1"/>
  <c r="U22" i="46"/>
  <c r="AU22" i="46" s="1"/>
  <c r="AT21" i="46"/>
  <c r="AS21" i="46"/>
  <c r="AU21" i="46" s="1"/>
  <c r="AL21" i="46"/>
  <c r="AK21" i="46"/>
  <c r="AD21" i="46"/>
  <c r="AC21" i="46"/>
  <c r="V21" i="46"/>
  <c r="AX21" i="46" s="1"/>
  <c r="BF21" i="46" s="1"/>
  <c r="U21" i="46"/>
  <c r="AT20" i="46"/>
  <c r="AS20" i="46"/>
  <c r="AL20" i="46"/>
  <c r="AK20" i="46"/>
  <c r="AU20" i="46" s="1"/>
  <c r="AD20" i="46"/>
  <c r="AC20" i="46"/>
  <c r="V20" i="46"/>
  <c r="AX20" i="46" s="1"/>
  <c r="BF20" i="46" s="1"/>
  <c r="U20" i="46"/>
  <c r="AT19" i="46"/>
  <c r="AS19" i="46"/>
  <c r="AL19" i="46"/>
  <c r="AK19" i="46"/>
  <c r="AD19" i="46"/>
  <c r="AC19" i="46"/>
  <c r="V19" i="46"/>
  <c r="AV19" i="46" s="1"/>
  <c r="BD19" i="46" s="1"/>
  <c r="U19" i="46"/>
  <c r="AU19" i="46" s="1"/>
  <c r="AT18" i="46"/>
  <c r="AS18" i="46"/>
  <c r="AL18" i="46"/>
  <c r="AK18" i="46"/>
  <c r="AD18" i="46"/>
  <c r="AC18" i="46"/>
  <c r="V18" i="46"/>
  <c r="AY18" i="46" s="1"/>
  <c r="BG18" i="46" s="1"/>
  <c r="U18" i="46"/>
  <c r="AU18" i="46" s="1"/>
  <c r="AU17" i="46"/>
  <c r="AT17" i="46"/>
  <c r="AS17" i="46"/>
  <c r="AL17" i="46"/>
  <c r="AK17" i="46"/>
  <c r="AD17" i="46"/>
  <c r="AC17" i="46"/>
  <c r="V17" i="46"/>
  <c r="U17" i="46"/>
  <c r="AT16" i="46"/>
  <c r="AS16" i="46"/>
  <c r="AL16" i="46"/>
  <c r="AK16" i="46"/>
  <c r="AU16" i="46" s="1"/>
  <c r="AD16" i="46"/>
  <c r="AC16" i="46"/>
  <c r="V16" i="46"/>
  <c r="AV16" i="46" s="1"/>
  <c r="BD16" i="46" s="1"/>
  <c r="U16" i="46"/>
  <c r="G22" i="46"/>
  <c r="G21" i="46"/>
  <c r="G20" i="46"/>
  <c r="G19" i="46"/>
  <c r="G18" i="46"/>
  <c r="G17" i="46"/>
  <c r="G16" i="46"/>
  <c r="BF17" i="45" l="1"/>
  <c r="BE17" i="45"/>
  <c r="BG17" i="45"/>
  <c r="BE17" i="46"/>
  <c r="S22" i="65"/>
  <c r="BA17" i="46"/>
  <c r="BF17" i="46"/>
  <c r="BB17" i="46"/>
  <c r="BG17" i="46"/>
  <c r="BC17" i="46"/>
  <c r="AV23" i="45"/>
  <c r="BD23" i="45" s="1"/>
  <c r="AW23" i="45"/>
  <c r="BE23" i="45" s="1"/>
  <c r="AX23" i="45"/>
  <c r="BF23" i="45" s="1"/>
  <c r="AY22" i="45"/>
  <c r="AV22" i="45"/>
  <c r="BD22" i="45" s="1"/>
  <c r="AW22" i="45"/>
  <c r="BE22" i="45" s="1"/>
  <c r="AY21" i="45"/>
  <c r="AU21" i="45"/>
  <c r="BF18" i="45"/>
  <c r="BE18" i="45"/>
  <c r="AU18" i="45"/>
  <c r="BB18" i="45" s="1"/>
  <c r="AY18" i="45"/>
  <c r="BC18" i="45" s="1"/>
  <c r="BD17" i="45"/>
  <c r="AY16" i="45"/>
  <c r="BG16" i="45" s="1"/>
  <c r="AW22" i="46"/>
  <c r="BE22" i="46" s="1"/>
  <c r="AX22" i="46"/>
  <c r="BF22" i="46" s="1"/>
  <c r="AY22" i="46"/>
  <c r="BG22" i="46" s="1"/>
  <c r="AV18" i="46"/>
  <c r="BD18" i="46" s="1"/>
  <c r="AW18" i="46"/>
  <c r="BE18" i="46" s="1"/>
  <c r="AV20" i="46"/>
  <c r="BD20" i="46" s="1"/>
  <c r="AW19" i="46"/>
  <c r="BE19" i="46" s="1"/>
  <c r="AY19" i="46"/>
  <c r="BG19" i="46" s="1"/>
  <c r="AX19" i="46"/>
  <c r="BF19" i="46" s="1"/>
  <c r="AX18" i="46"/>
  <c r="BF18" i="46" s="1"/>
  <c r="AW21" i="46"/>
  <c r="BE21" i="46" s="1"/>
  <c r="AY21" i="46"/>
  <c r="BG21" i="46" s="1"/>
  <c r="AV21" i="46"/>
  <c r="BD21" i="46" s="1"/>
  <c r="AY20" i="46"/>
  <c r="BG20" i="46" s="1"/>
  <c r="AW20" i="46"/>
  <c r="BE20" i="46" s="1"/>
  <c r="AY16" i="46"/>
  <c r="BG16" i="46" s="1"/>
  <c r="AX16" i="46"/>
  <c r="BF16" i="46" s="1"/>
  <c r="BF16" i="45"/>
  <c r="BB16" i="45"/>
  <c r="BG21" i="45"/>
  <c r="BC21" i="45"/>
  <c r="BF20" i="45"/>
  <c r="BB20" i="45"/>
  <c r="BC22" i="45"/>
  <c r="BG22" i="45"/>
  <c r="AZ21" i="45"/>
  <c r="BB22" i="45"/>
  <c r="BC16" i="45"/>
  <c r="AZ19" i="45"/>
  <c r="BC20" i="45"/>
  <c r="AZ23" i="45"/>
  <c r="BA19" i="45"/>
  <c r="BA23" i="45"/>
  <c r="BB19" i="45"/>
  <c r="AZ18" i="45"/>
  <c r="BC19" i="45"/>
  <c r="AW21" i="45"/>
  <c r="AZ22" i="45"/>
  <c r="BC23" i="45"/>
  <c r="AX21" i="45"/>
  <c r="AV16" i="45"/>
  <c r="AV20" i="45"/>
  <c r="AW16" i="45"/>
  <c r="AW20" i="45"/>
  <c r="AZ16" i="46"/>
  <c r="AZ18" i="46"/>
  <c r="AZ19" i="46"/>
  <c r="AZ20" i="46"/>
  <c r="AZ22" i="46"/>
  <c r="BA16" i="46"/>
  <c r="BA18" i="46"/>
  <c r="BA19" i="46"/>
  <c r="BA21" i="46"/>
  <c r="BA22" i="46"/>
  <c r="BB16" i="46"/>
  <c r="BB18" i="46"/>
  <c r="BB20" i="46"/>
  <c r="BB21" i="46"/>
  <c r="BB22" i="46"/>
  <c r="BC16" i="46"/>
  <c r="BC18" i="46"/>
  <c r="BC19" i="46"/>
  <c r="BC22" i="46"/>
  <c r="BB23" i="45" l="1"/>
  <c r="BA22" i="45"/>
  <c r="BA18" i="45"/>
  <c r="BG18" i="45"/>
  <c r="BC21" i="46"/>
  <c r="BC20" i="46"/>
  <c r="BB19" i="46"/>
  <c r="AZ21" i="46"/>
  <c r="BA20" i="46"/>
  <c r="BA21" i="45"/>
  <c r="BE21" i="45"/>
  <c r="BE20" i="45"/>
  <c r="BA20" i="45"/>
  <c r="BE16" i="45"/>
  <c r="BA16" i="45"/>
  <c r="BD20" i="45"/>
  <c r="AZ20" i="45"/>
  <c r="BD16" i="45"/>
  <c r="AZ16" i="45"/>
  <c r="BF21" i="45"/>
  <c r="BB21" i="45"/>
  <c r="G18" i="43" l="1"/>
  <c r="G17" i="43"/>
  <c r="G16" i="43"/>
  <c r="P94" i="38" l="1"/>
  <c r="F94" i="38" s="1"/>
  <c r="P93" i="38"/>
  <c r="F93" i="38"/>
  <c r="P92" i="38"/>
  <c r="F92" i="38"/>
  <c r="L91" i="38"/>
  <c r="P91" i="38" s="1"/>
  <c r="F91" i="38" s="1"/>
  <c r="P90" i="38"/>
  <c r="F90" i="38"/>
  <c r="P89" i="38"/>
  <c r="F89" i="38" s="1"/>
  <c r="P88" i="38"/>
  <c r="F88" i="38"/>
  <c r="P87" i="38"/>
  <c r="F87" i="38" s="1"/>
  <c r="P86" i="38"/>
  <c r="F86" i="38"/>
  <c r="P85" i="38"/>
  <c r="F85" i="38"/>
  <c r="P84" i="38"/>
  <c r="F84" i="38"/>
  <c r="P83" i="38"/>
  <c r="F83" i="38" s="1"/>
  <c r="P82" i="38"/>
  <c r="F82" i="38"/>
  <c r="P81" i="38"/>
  <c r="F81" i="38" s="1"/>
  <c r="P80" i="38"/>
  <c r="F80" i="38"/>
  <c r="P79" i="38"/>
  <c r="F79" i="38"/>
  <c r="P78" i="38"/>
  <c r="F78" i="38"/>
  <c r="P77" i="38"/>
  <c r="F77" i="38" s="1"/>
  <c r="P76" i="38"/>
  <c r="F76" i="38"/>
  <c r="P75" i="38"/>
  <c r="F75" i="38"/>
  <c r="P74" i="38"/>
  <c r="F74" i="38" s="1"/>
  <c r="P73" i="38"/>
  <c r="F73" i="38"/>
  <c r="P72" i="38"/>
  <c r="F72" i="38"/>
  <c r="P71" i="38"/>
  <c r="F71" i="38" s="1"/>
  <c r="P70" i="38"/>
  <c r="F70" i="38"/>
  <c r="P69" i="38"/>
  <c r="F69" i="38"/>
  <c r="P68" i="38"/>
  <c r="F68" i="38" s="1"/>
  <c r="P67" i="38"/>
  <c r="F67" i="38"/>
  <c r="P66" i="38"/>
  <c r="F66" i="38"/>
  <c r="P65" i="38"/>
  <c r="F65" i="38" s="1"/>
  <c r="P64" i="38"/>
  <c r="F64" i="38"/>
  <c r="P63" i="38"/>
  <c r="F63" i="38"/>
  <c r="P62" i="38"/>
  <c r="F62" i="38"/>
  <c r="P61" i="38"/>
  <c r="F61" i="38" s="1"/>
  <c r="P60" i="38"/>
  <c r="F60" i="38"/>
  <c r="P59" i="38"/>
  <c r="F59" i="38" s="1"/>
  <c r="P58" i="38"/>
  <c r="F58" i="38"/>
  <c r="P57" i="38"/>
  <c r="F57" i="38"/>
  <c r="P56" i="38"/>
  <c r="F56" i="38"/>
  <c r="P55" i="38"/>
  <c r="F55" i="38" s="1"/>
  <c r="P54" i="38"/>
  <c r="F54" i="38"/>
  <c r="P53" i="38"/>
  <c r="F53" i="38" s="1"/>
  <c r="P52" i="38"/>
  <c r="F52" i="38"/>
  <c r="P51" i="38"/>
  <c r="F51" i="38"/>
  <c r="P50" i="38"/>
  <c r="F50" i="38"/>
  <c r="P49" i="38"/>
  <c r="F49" i="38"/>
  <c r="P48" i="38"/>
  <c r="F48" i="38" s="1"/>
  <c r="P47" i="38"/>
  <c r="F47" i="38" s="1"/>
  <c r="P46" i="38"/>
  <c r="F46" i="38"/>
  <c r="P45" i="38"/>
  <c r="F45" i="38"/>
  <c r="P44" i="38"/>
  <c r="F44" i="38"/>
  <c r="P43" i="38"/>
  <c r="F43" i="38"/>
  <c r="P42" i="38"/>
  <c r="F42" i="38" s="1"/>
  <c r="P41" i="38"/>
  <c r="F41" i="38" s="1"/>
  <c r="P40" i="38"/>
  <c r="F40" i="38"/>
  <c r="P39" i="38"/>
  <c r="F39" i="38"/>
  <c r="P38" i="38"/>
  <c r="F38" i="38"/>
  <c r="P37" i="38"/>
  <c r="F37" i="38"/>
  <c r="P36" i="38"/>
  <c r="F36" i="38"/>
  <c r="P35" i="38"/>
  <c r="F35" i="38" s="1"/>
  <c r="P34" i="38"/>
  <c r="F34" i="38"/>
  <c r="P33" i="38"/>
  <c r="F33" i="38"/>
  <c r="P32" i="38"/>
  <c r="F32" i="38"/>
  <c r="P31" i="38"/>
  <c r="F31" i="38"/>
  <c r="P30" i="38"/>
  <c r="F30" i="38"/>
  <c r="P29" i="38"/>
  <c r="F29" i="38" s="1"/>
  <c r="P28" i="38"/>
  <c r="F28" i="38" s="1"/>
  <c r="P27" i="38"/>
  <c r="F27" i="38"/>
  <c r="P26" i="38"/>
  <c r="F26" i="38"/>
  <c r="P25" i="38"/>
  <c r="F25" i="38"/>
  <c r="P24" i="38"/>
  <c r="F24" i="38"/>
  <c r="P23" i="38"/>
  <c r="F23" i="38" s="1"/>
  <c r="P22" i="38"/>
  <c r="F22" i="38" s="1"/>
  <c r="P21" i="38"/>
  <c r="F21" i="38"/>
  <c r="P20" i="38"/>
  <c r="F20" i="38"/>
  <c r="P19" i="38"/>
  <c r="F19" i="38"/>
  <c r="P18" i="38"/>
  <c r="F18" i="38"/>
  <c r="P17" i="38"/>
  <c r="F17" i="38" s="1"/>
  <c r="P16" i="38"/>
  <c r="F16" i="38"/>
  <c r="P15" i="38"/>
  <c r="F15" i="38" s="1"/>
  <c r="P14" i="38"/>
  <c r="F14" i="38"/>
  <c r="P13" i="38"/>
  <c r="F13" i="38"/>
  <c r="B7" i="74" l="1"/>
  <c r="B7" i="73"/>
  <c r="D75" i="73"/>
  <c r="D74" i="73"/>
  <c r="D72" i="73"/>
  <c r="E12" i="72" l="1"/>
  <c r="E13" i="72"/>
  <c r="E15" i="72"/>
  <c r="E17" i="72"/>
  <c r="E18" i="72"/>
  <c r="E20" i="72"/>
  <c r="E21" i="72"/>
  <c r="E22" i="72"/>
  <c r="E23" i="72"/>
  <c r="E24" i="72"/>
  <c r="E25" i="72"/>
  <c r="E26" i="72"/>
  <c r="E28" i="72"/>
  <c r="E30" i="72"/>
  <c r="E31" i="72"/>
  <c r="E33" i="72"/>
  <c r="E34" i="72"/>
  <c r="E35" i="72"/>
  <c r="E36" i="72"/>
  <c r="E37" i="72"/>
  <c r="E39" i="72"/>
  <c r="E40" i="72"/>
  <c r="E11" i="72"/>
  <c r="D17" i="72"/>
  <c r="C12" i="72"/>
  <c r="C12" i="73" s="1"/>
  <c r="C13" i="72"/>
  <c r="C13" i="73" s="1"/>
  <c r="C15" i="72"/>
  <c r="C14" i="73" s="1"/>
  <c r="C17" i="72"/>
  <c r="C15" i="73" s="1"/>
  <c r="C18" i="72"/>
  <c r="C16" i="73" s="1"/>
  <c r="C20" i="72"/>
  <c r="C17" i="73" s="1"/>
  <c r="C21" i="72"/>
  <c r="C18" i="73" s="1"/>
  <c r="C22" i="72"/>
  <c r="C19" i="73" s="1"/>
  <c r="C23" i="72"/>
  <c r="C20" i="73" s="1"/>
  <c r="C24" i="72"/>
  <c r="C21" i="73" s="1"/>
  <c r="C25" i="72"/>
  <c r="C22" i="73" s="1"/>
  <c r="C26" i="72"/>
  <c r="C23" i="73" s="1"/>
  <c r="C28" i="72"/>
  <c r="C24" i="73" s="1"/>
  <c r="C30" i="72"/>
  <c r="C25" i="73" s="1"/>
  <c r="C31" i="72"/>
  <c r="C26" i="73" s="1"/>
  <c r="C33" i="72"/>
  <c r="C27" i="73" s="1"/>
  <c r="C34" i="72"/>
  <c r="C28" i="73" s="1"/>
  <c r="C35" i="72"/>
  <c r="C29" i="73" s="1"/>
  <c r="C36" i="72"/>
  <c r="C30" i="73" s="1"/>
  <c r="C37" i="72"/>
  <c r="C31" i="73" s="1"/>
  <c r="C39" i="72"/>
  <c r="C32" i="73" s="1"/>
  <c r="C40" i="72"/>
  <c r="C33" i="73" s="1"/>
  <c r="C11" i="72"/>
  <c r="C11" i="73" s="1"/>
  <c r="B26" i="72"/>
  <c r="B23" i="73" s="1"/>
  <c r="B14" i="74" s="1"/>
  <c r="B23" i="72"/>
  <c r="B20" i="73" s="1"/>
  <c r="B13" i="74" s="1"/>
  <c r="B20" i="72"/>
  <c r="B17" i="73" s="1"/>
  <c r="B12" i="74" s="1"/>
  <c r="B11" i="72"/>
  <c r="B11" i="73" s="1"/>
  <c r="B11" i="74" s="1"/>
  <c r="C4" i="72"/>
  <c r="F46" i="71"/>
  <c r="C5" i="73" l="1"/>
  <c r="C5" i="74"/>
  <c r="F88" i="71" l="1"/>
  <c r="E88" i="71"/>
  <c r="F86" i="71"/>
  <c r="E86" i="71"/>
  <c r="F81" i="71"/>
  <c r="E81" i="71"/>
  <c r="F79" i="71"/>
  <c r="E79" i="71"/>
  <c r="F76" i="71"/>
  <c r="E76" i="71"/>
  <c r="F73" i="71"/>
  <c r="E73" i="71"/>
  <c r="F71" i="71"/>
  <c r="E71" i="71"/>
  <c r="F61" i="71"/>
  <c r="E61" i="71"/>
  <c r="F58" i="71"/>
  <c r="E58" i="71"/>
  <c r="F54" i="71"/>
  <c r="E54" i="71"/>
  <c r="E46" i="71"/>
  <c r="F44" i="71"/>
  <c r="E44" i="71"/>
  <c r="F43" i="71"/>
  <c r="E43" i="71"/>
  <c r="F41" i="71"/>
  <c r="E41" i="71"/>
  <c r="F40" i="71"/>
  <c r="E40" i="71"/>
  <c r="F38" i="71"/>
  <c r="E38" i="71"/>
  <c r="F36" i="71"/>
  <c r="E36" i="71"/>
  <c r="F34" i="71"/>
  <c r="E34" i="71"/>
  <c r="F31" i="71"/>
  <c r="E31" i="71"/>
  <c r="D31" i="71"/>
  <c r="F27" i="71"/>
  <c r="E27" i="71"/>
  <c r="F23" i="71"/>
  <c r="E23" i="71"/>
  <c r="F18" i="71"/>
  <c r="E18" i="71"/>
  <c r="F9" i="71"/>
  <c r="E9" i="71"/>
  <c r="C9" i="71" l="1"/>
  <c r="B9" i="71"/>
  <c r="F32" i="70" l="1"/>
  <c r="F31" i="70"/>
  <c r="F30" i="70"/>
  <c r="F29" i="70"/>
  <c r="F28" i="70"/>
  <c r="F27" i="70"/>
  <c r="F26" i="70"/>
  <c r="F25" i="70"/>
  <c r="F24" i="70"/>
  <c r="F23" i="70"/>
  <c r="F22" i="70"/>
  <c r="F21" i="70"/>
  <c r="F20" i="70"/>
  <c r="F19" i="70"/>
  <c r="F18" i="70"/>
  <c r="F17" i="70"/>
  <c r="F16" i="70"/>
  <c r="F15" i="70"/>
  <c r="F13" i="70"/>
  <c r="F12" i="70"/>
  <c r="N11" i="70"/>
  <c r="M11" i="70"/>
  <c r="F11" i="70" s="1"/>
  <c r="L11" i="70"/>
  <c r="K11" i="70"/>
  <c r="J11" i="70"/>
  <c r="F10" i="70"/>
  <c r="D12" i="72" l="1"/>
  <c r="D18" i="71"/>
  <c r="D25" i="72"/>
  <c r="D44" i="71"/>
  <c r="D26" i="72"/>
  <c r="D46" i="71"/>
  <c r="D30" i="72"/>
  <c r="D58" i="71"/>
  <c r="D13" i="72"/>
  <c r="D23" i="71"/>
  <c r="D33" i="72"/>
  <c r="D71" i="71"/>
  <c r="D18" i="72"/>
  <c r="D34" i="71"/>
  <c r="D20" i="72"/>
  <c r="D36" i="71"/>
  <c r="D36" i="72"/>
  <c r="D79" i="71"/>
  <c r="D37" i="72"/>
  <c r="D81" i="71"/>
  <c r="D11" i="72"/>
  <c r="D9" i="71"/>
  <c r="D23" i="72"/>
  <c r="D41" i="71"/>
  <c r="D39" i="72"/>
  <c r="D86" i="71"/>
  <c r="D28" i="72"/>
  <c r="D54" i="71"/>
  <c r="D31" i="72"/>
  <c r="D61" i="71"/>
  <c r="D15" i="72"/>
  <c r="D27" i="71"/>
  <c r="D34" i="72"/>
  <c r="D73" i="71"/>
  <c r="D35" i="72"/>
  <c r="D76" i="71"/>
  <c r="D21" i="72"/>
  <c r="D38" i="71"/>
  <c r="D22" i="72"/>
  <c r="D40" i="71"/>
  <c r="D24" i="72"/>
  <c r="D43" i="71"/>
  <c r="D40" i="72"/>
  <c r="D88" i="71"/>
  <c r="R35" i="67"/>
  <c r="S35" i="67"/>
  <c r="T35" i="67"/>
  <c r="U35" i="67"/>
  <c r="P35" i="67"/>
  <c r="Q35" i="67"/>
  <c r="U36" i="67"/>
  <c r="R36" i="67"/>
  <c r="S36" i="67"/>
  <c r="T36" i="67"/>
  <c r="Q36" i="67"/>
  <c r="P36" i="67"/>
  <c r="D64" i="61" l="1"/>
  <c r="D63" i="61"/>
  <c r="D62" i="61"/>
  <c r="D61" i="61"/>
  <c r="D31" i="61"/>
  <c r="D30" i="61"/>
  <c r="D29" i="61"/>
  <c r="D28" i="61"/>
  <c r="AK92" i="65" l="1"/>
  <c r="C5" i="61" l="1"/>
  <c r="C5" i="63"/>
  <c r="C33" i="68"/>
  <c r="C32" i="68"/>
  <c r="C31" i="68"/>
  <c r="C30" i="68"/>
  <c r="C34" i="68" s="1"/>
  <c r="D40" i="68"/>
  <c r="D29" i="68" s="1"/>
  <c r="C8" i="61" s="1"/>
  <c r="D35" i="61" s="1"/>
  <c r="F29" i="68"/>
  <c r="D18" i="52" l="1"/>
  <c r="B56" i="65" s="1"/>
  <c r="N18" i="52" l="1"/>
  <c r="I18" i="52"/>
  <c r="E81" i="67" s="1"/>
  <c r="H18" i="52"/>
  <c r="F18" i="52"/>
  <c r="E18" i="52"/>
  <c r="X61" i="60"/>
  <c r="Z57" i="71" s="1"/>
  <c r="W61" i="60"/>
  <c r="Y57" i="71" s="1"/>
  <c r="V61" i="60"/>
  <c r="X57" i="71" s="1"/>
  <c r="U61" i="60"/>
  <c r="W57" i="71" s="1"/>
  <c r="BV57" i="71" s="1"/>
  <c r="T61" i="60"/>
  <c r="V57" i="71" s="1"/>
  <c r="BU57" i="71" s="1"/>
  <c r="BW57" i="71" s="1"/>
  <c r="S61" i="60"/>
  <c r="U57" i="71" s="1"/>
  <c r="R61" i="60"/>
  <c r="T57" i="71" s="1"/>
  <c r="Q61" i="60"/>
  <c r="S57" i="71" s="1"/>
  <c r="P61" i="60"/>
  <c r="R57" i="71" s="1"/>
  <c r="B18" i="52"/>
  <c r="C18" i="52"/>
  <c r="XFD18" i="52"/>
  <c r="XFC18" i="52"/>
  <c r="XFB18" i="52"/>
  <c r="XFA18" i="52"/>
  <c r="XEZ18" i="52"/>
  <c r="XEY18" i="52"/>
  <c r="XEX18" i="52"/>
  <c r="XEW18" i="52"/>
  <c r="XEV18" i="52"/>
  <c r="XEU18" i="52"/>
  <c r="XET18" i="52"/>
  <c r="XES18" i="52"/>
  <c r="XER18" i="52"/>
  <c r="XEQ18" i="52"/>
  <c r="XEP18" i="52"/>
  <c r="XEO18" i="52"/>
  <c r="XEN18" i="52"/>
  <c r="XEM18" i="52"/>
  <c r="XEL18" i="52"/>
  <c r="XEK18" i="52"/>
  <c r="XEJ18" i="52"/>
  <c r="XEI18" i="52"/>
  <c r="XEH18" i="52"/>
  <c r="XEG18" i="52"/>
  <c r="XEF18" i="52"/>
  <c r="XEE18" i="52"/>
  <c r="XED18" i="52"/>
  <c r="XEC18" i="52"/>
  <c r="XEB18" i="52"/>
  <c r="XEA18" i="52"/>
  <c r="XDZ18" i="52"/>
  <c r="XDY18" i="52"/>
  <c r="XDX18" i="52"/>
  <c r="XDW18" i="52"/>
  <c r="XDV18" i="52"/>
  <c r="XDU18" i="52"/>
  <c r="XDT18" i="52"/>
  <c r="XDS18" i="52"/>
  <c r="XDR18" i="52"/>
  <c r="XDQ18" i="52"/>
  <c r="XDP18" i="52"/>
  <c r="XDO18" i="52"/>
  <c r="XDN18" i="52"/>
  <c r="XDM18" i="52"/>
  <c r="XDL18" i="52"/>
  <c r="XDK18" i="52"/>
  <c r="XDJ18" i="52"/>
  <c r="XDI18" i="52"/>
  <c r="XDH18" i="52"/>
  <c r="XDG18" i="52"/>
  <c r="XDF18" i="52"/>
  <c r="XDE18" i="52"/>
  <c r="XDD18" i="52"/>
  <c r="XDC18" i="52"/>
  <c r="XDB18" i="52"/>
  <c r="XDA18" i="52"/>
  <c r="XCZ18" i="52"/>
  <c r="XCY18" i="52"/>
  <c r="XCX18" i="52"/>
  <c r="XCW18" i="52"/>
  <c r="XCV18" i="52"/>
  <c r="XCU18" i="52"/>
  <c r="XCT18" i="52"/>
  <c r="XCS18" i="52"/>
  <c r="XCR18" i="52"/>
  <c r="XCQ18" i="52"/>
  <c r="XCP18" i="52"/>
  <c r="XCO18" i="52"/>
  <c r="XCN18" i="52"/>
  <c r="XCM18" i="52"/>
  <c r="XCL18" i="52"/>
  <c r="XCK18" i="52"/>
  <c r="XCJ18" i="52"/>
  <c r="XCI18" i="52"/>
  <c r="XCH18" i="52"/>
  <c r="XCG18" i="52"/>
  <c r="XCF18" i="52"/>
  <c r="XCE18" i="52"/>
  <c r="XCD18" i="52"/>
  <c r="XCC18" i="52"/>
  <c r="XCB18" i="52"/>
  <c r="XCA18" i="52"/>
  <c r="XBZ18" i="52"/>
  <c r="XBY18" i="52"/>
  <c r="XBX18" i="52"/>
  <c r="XBW18" i="52"/>
  <c r="XBV18" i="52"/>
  <c r="XBU18" i="52"/>
  <c r="XBT18" i="52"/>
  <c r="XBS18" i="52"/>
  <c r="XBR18" i="52"/>
  <c r="XBQ18" i="52"/>
  <c r="XBP18" i="52"/>
  <c r="XBO18" i="52"/>
  <c r="XBN18" i="52"/>
  <c r="XBM18" i="52"/>
  <c r="XBL18" i="52"/>
  <c r="XBK18" i="52"/>
  <c r="XBJ18" i="52"/>
  <c r="XBI18" i="52"/>
  <c r="XBH18" i="52"/>
  <c r="XBG18" i="52"/>
  <c r="XBF18" i="52"/>
  <c r="XBE18" i="52"/>
  <c r="XBD18" i="52"/>
  <c r="XBC18" i="52"/>
  <c r="XBB18" i="52"/>
  <c r="XBA18" i="52"/>
  <c r="XAZ18" i="52"/>
  <c r="XAY18" i="52"/>
  <c r="XAX18" i="52"/>
  <c r="XAW18" i="52"/>
  <c r="XAV18" i="52"/>
  <c r="XAU18" i="52"/>
  <c r="XAT18" i="52"/>
  <c r="XAS18" i="52"/>
  <c r="XAR18" i="52"/>
  <c r="XAQ18" i="52"/>
  <c r="XAP18" i="52"/>
  <c r="XAO18" i="52"/>
  <c r="XAN18" i="52"/>
  <c r="XAM18" i="52"/>
  <c r="XAL18" i="52"/>
  <c r="XAK18" i="52"/>
  <c r="XAJ18" i="52"/>
  <c r="XAI18" i="52"/>
  <c r="XAH18" i="52"/>
  <c r="XAG18" i="52"/>
  <c r="XAF18" i="52"/>
  <c r="XAE18" i="52"/>
  <c r="XAD18" i="52"/>
  <c r="XAC18" i="52"/>
  <c r="XAB18" i="52"/>
  <c r="XAA18" i="52"/>
  <c r="WZZ18" i="52"/>
  <c r="WZY18" i="52"/>
  <c r="WZX18" i="52"/>
  <c r="WZW18" i="52"/>
  <c r="WZV18" i="52"/>
  <c r="WZU18" i="52"/>
  <c r="WZT18" i="52"/>
  <c r="WZS18" i="52"/>
  <c r="WZR18" i="52"/>
  <c r="WZQ18" i="52"/>
  <c r="WZP18" i="52"/>
  <c r="WZO18" i="52"/>
  <c r="WZN18" i="52"/>
  <c r="WZM18" i="52"/>
  <c r="WZL18" i="52"/>
  <c r="WZK18" i="52"/>
  <c r="WZJ18" i="52"/>
  <c r="WZI18" i="52"/>
  <c r="WZH18" i="52"/>
  <c r="WZG18" i="52"/>
  <c r="WZF18" i="52"/>
  <c r="WZE18" i="52"/>
  <c r="WZD18" i="52"/>
  <c r="WZC18" i="52"/>
  <c r="WZB18" i="52"/>
  <c r="WZA18" i="52"/>
  <c r="WYZ18" i="52"/>
  <c r="WYY18" i="52"/>
  <c r="WYX18" i="52"/>
  <c r="WYW18" i="52"/>
  <c r="WYV18" i="52"/>
  <c r="WYU18" i="52"/>
  <c r="WYT18" i="52"/>
  <c r="WYS18" i="52"/>
  <c r="WYR18" i="52"/>
  <c r="WYQ18" i="52"/>
  <c r="WYP18" i="52"/>
  <c r="WYO18" i="52"/>
  <c r="WYN18" i="52"/>
  <c r="WYM18" i="52"/>
  <c r="WYL18" i="52"/>
  <c r="WYK18" i="52"/>
  <c r="WYJ18" i="52"/>
  <c r="WYI18" i="52"/>
  <c r="WYH18" i="52"/>
  <c r="WYG18" i="52"/>
  <c r="WYF18" i="52"/>
  <c r="WYE18" i="52"/>
  <c r="WYD18" i="52"/>
  <c r="WYC18" i="52"/>
  <c r="WYB18" i="52"/>
  <c r="WYA18" i="52"/>
  <c r="WXZ18" i="52"/>
  <c r="WXY18" i="52"/>
  <c r="WXX18" i="52"/>
  <c r="WXW18" i="52"/>
  <c r="WXV18" i="52"/>
  <c r="WXU18" i="52"/>
  <c r="WXT18" i="52"/>
  <c r="WXS18" i="52"/>
  <c r="WXR18" i="52"/>
  <c r="WXQ18" i="52"/>
  <c r="WXP18" i="52"/>
  <c r="WXO18" i="52"/>
  <c r="WXN18" i="52"/>
  <c r="WXM18" i="52"/>
  <c r="WXL18" i="52"/>
  <c r="WXK18" i="52"/>
  <c r="WXJ18" i="52"/>
  <c r="WXI18" i="52"/>
  <c r="WXH18" i="52"/>
  <c r="WXG18" i="52"/>
  <c r="WXF18" i="52"/>
  <c r="WXE18" i="52"/>
  <c r="WXD18" i="52"/>
  <c r="WXC18" i="52"/>
  <c r="WXB18" i="52"/>
  <c r="WXA18" i="52"/>
  <c r="WWZ18" i="52"/>
  <c r="WWY18" i="52"/>
  <c r="WWX18" i="52"/>
  <c r="WWW18" i="52"/>
  <c r="WWV18" i="52"/>
  <c r="WWU18" i="52"/>
  <c r="WWT18" i="52"/>
  <c r="WWS18" i="52"/>
  <c r="WWR18" i="52"/>
  <c r="WWQ18" i="52"/>
  <c r="WWP18" i="52"/>
  <c r="WWO18" i="52"/>
  <c r="WWN18" i="52"/>
  <c r="WWM18" i="52"/>
  <c r="WWL18" i="52"/>
  <c r="WWK18" i="52"/>
  <c r="WWJ18" i="52"/>
  <c r="WWI18" i="52"/>
  <c r="WWH18" i="52"/>
  <c r="WWG18" i="52"/>
  <c r="WWF18" i="52"/>
  <c r="WWE18" i="52"/>
  <c r="WWD18" i="52"/>
  <c r="WWC18" i="52"/>
  <c r="WWB18" i="52"/>
  <c r="WWA18" i="52"/>
  <c r="WVZ18" i="52"/>
  <c r="WVY18" i="52"/>
  <c r="WVX18" i="52"/>
  <c r="WVW18" i="52"/>
  <c r="WVV18" i="52"/>
  <c r="WVU18" i="52"/>
  <c r="WVT18" i="52"/>
  <c r="WVS18" i="52"/>
  <c r="WVR18" i="52"/>
  <c r="WVQ18" i="52"/>
  <c r="WVP18" i="52"/>
  <c r="WVO18" i="52"/>
  <c r="WVN18" i="52"/>
  <c r="WVM18" i="52"/>
  <c r="WVL18" i="52"/>
  <c r="WVK18" i="52"/>
  <c r="WVJ18" i="52"/>
  <c r="WVI18" i="52"/>
  <c r="WVH18" i="52"/>
  <c r="WVG18" i="52"/>
  <c r="WVF18" i="52"/>
  <c r="WVE18" i="52"/>
  <c r="WVD18" i="52"/>
  <c r="WVC18" i="52"/>
  <c r="WVB18" i="52"/>
  <c r="WVA18" i="52"/>
  <c r="WUZ18" i="52"/>
  <c r="WUY18" i="52"/>
  <c r="WUX18" i="52"/>
  <c r="WUW18" i="52"/>
  <c r="WUV18" i="52"/>
  <c r="WUU18" i="52"/>
  <c r="WUT18" i="52"/>
  <c r="WUS18" i="52"/>
  <c r="WUR18" i="52"/>
  <c r="WUQ18" i="52"/>
  <c r="WUP18" i="52"/>
  <c r="WUO18" i="52"/>
  <c r="WUN18" i="52"/>
  <c r="WUM18" i="52"/>
  <c r="WUL18" i="52"/>
  <c r="WUK18" i="52"/>
  <c r="WUJ18" i="52"/>
  <c r="WUI18" i="52"/>
  <c r="WUH18" i="52"/>
  <c r="WUG18" i="52"/>
  <c r="WUF18" i="52"/>
  <c r="WUE18" i="52"/>
  <c r="WUD18" i="52"/>
  <c r="WUC18" i="52"/>
  <c r="WUB18" i="52"/>
  <c r="WUA18" i="52"/>
  <c r="WTZ18" i="52"/>
  <c r="WTY18" i="52"/>
  <c r="WTX18" i="52"/>
  <c r="WTW18" i="52"/>
  <c r="WTV18" i="52"/>
  <c r="WTU18" i="52"/>
  <c r="WTT18" i="52"/>
  <c r="WTS18" i="52"/>
  <c r="WTR18" i="52"/>
  <c r="WTQ18" i="52"/>
  <c r="WTP18" i="52"/>
  <c r="WTO18" i="52"/>
  <c r="WTN18" i="52"/>
  <c r="WTM18" i="52"/>
  <c r="WTL18" i="52"/>
  <c r="WTK18" i="52"/>
  <c r="WTJ18" i="52"/>
  <c r="WTI18" i="52"/>
  <c r="WTH18" i="52"/>
  <c r="WTG18" i="52"/>
  <c r="WTF18" i="52"/>
  <c r="WTE18" i="52"/>
  <c r="WTD18" i="52"/>
  <c r="WTC18" i="52"/>
  <c r="WTB18" i="52"/>
  <c r="WTA18" i="52"/>
  <c r="WSZ18" i="52"/>
  <c r="WSY18" i="52"/>
  <c r="WSX18" i="52"/>
  <c r="WSW18" i="52"/>
  <c r="WSV18" i="52"/>
  <c r="WSU18" i="52"/>
  <c r="WST18" i="52"/>
  <c r="WSS18" i="52"/>
  <c r="WSR18" i="52"/>
  <c r="WSQ18" i="52"/>
  <c r="WSP18" i="52"/>
  <c r="WSO18" i="52"/>
  <c r="WSN18" i="52"/>
  <c r="WSM18" i="52"/>
  <c r="WSL18" i="52"/>
  <c r="WSK18" i="52"/>
  <c r="WSJ18" i="52"/>
  <c r="WSI18" i="52"/>
  <c r="WSH18" i="52"/>
  <c r="WSG18" i="52"/>
  <c r="WSF18" i="52"/>
  <c r="WSE18" i="52"/>
  <c r="WSD18" i="52"/>
  <c r="WSC18" i="52"/>
  <c r="WSB18" i="52"/>
  <c r="WSA18" i="52"/>
  <c r="WRZ18" i="52"/>
  <c r="WRY18" i="52"/>
  <c r="WRX18" i="52"/>
  <c r="WRW18" i="52"/>
  <c r="WRV18" i="52"/>
  <c r="WRU18" i="52"/>
  <c r="WRT18" i="52"/>
  <c r="WRS18" i="52"/>
  <c r="WRR18" i="52"/>
  <c r="WRQ18" i="52"/>
  <c r="WRP18" i="52"/>
  <c r="WRO18" i="52"/>
  <c r="WRN18" i="52"/>
  <c r="WRM18" i="52"/>
  <c r="WRL18" i="52"/>
  <c r="WRK18" i="52"/>
  <c r="WRJ18" i="52"/>
  <c r="WRI18" i="52"/>
  <c r="WRH18" i="52"/>
  <c r="WRG18" i="52"/>
  <c r="WRF18" i="52"/>
  <c r="WRE18" i="52"/>
  <c r="WRD18" i="52"/>
  <c r="WRC18" i="52"/>
  <c r="WRB18" i="52"/>
  <c r="WRA18" i="52"/>
  <c r="WQZ18" i="52"/>
  <c r="WQY18" i="52"/>
  <c r="WQX18" i="52"/>
  <c r="WQW18" i="52"/>
  <c r="WQV18" i="52"/>
  <c r="WQU18" i="52"/>
  <c r="WQT18" i="52"/>
  <c r="WQS18" i="52"/>
  <c r="WQR18" i="52"/>
  <c r="WQQ18" i="52"/>
  <c r="WQP18" i="52"/>
  <c r="WQO18" i="52"/>
  <c r="WQN18" i="52"/>
  <c r="WQM18" i="52"/>
  <c r="WQL18" i="52"/>
  <c r="WQK18" i="52"/>
  <c r="WQJ18" i="52"/>
  <c r="WQI18" i="52"/>
  <c r="WQH18" i="52"/>
  <c r="WQG18" i="52"/>
  <c r="WQF18" i="52"/>
  <c r="WQE18" i="52"/>
  <c r="WQD18" i="52"/>
  <c r="WQC18" i="52"/>
  <c r="WQB18" i="52"/>
  <c r="WQA18" i="52"/>
  <c r="WPZ18" i="52"/>
  <c r="WPY18" i="52"/>
  <c r="WPX18" i="52"/>
  <c r="WPW18" i="52"/>
  <c r="WPV18" i="52"/>
  <c r="WPU18" i="52"/>
  <c r="WPT18" i="52"/>
  <c r="WPS18" i="52"/>
  <c r="WPR18" i="52"/>
  <c r="WPQ18" i="52"/>
  <c r="WPP18" i="52"/>
  <c r="WPO18" i="52"/>
  <c r="WPN18" i="52"/>
  <c r="WPM18" i="52"/>
  <c r="WPL18" i="52"/>
  <c r="WPK18" i="52"/>
  <c r="WPJ18" i="52"/>
  <c r="WPI18" i="52"/>
  <c r="WPH18" i="52"/>
  <c r="WPG18" i="52"/>
  <c r="WPF18" i="52"/>
  <c r="WPE18" i="52"/>
  <c r="WPD18" i="52"/>
  <c r="WPC18" i="52"/>
  <c r="WPB18" i="52"/>
  <c r="WPA18" i="52"/>
  <c r="WOZ18" i="52"/>
  <c r="WOY18" i="52"/>
  <c r="WOX18" i="52"/>
  <c r="WOW18" i="52"/>
  <c r="WOV18" i="52"/>
  <c r="WOU18" i="52"/>
  <c r="WOT18" i="52"/>
  <c r="WOS18" i="52"/>
  <c r="WOR18" i="52"/>
  <c r="WOQ18" i="52"/>
  <c r="WOP18" i="52"/>
  <c r="WOO18" i="52"/>
  <c r="WON18" i="52"/>
  <c r="WOM18" i="52"/>
  <c r="WOL18" i="52"/>
  <c r="WOK18" i="52"/>
  <c r="WOJ18" i="52"/>
  <c r="WOI18" i="52"/>
  <c r="WOH18" i="52"/>
  <c r="WOG18" i="52"/>
  <c r="WOF18" i="52"/>
  <c r="WOE18" i="52"/>
  <c r="WOD18" i="52"/>
  <c r="WOC18" i="52"/>
  <c r="WOB18" i="52"/>
  <c r="WOA18" i="52"/>
  <c r="WNZ18" i="52"/>
  <c r="WNY18" i="52"/>
  <c r="WNX18" i="52"/>
  <c r="WNW18" i="52"/>
  <c r="WNV18" i="52"/>
  <c r="WNU18" i="52"/>
  <c r="WNT18" i="52"/>
  <c r="WNS18" i="52"/>
  <c r="WNR18" i="52"/>
  <c r="WNQ18" i="52"/>
  <c r="WNP18" i="52"/>
  <c r="WNO18" i="52"/>
  <c r="WNN18" i="52"/>
  <c r="WNM18" i="52"/>
  <c r="WNL18" i="52"/>
  <c r="WNK18" i="52"/>
  <c r="WNJ18" i="52"/>
  <c r="WNI18" i="52"/>
  <c r="WNH18" i="52"/>
  <c r="WNG18" i="52"/>
  <c r="WNF18" i="52"/>
  <c r="WNE18" i="52"/>
  <c r="WND18" i="52"/>
  <c r="WNC18" i="52"/>
  <c r="WNB18" i="52"/>
  <c r="WNA18" i="52"/>
  <c r="WMZ18" i="52"/>
  <c r="WMY18" i="52"/>
  <c r="WMX18" i="52"/>
  <c r="WMW18" i="52"/>
  <c r="WMV18" i="52"/>
  <c r="WMU18" i="52"/>
  <c r="WMT18" i="52"/>
  <c r="WMS18" i="52"/>
  <c r="WMR18" i="52"/>
  <c r="WMQ18" i="52"/>
  <c r="WMP18" i="52"/>
  <c r="WMO18" i="52"/>
  <c r="WMN18" i="52"/>
  <c r="WMM18" i="52"/>
  <c r="WML18" i="52"/>
  <c r="WMK18" i="52"/>
  <c r="WMJ18" i="52"/>
  <c r="WMI18" i="52"/>
  <c r="WMH18" i="52"/>
  <c r="WMG18" i="52"/>
  <c r="WMF18" i="52"/>
  <c r="WME18" i="52"/>
  <c r="WMD18" i="52"/>
  <c r="WMC18" i="52"/>
  <c r="WMB18" i="52"/>
  <c r="WMA18" i="52"/>
  <c r="WLZ18" i="52"/>
  <c r="WLY18" i="52"/>
  <c r="WLX18" i="52"/>
  <c r="WLW18" i="52"/>
  <c r="WLV18" i="52"/>
  <c r="WLU18" i="52"/>
  <c r="WLT18" i="52"/>
  <c r="WLS18" i="52"/>
  <c r="WLR18" i="52"/>
  <c r="WLQ18" i="52"/>
  <c r="WLP18" i="52"/>
  <c r="WLO18" i="52"/>
  <c r="WLN18" i="52"/>
  <c r="WLM18" i="52"/>
  <c r="WLL18" i="52"/>
  <c r="WLK18" i="52"/>
  <c r="WLJ18" i="52"/>
  <c r="WLI18" i="52"/>
  <c r="WLH18" i="52"/>
  <c r="WLG18" i="52"/>
  <c r="WLF18" i="52"/>
  <c r="WLE18" i="52"/>
  <c r="WLD18" i="52"/>
  <c r="WLC18" i="52"/>
  <c r="WLB18" i="52"/>
  <c r="WLA18" i="52"/>
  <c r="WKZ18" i="52"/>
  <c r="WKY18" i="52"/>
  <c r="WKX18" i="52"/>
  <c r="WKW18" i="52"/>
  <c r="WKV18" i="52"/>
  <c r="WKU18" i="52"/>
  <c r="WKT18" i="52"/>
  <c r="WKS18" i="52"/>
  <c r="WKR18" i="52"/>
  <c r="WKQ18" i="52"/>
  <c r="WKP18" i="52"/>
  <c r="WKO18" i="52"/>
  <c r="WKN18" i="52"/>
  <c r="WKM18" i="52"/>
  <c r="WKL18" i="52"/>
  <c r="WKK18" i="52"/>
  <c r="WKJ18" i="52"/>
  <c r="WKI18" i="52"/>
  <c r="WKH18" i="52"/>
  <c r="WKG18" i="52"/>
  <c r="WKF18" i="52"/>
  <c r="WKE18" i="52"/>
  <c r="WKD18" i="52"/>
  <c r="WKC18" i="52"/>
  <c r="WKB18" i="52"/>
  <c r="WKA18" i="52"/>
  <c r="WJZ18" i="52"/>
  <c r="WJY18" i="52"/>
  <c r="WJX18" i="52"/>
  <c r="WJW18" i="52"/>
  <c r="WJV18" i="52"/>
  <c r="WJU18" i="52"/>
  <c r="WJT18" i="52"/>
  <c r="WJS18" i="52"/>
  <c r="WJR18" i="52"/>
  <c r="WJQ18" i="52"/>
  <c r="WJP18" i="52"/>
  <c r="WJO18" i="52"/>
  <c r="WJN18" i="52"/>
  <c r="WJM18" i="52"/>
  <c r="WJL18" i="52"/>
  <c r="WJK18" i="52"/>
  <c r="WJJ18" i="52"/>
  <c r="WJI18" i="52"/>
  <c r="WJH18" i="52"/>
  <c r="WJG18" i="52"/>
  <c r="WJF18" i="52"/>
  <c r="WJE18" i="52"/>
  <c r="WJD18" i="52"/>
  <c r="WJC18" i="52"/>
  <c r="WJB18" i="52"/>
  <c r="WJA18" i="52"/>
  <c r="WIZ18" i="52"/>
  <c r="WIY18" i="52"/>
  <c r="WIX18" i="52"/>
  <c r="WIW18" i="52"/>
  <c r="WIV18" i="52"/>
  <c r="WIU18" i="52"/>
  <c r="WIT18" i="52"/>
  <c r="WIS18" i="52"/>
  <c r="WIR18" i="52"/>
  <c r="WIQ18" i="52"/>
  <c r="WIP18" i="52"/>
  <c r="WIO18" i="52"/>
  <c r="WIN18" i="52"/>
  <c r="WIM18" i="52"/>
  <c r="WIL18" i="52"/>
  <c r="WIK18" i="52"/>
  <c r="WIJ18" i="52"/>
  <c r="WII18" i="52"/>
  <c r="WIH18" i="52"/>
  <c r="WIG18" i="52"/>
  <c r="WIF18" i="52"/>
  <c r="WIE18" i="52"/>
  <c r="WID18" i="52"/>
  <c r="WIC18" i="52"/>
  <c r="WIB18" i="52"/>
  <c r="WIA18" i="52"/>
  <c r="WHZ18" i="52"/>
  <c r="WHY18" i="52"/>
  <c r="WHX18" i="52"/>
  <c r="WHW18" i="52"/>
  <c r="WHV18" i="52"/>
  <c r="WHU18" i="52"/>
  <c r="WHT18" i="52"/>
  <c r="WHS18" i="52"/>
  <c r="WHR18" i="52"/>
  <c r="WHQ18" i="52"/>
  <c r="WHP18" i="52"/>
  <c r="WHO18" i="52"/>
  <c r="WHN18" i="52"/>
  <c r="WHM18" i="52"/>
  <c r="WHL18" i="52"/>
  <c r="WHK18" i="52"/>
  <c r="WHJ18" i="52"/>
  <c r="WHI18" i="52"/>
  <c r="WHH18" i="52"/>
  <c r="WHG18" i="52"/>
  <c r="WHF18" i="52"/>
  <c r="WHE18" i="52"/>
  <c r="WHD18" i="52"/>
  <c r="WHC18" i="52"/>
  <c r="WHB18" i="52"/>
  <c r="WHA18" i="52"/>
  <c r="WGZ18" i="52"/>
  <c r="WGY18" i="52"/>
  <c r="WGX18" i="52"/>
  <c r="WGW18" i="52"/>
  <c r="WGV18" i="52"/>
  <c r="WGU18" i="52"/>
  <c r="WGT18" i="52"/>
  <c r="WGS18" i="52"/>
  <c r="WGR18" i="52"/>
  <c r="WGQ18" i="52"/>
  <c r="WGP18" i="52"/>
  <c r="WGO18" i="52"/>
  <c r="WGN18" i="52"/>
  <c r="WGM18" i="52"/>
  <c r="WGL18" i="52"/>
  <c r="WGK18" i="52"/>
  <c r="WGJ18" i="52"/>
  <c r="WGI18" i="52"/>
  <c r="WGH18" i="52"/>
  <c r="WGG18" i="52"/>
  <c r="WGF18" i="52"/>
  <c r="WGE18" i="52"/>
  <c r="WGD18" i="52"/>
  <c r="WGC18" i="52"/>
  <c r="WGB18" i="52"/>
  <c r="WGA18" i="52"/>
  <c r="WFZ18" i="52"/>
  <c r="WFY18" i="52"/>
  <c r="WFX18" i="52"/>
  <c r="WFW18" i="52"/>
  <c r="WFV18" i="52"/>
  <c r="WFU18" i="52"/>
  <c r="WFT18" i="52"/>
  <c r="WFS18" i="52"/>
  <c r="WFR18" i="52"/>
  <c r="WFQ18" i="52"/>
  <c r="WFP18" i="52"/>
  <c r="WFO18" i="52"/>
  <c r="WFN18" i="52"/>
  <c r="WFM18" i="52"/>
  <c r="WFL18" i="52"/>
  <c r="WFK18" i="52"/>
  <c r="WFJ18" i="52"/>
  <c r="WFI18" i="52"/>
  <c r="WFH18" i="52"/>
  <c r="WFG18" i="52"/>
  <c r="WFF18" i="52"/>
  <c r="WFE18" i="52"/>
  <c r="WFD18" i="52"/>
  <c r="WFC18" i="52"/>
  <c r="WFB18" i="52"/>
  <c r="WFA18" i="52"/>
  <c r="WEZ18" i="52"/>
  <c r="WEY18" i="52"/>
  <c r="WEX18" i="52"/>
  <c r="WEW18" i="52"/>
  <c r="WEV18" i="52"/>
  <c r="WEU18" i="52"/>
  <c r="WET18" i="52"/>
  <c r="WES18" i="52"/>
  <c r="WER18" i="52"/>
  <c r="WEQ18" i="52"/>
  <c r="WEP18" i="52"/>
  <c r="WEO18" i="52"/>
  <c r="WEN18" i="52"/>
  <c r="WEM18" i="52"/>
  <c r="WEL18" i="52"/>
  <c r="WEK18" i="52"/>
  <c r="WEJ18" i="52"/>
  <c r="WEI18" i="52"/>
  <c r="WEH18" i="52"/>
  <c r="WEG18" i="52"/>
  <c r="WEF18" i="52"/>
  <c r="WEE18" i="52"/>
  <c r="WED18" i="52"/>
  <c r="WEC18" i="52"/>
  <c r="WEB18" i="52"/>
  <c r="WEA18" i="52"/>
  <c r="WDZ18" i="52"/>
  <c r="WDY18" i="52"/>
  <c r="WDX18" i="52"/>
  <c r="WDW18" i="52"/>
  <c r="WDV18" i="52"/>
  <c r="WDU18" i="52"/>
  <c r="WDT18" i="52"/>
  <c r="WDS18" i="52"/>
  <c r="WDR18" i="52"/>
  <c r="WDQ18" i="52"/>
  <c r="WDP18" i="52"/>
  <c r="WDO18" i="52"/>
  <c r="WDN18" i="52"/>
  <c r="WDM18" i="52"/>
  <c r="WDL18" i="52"/>
  <c r="WDK18" i="52"/>
  <c r="WDJ18" i="52"/>
  <c r="WDI18" i="52"/>
  <c r="WDH18" i="52"/>
  <c r="WDG18" i="52"/>
  <c r="WDF18" i="52"/>
  <c r="WDE18" i="52"/>
  <c r="WDD18" i="52"/>
  <c r="WDC18" i="52"/>
  <c r="WDB18" i="52"/>
  <c r="WDA18" i="52"/>
  <c r="WCZ18" i="52"/>
  <c r="WCY18" i="52"/>
  <c r="WCX18" i="52"/>
  <c r="WCW18" i="52"/>
  <c r="WCV18" i="52"/>
  <c r="WCU18" i="52"/>
  <c r="WCT18" i="52"/>
  <c r="WCS18" i="52"/>
  <c r="WCR18" i="52"/>
  <c r="WCQ18" i="52"/>
  <c r="WCP18" i="52"/>
  <c r="WCO18" i="52"/>
  <c r="WCN18" i="52"/>
  <c r="WCM18" i="52"/>
  <c r="WCL18" i="52"/>
  <c r="WCK18" i="52"/>
  <c r="WCJ18" i="52"/>
  <c r="WCI18" i="52"/>
  <c r="WCH18" i="52"/>
  <c r="WCG18" i="52"/>
  <c r="WCF18" i="52"/>
  <c r="WCE18" i="52"/>
  <c r="WCD18" i="52"/>
  <c r="WCC18" i="52"/>
  <c r="WCB18" i="52"/>
  <c r="WCA18" i="52"/>
  <c r="WBZ18" i="52"/>
  <c r="WBY18" i="52"/>
  <c r="WBX18" i="52"/>
  <c r="WBW18" i="52"/>
  <c r="WBV18" i="52"/>
  <c r="WBU18" i="52"/>
  <c r="WBT18" i="52"/>
  <c r="WBS18" i="52"/>
  <c r="WBR18" i="52"/>
  <c r="WBQ18" i="52"/>
  <c r="WBP18" i="52"/>
  <c r="WBO18" i="52"/>
  <c r="WBN18" i="52"/>
  <c r="WBM18" i="52"/>
  <c r="WBL18" i="52"/>
  <c r="WBK18" i="52"/>
  <c r="WBJ18" i="52"/>
  <c r="WBI18" i="52"/>
  <c r="WBH18" i="52"/>
  <c r="WBG18" i="52"/>
  <c r="WBF18" i="52"/>
  <c r="WBE18" i="52"/>
  <c r="WBD18" i="52"/>
  <c r="WBC18" i="52"/>
  <c r="WBB18" i="52"/>
  <c r="WBA18" i="52"/>
  <c r="WAZ18" i="52"/>
  <c r="WAY18" i="52"/>
  <c r="WAX18" i="52"/>
  <c r="WAW18" i="52"/>
  <c r="WAV18" i="52"/>
  <c r="WAU18" i="52"/>
  <c r="WAT18" i="52"/>
  <c r="WAS18" i="52"/>
  <c r="WAR18" i="52"/>
  <c r="WAQ18" i="52"/>
  <c r="WAP18" i="52"/>
  <c r="WAO18" i="52"/>
  <c r="WAN18" i="52"/>
  <c r="WAM18" i="52"/>
  <c r="WAL18" i="52"/>
  <c r="WAK18" i="52"/>
  <c r="WAJ18" i="52"/>
  <c r="WAI18" i="52"/>
  <c r="WAH18" i="52"/>
  <c r="WAG18" i="52"/>
  <c r="WAF18" i="52"/>
  <c r="WAE18" i="52"/>
  <c r="WAD18" i="52"/>
  <c r="WAC18" i="52"/>
  <c r="WAB18" i="52"/>
  <c r="WAA18" i="52"/>
  <c r="VZZ18" i="52"/>
  <c r="VZY18" i="52"/>
  <c r="VZX18" i="52"/>
  <c r="VZW18" i="52"/>
  <c r="VZV18" i="52"/>
  <c r="VZU18" i="52"/>
  <c r="VZT18" i="52"/>
  <c r="VZS18" i="52"/>
  <c r="VZR18" i="52"/>
  <c r="VZQ18" i="52"/>
  <c r="VZP18" i="52"/>
  <c r="VZO18" i="52"/>
  <c r="VZN18" i="52"/>
  <c r="VZM18" i="52"/>
  <c r="VZL18" i="52"/>
  <c r="VZK18" i="52"/>
  <c r="VZJ18" i="52"/>
  <c r="VZI18" i="52"/>
  <c r="VZH18" i="52"/>
  <c r="VZG18" i="52"/>
  <c r="VZF18" i="52"/>
  <c r="VZE18" i="52"/>
  <c r="VZD18" i="52"/>
  <c r="VZC18" i="52"/>
  <c r="VZB18" i="52"/>
  <c r="VZA18" i="52"/>
  <c r="VYZ18" i="52"/>
  <c r="VYY18" i="52"/>
  <c r="VYX18" i="52"/>
  <c r="VYW18" i="52"/>
  <c r="VYV18" i="52"/>
  <c r="VYU18" i="52"/>
  <c r="VYT18" i="52"/>
  <c r="VYS18" i="52"/>
  <c r="VYR18" i="52"/>
  <c r="VYQ18" i="52"/>
  <c r="VYP18" i="52"/>
  <c r="VYO18" i="52"/>
  <c r="VYN18" i="52"/>
  <c r="VYM18" i="52"/>
  <c r="VYL18" i="52"/>
  <c r="VYK18" i="52"/>
  <c r="VYJ18" i="52"/>
  <c r="VYI18" i="52"/>
  <c r="VYH18" i="52"/>
  <c r="VYG18" i="52"/>
  <c r="VYF18" i="52"/>
  <c r="VYE18" i="52"/>
  <c r="VYD18" i="52"/>
  <c r="VYC18" i="52"/>
  <c r="VYB18" i="52"/>
  <c r="VYA18" i="52"/>
  <c r="VXZ18" i="52"/>
  <c r="VXY18" i="52"/>
  <c r="VXX18" i="52"/>
  <c r="VXW18" i="52"/>
  <c r="VXV18" i="52"/>
  <c r="VXU18" i="52"/>
  <c r="VXT18" i="52"/>
  <c r="VXS18" i="52"/>
  <c r="VXR18" i="52"/>
  <c r="VXQ18" i="52"/>
  <c r="VXP18" i="52"/>
  <c r="VXO18" i="52"/>
  <c r="VXN18" i="52"/>
  <c r="VXM18" i="52"/>
  <c r="VXL18" i="52"/>
  <c r="VXK18" i="52"/>
  <c r="VXJ18" i="52"/>
  <c r="VXI18" i="52"/>
  <c r="VXH18" i="52"/>
  <c r="VXG18" i="52"/>
  <c r="VXF18" i="52"/>
  <c r="VXE18" i="52"/>
  <c r="VXD18" i="52"/>
  <c r="VXC18" i="52"/>
  <c r="VXB18" i="52"/>
  <c r="VXA18" i="52"/>
  <c r="VWZ18" i="52"/>
  <c r="VWY18" i="52"/>
  <c r="VWX18" i="52"/>
  <c r="VWW18" i="52"/>
  <c r="VWV18" i="52"/>
  <c r="VWU18" i="52"/>
  <c r="VWT18" i="52"/>
  <c r="VWS18" i="52"/>
  <c r="VWR18" i="52"/>
  <c r="VWQ18" i="52"/>
  <c r="VWP18" i="52"/>
  <c r="VWO18" i="52"/>
  <c r="VWN18" i="52"/>
  <c r="VWM18" i="52"/>
  <c r="VWL18" i="52"/>
  <c r="VWK18" i="52"/>
  <c r="VWJ18" i="52"/>
  <c r="VWI18" i="52"/>
  <c r="VWH18" i="52"/>
  <c r="VWG18" i="52"/>
  <c r="VWF18" i="52"/>
  <c r="VWE18" i="52"/>
  <c r="VWD18" i="52"/>
  <c r="VWC18" i="52"/>
  <c r="VWB18" i="52"/>
  <c r="VWA18" i="52"/>
  <c r="VVZ18" i="52"/>
  <c r="VVY18" i="52"/>
  <c r="VVX18" i="52"/>
  <c r="VVW18" i="52"/>
  <c r="VVV18" i="52"/>
  <c r="VVU18" i="52"/>
  <c r="VVT18" i="52"/>
  <c r="VVS18" i="52"/>
  <c r="VVR18" i="52"/>
  <c r="VVQ18" i="52"/>
  <c r="VVP18" i="52"/>
  <c r="VVO18" i="52"/>
  <c r="VVN18" i="52"/>
  <c r="VVM18" i="52"/>
  <c r="VVL18" i="52"/>
  <c r="VVK18" i="52"/>
  <c r="VVJ18" i="52"/>
  <c r="VVI18" i="52"/>
  <c r="VVH18" i="52"/>
  <c r="VVG18" i="52"/>
  <c r="VVF18" i="52"/>
  <c r="VVE18" i="52"/>
  <c r="VVD18" i="52"/>
  <c r="VVC18" i="52"/>
  <c r="VVB18" i="52"/>
  <c r="VVA18" i="52"/>
  <c r="VUZ18" i="52"/>
  <c r="VUY18" i="52"/>
  <c r="VUX18" i="52"/>
  <c r="VUW18" i="52"/>
  <c r="VUV18" i="52"/>
  <c r="VUU18" i="52"/>
  <c r="VUT18" i="52"/>
  <c r="VUS18" i="52"/>
  <c r="VUR18" i="52"/>
  <c r="VUQ18" i="52"/>
  <c r="VUP18" i="52"/>
  <c r="VUO18" i="52"/>
  <c r="VUN18" i="52"/>
  <c r="VUM18" i="52"/>
  <c r="VUL18" i="52"/>
  <c r="VUK18" i="52"/>
  <c r="VUJ18" i="52"/>
  <c r="VUI18" i="52"/>
  <c r="VUH18" i="52"/>
  <c r="VUG18" i="52"/>
  <c r="VUF18" i="52"/>
  <c r="VUE18" i="52"/>
  <c r="VUD18" i="52"/>
  <c r="VUC18" i="52"/>
  <c r="VUB18" i="52"/>
  <c r="VUA18" i="52"/>
  <c r="VTZ18" i="52"/>
  <c r="VTY18" i="52"/>
  <c r="VTX18" i="52"/>
  <c r="VTW18" i="52"/>
  <c r="VTV18" i="52"/>
  <c r="VTU18" i="52"/>
  <c r="VTT18" i="52"/>
  <c r="VTS18" i="52"/>
  <c r="VTR18" i="52"/>
  <c r="VTQ18" i="52"/>
  <c r="VTP18" i="52"/>
  <c r="VTO18" i="52"/>
  <c r="VTN18" i="52"/>
  <c r="VTM18" i="52"/>
  <c r="VTL18" i="52"/>
  <c r="VTK18" i="52"/>
  <c r="VTJ18" i="52"/>
  <c r="VTI18" i="52"/>
  <c r="VTH18" i="52"/>
  <c r="VTG18" i="52"/>
  <c r="VTF18" i="52"/>
  <c r="VTE18" i="52"/>
  <c r="VTD18" i="52"/>
  <c r="VTC18" i="52"/>
  <c r="VTB18" i="52"/>
  <c r="VTA18" i="52"/>
  <c r="VSZ18" i="52"/>
  <c r="VSY18" i="52"/>
  <c r="VSX18" i="52"/>
  <c r="VSW18" i="52"/>
  <c r="VSV18" i="52"/>
  <c r="VSU18" i="52"/>
  <c r="VST18" i="52"/>
  <c r="VSS18" i="52"/>
  <c r="VSR18" i="52"/>
  <c r="VSQ18" i="52"/>
  <c r="VSP18" i="52"/>
  <c r="VSO18" i="52"/>
  <c r="VSN18" i="52"/>
  <c r="VSM18" i="52"/>
  <c r="VSL18" i="52"/>
  <c r="VSK18" i="52"/>
  <c r="VSJ18" i="52"/>
  <c r="VSI18" i="52"/>
  <c r="VSH18" i="52"/>
  <c r="VSG18" i="52"/>
  <c r="VSF18" i="52"/>
  <c r="VSE18" i="52"/>
  <c r="VSD18" i="52"/>
  <c r="VSC18" i="52"/>
  <c r="VSB18" i="52"/>
  <c r="VSA18" i="52"/>
  <c r="VRZ18" i="52"/>
  <c r="VRY18" i="52"/>
  <c r="VRX18" i="52"/>
  <c r="VRW18" i="52"/>
  <c r="VRV18" i="52"/>
  <c r="VRU18" i="52"/>
  <c r="VRT18" i="52"/>
  <c r="VRS18" i="52"/>
  <c r="VRR18" i="52"/>
  <c r="VRQ18" i="52"/>
  <c r="VRP18" i="52"/>
  <c r="VRO18" i="52"/>
  <c r="VRN18" i="52"/>
  <c r="VRM18" i="52"/>
  <c r="VRL18" i="52"/>
  <c r="VRK18" i="52"/>
  <c r="VRJ18" i="52"/>
  <c r="VRI18" i="52"/>
  <c r="VRH18" i="52"/>
  <c r="VRG18" i="52"/>
  <c r="VRF18" i="52"/>
  <c r="VRE18" i="52"/>
  <c r="VRD18" i="52"/>
  <c r="VRC18" i="52"/>
  <c r="VRB18" i="52"/>
  <c r="VRA18" i="52"/>
  <c r="VQZ18" i="52"/>
  <c r="VQY18" i="52"/>
  <c r="VQX18" i="52"/>
  <c r="VQW18" i="52"/>
  <c r="VQV18" i="52"/>
  <c r="VQU18" i="52"/>
  <c r="VQT18" i="52"/>
  <c r="VQS18" i="52"/>
  <c r="VQR18" i="52"/>
  <c r="VQQ18" i="52"/>
  <c r="VQP18" i="52"/>
  <c r="VQO18" i="52"/>
  <c r="VQN18" i="52"/>
  <c r="VQM18" i="52"/>
  <c r="VQL18" i="52"/>
  <c r="VQK18" i="52"/>
  <c r="VQJ18" i="52"/>
  <c r="VQI18" i="52"/>
  <c r="VQH18" i="52"/>
  <c r="VQG18" i="52"/>
  <c r="VQF18" i="52"/>
  <c r="VQE18" i="52"/>
  <c r="VQD18" i="52"/>
  <c r="VQC18" i="52"/>
  <c r="VQB18" i="52"/>
  <c r="VQA18" i="52"/>
  <c r="VPZ18" i="52"/>
  <c r="VPY18" i="52"/>
  <c r="VPX18" i="52"/>
  <c r="VPW18" i="52"/>
  <c r="VPV18" i="52"/>
  <c r="VPU18" i="52"/>
  <c r="VPT18" i="52"/>
  <c r="VPS18" i="52"/>
  <c r="VPR18" i="52"/>
  <c r="VPQ18" i="52"/>
  <c r="VPP18" i="52"/>
  <c r="VPO18" i="52"/>
  <c r="VPN18" i="52"/>
  <c r="VPM18" i="52"/>
  <c r="VPL18" i="52"/>
  <c r="VPK18" i="52"/>
  <c r="VPJ18" i="52"/>
  <c r="VPI18" i="52"/>
  <c r="VPH18" i="52"/>
  <c r="VPG18" i="52"/>
  <c r="VPF18" i="52"/>
  <c r="VPE18" i="52"/>
  <c r="VPD18" i="52"/>
  <c r="VPC18" i="52"/>
  <c r="VPB18" i="52"/>
  <c r="VPA18" i="52"/>
  <c r="VOZ18" i="52"/>
  <c r="VOY18" i="52"/>
  <c r="VOX18" i="52"/>
  <c r="VOW18" i="52"/>
  <c r="VOV18" i="52"/>
  <c r="VOU18" i="52"/>
  <c r="VOT18" i="52"/>
  <c r="VOS18" i="52"/>
  <c r="VOR18" i="52"/>
  <c r="VOQ18" i="52"/>
  <c r="VOP18" i="52"/>
  <c r="VOO18" i="52"/>
  <c r="VON18" i="52"/>
  <c r="VOM18" i="52"/>
  <c r="VOL18" i="52"/>
  <c r="VOK18" i="52"/>
  <c r="VOJ18" i="52"/>
  <c r="VOI18" i="52"/>
  <c r="VOH18" i="52"/>
  <c r="VOG18" i="52"/>
  <c r="VOF18" i="52"/>
  <c r="VOE18" i="52"/>
  <c r="VOD18" i="52"/>
  <c r="VOC18" i="52"/>
  <c r="VOB18" i="52"/>
  <c r="VOA18" i="52"/>
  <c r="VNZ18" i="52"/>
  <c r="VNY18" i="52"/>
  <c r="VNX18" i="52"/>
  <c r="VNW18" i="52"/>
  <c r="VNV18" i="52"/>
  <c r="VNU18" i="52"/>
  <c r="VNT18" i="52"/>
  <c r="VNS18" i="52"/>
  <c r="VNR18" i="52"/>
  <c r="VNQ18" i="52"/>
  <c r="VNP18" i="52"/>
  <c r="VNO18" i="52"/>
  <c r="VNN18" i="52"/>
  <c r="VNM18" i="52"/>
  <c r="VNL18" i="52"/>
  <c r="VNK18" i="52"/>
  <c r="VNJ18" i="52"/>
  <c r="VNI18" i="52"/>
  <c r="VNH18" i="52"/>
  <c r="VNG18" i="52"/>
  <c r="VNF18" i="52"/>
  <c r="VNE18" i="52"/>
  <c r="VND18" i="52"/>
  <c r="VNC18" i="52"/>
  <c r="VNB18" i="52"/>
  <c r="VNA18" i="52"/>
  <c r="VMZ18" i="52"/>
  <c r="VMY18" i="52"/>
  <c r="VMX18" i="52"/>
  <c r="VMW18" i="52"/>
  <c r="VMV18" i="52"/>
  <c r="VMU18" i="52"/>
  <c r="VMT18" i="52"/>
  <c r="VMS18" i="52"/>
  <c r="VMR18" i="52"/>
  <c r="VMQ18" i="52"/>
  <c r="VMP18" i="52"/>
  <c r="VMO18" i="52"/>
  <c r="VMN18" i="52"/>
  <c r="VMM18" i="52"/>
  <c r="VML18" i="52"/>
  <c r="VMK18" i="52"/>
  <c r="VMJ18" i="52"/>
  <c r="VMI18" i="52"/>
  <c r="VMH18" i="52"/>
  <c r="VMG18" i="52"/>
  <c r="VMF18" i="52"/>
  <c r="VME18" i="52"/>
  <c r="VMD18" i="52"/>
  <c r="VMC18" i="52"/>
  <c r="VMB18" i="52"/>
  <c r="VMA18" i="52"/>
  <c r="VLZ18" i="52"/>
  <c r="VLY18" i="52"/>
  <c r="VLX18" i="52"/>
  <c r="VLW18" i="52"/>
  <c r="VLV18" i="52"/>
  <c r="VLU18" i="52"/>
  <c r="VLT18" i="52"/>
  <c r="VLS18" i="52"/>
  <c r="VLR18" i="52"/>
  <c r="VLQ18" i="52"/>
  <c r="VLP18" i="52"/>
  <c r="VLO18" i="52"/>
  <c r="VLN18" i="52"/>
  <c r="VLM18" i="52"/>
  <c r="VLL18" i="52"/>
  <c r="VLK18" i="52"/>
  <c r="VLJ18" i="52"/>
  <c r="VLI18" i="52"/>
  <c r="VLH18" i="52"/>
  <c r="VLG18" i="52"/>
  <c r="VLF18" i="52"/>
  <c r="VLE18" i="52"/>
  <c r="VLD18" i="52"/>
  <c r="VLC18" i="52"/>
  <c r="VLB18" i="52"/>
  <c r="VLA18" i="52"/>
  <c r="VKZ18" i="52"/>
  <c r="VKY18" i="52"/>
  <c r="VKX18" i="52"/>
  <c r="VKW18" i="52"/>
  <c r="VKV18" i="52"/>
  <c r="VKU18" i="52"/>
  <c r="VKT18" i="52"/>
  <c r="VKS18" i="52"/>
  <c r="VKR18" i="52"/>
  <c r="VKQ18" i="52"/>
  <c r="VKP18" i="52"/>
  <c r="VKO18" i="52"/>
  <c r="VKN18" i="52"/>
  <c r="VKM18" i="52"/>
  <c r="VKL18" i="52"/>
  <c r="VKK18" i="52"/>
  <c r="VKJ18" i="52"/>
  <c r="VKI18" i="52"/>
  <c r="VKH18" i="52"/>
  <c r="VKG18" i="52"/>
  <c r="VKF18" i="52"/>
  <c r="VKE18" i="52"/>
  <c r="VKD18" i="52"/>
  <c r="VKC18" i="52"/>
  <c r="VKB18" i="52"/>
  <c r="VKA18" i="52"/>
  <c r="VJZ18" i="52"/>
  <c r="VJY18" i="52"/>
  <c r="VJX18" i="52"/>
  <c r="VJW18" i="52"/>
  <c r="VJV18" i="52"/>
  <c r="VJU18" i="52"/>
  <c r="VJT18" i="52"/>
  <c r="VJS18" i="52"/>
  <c r="VJR18" i="52"/>
  <c r="VJQ18" i="52"/>
  <c r="VJP18" i="52"/>
  <c r="VJO18" i="52"/>
  <c r="VJN18" i="52"/>
  <c r="VJM18" i="52"/>
  <c r="VJL18" i="52"/>
  <c r="VJK18" i="52"/>
  <c r="VJJ18" i="52"/>
  <c r="VJI18" i="52"/>
  <c r="VJH18" i="52"/>
  <c r="VJG18" i="52"/>
  <c r="VJF18" i="52"/>
  <c r="VJE18" i="52"/>
  <c r="VJD18" i="52"/>
  <c r="VJC18" i="52"/>
  <c r="VJB18" i="52"/>
  <c r="VJA18" i="52"/>
  <c r="VIZ18" i="52"/>
  <c r="VIY18" i="52"/>
  <c r="VIX18" i="52"/>
  <c r="VIW18" i="52"/>
  <c r="VIV18" i="52"/>
  <c r="VIU18" i="52"/>
  <c r="VIT18" i="52"/>
  <c r="VIS18" i="52"/>
  <c r="VIR18" i="52"/>
  <c r="VIQ18" i="52"/>
  <c r="VIP18" i="52"/>
  <c r="VIO18" i="52"/>
  <c r="VIN18" i="52"/>
  <c r="VIM18" i="52"/>
  <c r="VIL18" i="52"/>
  <c r="VIK18" i="52"/>
  <c r="VIJ18" i="52"/>
  <c r="VII18" i="52"/>
  <c r="VIH18" i="52"/>
  <c r="VIG18" i="52"/>
  <c r="VIF18" i="52"/>
  <c r="VIE18" i="52"/>
  <c r="VID18" i="52"/>
  <c r="VIC18" i="52"/>
  <c r="VIB18" i="52"/>
  <c r="VIA18" i="52"/>
  <c r="VHZ18" i="52"/>
  <c r="VHY18" i="52"/>
  <c r="VHX18" i="52"/>
  <c r="VHW18" i="52"/>
  <c r="VHV18" i="52"/>
  <c r="VHU18" i="52"/>
  <c r="VHT18" i="52"/>
  <c r="VHS18" i="52"/>
  <c r="VHR18" i="52"/>
  <c r="VHQ18" i="52"/>
  <c r="VHP18" i="52"/>
  <c r="VHO18" i="52"/>
  <c r="VHN18" i="52"/>
  <c r="VHM18" i="52"/>
  <c r="VHL18" i="52"/>
  <c r="VHK18" i="52"/>
  <c r="VHJ18" i="52"/>
  <c r="VHI18" i="52"/>
  <c r="VHH18" i="52"/>
  <c r="VHG18" i="52"/>
  <c r="VHF18" i="52"/>
  <c r="VHE18" i="52"/>
  <c r="VHD18" i="52"/>
  <c r="VHC18" i="52"/>
  <c r="VHB18" i="52"/>
  <c r="VHA18" i="52"/>
  <c r="VGZ18" i="52"/>
  <c r="VGY18" i="52"/>
  <c r="VGX18" i="52"/>
  <c r="VGW18" i="52"/>
  <c r="VGV18" i="52"/>
  <c r="VGU18" i="52"/>
  <c r="VGT18" i="52"/>
  <c r="VGS18" i="52"/>
  <c r="VGR18" i="52"/>
  <c r="VGQ18" i="52"/>
  <c r="VGP18" i="52"/>
  <c r="VGO18" i="52"/>
  <c r="VGN18" i="52"/>
  <c r="VGM18" i="52"/>
  <c r="VGL18" i="52"/>
  <c r="VGK18" i="52"/>
  <c r="VGJ18" i="52"/>
  <c r="VGI18" i="52"/>
  <c r="VGH18" i="52"/>
  <c r="VGG18" i="52"/>
  <c r="VGF18" i="52"/>
  <c r="VGE18" i="52"/>
  <c r="VGD18" i="52"/>
  <c r="VGC18" i="52"/>
  <c r="VGB18" i="52"/>
  <c r="VGA18" i="52"/>
  <c r="VFZ18" i="52"/>
  <c r="VFY18" i="52"/>
  <c r="VFX18" i="52"/>
  <c r="VFW18" i="52"/>
  <c r="VFV18" i="52"/>
  <c r="VFU18" i="52"/>
  <c r="VFT18" i="52"/>
  <c r="VFS18" i="52"/>
  <c r="VFR18" i="52"/>
  <c r="VFQ18" i="52"/>
  <c r="VFP18" i="52"/>
  <c r="VFO18" i="52"/>
  <c r="VFN18" i="52"/>
  <c r="VFM18" i="52"/>
  <c r="VFL18" i="52"/>
  <c r="VFK18" i="52"/>
  <c r="VFJ18" i="52"/>
  <c r="VFI18" i="52"/>
  <c r="VFH18" i="52"/>
  <c r="VFG18" i="52"/>
  <c r="VFF18" i="52"/>
  <c r="VFE18" i="52"/>
  <c r="VFD18" i="52"/>
  <c r="VFC18" i="52"/>
  <c r="VFB18" i="52"/>
  <c r="VFA18" i="52"/>
  <c r="VEZ18" i="52"/>
  <c r="VEY18" i="52"/>
  <c r="VEX18" i="52"/>
  <c r="VEW18" i="52"/>
  <c r="VEV18" i="52"/>
  <c r="VEU18" i="52"/>
  <c r="VET18" i="52"/>
  <c r="VES18" i="52"/>
  <c r="VER18" i="52"/>
  <c r="VEQ18" i="52"/>
  <c r="VEP18" i="52"/>
  <c r="VEO18" i="52"/>
  <c r="VEN18" i="52"/>
  <c r="VEM18" i="52"/>
  <c r="VEL18" i="52"/>
  <c r="VEK18" i="52"/>
  <c r="VEJ18" i="52"/>
  <c r="VEI18" i="52"/>
  <c r="VEH18" i="52"/>
  <c r="VEG18" i="52"/>
  <c r="VEF18" i="52"/>
  <c r="VEE18" i="52"/>
  <c r="VED18" i="52"/>
  <c r="VEC18" i="52"/>
  <c r="VEB18" i="52"/>
  <c r="VEA18" i="52"/>
  <c r="VDZ18" i="52"/>
  <c r="VDY18" i="52"/>
  <c r="VDX18" i="52"/>
  <c r="VDW18" i="52"/>
  <c r="VDV18" i="52"/>
  <c r="VDU18" i="52"/>
  <c r="VDT18" i="52"/>
  <c r="VDS18" i="52"/>
  <c r="VDR18" i="52"/>
  <c r="VDQ18" i="52"/>
  <c r="VDP18" i="52"/>
  <c r="VDO18" i="52"/>
  <c r="VDN18" i="52"/>
  <c r="VDM18" i="52"/>
  <c r="VDL18" i="52"/>
  <c r="VDK18" i="52"/>
  <c r="VDJ18" i="52"/>
  <c r="VDI18" i="52"/>
  <c r="VDH18" i="52"/>
  <c r="VDG18" i="52"/>
  <c r="VDF18" i="52"/>
  <c r="VDE18" i="52"/>
  <c r="VDD18" i="52"/>
  <c r="VDC18" i="52"/>
  <c r="VDB18" i="52"/>
  <c r="VDA18" i="52"/>
  <c r="VCZ18" i="52"/>
  <c r="VCY18" i="52"/>
  <c r="VCX18" i="52"/>
  <c r="VCW18" i="52"/>
  <c r="VCV18" i="52"/>
  <c r="VCU18" i="52"/>
  <c r="VCT18" i="52"/>
  <c r="VCS18" i="52"/>
  <c r="VCR18" i="52"/>
  <c r="VCQ18" i="52"/>
  <c r="VCP18" i="52"/>
  <c r="VCO18" i="52"/>
  <c r="VCN18" i="52"/>
  <c r="VCM18" i="52"/>
  <c r="VCL18" i="52"/>
  <c r="VCK18" i="52"/>
  <c r="VCJ18" i="52"/>
  <c r="VCI18" i="52"/>
  <c r="VCH18" i="52"/>
  <c r="VCG18" i="52"/>
  <c r="VCF18" i="52"/>
  <c r="VCE18" i="52"/>
  <c r="VCD18" i="52"/>
  <c r="VCC18" i="52"/>
  <c r="VCB18" i="52"/>
  <c r="VCA18" i="52"/>
  <c r="VBZ18" i="52"/>
  <c r="VBY18" i="52"/>
  <c r="VBX18" i="52"/>
  <c r="VBW18" i="52"/>
  <c r="VBV18" i="52"/>
  <c r="VBU18" i="52"/>
  <c r="VBT18" i="52"/>
  <c r="VBS18" i="52"/>
  <c r="VBR18" i="52"/>
  <c r="VBQ18" i="52"/>
  <c r="VBP18" i="52"/>
  <c r="VBO18" i="52"/>
  <c r="VBN18" i="52"/>
  <c r="VBM18" i="52"/>
  <c r="VBL18" i="52"/>
  <c r="VBK18" i="52"/>
  <c r="VBJ18" i="52"/>
  <c r="VBI18" i="52"/>
  <c r="VBH18" i="52"/>
  <c r="VBG18" i="52"/>
  <c r="VBF18" i="52"/>
  <c r="VBE18" i="52"/>
  <c r="VBD18" i="52"/>
  <c r="VBC18" i="52"/>
  <c r="VBB18" i="52"/>
  <c r="VBA18" i="52"/>
  <c r="VAZ18" i="52"/>
  <c r="VAY18" i="52"/>
  <c r="VAX18" i="52"/>
  <c r="VAW18" i="52"/>
  <c r="VAV18" i="52"/>
  <c r="VAU18" i="52"/>
  <c r="VAT18" i="52"/>
  <c r="VAS18" i="52"/>
  <c r="VAR18" i="52"/>
  <c r="VAQ18" i="52"/>
  <c r="VAP18" i="52"/>
  <c r="VAO18" i="52"/>
  <c r="VAN18" i="52"/>
  <c r="VAM18" i="52"/>
  <c r="VAL18" i="52"/>
  <c r="VAK18" i="52"/>
  <c r="VAJ18" i="52"/>
  <c r="VAI18" i="52"/>
  <c r="VAH18" i="52"/>
  <c r="VAG18" i="52"/>
  <c r="VAF18" i="52"/>
  <c r="VAE18" i="52"/>
  <c r="VAD18" i="52"/>
  <c r="VAC18" i="52"/>
  <c r="VAB18" i="52"/>
  <c r="VAA18" i="52"/>
  <c r="UZZ18" i="52"/>
  <c r="UZY18" i="52"/>
  <c r="UZX18" i="52"/>
  <c r="UZW18" i="52"/>
  <c r="UZV18" i="52"/>
  <c r="UZU18" i="52"/>
  <c r="UZT18" i="52"/>
  <c r="UZS18" i="52"/>
  <c r="UZR18" i="52"/>
  <c r="UZQ18" i="52"/>
  <c r="UZP18" i="52"/>
  <c r="UZO18" i="52"/>
  <c r="UZN18" i="52"/>
  <c r="UZM18" i="52"/>
  <c r="UZL18" i="52"/>
  <c r="UZK18" i="52"/>
  <c r="UZJ18" i="52"/>
  <c r="UZI18" i="52"/>
  <c r="UZH18" i="52"/>
  <c r="UZG18" i="52"/>
  <c r="UZF18" i="52"/>
  <c r="UZE18" i="52"/>
  <c r="UZD18" i="52"/>
  <c r="UZC18" i="52"/>
  <c r="UZB18" i="52"/>
  <c r="UZA18" i="52"/>
  <c r="UYZ18" i="52"/>
  <c r="UYY18" i="52"/>
  <c r="UYX18" i="52"/>
  <c r="UYW18" i="52"/>
  <c r="UYV18" i="52"/>
  <c r="UYU18" i="52"/>
  <c r="UYT18" i="52"/>
  <c r="UYS18" i="52"/>
  <c r="UYR18" i="52"/>
  <c r="UYQ18" i="52"/>
  <c r="UYP18" i="52"/>
  <c r="UYO18" i="52"/>
  <c r="UYN18" i="52"/>
  <c r="UYM18" i="52"/>
  <c r="UYL18" i="52"/>
  <c r="UYK18" i="52"/>
  <c r="UYJ18" i="52"/>
  <c r="UYI18" i="52"/>
  <c r="UYH18" i="52"/>
  <c r="UYG18" i="52"/>
  <c r="UYF18" i="52"/>
  <c r="UYE18" i="52"/>
  <c r="UYD18" i="52"/>
  <c r="UYC18" i="52"/>
  <c r="UYB18" i="52"/>
  <c r="UYA18" i="52"/>
  <c r="UXZ18" i="52"/>
  <c r="UXY18" i="52"/>
  <c r="UXX18" i="52"/>
  <c r="UXW18" i="52"/>
  <c r="UXV18" i="52"/>
  <c r="UXU18" i="52"/>
  <c r="UXT18" i="52"/>
  <c r="UXS18" i="52"/>
  <c r="UXR18" i="52"/>
  <c r="UXQ18" i="52"/>
  <c r="UXP18" i="52"/>
  <c r="UXO18" i="52"/>
  <c r="UXN18" i="52"/>
  <c r="UXM18" i="52"/>
  <c r="UXL18" i="52"/>
  <c r="UXK18" i="52"/>
  <c r="UXJ18" i="52"/>
  <c r="UXI18" i="52"/>
  <c r="UXH18" i="52"/>
  <c r="UXG18" i="52"/>
  <c r="UXF18" i="52"/>
  <c r="UXE18" i="52"/>
  <c r="UXD18" i="52"/>
  <c r="UXC18" i="52"/>
  <c r="UXB18" i="52"/>
  <c r="UXA18" i="52"/>
  <c r="UWZ18" i="52"/>
  <c r="UWY18" i="52"/>
  <c r="UWX18" i="52"/>
  <c r="UWW18" i="52"/>
  <c r="UWV18" i="52"/>
  <c r="UWU18" i="52"/>
  <c r="UWT18" i="52"/>
  <c r="UWS18" i="52"/>
  <c r="UWR18" i="52"/>
  <c r="UWQ18" i="52"/>
  <c r="UWP18" i="52"/>
  <c r="UWO18" i="52"/>
  <c r="UWN18" i="52"/>
  <c r="UWM18" i="52"/>
  <c r="UWL18" i="52"/>
  <c r="UWK18" i="52"/>
  <c r="UWJ18" i="52"/>
  <c r="UWI18" i="52"/>
  <c r="UWH18" i="52"/>
  <c r="UWG18" i="52"/>
  <c r="UWF18" i="52"/>
  <c r="UWE18" i="52"/>
  <c r="UWD18" i="52"/>
  <c r="UWC18" i="52"/>
  <c r="UWB18" i="52"/>
  <c r="UWA18" i="52"/>
  <c r="UVZ18" i="52"/>
  <c r="UVY18" i="52"/>
  <c r="UVX18" i="52"/>
  <c r="UVW18" i="52"/>
  <c r="UVV18" i="52"/>
  <c r="UVU18" i="52"/>
  <c r="UVT18" i="52"/>
  <c r="UVS18" i="52"/>
  <c r="UVR18" i="52"/>
  <c r="UVQ18" i="52"/>
  <c r="UVP18" i="52"/>
  <c r="UVO18" i="52"/>
  <c r="UVN18" i="52"/>
  <c r="UVM18" i="52"/>
  <c r="UVL18" i="52"/>
  <c r="UVK18" i="52"/>
  <c r="UVJ18" i="52"/>
  <c r="UVI18" i="52"/>
  <c r="UVH18" i="52"/>
  <c r="UVG18" i="52"/>
  <c r="UVF18" i="52"/>
  <c r="UVE18" i="52"/>
  <c r="UVD18" i="52"/>
  <c r="UVC18" i="52"/>
  <c r="UVB18" i="52"/>
  <c r="UVA18" i="52"/>
  <c r="UUZ18" i="52"/>
  <c r="UUY18" i="52"/>
  <c r="UUX18" i="52"/>
  <c r="UUW18" i="52"/>
  <c r="UUV18" i="52"/>
  <c r="UUU18" i="52"/>
  <c r="UUT18" i="52"/>
  <c r="UUS18" i="52"/>
  <c r="UUR18" i="52"/>
  <c r="UUQ18" i="52"/>
  <c r="UUP18" i="52"/>
  <c r="UUO18" i="52"/>
  <c r="UUN18" i="52"/>
  <c r="UUM18" i="52"/>
  <c r="UUL18" i="52"/>
  <c r="UUK18" i="52"/>
  <c r="UUJ18" i="52"/>
  <c r="UUI18" i="52"/>
  <c r="UUH18" i="52"/>
  <c r="UUG18" i="52"/>
  <c r="UUF18" i="52"/>
  <c r="UUE18" i="52"/>
  <c r="UUD18" i="52"/>
  <c r="UUC18" i="52"/>
  <c r="UUB18" i="52"/>
  <c r="UUA18" i="52"/>
  <c r="UTZ18" i="52"/>
  <c r="UTY18" i="52"/>
  <c r="UTX18" i="52"/>
  <c r="UTW18" i="52"/>
  <c r="UTV18" i="52"/>
  <c r="UTU18" i="52"/>
  <c r="UTT18" i="52"/>
  <c r="UTS18" i="52"/>
  <c r="UTR18" i="52"/>
  <c r="UTQ18" i="52"/>
  <c r="UTP18" i="52"/>
  <c r="UTO18" i="52"/>
  <c r="UTN18" i="52"/>
  <c r="UTM18" i="52"/>
  <c r="UTL18" i="52"/>
  <c r="UTK18" i="52"/>
  <c r="UTJ18" i="52"/>
  <c r="UTI18" i="52"/>
  <c r="UTH18" i="52"/>
  <c r="UTG18" i="52"/>
  <c r="UTF18" i="52"/>
  <c r="UTE18" i="52"/>
  <c r="UTD18" i="52"/>
  <c r="UTC18" i="52"/>
  <c r="UTB18" i="52"/>
  <c r="UTA18" i="52"/>
  <c r="USZ18" i="52"/>
  <c r="USY18" i="52"/>
  <c r="USX18" i="52"/>
  <c r="USW18" i="52"/>
  <c r="USV18" i="52"/>
  <c r="USU18" i="52"/>
  <c r="UST18" i="52"/>
  <c r="USS18" i="52"/>
  <c r="USR18" i="52"/>
  <c r="USQ18" i="52"/>
  <c r="USP18" i="52"/>
  <c r="USO18" i="52"/>
  <c r="USN18" i="52"/>
  <c r="USM18" i="52"/>
  <c r="USL18" i="52"/>
  <c r="USK18" i="52"/>
  <c r="USJ18" i="52"/>
  <c r="USI18" i="52"/>
  <c r="USH18" i="52"/>
  <c r="USG18" i="52"/>
  <c r="USF18" i="52"/>
  <c r="USE18" i="52"/>
  <c r="USD18" i="52"/>
  <c r="USC18" i="52"/>
  <c r="USB18" i="52"/>
  <c r="USA18" i="52"/>
  <c r="URZ18" i="52"/>
  <c r="URY18" i="52"/>
  <c r="URX18" i="52"/>
  <c r="URW18" i="52"/>
  <c r="URV18" i="52"/>
  <c r="URU18" i="52"/>
  <c r="URT18" i="52"/>
  <c r="URS18" i="52"/>
  <c r="URR18" i="52"/>
  <c r="URQ18" i="52"/>
  <c r="URP18" i="52"/>
  <c r="URO18" i="52"/>
  <c r="URN18" i="52"/>
  <c r="URM18" i="52"/>
  <c r="URL18" i="52"/>
  <c r="URK18" i="52"/>
  <c r="URJ18" i="52"/>
  <c r="URI18" i="52"/>
  <c r="URH18" i="52"/>
  <c r="URG18" i="52"/>
  <c r="URF18" i="52"/>
  <c r="URE18" i="52"/>
  <c r="URD18" i="52"/>
  <c r="URC18" i="52"/>
  <c r="URB18" i="52"/>
  <c r="URA18" i="52"/>
  <c r="UQZ18" i="52"/>
  <c r="UQY18" i="52"/>
  <c r="UQX18" i="52"/>
  <c r="UQW18" i="52"/>
  <c r="UQV18" i="52"/>
  <c r="UQU18" i="52"/>
  <c r="UQT18" i="52"/>
  <c r="UQS18" i="52"/>
  <c r="UQR18" i="52"/>
  <c r="UQQ18" i="52"/>
  <c r="UQP18" i="52"/>
  <c r="UQO18" i="52"/>
  <c r="UQN18" i="52"/>
  <c r="UQM18" i="52"/>
  <c r="UQL18" i="52"/>
  <c r="UQK18" i="52"/>
  <c r="UQJ18" i="52"/>
  <c r="UQI18" i="52"/>
  <c r="UQH18" i="52"/>
  <c r="UQG18" i="52"/>
  <c r="UQF18" i="52"/>
  <c r="UQE18" i="52"/>
  <c r="UQD18" i="52"/>
  <c r="UQC18" i="52"/>
  <c r="UQB18" i="52"/>
  <c r="UQA18" i="52"/>
  <c r="UPZ18" i="52"/>
  <c r="UPY18" i="52"/>
  <c r="UPX18" i="52"/>
  <c r="UPW18" i="52"/>
  <c r="UPV18" i="52"/>
  <c r="UPU18" i="52"/>
  <c r="UPT18" i="52"/>
  <c r="UPS18" i="52"/>
  <c r="UPR18" i="52"/>
  <c r="UPQ18" i="52"/>
  <c r="UPP18" i="52"/>
  <c r="UPO18" i="52"/>
  <c r="UPN18" i="52"/>
  <c r="UPM18" i="52"/>
  <c r="UPL18" i="52"/>
  <c r="UPK18" i="52"/>
  <c r="UPJ18" i="52"/>
  <c r="UPI18" i="52"/>
  <c r="UPH18" i="52"/>
  <c r="UPG18" i="52"/>
  <c r="UPF18" i="52"/>
  <c r="UPE18" i="52"/>
  <c r="UPD18" i="52"/>
  <c r="UPC18" i="52"/>
  <c r="UPB18" i="52"/>
  <c r="UPA18" i="52"/>
  <c r="UOZ18" i="52"/>
  <c r="UOY18" i="52"/>
  <c r="UOX18" i="52"/>
  <c r="UOW18" i="52"/>
  <c r="UOV18" i="52"/>
  <c r="UOU18" i="52"/>
  <c r="UOT18" i="52"/>
  <c r="UOS18" i="52"/>
  <c r="UOR18" i="52"/>
  <c r="UOQ18" i="52"/>
  <c r="UOP18" i="52"/>
  <c r="UOO18" i="52"/>
  <c r="UON18" i="52"/>
  <c r="UOM18" i="52"/>
  <c r="UOL18" i="52"/>
  <c r="UOK18" i="52"/>
  <c r="UOJ18" i="52"/>
  <c r="UOI18" i="52"/>
  <c r="UOH18" i="52"/>
  <c r="UOG18" i="52"/>
  <c r="UOF18" i="52"/>
  <c r="UOE18" i="52"/>
  <c r="UOD18" i="52"/>
  <c r="UOC18" i="52"/>
  <c r="UOB18" i="52"/>
  <c r="UOA18" i="52"/>
  <c r="UNZ18" i="52"/>
  <c r="UNY18" i="52"/>
  <c r="UNX18" i="52"/>
  <c r="UNW18" i="52"/>
  <c r="UNV18" i="52"/>
  <c r="UNU18" i="52"/>
  <c r="UNT18" i="52"/>
  <c r="UNS18" i="52"/>
  <c r="UNR18" i="52"/>
  <c r="UNQ18" i="52"/>
  <c r="UNP18" i="52"/>
  <c r="UNO18" i="52"/>
  <c r="UNN18" i="52"/>
  <c r="UNM18" i="52"/>
  <c r="UNL18" i="52"/>
  <c r="UNK18" i="52"/>
  <c r="UNJ18" i="52"/>
  <c r="UNI18" i="52"/>
  <c r="UNH18" i="52"/>
  <c r="UNG18" i="52"/>
  <c r="UNF18" i="52"/>
  <c r="UNE18" i="52"/>
  <c r="UND18" i="52"/>
  <c r="UNC18" i="52"/>
  <c r="UNB18" i="52"/>
  <c r="UNA18" i="52"/>
  <c r="UMZ18" i="52"/>
  <c r="UMY18" i="52"/>
  <c r="UMX18" i="52"/>
  <c r="UMW18" i="52"/>
  <c r="UMV18" i="52"/>
  <c r="UMU18" i="52"/>
  <c r="UMT18" i="52"/>
  <c r="UMS18" i="52"/>
  <c r="UMR18" i="52"/>
  <c r="UMQ18" i="52"/>
  <c r="UMP18" i="52"/>
  <c r="UMO18" i="52"/>
  <c r="UMN18" i="52"/>
  <c r="UMM18" i="52"/>
  <c r="UML18" i="52"/>
  <c r="UMK18" i="52"/>
  <c r="UMJ18" i="52"/>
  <c r="UMI18" i="52"/>
  <c r="UMH18" i="52"/>
  <c r="UMG18" i="52"/>
  <c r="UMF18" i="52"/>
  <c r="UME18" i="52"/>
  <c r="UMD18" i="52"/>
  <c r="UMC18" i="52"/>
  <c r="UMB18" i="52"/>
  <c r="UMA18" i="52"/>
  <c r="ULZ18" i="52"/>
  <c r="ULY18" i="52"/>
  <c r="ULX18" i="52"/>
  <c r="ULW18" i="52"/>
  <c r="ULV18" i="52"/>
  <c r="ULU18" i="52"/>
  <c r="ULT18" i="52"/>
  <c r="ULS18" i="52"/>
  <c r="ULR18" i="52"/>
  <c r="ULQ18" i="52"/>
  <c r="ULP18" i="52"/>
  <c r="ULO18" i="52"/>
  <c r="ULN18" i="52"/>
  <c r="ULM18" i="52"/>
  <c r="ULL18" i="52"/>
  <c r="ULK18" i="52"/>
  <c r="ULJ18" i="52"/>
  <c r="ULI18" i="52"/>
  <c r="ULH18" i="52"/>
  <c r="ULG18" i="52"/>
  <c r="ULF18" i="52"/>
  <c r="ULE18" i="52"/>
  <c r="ULD18" i="52"/>
  <c r="ULC18" i="52"/>
  <c r="ULB18" i="52"/>
  <c r="ULA18" i="52"/>
  <c r="UKZ18" i="52"/>
  <c r="UKY18" i="52"/>
  <c r="UKX18" i="52"/>
  <c r="UKW18" i="52"/>
  <c r="UKV18" i="52"/>
  <c r="UKU18" i="52"/>
  <c r="UKT18" i="52"/>
  <c r="UKS18" i="52"/>
  <c r="UKR18" i="52"/>
  <c r="UKQ18" i="52"/>
  <c r="UKP18" i="52"/>
  <c r="UKO18" i="52"/>
  <c r="UKN18" i="52"/>
  <c r="UKM18" i="52"/>
  <c r="UKL18" i="52"/>
  <c r="UKK18" i="52"/>
  <c r="UKJ18" i="52"/>
  <c r="UKI18" i="52"/>
  <c r="UKH18" i="52"/>
  <c r="UKG18" i="52"/>
  <c r="UKF18" i="52"/>
  <c r="UKE18" i="52"/>
  <c r="UKD18" i="52"/>
  <c r="UKC18" i="52"/>
  <c r="UKB18" i="52"/>
  <c r="UKA18" i="52"/>
  <c r="UJZ18" i="52"/>
  <c r="UJY18" i="52"/>
  <c r="UJX18" i="52"/>
  <c r="UJW18" i="52"/>
  <c r="UJV18" i="52"/>
  <c r="UJU18" i="52"/>
  <c r="UJT18" i="52"/>
  <c r="UJS18" i="52"/>
  <c r="UJR18" i="52"/>
  <c r="UJQ18" i="52"/>
  <c r="UJP18" i="52"/>
  <c r="UJO18" i="52"/>
  <c r="UJN18" i="52"/>
  <c r="UJM18" i="52"/>
  <c r="UJL18" i="52"/>
  <c r="UJK18" i="52"/>
  <c r="UJJ18" i="52"/>
  <c r="UJI18" i="52"/>
  <c r="UJH18" i="52"/>
  <c r="UJG18" i="52"/>
  <c r="UJF18" i="52"/>
  <c r="UJE18" i="52"/>
  <c r="UJD18" i="52"/>
  <c r="UJC18" i="52"/>
  <c r="UJB18" i="52"/>
  <c r="UJA18" i="52"/>
  <c r="UIZ18" i="52"/>
  <c r="UIY18" i="52"/>
  <c r="UIX18" i="52"/>
  <c r="UIW18" i="52"/>
  <c r="UIV18" i="52"/>
  <c r="UIU18" i="52"/>
  <c r="UIT18" i="52"/>
  <c r="UIS18" i="52"/>
  <c r="UIR18" i="52"/>
  <c r="UIQ18" i="52"/>
  <c r="UIP18" i="52"/>
  <c r="UIO18" i="52"/>
  <c r="UIN18" i="52"/>
  <c r="UIM18" i="52"/>
  <c r="UIL18" i="52"/>
  <c r="UIK18" i="52"/>
  <c r="UIJ18" i="52"/>
  <c r="UII18" i="52"/>
  <c r="UIH18" i="52"/>
  <c r="UIG18" i="52"/>
  <c r="UIF18" i="52"/>
  <c r="UIE18" i="52"/>
  <c r="UID18" i="52"/>
  <c r="UIC18" i="52"/>
  <c r="UIB18" i="52"/>
  <c r="UIA18" i="52"/>
  <c r="UHZ18" i="52"/>
  <c r="UHY18" i="52"/>
  <c r="UHX18" i="52"/>
  <c r="UHW18" i="52"/>
  <c r="UHV18" i="52"/>
  <c r="UHU18" i="52"/>
  <c r="UHT18" i="52"/>
  <c r="UHS18" i="52"/>
  <c r="UHR18" i="52"/>
  <c r="UHQ18" i="52"/>
  <c r="UHP18" i="52"/>
  <c r="UHO18" i="52"/>
  <c r="UHN18" i="52"/>
  <c r="UHM18" i="52"/>
  <c r="UHL18" i="52"/>
  <c r="UHK18" i="52"/>
  <c r="UHJ18" i="52"/>
  <c r="UHI18" i="52"/>
  <c r="UHH18" i="52"/>
  <c r="UHG18" i="52"/>
  <c r="UHF18" i="52"/>
  <c r="UHE18" i="52"/>
  <c r="UHD18" i="52"/>
  <c r="UHC18" i="52"/>
  <c r="UHB18" i="52"/>
  <c r="UHA18" i="52"/>
  <c r="UGZ18" i="52"/>
  <c r="UGY18" i="52"/>
  <c r="UGX18" i="52"/>
  <c r="UGW18" i="52"/>
  <c r="UGV18" i="52"/>
  <c r="UGU18" i="52"/>
  <c r="UGT18" i="52"/>
  <c r="UGS18" i="52"/>
  <c r="UGR18" i="52"/>
  <c r="UGQ18" i="52"/>
  <c r="UGP18" i="52"/>
  <c r="UGO18" i="52"/>
  <c r="UGN18" i="52"/>
  <c r="UGM18" i="52"/>
  <c r="UGL18" i="52"/>
  <c r="UGK18" i="52"/>
  <c r="UGJ18" i="52"/>
  <c r="UGI18" i="52"/>
  <c r="UGH18" i="52"/>
  <c r="UGG18" i="52"/>
  <c r="UGF18" i="52"/>
  <c r="UGE18" i="52"/>
  <c r="UGD18" i="52"/>
  <c r="UGC18" i="52"/>
  <c r="UGB18" i="52"/>
  <c r="UGA18" i="52"/>
  <c r="UFZ18" i="52"/>
  <c r="UFY18" i="52"/>
  <c r="UFX18" i="52"/>
  <c r="UFW18" i="52"/>
  <c r="UFV18" i="52"/>
  <c r="UFU18" i="52"/>
  <c r="UFT18" i="52"/>
  <c r="UFS18" i="52"/>
  <c r="UFR18" i="52"/>
  <c r="UFQ18" i="52"/>
  <c r="UFP18" i="52"/>
  <c r="UFO18" i="52"/>
  <c r="UFN18" i="52"/>
  <c r="UFM18" i="52"/>
  <c r="UFL18" i="52"/>
  <c r="UFK18" i="52"/>
  <c r="UFJ18" i="52"/>
  <c r="UFI18" i="52"/>
  <c r="UFH18" i="52"/>
  <c r="UFG18" i="52"/>
  <c r="UFF18" i="52"/>
  <c r="UFE18" i="52"/>
  <c r="UFD18" i="52"/>
  <c r="UFC18" i="52"/>
  <c r="UFB18" i="52"/>
  <c r="UFA18" i="52"/>
  <c r="UEZ18" i="52"/>
  <c r="UEY18" i="52"/>
  <c r="UEX18" i="52"/>
  <c r="UEW18" i="52"/>
  <c r="UEV18" i="52"/>
  <c r="UEU18" i="52"/>
  <c r="UET18" i="52"/>
  <c r="UES18" i="52"/>
  <c r="UER18" i="52"/>
  <c r="UEQ18" i="52"/>
  <c r="UEP18" i="52"/>
  <c r="UEO18" i="52"/>
  <c r="UEN18" i="52"/>
  <c r="UEM18" i="52"/>
  <c r="UEL18" i="52"/>
  <c r="UEK18" i="52"/>
  <c r="UEJ18" i="52"/>
  <c r="UEI18" i="52"/>
  <c r="UEH18" i="52"/>
  <c r="UEG18" i="52"/>
  <c r="UEF18" i="52"/>
  <c r="UEE18" i="52"/>
  <c r="UED18" i="52"/>
  <c r="UEC18" i="52"/>
  <c r="UEB18" i="52"/>
  <c r="UEA18" i="52"/>
  <c r="UDZ18" i="52"/>
  <c r="UDY18" i="52"/>
  <c r="UDX18" i="52"/>
  <c r="UDW18" i="52"/>
  <c r="UDV18" i="52"/>
  <c r="UDU18" i="52"/>
  <c r="UDT18" i="52"/>
  <c r="UDS18" i="52"/>
  <c r="UDR18" i="52"/>
  <c r="UDQ18" i="52"/>
  <c r="UDP18" i="52"/>
  <c r="UDO18" i="52"/>
  <c r="UDN18" i="52"/>
  <c r="UDM18" i="52"/>
  <c r="UDL18" i="52"/>
  <c r="UDK18" i="52"/>
  <c r="UDJ18" i="52"/>
  <c r="UDI18" i="52"/>
  <c r="UDH18" i="52"/>
  <c r="UDG18" i="52"/>
  <c r="UDF18" i="52"/>
  <c r="UDE18" i="52"/>
  <c r="UDD18" i="52"/>
  <c r="UDC18" i="52"/>
  <c r="UDB18" i="52"/>
  <c r="UDA18" i="52"/>
  <c r="UCZ18" i="52"/>
  <c r="UCY18" i="52"/>
  <c r="UCX18" i="52"/>
  <c r="UCW18" i="52"/>
  <c r="UCV18" i="52"/>
  <c r="UCU18" i="52"/>
  <c r="UCT18" i="52"/>
  <c r="UCS18" i="52"/>
  <c r="UCR18" i="52"/>
  <c r="UCQ18" i="52"/>
  <c r="UCP18" i="52"/>
  <c r="UCO18" i="52"/>
  <c r="UCN18" i="52"/>
  <c r="UCM18" i="52"/>
  <c r="UCL18" i="52"/>
  <c r="UCK18" i="52"/>
  <c r="UCJ18" i="52"/>
  <c r="UCI18" i="52"/>
  <c r="UCH18" i="52"/>
  <c r="UCG18" i="52"/>
  <c r="UCF18" i="52"/>
  <c r="UCE18" i="52"/>
  <c r="UCD18" i="52"/>
  <c r="UCC18" i="52"/>
  <c r="UCB18" i="52"/>
  <c r="UCA18" i="52"/>
  <c r="UBZ18" i="52"/>
  <c r="UBY18" i="52"/>
  <c r="UBX18" i="52"/>
  <c r="UBW18" i="52"/>
  <c r="UBV18" i="52"/>
  <c r="UBU18" i="52"/>
  <c r="UBT18" i="52"/>
  <c r="UBS18" i="52"/>
  <c r="UBR18" i="52"/>
  <c r="UBQ18" i="52"/>
  <c r="UBP18" i="52"/>
  <c r="UBO18" i="52"/>
  <c r="UBN18" i="52"/>
  <c r="UBM18" i="52"/>
  <c r="UBL18" i="52"/>
  <c r="UBK18" i="52"/>
  <c r="UBJ18" i="52"/>
  <c r="UBI18" i="52"/>
  <c r="UBH18" i="52"/>
  <c r="UBG18" i="52"/>
  <c r="UBF18" i="52"/>
  <c r="UBE18" i="52"/>
  <c r="UBD18" i="52"/>
  <c r="UBC18" i="52"/>
  <c r="UBB18" i="52"/>
  <c r="UBA18" i="52"/>
  <c r="UAZ18" i="52"/>
  <c r="UAY18" i="52"/>
  <c r="UAX18" i="52"/>
  <c r="UAW18" i="52"/>
  <c r="UAV18" i="52"/>
  <c r="UAU18" i="52"/>
  <c r="UAT18" i="52"/>
  <c r="UAS18" i="52"/>
  <c r="UAR18" i="52"/>
  <c r="UAQ18" i="52"/>
  <c r="UAP18" i="52"/>
  <c r="UAO18" i="52"/>
  <c r="UAN18" i="52"/>
  <c r="UAM18" i="52"/>
  <c r="UAL18" i="52"/>
  <c r="UAK18" i="52"/>
  <c r="UAJ18" i="52"/>
  <c r="UAI18" i="52"/>
  <c r="UAH18" i="52"/>
  <c r="UAG18" i="52"/>
  <c r="UAF18" i="52"/>
  <c r="UAE18" i="52"/>
  <c r="UAD18" i="52"/>
  <c r="UAC18" i="52"/>
  <c r="UAB18" i="52"/>
  <c r="UAA18" i="52"/>
  <c r="TZZ18" i="52"/>
  <c r="TZY18" i="52"/>
  <c r="TZX18" i="52"/>
  <c r="TZW18" i="52"/>
  <c r="TZV18" i="52"/>
  <c r="TZU18" i="52"/>
  <c r="TZT18" i="52"/>
  <c r="TZS18" i="52"/>
  <c r="TZR18" i="52"/>
  <c r="TZQ18" i="52"/>
  <c r="TZP18" i="52"/>
  <c r="TZO18" i="52"/>
  <c r="TZN18" i="52"/>
  <c r="TZM18" i="52"/>
  <c r="TZL18" i="52"/>
  <c r="TZK18" i="52"/>
  <c r="TZJ18" i="52"/>
  <c r="TZI18" i="52"/>
  <c r="TZH18" i="52"/>
  <c r="TZG18" i="52"/>
  <c r="TZF18" i="52"/>
  <c r="TZE18" i="52"/>
  <c r="TZD18" i="52"/>
  <c r="TZC18" i="52"/>
  <c r="TZB18" i="52"/>
  <c r="TZA18" i="52"/>
  <c r="TYZ18" i="52"/>
  <c r="TYY18" i="52"/>
  <c r="TYX18" i="52"/>
  <c r="TYW18" i="52"/>
  <c r="TYV18" i="52"/>
  <c r="TYU18" i="52"/>
  <c r="TYT18" i="52"/>
  <c r="TYS18" i="52"/>
  <c r="TYR18" i="52"/>
  <c r="TYQ18" i="52"/>
  <c r="TYP18" i="52"/>
  <c r="TYO18" i="52"/>
  <c r="TYN18" i="52"/>
  <c r="TYM18" i="52"/>
  <c r="TYL18" i="52"/>
  <c r="TYK18" i="52"/>
  <c r="TYJ18" i="52"/>
  <c r="TYI18" i="52"/>
  <c r="TYH18" i="52"/>
  <c r="TYG18" i="52"/>
  <c r="TYF18" i="52"/>
  <c r="TYE18" i="52"/>
  <c r="TYD18" i="52"/>
  <c r="TYC18" i="52"/>
  <c r="TYB18" i="52"/>
  <c r="TYA18" i="52"/>
  <c r="TXZ18" i="52"/>
  <c r="TXY18" i="52"/>
  <c r="TXX18" i="52"/>
  <c r="TXW18" i="52"/>
  <c r="TXV18" i="52"/>
  <c r="TXU18" i="52"/>
  <c r="TXT18" i="52"/>
  <c r="TXS18" i="52"/>
  <c r="TXR18" i="52"/>
  <c r="TXQ18" i="52"/>
  <c r="TXP18" i="52"/>
  <c r="TXO18" i="52"/>
  <c r="TXN18" i="52"/>
  <c r="TXM18" i="52"/>
  <c r="TXL18" i="52"/>
  <c r="TXK18" i="52"/>
  <c r="TXJ18" i="52"/>
  <c r="TXI18" i="52"/>
  <c r="TXH18" i="52"/>
  <c r="TXG18" i="52"/>
  <c r="TXF18" i="52"/>
  <c r="TXE18" i="52"/>
  <c r="TXD18" i="52"/>
  <c r="TXC18" i="52"/>
  <c r="TXB18" i="52"/>
  <c r="TXA18" i="52"/>
  <c r="TWZ18" i="52"/>
  <c r="TWY18" i="52"/>
  <c r="TWX18" i="52"/>
  <c r="TWW18" i="52"/>
  <c r="TWV18" i="52"/>
  <c r="TWU18" i="52"/>
  <c r="TWT18" i="52"/>
  <c r="TWS18" i="52"/>
  <c r="TWR18" i="52"/>
  <c r="TWQ18" i="52"/>
  <c r="TWP18" i="52"/>
  <c r="TWO18" i="52"/>
  <c r="TWN18" i="52"/>
  <c r="TWM18" i="52"/>
  <c r="TWL18" i="52"/>
  <c r="TWK18" i="52"/>
  <c r="TWJ18" i="52"/>
  <c r="TWI18" i="52"/>
  <c r="TWH18" i="52"/>
  <c r="TWG18" i="52"/>
  <c r="TWF18" i="52"/>
  <c r="TWE18" i="52"/>
  <c r="TWD18" i="52"/>
  <c r="TWC18" i="52"/>
  <c r="TWB18" i="52"/>
  <c r="TWA18" i="52"/>
  <c r="TVZ18" i="52"/>
  <c r="TVY18" i="52"/>
  <c r="TVX18" i="52"/>
  <c r="TVW18" i="52"/>
  <c r="TVV18" i="52"/>
  <c r="TVU18" i="52"/>
  <c r="TVT18" i="52"/>
  <c r="TVS18" i="52"/>
  <c r="TVR18" i="52"/>
  <c r="TVQ18" i="52"/>
  <c r="TVP18" i="52"/>
  <c r="TVO18" i="52"/>
  <c r="TVN18" i="52"/>
  <c r="TVM18" i="52"/>
  <c r="TVL18" i="52"/>
  <c r="TVK18" i="52"/>
  <c r="TVJ18" i="52"/>
  <c r="TVI18" i="52"/>
  <c r="TVH18" i="52"/>
  <c r="TVG18" i="52"/>
  <c r="TVF18" i="52"/>
  <c r="TVE18" i="52"/>
  <c r="TVD18" i="52"/>
  <c r="TVC18" i="52"/>
  <c r="TVB18" i="52"/>
  <c r="TVA18" i="52"/>
  <c r="TUZ18" i="52"/>
  <c r="TUY18" i="52"/>
  <c r="TUX18" i="52"/>
  <c r="TUW18" i="52"/>
  <c r="TUV18" i="52"/>
  <c r="TUU18" i="52"/>
  <c r="TUT18" i="52"/>
  <c r="TUS18" i="52"/>
  <c r="TUR18" i="52"/>
  <c r="TUQ18" i="52"/>
  <c r="TUP18" i="52"/>
  <c r="TUO18" i="52"/>
  <c r="TUN18" i="52"/>
  <c r="TUM18" i="52"/>
  <c r="TUL18" i="52"/>
  <c r="TUK18" i="52"/>
  <c r="TUJ18" i="52"/>
  <c r="TUI18" i="52"/>
  <c r="TUH18" i="52"/>
  <c r="TUG18" i="52"/>
  <c r="TUF18" i="52"/>
  <c r="TUE18" i="52"/>
  <c r="TUD18" i="52"/>
  <c r="TUC18" i="52"/>
  <c r="TUB18" i="52"/>
  <c r="TUA18" i="52"/>
  <c r="TTZ18" i="52"/>
  <c r="TTY18" i="52"/>
  <c r="TTX18" i="52"/>
  <c r="TTW18" i="52"/>
  <c r="TTV18" i="52"/>
  <c r="TTU18" i="52"/>
  <c r="TTT18" i="52"/>
  <c r="TTS18" i="52"/>
  <c r="TTR18" i="52"/>
  <c r="TTQ18" i="52"/>
  <c r="TTP18" i="52"/>
  <c r="TTO18" i="52"/>
  <c r="TTN18" i="52"/>
  <c r="TTM18" i="52"/>
  <c r="TTL18" i="52"/>
  <c r="TTK18" i="52"/>
  <c r="TTJ18" i="52"/>
  <c r="TTI18" i="52"/>
  <c r="TTH18" i="52"/>
  <c r="TTG18" i="52"/>
  <c r="TTF18" i="52"/>
  <c r="TTE18" i="52"/>
  <c r="TTD18" i="52"/>
  <c r="TTC18" i="52"/>
  <c r="TTB18" i="52"/>
  <c r="TTA18" i="52"/>
  <c r="TSZ18" i="52"/>
  <c r="TSY18" i="52"/>
  <c r="TSX18" i="52"/>
  <c r="TSW18" i="52"/>
  <c r="TSV18" i="52"/>
  <c r="TSU18" i="52"/>
  <c r="TST18" i="52"/>
  <c r="TSS18" i="52"/>
  <c r="TSR18" i="52"/>
  <c r="TSQ18" i="52"/>
  <c r="TSP18" i="52"/>
  <c r="TSO18" i="52"/>
  <c r="TSN18" i="52"/>
  <c r="TSM18" i="52"/>
  <c r="TSL18" i="52"/>
  <c r="TSK18" i="52"/>
  <c r="TSJ18" i="52"/>
  <c r="TSI18" i="52"/>
  <c r="TSH18" i="52"/>
  <c r="TSG18" i="52"/>
  <c r="TSF18" i="52"/>
  <c r="TSE18" i="52"/>
  <c r="TSD18" i="52"/>
  <c r="TSC18" i="52"/>
  <c r="TSB18" i="52"/>
  <c r="TSA18" i="52"/>
  <c r="TRZ18" i="52"/>
  <c r="TRY18" i="52"/>
  <c r="TRX18" i="52"/>
  <c r="TRW18" i="52"/>
  <c r="TRV18" i="52"/>
  <c r="TRU18" i="52"/>
  <c r="TRT18" i="52"/>
  <c r="TRS18" i="52"/>
  <c r="TRR18" i="52"/>
  <c r="TRQ18" i="52"/>
  <c r="TRP18" i="52"/>
  <c r="TRO18" i="52"/>
  <c r="TRN18" i="52"/>
  <c r="TRM18" i="52"/>
  <c r="TRL18" i="52"/>
  <c r="TRK18" i="52"/>
  <c r="TRJ18" i="52"/>
  <c r="TRI18" i="52"/>
  <c r="TRH18" i="52"/>
  <c r="TRG18" i="52"/>
  <c r="TRF18" i="52"/>
  <c r="TRE18" i="52"/>
  <c r="TRD18" i="52"/>
  <c r="TRC18" i="52"/>
  <c r="TRB18" i="52"/>
  <c r="TRA18" i="52"/>
  <c r="TQZ18" i="52"/>
  <c r="TQY18" i="52"/>
  <c r="TQX18" i="52"/>
  <c r="TQW18" i="52"/>
  <c r="TQV18" i="52"/>
  <c r="TQU18" i="52"/>
  <c r="TQT18" i="52"/>
  <c r="TQS18" i="52"/>
  <c r="TQR18" i="52"/>
  <c r="TQQ18" i="52"/>
  <c r="TQP18" i="52"/>
  <c r="TQO18" i="52"/>
  <c r="TQN18" i="52"/>
  <c r="TQM18" i="52"/>
  <c r="TQL18" i="52"/>
  <c r="TQK18" i="52"/>
  <c r="TQJ18" i="52"/>
  <c r="TQI18" i="52"/>
  <c r="TQH18" i="52"/>
  <c r="TQG18" i="52"/>
  <c r="TQF18" i="52"/>
  <c r="TQE18" i="52"/>
  <c r="TQD18" i="52"/>
  <c r="TQC18" i="52"/>
  <c r="TQB18" i="52"/>
  <c r="TQA18" i="52"/>
  <c r="TPZ18" i="52"/>
  <c r="TPY18" i="52"/>
  <c r="TPX18" i="52"/>
  <c r="TPW18" i="52"/>
  <c r="TPV18" i="52"/>
  <c r="TPU18" i="52"/>
  <c r="TPT18" i="52"/>
  <c r="TPS18" i="52"/>
  <c r="TPR18" i="52"/>
  <c r="TPQ18" i="52"/>
  <c r="TPP18" i="52"/>
  <c r="TPO18" i="52"/>
  <c r="TPN18" i="52"/>
  <c r="TPM18" i="52"/>
  <c r="TPL18" i="52"/>
  <c r="TPK18" i="52"/>
  <c r="TPJ18" i="52"/>
  <c r="TPI18" i="52"/>
  <c r="TPH18" i="52"/>
  <c r="TPG18" i="52"/>
  <c r="TPF18" i="52"/>
  <c r="TPE18" i="52"/>
  <c r="TPD18" i="52"/>
  <c r="TPC18" i="52"/>
  <c r="TPB18" i="52"/>
  <c r="TPA18" i="52"/>
  <c r="TOZ18" i="52"/>
  <c r="TOY18" i="52"/>
  <c r="TOX18" i="52"/>
  <c r="TOW18" i="52"/>
  <c r="TOV18" i="52"/>
  <c r="TOU18" i="52"/>
  <c r="TOT18" i="52"/>
  <c r="TOS18" i="52"/>
  <c r="TOR18" i="52"/>
  <c r="TOQ18" i="52"/>
  <c r="TOP18" i="52"/>
  <c r="TOO18" i="52"/>
  <c r="TON18" i="52"/>
  <c r="TOM18" i="52"/>
  <c r="TOL18" i="52"/>
  <c r="TOK18" i="52"/>
  <c r="TOJ18" i="52"/>
  <c r="TOI18" i="52"/>
  <c r="TOH18" i="52"/>
  <c r="TOG18" i="52"/>
  <c r="TOF18" i="52"/>
  <c r="TOE18" i="52"/>
  <c r="TOD18" i="52"/>
  <c r="TOC18" i="52"/>
  <c r="TOB18" i="52"/>
  <c r="TOA18" i="52"/>
  <c r="TNZ18" i="52"/>
  <c r="TNY18" i="52"/>
  <c r="TNX18" i="52"/>
  <c r="TNW18" i="52"/>
  <c r="TNV18" i="52"/>
  <c r="TNU18" i="52"/>
  <c r="TNT18" i="52"/>
  <c r="TNS18" i="52"/>
  <c r="TNR18" i="52"/>
  <c r="TNQ18" i="52"/>
  <c r="TNP18" i="52"/>
  <c r="TNO18" i="52"/>
  <c r="TNN18" i="52"/>
  <c r="TNM18" i="52"/>
  <c r="TNL18" i="52"/>
  <c r="TNK18" i="52"/>
  <c r="TNJ18" i="52"/>
  <c r="TNI18" i="52"/>
  <c r="TNH18" i="52"/>
  <c r="TNG18" i="52"/>
  <c r="TNF18" i="52"/>
  <c r="TNE18" i="52"/>
  <c r="TND18" i="52"/>
  <c r="TNC18" i="52"/>
  <c r="TNB18" i="52"/>
  <c r="TNA18" i="52"/>
  <c r="TMZ18" i="52"/>
  <c r="TMY18" i="52"/>
  <c r="TMX18" i="52"/>
  <c r="TMW18" i="52"/>
  <c r="TMV18" i="52"/>
  <c r="TMU18" i="52"/>
  <c r="TMT18" i="52"/>
  <c r="TMS18" i="52"/>
  <c r="TMR18" i="52"/>
  <c r="TMQ18" i="52"/>
  <c r="TMP18" i="52"/>
  <c r="TMO18" i="52"/>
  <c r="TMN18" i="52"/>
  <c r="TMM18" i="52"/>
  <c r="TML18" i="52"/>
  <c r="TMK18" i="52"/>
  <c r="TMJ18" i="52"/>
  <c r="TMI18" i="52"/>
  <c r="TMH18" i="52"/>
  <c r="TMG18" i="52"/>
  <c r="TMF18" i="52"/>
  <c r="TME18" i="52"/>
  <c r="TMD18" i="52"/>
  <c r="TMC18" i="52"/>
  <c r="TMB18" i="52"/>
  <c r="TMA18" i="52"/>
  <c r="TLZ18" i="52"/>
  <c r="TLY18" i="52"/>
  <c r="TLX18" i="52"/>
  <c r="TLW18" i="52"/>
  <c r="TLV18" i="52"/>
  <c r="TLU18" i="52"/>
  <c r="TLT18" i="52"/>
  <c r="TLS18" i="52"/>
  <c r="TLR18" i="52"/>
  <c r="TLQ18" i="52"/>
  <c r="TLP18" i="52"/>
  <c r="TLO18" i="52"/>
  <c r="TLN18" i="52"/>
  <c r="TLM18" i="52"/>
  <c r="TLL18" i="52"/>
  <c r="TLK18" i="52"/>
  <c r="TLJ18" i="52"/>
  <c r="TLI18" i="52"/>
  <c r="TLH18" i="52"/>
  <c r="TLG18" i="52"/>
  <c r="TLF18" i="52"/>
  <c r="TLE18" i="52"/>
  <c r="TLD18" i="52"/>
  <c r="TLC18" i="52"/>
  <c r="TLB18" i="52"/>
  <c r="TLA18" i="52"/>
  <c r="TKZ18" i="52"/>
  <c r="TKY18" i="52"/>
  <c r="TKX18" i="52"/>
  <c r="TKW18" i="52"/>
  <c r="TKV18" i="52"/>
  <c r="TKU18" i="52"/>
  <c r="TKT18" i="52"/>
  <c r="TKS18" i="52"/>
  <c r="TKR18" i="52"/>
  <c r="TKQ18" i="52"/>
  <c r="TKP18" i="52"/>
  <c r="TKO18" i="52"/>
  <c r="TKN18" i="52"/>
  <c r="TKM18" i="52"/>
  <c r="TKL18" i="52"/>
  <c r="TKK18" i="52"/>
  <c r="TKJ18" i="52"/>
  <c r="TKI18" i="52"/>
  <c r="TKH18" i="52"/>
  <c r="TKG18" i="52"/>
  <c r="TKF18" i="52"/>
  <c r="TKE18" i="52"/>
  <c r="TKD18" i="52"/>
  <c r="TKC18" i="52"/>
  <c r="TKB18" i="52"/>
  <c r="TKA18" i="52"/>
  <c r="TJZ18" i="52"/>
  <c r="TJY18" i="52"/>
  <c r="TJX18" i="52"/>
  <c r="TJW18" i="52"/>
  <c r="TJV18" i="52"/>
  <c r="TJU18" i="52"/>
  <c r="TJT18" i="52"/>
  <c r="TJS18" i="52"/>
  <c r="TJR18" i="52"/>
  <c r="TJQ18" i="52"/>
  <c r="TJP18" i="52"/>
  <c r="TJO18" i="52"/>
  <c r="TJN18" i="52"/>
  <c r="TJM18" i="52"/>
  <c r="TJL18" i="52"/>
  <c r="TJK18" i="52"/>
  <c r="TJJ18" i="52"/>
  <c r="TJI18" i="52"/>
  <c r="TJH18" i="52"/>
  <c r="TJG18" i="52"/>
  <c r="TJF18" i="52"/>
  <c r="TJE18" i="52"/>
  <c r="TJD18" i="52"/>
  <c r="TJC18" i="52"/>
  <c r="TJB18" i="52"/>
  <c r="TJA18" i="52"/>
  <c r="TIZ18" i="52"/>
  <c r="TIY18" i="52"/>
  <c r="TIX18" i="52"/>
  <c r="TIW18" i="52"/>
  <c r="TIV18" i="52"/>
  <c r="TIU18" i="52"/>
  <c r="TIT18" i="52"/>
  <c r="TIS18" i="52"/>
  <c r="TIR18" i="52"/>
  <c r="TIQ18" i="52"/>
  <c r="TIP18" i="52"/>
  <c r="TIO18" i="52"/>
  <c r="TIN18" i="52"/>
  <c r="TIM18" i="52"/>
  <c r="TIL18" i="52"/>
  <c r="TIK18" i="52"/>
  <c r="TIJ18" i="52"/>
  <c r="TII18" i="52"/>
  <c r="TIH18" i="52"/>
  <c r="TIG18" i="52"/>
  <c r="TIF18" i="52"/>
  <c r="TIE18" i="52"/>
  <c r="TID18" i="52"/>
  <c r="TIC18" i="52"/>
  <c r="TIB18" i="52"/>
  <c r="TIA18" i="52"/>
  <c r="THZ18" i="52"/>
  <c r="THY18" i="52"/>
  <c r="THX18" i="52"/>
  <c r="THW18" i="52"/>
  <c r="THV18" i="52"/>
  <c r="THU18" i="52"/>
  <c r="THT18" i="52"/>
  <c r="THS18" i="52"/>
  <c r="THR18" i="52"/>
  <c r="THQ18" i="52"/>
  <c r="THP18" i="52"/>
  <c r="THO18" i="52"/>
  <c r="THN18" i="52"/>
  <c r="THM18" i="52"/>
  <c r="THL18" i="52"/>
  <c r="THK18" i="52"/>
  <c r="THJ18" i="52"/>
  <c r="THI18" i="52"/>
  <c r="THH18" i="52"/>
  <c r="THG18" i="52"/>
  <c r="THF18" i="52"/>
  <c r="THE18" i="52"/>
  <c r="THD18" i="52"/>
  <c r="THC18" i="52"/>
  <c r="THB18" i="52"/>
  <c r="THA18" i="52"/>
  <c r="TGZ18" i="52"/>
  <c r="TGY18" i="52"/>
  <c r="TGX18" i="52"/>
  <c r="TGW18" i="52"/>
  <c r="TGV18" i="52"/>
  <c r="TGU18" i="52"/>
  <c r="TGT18" i="52"/>
  <c r="TGS18" i="52"/>
  <c r="TGR18" i="52"/>
  <c r="TGQ18" i="52"/>
  <c r="TGP18" i="52"/>
  <c r="TGO18" i="52"/>
  <c r="TGN18" i="52"/>
  <c r="TGM18" i="52"/>
  <c r="TGL18" i="52"/>
  <c r="TGK18" i="52"/>
  <c r="TGJ18" i="52"/>
  <c r="TGI18" i="52"/>
  <c r="TGH18" i="52"/>
  <c r="TGG18" i="52"/>
  <c r="TGF18" i="52"/>
  <c r="TGE18" i="52"/>
  <c r="TGD18" i="52"/>
  <c r="TGC18" i="52"/>
  <c r="TGB18" i="52"/>
  <c r="TGA18" i="52"/>
  <c r="TFZ18" i="52"/>
  <c r="TFY18" i="52"/>
  <c r="TFX18" i="52"/>
  <c r="TFW18" i="52"/>
  <c r="TFV18" i="52"/>
  <c r="TFU18" i="52"/>
  <c r="TFT18" i="52"/>
  <c r="TFS18" i="52"/>
  <c r="TFR18" i="52"/>
  <c r="TFQ18" i="52"/>
  <c r="TFP18" i="52"/>
  <c r="TFO18" i="52"/>
  <c r="TFN18" i="52"/>
  <c r="TFM18" i="52"/>
  <c r="TFL18" i="52"/>
  <c r="TFK18" i="52"/>
  <c r="TFJ18" i="52"/>
  <c r="TFI18" i="52"/>
  <c r="TFH18" i="52"/>
  <c r="TFG18" i="52"/>
  <c r="TFF18" i="52"/>
  <c r="TFE18" i="52"/>
  <c r="TFD18" i="52"/>
  <c r="TFC18" i="52"/>
  <c r="TFB18" i="52"/>
  <c r="TFA18" i="52"/>
  <c r="TEZ18" i="52"/>
  <c r="TEY18" i="52"/>
  <c r="TEX18" i="52"/>
  <c r="TEW18" i="52"/>
  <c r="TEV18" i="52"/>
  <c r="TEU18" i="52"/>
  <c r="TET18" i="52"/>
  <c r="TES18" i="52"/>
  <c r="TER18" i="52"/>
  <c r="TEQ18" i="52"/>
  <c r="TEP18" i="52"/>
  <c r="TEO18" i="52"/>
  <c r="TEN18" i="52"/>
  <c r="TEM18" i="52"/>
  <c r="TEL18" i="52"/>
  <c r="TEK18" i="52"/>
  <c r="TEJ18" i="52"/>
  <c r="TEI18" i="52"/>
  <c r="TEH18" i="52"/>
  <c r="TEG18" i="52"/>
  <c r="TEF18" i="52"/>
  <c r="TEE18" i="52"/>
  <c r="TED18" i="52"/>
  <c r="TEC18" i="52"/>
  <c r="TEB18" i="52"/>
  <c r="TEA18" i="52"/>
  <c r="TDZ18" i="52"/>
  <c r="TDY18" i="52"/>
  <c r="TDX18" i="52"/>
  <c r="TDW18" i="52"/>
  <c r="TDV18" i="52"/>
  <c r="TDU18" i="52"/>
  <c r="TDT18" i="52"/>
  <c r="TDS18" i="52"/>
  <c r="TDR18" i="52"/>
  <c r="TDQ18" i="52"/>
  <c r="TDP18" i="52"/>
  <c r="TDO18" i="52"/>
  <c r="TDN18" i="52"/>
  <c r="TDM18" i="52"/>
  <c r="TDL18" i="52"/>
  <c r="TDK18" i="52"/>
  <c r="TDJ18" i="52"/>
  <c r="TDI18" i="52"/>
  <c r="TDH18" i="52"/>
  <c r="TDG18" i="52"/>
  <c r="TDF18" i="52"/>
  <c r="TDE18" i="52"/>
  <c r="TDD18" i="52"/>
  <c r="TDC18" i="52"/>
  <c r="TDB18" i="52"/>
  <c r="TDA18" i="52"/>
  <c r="TCZ18" i="52"/>
  <c r="TCY18" i="52"/>
  <c r="TCX18" i="52"/>
  <c r="TCW18" i="52"/>
  <c r="TCV18" i="52"/>
  <c r="TCU18" i="52"/>
  <c r="TCT18" i="52"/>
  <c r="TCS18" i="52"/>
  <c r="TCR18" i="52"/>
  <c r="TCQ18" i="52"/>
  <c r="TCP18" i="52"/>
  <c r="TCO18" i="52"/>
  <c r="TCN18" i="52"/>
  <c r="TCM18" i="52"/>
  <c r="TCL18" i="52"/>
  <c r="TCK18" i="52"/>
  <c r="TCJ18" i="52"/>
  <c r="TCI18" i="52"/>
  <c r="TCH18" i="52"/>
  <c r="TCG18" i="52"/>
  <c r="TCF18" i="52"/>
  <c r="TCE18" i="52"/>
  <c r="TCD18" i="52"/>
  <c r="TCC18" i="52"/>
  <c r="TCB18" i="52"/>
  <c r="TCA18" i="52"/>
  <c r="TBZ18" i="52"/>
  <c r="TBY18" i="52"/>
  <c r="TBX18" i="52"/>
  <c r="TBW18" i="52"/>
  <c r="TBV18" i="52"/>
  <c r="TBU18" i="52"/>
  <c r="TBT18" i="52"/>
  <c r="TBS18" i="52"/>
  <c r="TBR18" i="52"/>
  <c r="TBQ18" i="52"/>
  <c r="TBP18" i="52"/>
  <c r="TBO18" i="52"/>
  <c r="TBN18" i="52"/>
  <c r="TBM18" i="52"/>
  <c r="TBL18" i="52"/>
  <c r="TBK18" i="52"/>
  <c r="TBJ18" i="52"/>
  <c r="TBI18" i="52"/>
  <c r="TBH18" i="52"/>
  <c r="TBG18" i="52"/>
  <c r="TBF18" i="52"/>
  <c r="TBE18" i="52"/>
  <c r="TBD18" i="52"/>
  <c r="TBC18" i="52"/>
  <c r="TBB18" i="52"/>
  <c r="TBA18" i="52"/>
  <c r="TAZ18" i="52"/>
  <c r="TAY18" i="52"/>
  <c r="TAX18" i="52"/>
  <c r="TAW18" i="52"/>
  <c r="TAV18" i="52"/>
  <c r="TAU18" i="52"/>
  <c r="TAT18" i="52"/>
  <c r="TAS18" i="52"/>
  <c r="TAR18" i="52"/>
  <c r="TAQ18" i="52"/>
  <c r="TAP18" i="52"/>
  <c r="TAO18" i="52"/>
  <c r="TAN18" i="52"/>
  <c r="TAM18" i="52"/>
  <c r="TAL18" i="52"/>
  <c r="TAK18" i="52"/>
  <c r="TAJ18" i="52"/>
  <c r="TAI18" i="52"/>
  <c r="TAH18" i="52"/>
  <c r="TAG18" i="52"/>
  <c r="TAF18" i="52"/>
  <c r="TAE18" i="52"/>
  <c r="TAD18" i="52"/>
  <c r="TAC18" i="52"/>
  <c r="TAB18" i="52"/>
  <c r="TAA18" i="52"/>
  <c r="SZZ18" i="52"/>
  <c r="SZY18" i="52"/>
  <c r="SZX18" i="52"/>
  <c r="SZW18" i="52"/>
  <c r="SZV18" i="52"/>
  <c r="SZU18" i="52"/>
  <c r="SZT18" i="52"/>
  <c r="SZS18" i="52"/>
  <c r="SZR18" i="52"/>
  <c r="SZQ18" i="52"/>
  <c r="SZP18" i="52"/>
  <c r="SZO18" i="52"/>
  <c r="SZN18" i="52"/>
  <c r="SZM18" i="52"/>
  <c r="SZL18" i="52"/>
  <c r="SZK18" i="52"/>
  <c r="SZJ18" i="52"/>
  <c r="SZI18" i="52"/>
  <c r="SZH18" i="52"/>
  <c r="SZG18" i="52"/>
  <c r="SZF18" i="52"/>
  <c r="SZE18" i="52"/>
  <c r="SZD18" i="52"/>
  <c r="SZC18" i="52"/>
  <c r="SZB18" i="52"/>
  <c r="SZA18" i="52"/>
  <c r="SYZ18" i="52"/>
  <c r="SYY18" i="52"/>
  <c r="SYX18" i="52"/>
  <c r="SYW18" i="52"/>
  <c r="SYV18" i="52"/>
  <c r="SYU18" i="52"/>
  <c r="SYT18" i="52"/>
  <c r="SYS18" i="52"/>
  <c r="SYR18" i="52"/>
  <c r="SYQ18" i="52"/>
  <c r="SYP18" i="52"/>
  <c r="SYO18" i="52"/>
  <c r="SYN18" i="52"/>
  <c r="SYM18" i="52"/>
  <c r="SYL18" i="52"/>
  <c r="SYK18" i="52"/>
  <c r="SYJ18" i="52"/>
  <c r="SYI18" i="52"/>
  <c r="SYH18" i="52"/>
  <c r="SYG18" i="52"/>
  <c r="SYF18" i="52"/>
  <c r="SYE18" i="52"/>
  <c r="SYD18" i="52"/>
  <c r="SYC18" i="52"/>
  <c r="SYB18" i="52"/>
  <c r="SYA18" i="52"/>
  <c r="SXZ18" i="52"/>
  <c r="SXY18" i="52"/>
  <c r="SXX18" i="52"/>
  <c r="SXW18" i="52"/>
  <c r="SXV18" i="52"/>
  <c r="SXU18" i="52"/>
  <c r="SXT18" i="52"/>
  <c r="SXS18" i="52"/>
  <c r="SXR18" i="52"/>
  <c r="SXQ18" i="52"/>
  <c r="SXP18" i="52"/>
  <c r="SXO18" i="52"/>
  <c r="SXN18" i="52"/>
  <c r="SXM18" i="52"/>
  <c r="SXL18" i="52"/>
  <c r="SXK18" i="52"/>
  <c r="SXJ18" i="52"/>
  <c r="SXI18" i="52"/>
  <c r="SXH18" i="52"/>
  <c r="SXG18" i="52"/>
  <c r="SXF18" i="52"/>
  <c r="SXE18" i="52"/>
  <c r="SXD18" i="52"/>
  <c r="SXC18" i="52"/>
  <c r="SXB18" i="52"/>
  <c r="SXA18" i="52"/>
  <c r="SWZ18" i="52"/>
  <c r="SWY18" i="52"/>
  <c r="SWX18" i="52"/>
  <c r="SWW18" i="52"/>
  <c r="SWV18" i="52"/>
  <c r="SWU18" i="52"/>
  <c r="SWT18" i="52"/>
  <c r="SWS18" i="52"/>
  <c r="SWR18" i="52"/>
  <c r="SWQ18" i="52"/>
  <c r="SWP18" i="52"/>
  <c r="SWO18" i="52"/>
  <c r="SWN18" i="52"/>
  <c r="SWM18" i="52"/>
  <c r="SWL18" i="52"/>
  <c r="SWK18" i="52"/>
  <c r="SWJ18" i="52"/>
  <c r="SWI18" i="52"/>
  <c r="SWH18" i="52"/>
  <c r="SWG18" i="52"/>
  <c r="SWF18" i="52"/>
  <c r="SWE18" i="52"/>
  <c r="SWD18" i="52"/>
  <c r="SWC18" i="52"/>
  <c r="SWB18" i="52"/>
  <c r="SWA18" i="52"/>
  <c r="SVZ18" i="52"/>
  <c r="SVY18" i="52"/>
  <c r="SVX18" i="52"/>
  <c r="SVW18" i="52"/>
  <c r="SVV18" i="52"/>
  <c r="SVU18" i="52"/>
  <c r="SVT18" i="52"/>
  <c r="SVS18" i="52"/>
  <c r="SVR18" i="52"/>
  <c r="SVQ18" i="52"/>
  <c r="SVP18" i="52"/>
  <c r="SVO18" i="52"/>
  <c r="SVN18" i="52"/>
  <c r="SVM18" i="52"/>
  <c r="SVL18" i="52"/>
  <c r="SVK18" i="52"/>
  <c r="SVJ18" i="52"/>
  <c r="SVI18" i="52"/>
  <c r="SVH18" i="52"/>
  <c r="SVG18" i="52"/>
  <c r="SVF18" i="52"/>
  <c r="SVE18" i="52"/>
  <c r="SVD18" i="52"/>
  <c r="SVC18" i="52"/>
  <c r="SVB18" i="52"/>
  <c r="SVA18" i="52"/>
  <c r="SUZ18" i="52"/>
  <c r="SUY18" i="52"/>
  <c r="SUX18" i="52"/>
  <c r="SUW18" i="52"/>
  <c r="SUV18" i="52"/>
  <c r="SUU18" i="52"/>
  <c r="SUT18" i="52"/>
  <c r="SUS18" i="52"/>
  <c r="SUR18" i="52"/>
  <c r="SUQ18" i="52"/>
  <c r="SUP18" i="52"/>
  <c r="SUO18" i="52"/>
  <c r="SUN18" i="52"/>
  <c r="SUM18" i="52"/>
  <c r="SUL18" i="52"/>
  <c r="SUK18" i="52"/>
  <c r="SUJ18" i="52"/>
  <c r="SUI18" i="52"/>
  <c r="SUH18" i="52"/>
  <c r="SUG18" i="52"/>
  <c r="SUF18" i="52"/>
  <c r="SUE18" i="52"/>
  <c r="SUD18" i="52"/>
  <c r="SUC18" i="52"/>
  <c r="SUB18" i="52"/>
  <c r="SUA18" i="52"/>
  <c r="STZ18" i="52"/>
  <c r="STY18" i="52"/>
  <c r="STX18" i="52"/>
  <c r="STW18" i="52"/>
  <c r="STV18" i="52"/>
  <c r="STU18" i="52"/>
  <c r="STT18" i="52"/>
  <c r="STS18" i="52"/>
  <c r="STR18" i="52"/>
  <c r="STQ18" i="52"/>
  <c r="STP18" i="52"/>
  <c r="STO18" i="52"/>
  <c r="STN18" i="52"/>
  <c r="STM18" i="52"/>
  <c r="STL18" i="52"/>
  <c r="STK18" i="52"/>
  <c r="STJ18" i="52"/>
  <c r="STI18" i="52"/>
  <c r="STH18" i="52"/>
  <c r="STG18" i="52"/>
  <c r="STF18" i="52"/>
  <c r="STE18" i="52"/>
  <c r="STD18" i="52"/>
  <c r="STC18" i="52"/>
  <c r="STB18" i="52"/>
  <c r="STA18" i="52"/>
  <c r="SSZ18" i="52"/>
  <c r="SSY18" i="52"/>
  <c r="SSX18" i="52"/>
  <c r="SSW18" i="52"/>
  <c r="SSV18" i="52"/>
  <c r="SSU18" i="52"/>
  <c r="SST18" i="52"/>
  <c r="SSS18" i="52"/>
  <c r="SSR18" i="52"/>
  <c r="SSQ18" i="52"/>
  <c r="SSP18" i="52"/>
  <c r="SSO18" i="52"/>
  <c r="SSN18" i="52"/>
  <c r="SSM18" i="52"/>
  <c r="SSL18" i="52"/>
  <c r="SSK18" i="52"/>
  <c r="SSJ18" i="52"/>
  <c r="SSI18" i="52"/>
  <c r="SSH18" i="52"/>
  <c r="SSG18" i="52"/>
  <c r="SSF18" i="52"/>
  <c r="SSE18" i="52"/>
  <c r="SSD18" i="52"/>
  <c r="SSC18" i="52"/>
  <c r="SSB18" i="52"/>
  <c r="SSA18" i="52"/>
  <c r="SRZ18" i="52"/>
  <c r="SRY18" i="52"/>
  <c r="SRX18" i="52"/>
  <c r="SRW18" i="52"/>
  <c r="SRV18" i="52"/>
  <c r="SRU18" i="52"/>
  <c r="SRT18" i="52"/>
  <c r="SRS18" i="52"/>
  <c r="SRR18" i="52"/>
  <c r="SRQ18" i="52"/>
  <c r="SRP18" i="52"/>
  <c r="SRO18" i="52"/>
  <c r="SRN18" i="52"/>
  <c r="SRM18" i="52"/>
  <c r="SRL18" i="52"/>
  <c r="SRK18" i="52"/>
  <c r="SRJ18" i="52"/>
  <c r="SRI18" i="52"/>
  <c r="SRH18" i="52"/>
  <c r="SRG18" i="52"/>
  <c r="SRF18" i="52"/>
  <c r="SRE18" i="52"/>
  <c r="SRD18" i="52"/>
  <c r="SRC18" i="52"/>
  <c r="SRB18" i="52"/>
  <c r="SRA18" i="52"/>
  <c r="SQZ18" i="52"/>
  <c r="SQY18" i="52"/>
  <c r="SQX18" i="52"/>
  <c r="SQW18" i="52"/>
  <c r="SQV18" i="52"/>
  <c r="SQU18" i="52"/>
  <c r="SQT18" i="52"/>
  <c r="SQS18" i="52"/>
  <c r="SQR18" i="52"/>
  <c r="SQQ18" i="52"/>
  <c r="SQP18" i="52"/>
  <c r="SQO18" i="52"/>
  <c r="SQN18" i="52"/>
  <c r="SQM18" i="52"/>
  <c r="SQL18" i="52"/>
  <c r="SQK18" i="52"/>
  <c r="SQJ18" i="52"/>
  <c r="SQI18" i="52"/>
  <c r="SQH18" i="52"/>
  <c r="SQG18" i="52"/>
  <c r="SQF18" i="52"/>
  <c r="SQE18" i="52"/>
  <c r="SQD18" i="52"/>
  <c r="SQC18" i="52"/>
  <c r="SQB18" i="52"/>
  <c r="SQA18" i="52"/>
  <c r="SPZ18" i="52"/>
  <c r="SPY18" i="52"/>
  <c r="SPX18" i="52"/>
  <c r="SPW18" i="52"/>
  <c r="SPV18" i="52"/>
  <c r="SPU18" i="52"/>
  <c r="SPT18" i="52"/>
  <c r="SPS18" i="52"/>
  <c r="SPR18" i="52"/>
  <c r="SPQ18" i="52"/>
  <c r="SPP18" i="52"/>
  <c r="SPO18" i="52"/>
  <c r="SPN18" i="52"/>
  <c r="SPM18" i="52"/>
  <c r="SPL18" i="52"/>
  <c r="SPK18" i="52"/>
  <c r="SPJ18" i="52"/>
  <c r="SPI18" i="52"/>
  <c r="SPH18" i="52"/>
  <c r="SPG18" i="52"/>
  <c r="SPF18" i="52"/>
  <c r="SPE18" i="52"/>
  <c r="SPD18" i="52"/>
  <c r="SPC18" i="52"/>
  <c r="SPB18" i="52"/>
  <c r="SPA18" i="52"/>
  <c r="SOZ18" i="52"/>
  <c r="SOY18" i="52"/>
  <c r="SOX18" i="52"/>
  <c r="SOW18" i="52"/>
  <c r="SOV18" i="52"/>
  <c r="SOU18" i="52"/>
  <c r="SOT18" i="52"/>
  <c r="SOS18" i="52"/>
  <c r="SOR18" i="52"/>
  <c r="SOQ18" i="52"/>
  <c r="SOP18" i="52"/>
  <c r="SOO18" i="52"/>
  <c r="SON18" i="52"/>
  <c r="SOM18" i="52"/>
  <c r="SOL18" i="52"/>
  <c r="SOK18" i="52"/>
  <c r="SOJ18" i="52"/>
  <c r="SOI18" i="52"/>
  <c r="SOH18" i="52"/>
  <c r="SOG18" i="52"/>
  <c r="SOF18" i="52"/>
  <c r="SOE18" i="52"/>
  <c r="SOD18" i="52"/>
  <c r="SOC18" i="52"/>
  <c r="SOB18" i="52"/>
  <c r="SOA18" i="52"/>
  <c r="SNZ18" i="52"/>
  <c r="SNY18" i="52"/>
  <c r="SNX18" i="52"/>
  <c r="SNW18" i="52"/>
  <c r="SNV18" i="52"/>
  <c r="SNU18" i="52"/>
  <c r="SNT18" i="52"/>
  <c r="SNS18" i="52"/>
  <c r="SNR18" i="52"/>
  <c r="SNQ18" i="52"/>
  <c r="SNP18" i="52"/>
  <c r="SNO18" i="52"/>
  <c r="SNN18" i="52"/>
  <c r="SNM18" i="52"/>
  <c r="SNL18" i="52"/>
  <c r="SNK18" i="52"/>
  <c r="SNJ18" i="52"/>
  <c r="SNI18" i="52"/>
  <c r="SNH18" i="52"/>
  <c r="SNG18" i="52"/>
  <c r="SNF18" i="52"/>
  <c r="SNE18" i="52"/>
  <c r="SND18" i="52"/>
  <c r="SNC18" i="52"/>
  <c r="SNB18" i="52"/>
  <c r="SNA18" i="52"/>
  <c r="SMZ18" i="52"/>
  <c r="SMY18" i="52"/>
  <c r="SMX18" i="52"/>
  <c r="SMW18" i="52"/>
  <c r="SMV18" i="52"/>
  <c r="SMU18" i="52"/>
  <c r="SMT18" i="52"/>
  <c r="SMS18" i="52"/>
  <c r="SMR18" i="52"/>
  <c r="SMQ18" i="52"/>
  <c r="SMP18" i="52"/>
  <c r="SMO18" i="52"/>
  <c r="SMN18" i="52"/>
  <c r="SMM18" i="52"/>
  <c r="SML18" i="52"/>
  <c r="SMK18" i="52"/>
  <c r="SMJ18" i="52"/>
  <c r="SMI18" i="52"/>
  <c r="SMH18" i="52"/>
  <c r="SMG18" i="52"/>
  <c r="SMF18" i="52"/>
  <c r="SME18" i="52"/>
  <c r="SMD18" i="52"/>
  <c r="SMC18" i="52"/>
  <c r="SMB18" i="52"/>
  <c r="SMA18" i="52"/>
  <c r="SLZ18" i="52"/>
  <c r="SLY18" i="52"/>
  <c r="SLX18" i="52"/>
  <c r="SLW18" i="52"/>
  <c r="SLV18" i="52"/>
  <c r="SLU18" i="52"/>
  <c r="SLT18" i="52"/>
  <c r="SLS18" i="52"/>
  <c r="SLR18" i="52"/>
  <c r="SLQ18" i="52"/>
  <c r="SLP18" i="52"/>
  <c r="SLO18" i="52"/>
  <c r="SLN18" i="52"/>
  <c r="SLM18" i="52"/>
  <c r="SLL18" i="52"/>
  <c r="SLK18" i="52"/>
  <c r="SLJ18" i="52"/>
  <c r="SLI18" i="52"/>
  <c r="SLH18" i="52"/>
  <c r="SLG18" i="52"/>
  <c r="SLF18" i="52"/>
  <c r="SLE18" i="52"/>
  <c r="SLD18" i="52"/>
  <c r="SLC18" i="52"/>
  <c r="SLB18" i="52"/>
  <c r="SLA18" i="52"/>
  <c r="SKZ18" i="52"/>
  <c r="SKY18" i="52"/>
  <c r="SKX18" i="52"/>
  <c r="SKW18" i="52"/>
  <c r="SKV18" i="52"/>
  <c r="SKU18" i="52"/>
  <c r="SKT18" i="52"/>
  <c r="SKS18" i="52"/>
  <c r="SKR18" i="52"/>
  <c r="SKQ18" i="52"/>
  <c r="SKP18" i="52"/>
  <c r="SKO18" i="52"/>
  <c r="SKN18" i="52"/>
  <c r="SKM18" i="52"/>
  <c r="SKL18" i="52"/>
  <c r="SKK18" i="52"/>
  <c r="SKJ18" i="52"/>
  <c r="SKI18" i="52"/>
  <c r="SKH18" i="52"/>
  <c r="SKG18" i="52"/>
  <c r="SKF18" i="52"/>
  <c r="SKE18" i="52"/>
  <c r="SKD18" i="52"/>
  <c r="SKC18" i="52"/>
  <c r="SKB18" i="52"/>
  <c r="SKA18" i="52"/>
  <c r="SJZ18" i="52"/>
  <c r="SJY18" i="52"/>
  <c r="SJX18" i="52"/>
  <c r="SJW18" i="52"/>
  <c r="SJV18" i="52"/>
  <c r="SJU18" i="52"/>
  <c r="SJT18" i="52"/>
  <c r="SJS18" i="52"/>
  <c r="SJR18" i="52"/>
  <c r="SJQ18" i="52"/>
  <c r="SJP18" i="52"/>
  <c r="SJO18" i="52"/>
  <c r="SJN18" i="52"/>
  <c r="SJM18" i="52"/>
  <c r="SJL18" i="52"/>
  <c r="SJK18" i="52"/>
  <c r="SJJ18" i="52"/>
  <c r="SJI18" i="52"/>
  <c r="SJH18" i="52"/>
  <c r="SJG18" i="52"/>
  <c r="SJF18" i="52"/>
  <c r="SJE18" i="52"/>
  <c r="SJD18" i="52"/>
  <c r="SJC18" i="52"/>
  <c r="SJB18" i="52"/>
  <c r="SJA18" i="52"/>
  <c r="SIZ18" i="52"/>
  <c r="SIY18" i="52"/>
  <c r="SIX18" i="52"/>
  <c r="SIW18" i="52"/>
  <c r="SIV18" i="52"/>
  <c r="SIU18" i="52"/>
  <c r="SIT18" i="52"/>
  <c r="SIS18" i="52"/>
  <c r="SIR18" i="52"/>
  <c r="SIQ18" i="52"/>
  <c r="SIP18" i="52"/>
  <c r="SIO18" i="52"/>
  <c r="SIN18" i="52"/>
  <c r="SIM18" i="52"/>
  <c r="SIL18" i="52"/>
  <c r="SIK18" i="52"/>
  <c r="SIJ18" i="52"/>
  <c r="SII18" i="52"/>
  <c r="SIH18" i="52"/>
  <c r="SIG18" i="52"/>
  <c r="SIF18" i="52"/>
  <c r="SIE18" i="52"/>
  <c r="SID18" i="52"/>
  <c r="SIC18" i="52"/>
  <c r="SIB18" i="52"/>
  <c r="SIA18" i="52"/>
  <c r="SHZ18" i="52"/>
  <c r="SHY18" i="52"/>
  <c r="SHX18" i="52"/>
  <c r="SHW18" i="52"/>
  <c r="SHV18" i="52"/>
  <c r="SHU18" i="52"/>
  <c r="SHT18" i="52"/>
  <c r="SHS18" i="52"/>
  <c r="SHR18" i="52"/>
  <c r="SHQ18" i="52"/>
  <c r="SHP18" i="52"/>
  <c r="SHO18" i="52"/>
  <c r="SHN18" i="52"/>
  <c r="SHM18" i="52"/>
  <c r="SHL18" i="52"/>
  <c r="SHK18" i="52"/>
  <c r="SHJ18" i="52"/>
  <c r="SHI18" i="52"/>
  <c r="SHH18" i="52"/>
  <c r="SHG18" i="52"/>
  <c r="SHF18" i="52"/>
  <c r="SHE18" i="52"/>
  <c r="SHD18" i="52"/>
  <c r="SHC18" i="52"/>
  <c r="SHB18" i="52"/>
  <c r="SHA18" i="52"/>
  <c r="SGZ18" i="52"/>
  <c r="SGY18" i="52"/>
  <c r="SGX18" i="52"/>
  <c r="SGW18" i="52"/>
  <c r="SGV18" i="52"/>
  <c r="SGU18" i="52"/>
  <c r="SGT18" i="52"/>
  <c r="SGS18" i="52"/>
  <c r="SGR18" i="52"/>
  <c r="SGQ18" i="52"/>
  <c r="SGP18" i="52"/>
  <c r="SGO18" i="52"/>
  <c r="SGN18" i="52"/>
  <c r="SGM18" i="52"/>
  <c r="SGL18" i="52"/>
  <c r="SGK18" i="52"/>
  <c r="SGJ18" i="52"/>
  <c r="SGI18" i="52"/>
  <c r="SGH18" i="52"/>
  <c r="SGG18" i="52"/>
  <c r="SGF18" i="52"/>
  <c r="SGE18" i="52"/>
  <c r="SGD18" i="52"/>
  <c r="SGC18" i="52"/>
  <c r="SGB18" i="52"/>
  <c r="SGA18" i="52"/>
  <c r="SFZ18" i="52"/>
  <c r="SFY18" i="52"/>
  <c r="SFX18" i="52"/>
  <c r="SFW18" i="52"/>
  <c r="SFV18" i="52"/>
  <c r="SFU18" i="52"/>
  <c r="SFT18" i="52"/>
  <c r="SFS18" i="52"/>
  <c r="SFR18" i="52"/>
  <c r="SFQ18" i="52"/>
  <c r="SFP18" i="52"/>
  <c r="SFO18" i="52"/>
  <c r="SFN18" i="52"/>
  <c r="SFM18" i="52"/>
  <c r="SFL18" i="52"/>
  <c r="SFK18" i="52"/>
  <c r="SFJ18" i="52"/>
  <c r="SFI18" i="52"/>
  <c r="SFH18" i="52"/>
  <c r="SFG18" i="52"/>
  <c r="SFF18" i="52"/>
  <c r="SFE18" i="52"/>
  <c r="SFD18" i="52"/>
  <c r="SFC18" i="52"/>
  <c r="SFB18" i="52"/>
  <c r="SFA18" i="52"/>
  <c r="SEZ18" i="52"/>
  <c r="SEY18" i="52"/>
  <c r="SEX18" i="52"/>
  <c r="SEW18" i="52"/>
  <c r="SEV18" i="52"/>
  <c r="SEU18" i="52"/>
  <c r="SET18" i="52"/>
  <c r="SES18" i="52"/>
  <c r="SER18" i="52"/>
  <c r="SEQ18" i="52"/>
  <c r="SEP18" i="52"/>
  <c r="SEO18" i="52"/>
  <c r="SEN18" i="52"/>
  <c r="SEM18" i="52"/>
  <c r="SEL18" i="52"/>
  <c r="SEK18" i="52"/>
  <c r="SEJ18" i="52"/>
  <c r="SEI18" i="52"/>
  <c r="SEH18" i="52"/>
  <c r="SEG18" i="52"/>
  <c r="SEF18" i="52"/>
  <c r="SEE18" i="52"/>
  <c r="SED18" i="52"/>
  <c r="SEC18" i="52"/>
  <c r="SEB18" i="52"/>
  <c r="SEA18" i="52"/>
  <c r="SDZ18" i="52"/>
  <c r="SDY18" i="52"/>
  <c r="SDX18" i="52"/>
  <c r="SDW18" i="52"/>
  <c r="SDV18" i="52"/>
  <c r="SDU18" i="52"/>
  <c r="SDT18" i="52"/>
  <c r="SDS18" i="52"/>
  <c r="SDR18" i="52"/>
  <c r="SDQ18" i="52"/>
  <c r="SDP18" i="52"/>
  <c r="SDO18" i="52"/>
  <c r="SDN18" i="52"/>
  <c r="SDM18" i="52"/>
  <c r="SDL18" i="52"/>
  <c r="SDK18" i="52"/>
  <c r="SDJ18" i="52"/>
  <c r="SDI18" i="52"/>
  <c r="SDH18" i="52"/>
  <c r="SDG18" i="52"/>
  <c r="SDF18" i="52"/>
  <c r="SDE18" i="52"/>
  <c r="SDD18" i="52"/>
  <c r="SDC18" i="52"/>
  <c r="SDB18" i="52"/>
  <c r="SDA18" i="52"/>
  <c r="SCZ18" i="52"/>
  <c r="SCY18" i="52"/>
  <c r="SCX18" i="52"/>
  <c r="SCW18" i="52"/>
  <c r="SCV18" i="52"/>
  <c r="SCU18" i="52"/>
  <c r="SCT18" i="52"/>
  <c r="SCS18" i="52"/>
  <c r="SCR18" i="52"/>
  <c r="SCQ18" i="52"/>
  <c r="SCP18" i="52"/>
  <c r="SCO18" i="52"/>
  <c r="SCN18" i="52"/>
  <c r="SCM18" i="52"/>
  <c r="SCL18" i="52"/>
  <c r="SCK18" i="52"/>
  <c r="SCJ18" i="52"/>
  <c r="SCI18" i="52"/>
  <c r="SCH18" i="52"/>
  <c r="SCG18" i="52"/>
  <c r="SCF18" i="52"/>
  <c r="SCE18" i="52"/>
  <c r="SCD18" i="52"/>
  <c r="SCC18" i="52"/>
  <c r="SCB18" i="52"/>
  <c r="SCA18" i="52"/>
  <c r="SBZ18" i="52"/>
  <c r="SBY18" i="52"/>
  <c r="SBX18" i="52"/>
  <c r="SBW18" i="52"/>
  <c r="SBV18" i="52"/>
  <c r="SBU18" i="52"/>
  <c r="SBT18" i="52"/>
  <c r="SBS18" i="52"/>
  <c r="SBR18" i="52"/>
  <c r="SBQ18" i="52"/>
  <c r="SBP18" i="52"/>
  <c r="SBO18" i="52"/>
  <c r="SBN18" i="52"/>
  <c r="SBM18" i="52"/>
  <c r="SBL18" i="52"/>
  <c r="SBK18" i="52"/>
  <c r="SBJ18" i="52"/>
  <c r="SBI18" i="52"/>
  <c r="SBH18" i="52"/>
  <c r="SBG18" i="52"/>
  <c r="SBF18" i="52"/>
  <c r="SBE18" i="52"/>
  <c r="SBD18" i="52"/>
  <c r="SBC18" i="52"/>
  <c r="SBB18" i="52"/>
  <c r="SBA18" i="52"/>
  <c r="SAZ18" i="52"/>
  <c r="SAY18" i="52"/>
  <c r="SAX18" i="52"/>
  <c r="SAW18" i="52"/>
  <c r="SAV18" i="52"/>
  <c r="SAU18" i="52"/>
  <c r="SAT18" i="52"/>
  <c r="SAS18" i="52"/>
  <c r="SAR18" i="52"/>
  <c r="SAQ18" i="52"/>
  <c r="SAP18" i="52"/>
  <c r="SAO18" i="52"/>
  <c r="SAN18" i="52"/>
  <c r="SAM18" i="52"/>
  <c r="SAL18" i="52"/>
  <c r="SAK18" i="52"/>
  <c r="SAJ18" i="52"/>
  <c r="SAI18" i="52"/>
  <c r="SAH18" i="52"/>
  <c r="SAG18" i="52"/>
  <c r="SAF18" i="52"/>
  <c r="SAE18" i="52"/>
  <c r="SAD18" i="52"/>
  <c r="SAC18" i="52"/>
  <c r="SAB18" i="52"/>
  <c r="SAA18" i="52"/>
  <c r="RZZ18" i="52"/>
  <c r="RZY18" i="52"/>
  <c r="RZX18" i="52"/>
  <c r="RZW18" i="52"/>
  <c r="RZV18" i="52"/>
  <c r="RZU18" i="52"/>
  <c r="RZT18" i="52"/>
  <c r="RZS18" i="52"/>
  <c r="RZR18" i="52"/>
  <c r="RZQ18" i="52"/>
  <c r="RZP18" i="52"/>
  <c r="RZO18" i="52"/>
  <c r="RZN18" i="52"/>
  <c r="RZM18" i="52"/>
  <c r="RZL18" i="52"/>
  <c r="RZK18" i="52"/>
  <c r="RZJ18" i="52"/>
  <c r="RZI18" i="52"/>
  <c r="RZH18" i="52"/>
  <c r="RZG18" i="52"/>
  <c r="RZF18" i="52"/>
  <c r="RZE18" i="52"/>
  <c r="RZD18" i="52"/>
  <c r="RZC18" i="52"/>
  <c r="RZB18" i="52"/>
  <c r="RZA18" i="52"/>
  <c r="RYZ18" i="52"/>
  <c r="RYY18" i="52"/>
  <c r="RYX18" i="52"/>
  <c r="RYW18" i="52"/>
  <c r="RYV18" i="52"/>
  <c r="RYU18" i="52"/>
  <c r="RYT18" i="52"/>
  <c r="RYS18" i="52"/>
  <c r="RYR18" i="52"/>
  <c r="RYQ18" i="52"/>
  <c r="RYP18" i="52"/>
  <c r="RYO18" i="52"/>
  <c r="RYN18" i="52"/>
  <c r="RYM18" i="52"/>
  <c r="RYL18" i="52"/>
  <c r="RYK18" i="52"/>
  <c r="RYJ18" i="52"/>
  <c r="RYI18" i="52"/>
  <c r="RYH18" i="52"/>
  <c r="RYG18" i="52"/>
  <c r="RYF18" i="52"/>
  <c r="RYE18" i="52"/>
  <c r="RYD18" i="52"/>
  <c r="RYC18" i="52"/>
  <c r="RYB18" i="52"/>
  <c r="RYA18" i="52"/>
  <c r="RXZ18" i="52"/>
  <c r="RXY18" i="52"/>
  <c r="RXX18" i="52"/>
  <c r="RXW18" i="52"/>
  <c r="RXV18" i="52"/>
  <c r="RXU18" i="52"/>
  <c r="RXT18" i="52"/>
  <c r="RXS18" i="52"/>
  <c r="RXR18" i="52"/>
  <c r="RXQ18" i="52"/>
  <c r="RXP18" i="52"/>
  <c r="RXO18" i="52"/>
  <c r="RXN18" i="52"/>
  <c r="RXM18" i="52"/>
  <c r="RXL18" i="52"/>
  <c r="RXK18" i="52"/>
  <c r="RXJ18" i="52"/>
  <c r="RXI18" i="52"/>
  <c r="RXH18" i="52"/>
  <c r="RXG18" i="52"/>
  <c r="RXF18" i="52"/>
  <c r="RXE18" i="52"/>
  <c r="RXD18" i="52"/>
  <c r="RXC18" i="52"/>
  <c r="RXB18" i="52"/>
  <c r="RXA18" i="52"/>
  <c r="RWZ18" i="52"/>
  <c r="RWY18" i="52"/>
  <c r="RWX18" i="52"/>
  <c r="RWW18" i="52"/>
  <c r="RWV18" i="52"/>
  <c r="RWU18" i="52"/>
  <c r="RWT18" i="52"/>
  <c r="RWS18" i="52"/>
  <c r="RWR18" i="52"/>
  <c r="RWQ18" i="52"/>
  <c r="RWP18" i="52"/>
  <c r="RWO18" i="52"/>
  <c r="RWN18" i="52"/>
  <c r="RWM18" i="52"/>
  <c r="RWL18" i="52"/>
  <c r="RWK18" i="52"/>
  <c r="RWJ18" i="52"/>
  <c r="RWI18" i="52"/>
  <c r="RWH18" i="52"/>
  <c r="RWG18" i="52"/>
  <c r="RWF18" i="52"/>
  <c r="RWE18" i="52"/>
  <c r="RWD18" i="52"/>
  <c r="RWC18" i="52"/>
  <c r="RWB18" i="52"/>
  <c r="RWA18" i="52"/>
  <c r="RVZ18" i="52"/>
  <c r="RVY18" i="52"/>
  <c r="RVX18" i="52"/>
  <c r="RVW18" i="52"/>
  <c r="RVV18" i="52"/>
  <c r="RVU18" i="52"/>
  <c r="RVT18" i="52"/>
  <c r="RVS18" i="52"/>
  <c r="RVR18" i="52"/>
  <c r="RVQ18" i="52"/>
  <c r="RVP18" i="52"/>
  <c r="RVO18" i="52"/>
  <c r="RVN18" i="52"/>
  <c r="RVM18" i="52"/>
  <c r="RVL18" i="52"/>
  <c r="RVK18" i="52"/>
  <c r="RVJ18" i="52"/>
  <c r="RVI18" i="52"/>
  <c r="RVH18" i="52"/>
  <c r="RVG18" i="52"/>
  <c r="RVF18" i="52"/>
  <c r="RVE18" i="52"/>
  <c r="RVD18" i="52"/>
  <c r="RVC18" i="52"/>
  <c r="RVB18" i="52"/>
  <c r="RVA18" i="52"/>
  <c r="RUZ18" i="52"/>
  <c r="RUY18" i="52"/>
  <c r="RUX18" i="52"/>
  <c r="RUW18" i="52"/>
  <c r="RUV18" i="52"/>
  <c r="RUU18" i="52"/>
  <c r="RUT18" i="52"/>
  <c r="RUS18" i="52"/>
  <c r="RUR18" i="52"/>
  <c r="RUQ18" i="52"/>
  <c r="RUP18" i="52"/>
  <c r="RUO18" i="52"/>
  <c r="RUN18" i="52"/>
  <c r="RUM18" i="52"/>
  <c r="RUL18" i="52"/>
  <c r="RUK18" i="52"/>
  <c r="RUJ18" i="52"/>
  <c r="RUI18" i="52"/>
  <c r="RUH18" i="52"/>
  <c r="RUG18" i="52"/>
  <c r="RUF18" i="52"/>
  <c r="RUE18" i="52"/>
  <c r="RUD18" i="52"/>
  <c r="RUC18" i="52"/>
  <c r="RUB18" i="52"/>
  <c r="RUA18" i="52"/>
  <c r="RTZ18" i="52"/>
  <c r="RTY18" i="52"/>
  <c r="RTX18" i="52"/>
  <c r="RTW18" i="52"/>
  <c r="RTV18" i="52"/>
  <c r="RTU18" i="52"/>
  <c r="RTT18" i="52"/>
  <c r="RTS18" i="52"/>
  <c r="RTR18" i="52"/>
  <c r="RTQ18" i="52"/>
  <c r="RTP18" i="52"/>
  <c r="RTO18" i="52"/>
  <c r="RTN18" i="52"/>
  <c r="RTM18" i="52"/>
  <c r="RTL18" i="52"/>
  <c r="RTK18" i="52"/>
  <c r="RTJ18" i="52"/>
  <c r="RTI18" i="52"/>
  <c r="RTH18" i="52"/>
  <c r="RTG18" i="52"/>
  <c r="RTF18" i="52"/>
  <c r="RTE18" i="52"/>
  <c r="RTD18" i="52"/>
  <c r="RTC18" i="52"/>
  <c r="RTB18" i="52"/>
  <c r="RTA18" i="52"/>
  <c r="RSZ18" i="52"/>
  <c r="RSY18" i="52"/>
  <c r="RSX18" i="52"/>
  <c r="RSW18" i="52"/>
  <c r="RSV18" i="52"/>
  <c r="RSU18" i="52"/>
  <c r="RST18" i="52"/>
  <c r="RSS18" i="52"/>
  <c r="RSR18" i="52"/>
  <c r="RSQ18" i="52"/>
  <c r="RSP18" i="52"/>
  <c r="RSO18" i="52"/>
  <c r="RSN18" i="52"/>
  <c r="RSM18" i="52"/>
  <c r="RSL18" i="52"/>
  <c r="RSK18" i="52"/>
  <c r="RSJ18" i="52"/>
  <c r="RSI18" i="52"/>
  <c r="RSH18" i="52"/>
  <c r="RSG18" i="52"/>
  <c r="RSF18" i="52"/>
  <c r="RSE18" i="52"/>
  <c r="RSD18" i="52"/>
  <c r="RSC18" i="52"/>
  <c r="RSB18" i="52"/>
  <c r="RSA18" i="52"/>
  <c r="RRZ18" i="52"/>
  <c r="RRY18" i="52"/>
  <c r="RRX18" i="52"/>
  <c r="RRW18" i="52"/>
  <c r="RRV18" i="52"/>
  <c r="RRU18" i="52"/>
  <c r="RRT18" i="52"/>
  <c r="RRS18" i="52"/>
  <c r="RRR18" i="52"/>
  <c r="RRQ18" i="52"/>
  <c r="RRP18" i="52"/>
  <c r="RRO18" i="52"/>
  <c r="RRN18" i="52"/>
  <c r="RRM18" i="52"/>
  <c r="RRL18" i="52"/>
  <c r="RRK18" i="52"/>
  <c r="RRJ18" i="52"/>
  <c r="RRI18" i="52"/>
  <c r="RRH18" i="52"/>
  <c r="RRG18" i="52"/>
  <c r="RRF18" i="52"/>
  <c r="RRE18" i="52"/>
  <c r="RRD18" i="52"/>
  <c r="RRC18" i="52"/>
  <c r="RRB18" i="52"/>
  <c r="RRA18" i="52"/>
  <c r="RQZ18" i="52"/>
  <c r="RQY18" i="52"/>
  <c r="RQX18" i="52"/>
  <c r="RQW18" i="52"/>
  <c r="RQV18" i="52"/>
  <c r="RQU18" i="52"/>
  <c r="RQT18" i="52"/>
  <c r="RQS18" i="52"/>
  <c r="RQR18" i="52"/>
  <c r="RQQ18" i="52"/>
  <c r="RQP18" i="52"/>
  <c r="RQO18" i="52"/>
  <c r="RQN18" i="52"/>
  <c r="RQM18" i="52"/>
  <c r="RQL18" i="52"/>
  <c r="RQK18" i="52"/>
  <c r="RQJ18" i="52"/>
  <c r="RQI18" i="52"/>
  <c r="RQH18" i="52"/>
  <c r="RQG18" i="52"/>
  <c r="RQF18" i="52"/>
  <c r="RQE18" i="52"/>
  <c r="RQD18" i="52"/>
  <c r="RQC18" i="52"/>
  <c r="RQB18" i="52"/>
  <c r="RQA18" i="52"/>
  <c r="RPZ18" i="52"/>
  <c r="RPY18" i="52"/>
  <c r="RPX18" i="52"/>
  <c r="RPW18" i="52"/>
  <c r="RPV18" i="52"/>
  <c r="RPU18" i="52"/>
  <c r="RPT18" i="52"/>
  <c r="RPS18" i="52"/>
  <c r="RPR18" i="52"/>
  <c r="RPQ18" i="52"/>
  <c r="RPP18" i="52"/>
  <c r="RPO18" i="52"/>
  <c r="RPN18" i="52"/>
  <c r="RPM18" i="52"/>
  <c r="RPL18" i="52"/>
  <c r="RPK18" i="52"/>
  <c r="RPJ18" i="52"/>
  <c r="RPI18" i="52"/>
  <c r="RPH18" i="52"/>
  <c r="RPG18" i="52"/>
  <c r="RPF18" i="52"/>
  <c r="RPE18" i="52"/>
  <c r="RPD18" i="52"/>
  <c r="RPC18" i="52"/>
  <c r="RPB18" i="52"/>
  <c r="RPA18" i="52"/>
  <c r="ROZ18" i="52"/>
  <c r="ROY18" i="52"/>
  <c r="ROX18" i="52"/>
  <c r="ROW18" i="52"/>
  <c r="ROV18" i="52"/>
  <c r="ROU18" i="52"/>
  <c r="ROT18" i="52"/>
  <c r="ROS18" i="52"/>
  <c r="ROR18" i="52"/>
  <c r="ROQ18" i="52"/>
  <c r="ROP18" i="52"/>
  <c r="ROO18" i="52"/>
  <c r="RON18" i="52"/>
  <c r="ROM18" i="52"/>
  <c r="ROL18" i="52"/>
  <c r="ROK18" i="52"/>
  <c r="ROJ18" i="52"/>
  <c r="ROI18" i="52"/>
  <c r="ROH18" i="52"/>
  <c r="ROG18" i="52"/>
  <c r="ROF18" i="52"/>
  <c r="ROE18" i="52"/>
  <c r="ROD18" i="52"/>
  <c r="ROC18" i="52"/>
  <c r="ROB18" i="52"/>
  <c r="ROA18" i="52"/>
  <c r="RNZ18" i="52"/>
  <c r="RNY18" i="52"/>
  <c r="RNX18" i="52"/>
  <c r="RNW18" i="52"/>
  <c r="RNV18" i="52"/>
  <c r="RNU18" i="52"/>
  <c r="RNT18" i="52"/>
  <c r="RNS18" i="52"/>
  <c r="RNR18" i="52"/>
  <c r="RNQ18" i="52"/>
  <c r="RNP18" i="52"/>
  <c r="RNO18" i="52"/>
  <c r="RNN18" i="52"/>
  <c r="RNM18" i="52"/>
  <c r="RNL18" i="52"/>
  <c r="RNK18" i="52"/>
  <c r="RNJ18" i="52"/>
  <c r="RNI18" i="52"/>
  <c r="RNH18" i="52"/>
  <c r="RNG18" i="52"/>
  <c r="RNF18" i="52"/>
  <c r="RNE18" i="52"/>
  <c r="RND18" i="52"/>
  <c r="RNC18" i="52"/>
  <c r="RNB18" i="52"/>
  <c r="RNA18" i="52"/>
  <c r="RMZ18" i="52"/>
  <c r="RMY18" i="52"/>
  <c r="RMX18" i="52"/>
  <c r="RMW18" i="52"/>
  <c r="RMV18" i="52"/>
  <c r="RMU18" i="52"/>
  <c r="RMT18" i="52"/>
  <c r="RMS18" i="52"/>
  <c r="RMR18" i="52"/>
  <c r="RMQ18" i="52"/>
  <c r="RMP18" i="52"/>
  <c r="RMO18" i="52"/>
  <c r="RMN18" i="52"/>
  <c r="RMM18" i="52"/>
  <c r="RML18" i="52"/>
  <c r="RMK18" i="52"/>
  <c r="RMJ18" i="52"/>
  <c r="RMI18" i="52"/>
  <c r="RMH18" i="52"/>
  <c r="RMG18" i="52"/>
  <c r="RMF18" i="52"/>
  <c r="RME18" i="52"/>
  <c r="RMD18" i="52"/>
  <c r="RMC18" i="52"/>
  <c r="RMB18" i="52"/>
  <c r="RMA18" i="52"/>
  <c r="RLZ18" i="52"/>
  <c r="RLY18" i="52"/>
  <c r="RLX18" i="52"/>
  <c r="RLW18" i="52"/>
  <c r="RLV18" i="52"/>
  <c r="RLU18" i="52"/>
  <c r="RLT18" i="52"/>
  <c r="RLS18" i="52"/>
  <c r="RLR18" i="52"/>
  <c r="RLQ18" i="52"/>
  <c r="RLP18" i="52"/>
  <c r="RLO18" i="52"/>
  <c r="RLN18" i="52"/>
  <c r="RLM18" i="52"/>
  <c r="RLL18" i="52"/>
  <c r="RLK18" i="52"/>
  <c r="RLJ18" i="52"/>
  <c r="RLI18" i="52"/>
  <c r="RLH18" i="52"/>
  <c r="RLG18" i="52"/>
  <c r="RLF18" i="52"/>
  <c r="RLE18" i="52"/>
  <c r="RLD18" i="52"/>
  <c r="RLC18" i="52"/>
  <c r="RLB18" i="52"/>
  <c r="RLA18" i="52"/>
  <c r="RKZ18" i="52"/>
  <c r="RKY18" i="52"/>
  <c r="RKX18" i="52"/>
  <c r="RKW18" i="52"/>
  <c r="RKV18" i="52"/>
  <c r="RKU18" i="52"/>
  <c r="RKT18" i="52"/>
  <c r="RKS18" i="52"/>
  <c r="RKR18" i="52"/>
  <c r="RKQ18" i="52"/>
  <c r="RKP18" i="52"/>
  <c r="RKO18" i="52"/>
  <c r="RKN18" i="52"/>
  <c r="RKM18" i="52"/>
  <c r="RKL18" i="52"/>
  <c r="RKK18" i="52"/>
  <c r="RKJ18" i="52"/>
  <c r="RKI18" i="52"/>
  <c r="RKH18" i="52"/>
  <c r="RKG18" i="52"/>
  <c r="RKF18" i="52"/>
  <c r="RKE18" i="52"/>
  <c r="RKD18" i="52"/>
  <c r="RKC18" i="52"/>
  <c r="RKB18" i="52"/>
  <c r="RKA18" i="52"/>
  <c r="RJZ18" i="52"/>
  <c r="RJY18" i="52"/>
  <c r="RJX18" i="52"/>
  <c r="RJW18" i="52"/>
  <c r="RJV18" i="52"/>
  <c r="RJU18" i="52"/>
  <c r="RJT18" i="52"/>
  <c r="RJS18" i="52"/>
  <c r="RJR18" i="52"/>
  <c r="RJQ18" i="52"/>
  <c r="RJP18" i="52"/>
  <c r="RJO18" i="52"/>
  <c r="RJN18" i="52"/>
  <c r="RJM18" i="52"/>
  <c r="RJL18" i="52"/>
  <c r="RJK18" i="52"/>
  <c r="RJJ18" i="52"/>
  <c r="RJI18" i="52"/>
  <c r="RJH18" i="52"/>
  <c r="RJG18" i="52"/>
  <c r="RJF18" i="52"/>
  <c r="RJE18" i="52"/>
  <c r="RJD18" i="52"/>
  <c r="RJC18" i="52"/>
  <c r="RJB18" i="52"/>
  <c r="RJA18" i="52"/>
  <c r="RIZ18" i="52"/>
  <c r="RIY18" i="52"/>
  <c r="RIX18" i="52"/>
  <c r="RIW18" i="52"/>
  <c r="RIV18" i="52"/>
  <c r="RIU18" i="52"/>
  <c r="RIT18" i="52"/>
  <c r="RIS18" i="52"/>
  <c r="RIR18" i="52"/>
  <c r="RIQ18" i="52"/>
  <c r="RIP18" i="52"/>
  <c r="RIO18" i="52"/>
  <c r="RIN18" i="52"/>
  <c r="RIM18" i="52"/>
  <c r="RIL18" i="52"/>
  <c r="RIK18" i="52"/>
  <c r="RIJ18" i="52"/>
  <c r="RII18" i="52"/>
  <c r="RIH18" i="52"/>
  <c r="RIG18" i="52"/>
  <c r="RIF18" i="52"/>
  <c r="RIE18" i="52"/>
  <c r="RID18" i="52"/>
  <c r="RIC18" i="52"/>
  <c r="RIB18" i="52"/>
  <c r="RIA18" i="52"/>
  <c r="RHZ18" i="52"/>
  <c r="RHY18" i="52"/>
  <c r="RHX18" i="52"/>
  <c r="RHW18" i="52"/>
  <c r="RHV18" i="52"/>
  <c r="RHU18" i="52"/>
  <c r="RHT18" i="52"/>
  <c r="RHS18" i="52"/>
  <c r="RHR18" i="52"/>
  <c r="RHQ18" i="52"/>
  <c r="RHP18" i="52"/>
  <c r="RHO18" i="52"/>
  <c r="RHN18" i="52"/>
  <c r="RHM18" i="52"/>
  <c r="RHL18" i="52"/>
  <c r="RHK18" i="52"/>
  <c r="RHJ18" i="52"/>
  <c r="RHI18" i="52"/>
  <c r="RHH18" i="52"/>
  <c r="RHG18" i="52"/>
  <c r="RHF18" i="52"/>
  <c r="RHE18" i="52"/>
  <c r="RHD18" i="52"/>
  <c r="RHC18" i="52"/>
  <c r="RHB18" i="52"/>
  <c r="RHA18" i="52"/>
  <c r="RGZ18" i="52"/>
  <c r="RGY18" i="52"/>
  <c r="RGX18" i="52"/>
  <c r="RGW18" i="52"/>
  <c r="RGV18" i="52"/>
  <c r="RGU18" i="52"/>
  <c r="RGT18" i="52"/>
  <c r="RGS18" i="52"/>
  <c r="RGR18" i="52"/>
  <c r="RGQ18" i="52"/>
  <c r="RGP18" i="52"/>
  <c r="RGO18" i="52"/>
  <c r="RGN18" i="52"/>
  <c r="RGM18" i="52"/>
  <c r="RGL18" i="52"/>
  <c r="RGK18" i="52"/>
  <c r="RGJ18" i="52"/>
  <c r="RGI18" i="52"/>
  <c r="RGH18" i="52"/>
  <c r="RGG18" i="52"/>
  <c r="RGF18" i="52"/>
  <c r="RGE18" i="52"/>
  <c r="RGD18" i="52"/>
  <c r="RGC18" i="52"/>
  <c r="RGB18" i="52"/>
  <c r="RGA18" i="52"/>
  <c r="RFZ18" i="52"/>
  <c r="RFY18" i="52"/>
  <c r="RFX18" i="52"/>
  <c r="RFW18" i="52"/>
  <c r="RFV18" i="52"/>
  <c r="RFU18" i="52"/>
  <c r="RFT18" i="52"/>
  <c r="RFS18" i="52"/>
  <c r="RFR18" i="52"/>
  <c r="RFQ18" i="52"/>
  <c r="RFP18" i="52"/>
  <c r="RFO18" i="52"/>
  <c r="RFN18" i="52"/>
  <c r="RFM18" i="52"/>
  <c r="RFL18" i="52"/>
  <c r="RFK18" i="52"/>
  <c r="RFJ18" i="52"/>
  <c r="RFI18" i="52"/>
  <c r="RFH18" i="52"/>
  <c r="RFG18" i="52"/>
  <c r="RFF18" i="52"/>
  <c r="RFE18" i="52"/>
  <c r="RFD18" i="52"/>
  <c r="RFC18" i="52"/>
  <c r="RFB18" i="52"/>
  <c r="RFA18" i="52"/>
  <c r="REZ18" i="52"/>
  <c r="REY18" i="52"/>
  <c r="REX18" i="52"/>
  <c r="REW18" i="52"/>
  <c r="REV18" i="52"/>
  <c r="REU18" i="52"/>
  <c r="RET18" i="52"/>
  <c r="RES18" i="52"/>
  <c r="RER18" i="52"/>
  <c r="REQ18" i="52"/>
  <c r="REP18" i="52"/>
  <c r="REO18" i="52"/>
  <c r="REN18" i="52"/>
  <c r="REM18" i="52"/>
  <c r="REL18" i="52"/>
  <c r="REK18" i="52"/>
  <c r="REJ18" i="52"/>
  <c r="REI18" i="52"/>
  <c r="REH18" i="52"/>
  <c r="REG18" i="52"/>
  <c r="REF18" i="52"/>
  <c r="REE18" i="52"/>
  <c r="RED18" i="52"/>
  <c r="REC18" i="52"/>
  <c r="REB18" i="52"/>
  <c r="REA18" i="52"/>
  <c r="RDZ18" i="52"/>
  <c r="RDY18" i="52"/>
  <c r="RDX18" i="52"/>
  <c r="RDW18" i="52"/>
  <c r="RDV18" i="52"/>
  <c r="RDU18" i="52"/>
  <c r="RDT18" i="52"/>
  <c r="RDS18" i="52"/>
  <c r="RDR18" i="52"/>
  <c r="RDQ18" i="52"/>
  <c r="RDP18" i="52"/>
  <c r="RDO18" i="52"/>
  <c r="RDN18" i="52"/>
  <c r="RDM18" i="52"/>
  <c r="RDL18" i="52"/>
  <c r="RDK18" i="52"/>
  <c r="RDJ18" i="52"/>
  <c r="RDI18" i="52"/>
  <c r="RDH18" i="52"/>
  <c r="RDG18" i="52"/>
  <c r="RDF18" i="52"/>
  <c r="RDE18" i="52"/>
  <c r="RDD18" i="52"/>
  <c r="RDC18" i="52"/>
  <c r="RDB18" i="52"/>
  <c r="RDA18" i="52"/>
  <c r="RCZ18" i="52"/>
  <c r="RCY18" i="52"/>
  <c r="RCX18" i="52"/>
  <c r="RCW18" i="52"/>
  <c r="RCV18" i="52"/>
  <c r="RCU18" i="52"/>
  <c r="RCT18" i="52"/>
  <c r="RCS18" i="52"/>
  <c r="RCR18" i="52"/>
  <c r="RCQ18" i="52"/>
  <c r="RCP18" i="52"/>
  <c r="RCO18" i="52"/>
  <c r="RCN18" i="52"/>
  <c r="RCM18" i="52"/>
  <c r="RCL18" i="52"/>
  <c r="RCK18" i="52"/>
  <c r="RCJ18" i="52"/>
  <c r="RCI18" i="52"/>
  <c r="RCH18" i="52"/>
  <c r="RCG18" i="52"/>
  <c r="RCF18" i="52"/>
  <c r="RCE18" i="52"/>
  <c r="RCD18" i="52"/>
  <c r="RCC18" i="52"/>
  <c r="RCB18" i="52"/>
  <c r="RCA18" i="52"/>
  <c r="RBZ18" i="52"/>
  <c r="RBY18" i="52"/>
  <c r="RBX18" i="52"/>
  <c r="RBW18" i="52"/>
  <c r="RBV18" i="52"/>
  <c r="RBU18" i="52"/>
  <c r="RBT18" i="52"/>
  <c r="RBS18" i="52"/>
  <c r="RBR18" i="52"/>
  <c r="RBQ18" i="52"/>
  <c r="RBP18" i="52"/>
  <c r="RBO18" i="52"/>
  <c r="RBN18" i="52"/>
  <c r="RBM18" i="52"/>
  <c r="RBL18" i="52"/>
  <c r="RBK18" i="52"/>
  <c r="RBJ18" i="52"/>
  <c r="RBI18" i="52"/>
  <c r="RBH18" i="52"/>
  <c r="RBG18" i="52"/>
  <c r="RBF18" i="52"/>
  <c r="RBE18" i="52"/>
  <c r="RBD18" i="52"/>
  <c r="RBC18" i="52"/>
  <c r="RBB18" i="52"/>
  <c r="RBA18" i="52"/>
  <c r="RAZ18" i="52"/>
  <c r="RAY18" i="52"/>
  <c r="RAX18" i="52"/>
  <c r="RAW18" i="52"/>
  <c r="RAV18" i="52"/>
  <c r="RAU18" i="52"/>
  <c r="RAT18" i="52"/>
  <c r="RAS18" i="52"/>
  <c r="RAR18" i="52"/>
  <c r="RAQ18" i="52"/>
  <c r="RAP18" i="52"/>
  <c r="RAO18" i="52"/>
  <c r="RAN18" i="52"/>
  <c r="RAM18" i="52"/>
  <c r="RAL18" i="52"/>
  <c r="RAK18" i="52"/>
  <c r="RAJ18" i="52"/>
  <c r="RAI18" i="52"/>
  <c r="RAH18" i="52"/>
  <c r="RAG18" i="52"/>
  <c r="RAF18" i="52"/>
  <c r="RAE18" i="52"/>
  <c r="RAD18" i="52"/>
  <c r="RAC18" i="52"/>
  <c r="RAB18" i="52"/>
  <c r="RAA18" i="52"/>
  <c r="QZZ18" i="52"/>
  <c r="QZY18" i="52"/>
  <c r="QZX18" i="52"/>
  <c r="QZW18" i="52"/>
  <c r="QZV18" i="52"/>
  <c r="QZU18" i="52"/>
  <c r="QZT18" i="52"/>
  <c r="QZS18" i="52"/>
  <c r="QZR18" i="52"/>
  <c r="QZQ18" i="52"/>
  <c r="QZP18" i="52"/>
  <c r="QZO18" i="52"/>
  <c r="QZN18" i="52"/>
  <c r="QZM18" i="52"/>
  <c r="QZL18" i="52"/>
  <c r="QZK18" i="52"/>
  <c r="QZJ18" i="52"/>
  <c r="QZI18" i="52"/>
  <c r="QZH18" i="52"/>
  <c r="QZG18" i="52"/>
  <c r="QZF18" i="52"/>
  <c r="QZE18" i="52"/>
  <c r="QZD18" i="52"/>
  <c r="QZC18" i="52"/>
  <c r="QZB18" i="52"/>
  <c r="QZA18" i="52"/>
  <c r="QYZ18" i="52"/>
  <c r="QYY18" i="52"/>
  <c r="QYX18" i="52"/>
  <c r="QYW18" i="52"/>
  <c r="QYV18" i="52"/>
  <c r="QYU18" i="52"/>
  <c r="QYT18" i="52"/>
  <c r="QYS18" i="52"/>
  <c r="QYR18" i="52"/>
  <c r="QYQ18" i="52"/>
  <c r="QYP18" i="52"/>
  <c r="QYO18" i="52"/>
  <c r="QYN18" i="52"/>
  <c r="QYM18" i="52"/>
  <c r="QYL18" i="52"/>
  <c r="QYK18" i="52"/>
  <c r="QYJ18" i="52"/>
  <c r="QYI18" i="52"/>
  <c r="QYH18" i="52"/>
  <c r="QYG18" i="52"/>
  <c r="QYF18" i="52"/>
  <c r="QYE18" i="52"/>
  <c r="QYD18" i="52"/>
  <c r="QYC18" i="52"/>
  <c r="QYB18" i="52"/>
  <c r="QYA18" i="52"/>
  <c r="QXZ18" i="52"/>
  <c r="QXY18" i="52"/>
  <c r="QXX18" i="52"/>
  <c r="QXW18" i="52"/>
  <c r="QXV18" i="52"/>
  <c r="QXU18" i="52"/>
  <c r="QXT18" i="52"/>
  <c r="QXS18" i="52"/>
  <c r="QXR18" i="52"/>
  <c r="QXQ18" i="52"/>
  <c r="QXP18" i="52"/>
  <c r="QXO18" i="52"/>
  <c r="QXN18" i="52"/>
  <c r="QXM18" i="52"/>
  <c r="QXL18" i="52"/>
  <c r="QXK18" i="52"/>
  <c r="QXJ18" i="52"/>
  <c r="QXI18" i="52"/>
  <c r="QXH18" i="52"/>
  <c r="QXG18" i="52"/>
  <c r="QXF18" i="52"/>
  <c r="QXE18" i="52"/>
  <c r="QXD18" i="52"/>
  <c r="QXC18" i="52"/>
  <c r="QXB18" i="52"/>
  <c r="QXA18" i="52"/>
  <c r="QWZ18" i="52"/>
  <c r="QWY18" i="52"/>
  <c r="QWX18" i="52"/>
  <c r="QWW18" i="52"/>
  <c r="QWV18" i="52"/>
  <c r="QWU18" i="52"/>
  <c r="QWT18" i="52"/>
  <c r="QWS18" i="52"/>
  <c r="QWR18" i="52"/>
  <c r="QWQ18" i="52"/>
  <c r="QWP18" i="52"/>
  <c r="QWO18" i="52"/>
  <c r="QWN18" i="52"/>
  <c r="QWM18" i="52"/>
  <c r="QWL18" i="52"/>
  <c r="QWK18" i="52"/>
  <c r="QWJ18" i="52"/>
  <c r="QWI18" i="52"/>
  <c r="QWH18" i="52"/>
  <c r="QWG18" i="52"/>
  <c r="QWF18" i="52"/>
  <c r="QWE18" i="52"/>
  <c r="QWD18" i="52"/>
  <c r="QWC18" i="52"/>
  <c r="QWB18" i="52"/>
  <c r="QWA18" i="52"/>
  <c r="QVZ18" i="52"/>
  <c r="QVY18" i="52"/>
  <c r="QVX18" i="52"/>
  <c r="QVW18" i="52"/>
  <c r="QVV18" i="52"/>
  <c r="QVU18" i="52"/>
  <c r="QVT18" i="52"/>
  <c r="QVS18" i="52"/>
  <c r="QVR18" i="52"/>
  <c r="QVQ18" i="52"/>
  <c r="QVP18" i="52"/>
  <c r="QVO18" i="52"/>
  <c r="QVN18" i="52"/>
  <c r="QVM18" i="52"/>
  <c r="QVL18" i="52"/>
  <c r="QVK18" i="52"/>
  <c r="QVJ18" i="52"/>
  <c r="QVI18" i="52"/>
  <c r="QVH18" i="52"/>
  <c r="QVG18" i="52"/>
  <c r="QVF18" i="52"/>
  <c r="QVE18" i="52"/>
  <c r="QVD18" i="52"/>
  <c r="QVC18" i="52"/>
  <c r="QVB18" i="52"/>
  <c r="QVA18" i="52"/>
  <c r="QUZ18" i="52"/>
  <c r="QUY18" i="52"/>
  <c r="QUX18" i="52"/>
  <c r="QUW18" i="52"/>
  <c r="QUV18" i="52"/>
  <c r="QUU18" i="52"/>
  <c r="QUT18" i="52"/>
  <c r="QUS18" i="52"/>
  <c r="QUR18" i="52"/>
  <c r="QUQ18" i="52"/>
  <c r="QUP18" i="52"/>
  <c r="QUO18" i="52"/>
  <c r="QUN18" i="52"/>
  <c r="QUM18" i="52"/>
  <c r="QUL18" i="52"/>
  <c r="QUK18" i="52"/>
  <c r="QUJ18" i="52"/>
  <c r="QUI18" i="52"/>
  <c r="QUH18" i="52"/>
  <c r="QUG18" i="52"/>
  <c r="QUF18" i="52"/>
  <c r="QUE18" i="52"/>
  <c r="QUD18" i="52"/>
  <c r="QUC18" i="52"/>
  <c r="QUB18" i="52"/>
  <c r="QUA18" i="52"/>
  <c r="QTZ18" i="52"/>
  <c r="QTY18" i="52"/>
  <c r="QTX18" i="52"/>
  <c r="QTW18" i="52"/>
  <c r="QTV18" i="52"/>
  <c r="QTU18" i="52"/>
  <c r="QTT18" i="52"/>
  <c r="QTS18" i="52"/>
  <c r="QTR18" i="52"/>
  <c r="QTQ18" i="52"/>
  <c r="QTP18" i="52"/>
  <c r="QTO18" i="52"/>
  <c r="QTN18" i="52"/>
  <c r="QTM18" i="52"/>
  <c r="QTL18" i="52"/>
  <c r="QTK18" i="52"/>
  <c r="QTJ18" i="52"/>
  <c r="QTI18" i="52"/>
  <c r="QTH18" i="52"/>
  <c r="QTG18" i="52"/>
  <c r="QTF18" i="52"/>
  <c r="QTE18" i="52"/>
  <c r="QTD18" i="52"/>
  <c r="QTC18" i="52"/>
  <c r="QTB18" i="52"/>
  <c r="QTA18" i="52"/>
  <c r="QSZ18" i="52"/>
  <c r="QSY18" i="52"/>
  <c r="QSX18" i="52"/>
  <c r="QSW18" i="52"/>
  <c r="QSV18" i="52"/>
  <c r="QSU18" i="52"/>
  <c r="QST18" i="52"/>
  <c r="QSS18" i="52"/>
  <c r="QSR18" i="52"/>
  <c r="QSQ18" i="52"/>
  <c r="QSP18" i="52"/>
  <c r="QSO18" i="52"/>
  <c r="QSN18" i="52"/>
  <c r="QSM18" i="52"/>
  <c r="QSL18" i="52"/>
  <c r="QSK18" i="52"/>
  <c r="QSJ18" i="52"/>
  <c r="QSI18" i="52"/>
  <c r="QSH18" i="52"/>
  <c r="QSG18" i="52"/>
  <c r="QSF18" i="52"/>
  <c r="QSE18" i="52"/>
  <c r="QSD18" i="52"/>
  <c r="QSC18" i="52"/>
  <c r="QSB18" i="52"/>
  <c r="QSA18" i="52"/>
  <c r="QRZ18" i="52"/>
  <c r="QRY18" i="52"/>
  <c r="QRX18" i="52"/>
  <c r="QRW18" i="52"/>
  <c r="QRV18" i="52"/>
  <c r="QRU18" i="52"/>
  <c r="QRT18" i="52"/>
  <c r="QRS18" i="52"/>
  <c r="QRR18" i="52"/>
  <c r="QRQ18" i="52"/>
  <c r="QRP18" i="52"/>
  <c r="QRO18" i="52"/>
  <c r="QRN18" i="52"/>
  <c r="QRM18" i="52"/>
  <c r="QRL18" i="52"/>
  <c r="QRK18" i="52"/>
  <c r="QRJ18" i="52"/>
  <c r="QRI18" i="52"/>
  <c r="QRH18" i="52"/>
  <c r="QRG18" i="52"/>
  <c r="QRF18" i="52"/>
  <c r="QRE18" i="52"/>
  <c r="QRD18" i="52"/>
  <c r="QRC18" i="52"/>
  <c r="QRB18" i="52"/>
  <c r="QRA18" i="52"/>
  <c r="QQZ18" i="52"/>
  <c r="QQY18" i="52"/>
  <c r="QQX18" i="52"/>
  <c r="QQW18" i="52"/>
  <c r="QQV18" i="52"/>
  <c r="QQU18" i="52"/>
  <c r="QQT18" i="52"/>
  <c r="QQS18" i="52"/>
  <c r="QQR18" i="52"/>
  <c r="QQQ18" i="52"/>
  <c r="QQP18" i="52"/>
  <c r="QQO18" i="52"/>
  <c r="QQN18" i="52"/>
  <c r="QQM18" i="52"/>
  <c r="QQL18" i="52"/>
  <c r="QQK18" i="52"/>
  <c r="QQJ18" i="52"/>
  <c r="QQI18" i="52"/>
  <c r="QQH18" i="52"/>
  <c r="QQG18" i="52"/>
  <c r="QQF18" i="52"/>
  <c r="QQE18" i="52"/>
  <c r="QQD18" i="52"/>
  <c r="QQC18" i="52"/>
  <c r="QQB18" i="52"/>
  <c r="QQA18" i="52"/>
  <c r="QPZ18" i="52"/>
  <c r="QPY18" i="52"/>
  <c r="QPX18" i="52"/>
  <c r="QPW18" i="52"/>
  <c r="QPV18" i="52"/>
  <c r="QPU18" i="52"/>
  <c r="QPT18" i="52"/>
  <c r="QPS18" i="52"/>
  <c r="QPR18" i="52"/>
  <c r="QPQ18" i="52"/>
  <c r="QPP18" i="52"/>
  <c r="QPO18" i="52"/>
  <c r="QPN18" i="52"/>
  <c r="QPM18" i="52"/>
  <c r="QPL18" i="52"/>
  <c r="QPK18" i="52"/>
  <c r="QPJ18" i="52"/>
  <c r="QPI18" i="52"/>
  <c r="QPH18" i="52"/>
  <c r="QPG18" i="52"/>
  <c r="QPF18" i="52"/>
  <c r="QPE18" i="52"/>
  <c r="QPD18" i="52"/>
  <c r="QPC18" i="52"/>
  <c r="QPB18" i="52"/>
  <c r="QPA18" i="52"/>
  <c r="QOZ18" i="52"/>
  <c r="QOY18" i="52"/>
  <c r="QOX18" i="52"/>
  <c r="QOW18" i="52"/>
  <c r="QOV18" i="52"/>
  <c r="QOU18" i="52"/>
  <c r="QOT18" i="52"/>
  <c r="QOS18" i="52"/>
  <c r="QOR18" i="52"/>
  <c r="QOQ18" i="52"/>
  <c r="QOP18" i="52"/>
  <c r="QOO18" i="52"/>
  <c r="QON18" i="52"/>
  <c r="QOM18" i="52"/>
  <c r="QOL18" i="52"/>
  <c r="QOK18" i="52"/>
  <c r="QOJ18" i="52"/>
  <c r="QOI18" i="52"/>
  <c r="QOH18" i="52"/>
  <c r="QOG18" i="52"/>
  <c r="QOF18" i="52"/>
  <c r="QOE18" i="52"/>
  <c r="QOD18" i="52"/>
  <c r="QOC18" i="52"/>
  <c r="QOB18" i="52"/>
  <c r="QOA18" i="52"/>
  <c r="QNZ18" i="52"/>
  <c r="QNY18" i="52"/>
  <c r="QNX18" i="52"/>
  <c r="QNW18" i="52"/>
  <c r="QNV18" i="52"/>
  <c r="QNU18" i="52"/>
  <c r="QNT18" i="52"/>
  <c r="QNS18" i="52"/>
  <c r="QNR18" i="52"/>
  <c r="QNQ18" i="52"/>
  <c r="QNP18" i="52"/>
  <c r="QNO18" i="52"/>
  <c r="QNN18" i="52"/>
  <c r="QNM18" i="52"/>
  <c r="QNL18" i="52"/>
  <c r="QNK18" i="52"/>
  <c r="QNJ18" i="52"/>
  <c r="QNI18" i="52"/>
  <c r="QNH18" i="52"/>
  <c r="QNG18" i="52"/>
  <c r="QNF18" i="52"/>
  <c r="QNE18" i="52"/>
  <c r="QND18" i="52"/>
  <c r="QNC18" i="52"/>
  <c r="QNB18" i="52"/>
  <c r="QNA18" i="52"/>
  <c r="QMZ18" i="52"/>
  <c r="QMY18" i="52"/>
  <c r="QMX18" i="52"/>
  <c r="QMW18" i="52"/>
  <c r="QMV18" i="52"/>
  <c r="QMU18" i="52"/>
  <c r="QMT18" i="52"/>
  <c r="QMS18" i="52"/>
  <c r="QMR18" i="52"/>
  <c r="QMQ18" i="52"/>
  <c r="QMP18" i="52"/>
  <c r="QMO18" i="52"/>
  <c r="QMN18" i="52"/>
  <c r="QMM18" i="52"/>
  <c r="QML18" i="52"/>
  <c r="QMK18" i="52"/>
  <c r="QMJ18" i="52"/>
  <c r="QMI18" i="52"/>
  <c r="QMH18" i="52"/>
  <c r="QMG18" i="52"/>
  <c r="QMF18" i="52"/>
  <c r="QME18" i="52"/>
  <c r="QMD18" i="52"/>
  <c r="QMC18" i="52"/>
  <c r="QMB18" i="52"/>
  <c r="QMA18" i="52"/>
  <c r="QLZ18" i="52"/>
  <c r="QLY18" i="52"/>
  <c r="QLX18" i="52"/>
  <c r="QLW18" i="52"/>
  <c r="QLV18" i="52"/>
  <c r="QLU18" i="52"/>
  <c r="QLT18" i="52"/>
  <c r="QLS18" i="52"/>
  <c r="QLR18" i="52"/>
  <c r="QLQ18" i="52"/>
  <c r="QLP18" i="52"/>
  <c r="QLO18" i="52"/>
  <c r="QLN18" i="52"/>
  <c r="QLM18" i="52"/>
  <c r="QLL18" i="52"/>
  <c r="QLK18" i="52"/>
  <c r="QLJ18" i="52"/>
  <c r="QLI18" i="52"/>
  <c r="QLH18" i="52"/>
  <c r="QLG18" i="52"/>
  <c r="QLF18" i="52"/>
  <c r="QLE18" i="52"/>
  <c r="QLD18" i="52"/>
  <c r="QLC18" i="52"/>
  <c r="QLB18" i="52"/>
  <c r="QLA18" i="52"/>
  <c r="QKZ18" i="52"/>
  <c r="QKY18" i="52"/>
  <c r="QKX18" i="52"/>
  <c r="QKW18" i="52"/>
  <c r="QKV18" i="52"/>
  <c r="QKU18" i="52"/>
  <c r="QKT18" i="52"/>
  <c r="QKS18" i="52"/>
  <c r="QKR18" i="52"/>
  <c r="QKQ18" i="52"/>
  <c r="QKP18" i="52"/>
  <c r="QKO18" i="52"/>
  <c r="QKN18" i="52"/>
  <c r="QKM18" i="52"/>
  <c r="QKL18" i="52"/>
  <c r="QKK18" i="52"/>
  <c r="QKJ18" i="52"/>
  <c r="QKI18" i="52"/>
  <c r="QKH18" i="52"/>
  <c r="QKG18" i="52"/>
  <c r="QKF18" i="52"/>
  <c r="QKE18" i="52"/>
  <c r="QKD18" i="52"/>
  <c r="QKC18" i="52"/>
  <c r="QKB18" i="52"/>
  <c r="QKA18" i="52"/>
  <c r="QJZ18" i="52"/>
  <c r="QJY18" i="52"/>
  <c r="QJX18" i="52"/>
  <c r="QJW18" i="52"/>
  <c r="QJV18" i="52"/>
  <c r="QJU18" i="52"/>
  <c r="QJT18" i="52"/>
  <c r="QJS18" i="52"/>
  <c r="QJR18" i="52"/>
  <c r="QJQ18" i="52"/>
  <c r="QJP18" i="52"/>
  <c r="QJO18" i="52"/>
  <c r="QJN18" i="52"/>
  <c r="QJM18" i="52"/>
  <c r="QJL18" i="52"/>
  <c r="QJK18" i="52"/>
  <c r="QJJ18" i="52"/>
  <c r="QJI18" i="52"/>
  <c r="QJH18" i="52"/>
  <c r="QJG18" i="52"/>
  <c r="QJF18" i="52"/>
  <c r="QJE18" i="52"/>
  <c r="QJD18" i="52"/>
  <c r="QJC18" i="52"/>
  <c r="QJB18" i="52"/>
  <c r="QJA18" i="52"/>
  <c r="QIZ18" i="52"/>
  <c r="QIY18" i="52"/>
  <c r="QIX18" i="52"/>
  <c r="QIW18" i="52"/>
  <c r="QIV18" i="52"/>
  <c r="QIU18" i="52"/>
  <c r="QIT18" i="52"/>
  <c r="QIS18" i="52"/>
  <c r="QIR18" i="52"/>
  <c r="QIQ18" i="52"/>
  <c r="QIP18" i="52"/>
  <c r="QIO18" i="52"/>
  <c r="QIN18" i="52"/>
  <c r="QIM18" i="52"/>
  <c r="QIL18" i="52"/>
  <c r="QIK18" i="52"/>
  <c r="QIJ18" i="52"/>
  <c r="QII18" i="52"/>
  <c r="QIH18" i="52"/>
  <c r="QIG18" i="52"/>
  <c r="QIF18" i="52"/>
  <c r="QIE18" i="52"/>
  <c r="QID18" i="52"/>
  <c r="QIC18" i="52"/>
  <c r="QIB18" i="52"/>
  <c r="QIA18" i="52"/>
  <c r="QHZ18" i="52"/>
  <c r="QHY18" i="52"/>
  <c r="QHX18" i="52"/>
  <c r="QHW18" i="52"/>
  <c r="QHV18" i="52"/>
  <c r="QHU18" i="52"/>
  <c r="QHT18" i="52"/>
  <c r="QHS18" i="52"/>
  <c r="QHR18" i="52"/>
  <c r="QHQ18" i="52"/>
  <c r="QHP18" i="52"/>
  <c r="QHO18" i="52"/>
  <c r="QHN18" i="52"/>
  <c r="QHM18" i="52"/>
  <c r="QHL18" i="52"/>
  <c r="QHK18" i="52"/>
  <c r="QHJ18" i="52"/>
  <c r="QHI18" i="52"/>
  <c r="QHH18" i="52"/>
  <c r="QHG18" i="52"/>
  <c r="QHF18" i="52"/>
  <c r="QHE18" i="52"/>
  <c r="QHD18" i="52"/>
  <c r="QHC18" i="52"/>
  <c r="QHB18" i="52"/>
  <c r="QHA18" i="52"/>
  <c r="QGZ18" i="52"/>
  <c r="QGY18" i="52"/>
  <c r="QGX18" i="52"/>
  <c r="QGW18" i="52"/>
  <c r="QGV18" i="52"/>
  <c r="QGU18" i="52"/>
  <c r="QGT18" i="52"/>
  <c r="QGS18" i="52"/>
  <c r="QGR18" i="52"/>
  <c r="QGQ18" i="52"/>
  <c r="QGP18" i="52"/>
  <c r="QGO18" i="52"/>
  <c r="QGN18" i="52"/>
  <c r="QGM18" i="52"/>
  <c r="QGL18" i="52"/>
  <c r="QGK18" i="52"/>
  <c r="QGJ18" i="52"/>
  <c r="QGI18" i="52"/>
  <c r="QGH18" i="52"/>
  <c r="QGG18" i="52"/>
  <c r="QGF18" i="52"/>
  <c r="QGE18" i="52"/>
  <c r="QGD18" i="52"/>
  <c r="QGC18" i="52"/>
  <c r="QGB18" i="52"/>
  <c r="QGA18" i="52"/>
  <c r="QFZ18" i="52"/>
  <c r="QFY18" i="52"/>
  <c r="QFX18" i="52"/>
  <c r="QFW18" i="52"/>
  <c r="QFV18" i="52"/>
  <c r="QFU18" i="52"/>
  <c r="QFT18" i="52"/>
  <c r="QFS18" i="52"/>
  <c r="QFR18" i="52"/>
  <c r="QFQ18" i="52"/>
  <c r="QFP18" i="52"/>
  <c r="QFO18" i="52"/>
  <c r="QFN18" i="52"/>
  <c r="QFM18" i="52"/>
  <c r="QFL18" i="52"/>
  <c r="QFK18" i="52"/>
  <c r="QFJ18" i="52"/>
  <c r="QFI18" i="52"/>
  <c r="QFH18" i="52"/>
  <c r="QFG18" i="52"/>
  <c r="QFF18" i="52"/>
  <c r="QFE18" i="52"/>
  <c r="QFD18" i="52"/>
  <c r="QFC18" i="52"/>
  <c r="QFB18" i="52"/>
  <c r="QFA18" i="52"/>
  <c r="QEZ18" i="52"/>
  <c r="QEY18" i="52"/>
  <c r="QEX18" i="52"/>
  <c r="QEW18" i="52"/>
  <c r="QEV18" i="52"/>
  <c r="QEU18" i="52"/>
  <c r="QET18" i="52"/>
  <c r="QES18" i="52"/>
  <c r="QER18" i="52"/>
  <c r="QEQ18" i="52"/>
  <c r="QEP18" i="52"/>
  <c r="QEO18" i="52"/>
  <c r="QEN18" i="52"/>
  <c r="QEM18" i="52"/>
  <c r="QEL18" i="52"/>
  <c r="QEK18" i="52"/>
  <c r="QEJ18" i="52"/>
  <c r="QEI18" i="52"/>
  <c r="QEH18" i="52"/>
  <c r="QEG18" i="52"/>
  <c r="QEF18" i="52"/>
  <c r="QEE18" i="52"/>
  <c r="QED18" i="52"/>
  <c r="QEC18" i="52"/>
  <c r="QEB18" i="52"/>
  <c r="QEA18" i="52"/>
  <c r="QDZ18" i="52"/>
  <c r="QDY18" i="52"/>
  <c r="QDX18" i="52"/>
  <c r="QDW18" i="52"/>
  <c r="QDV18" i="52"/>
  <c r="QDU18" i="52"/>
  <c r="QDT18" i="52"/>
  <c r="QDS18" i="52"/>
  <c r="QDR18" i="52"/>
  <c r="QDQ18" i="52"/>
  <c r="QDP18" i="52"/>
  <c r="QDO18" i="52"/>
  <c r="QDN18" i="52"/>
  <c r="QDM18" i="52"/>
  <c r="QDL18" i="52"/>
  <c r="QDK18" i="52"/>
  <c r="QDJ18" i="52"/>
  <c r="QDI18" i="52"/>
  <c r="QDH18" i="52"/>
  <c r="QDG18" i="52"/>
  <c r="QDF18" i="52"/>
  <c r="QDE18" i="52"/>
  <c r="QDD18" i="52"/>
  <c r="QDC18" i="52"/>
  <c r="QDB18" i="52"/>
  <c r="QDA18" i="52"/>
  <c r="QCZ18" i="52"/>
  <c r="QCY18" i="52"/>
  <c r="QCX18" i="52"/>
  <c r="QCW18" i="52"/>
  <c r="QCV18" i="52"/>
  <c r="QCU18" i="52"/>
  <c r="QCT18" i="52"/>
  <c r="QCS18" i="52"/>
  <c r="QCR18" i="52"/>
  <c r="QCQ18" i="52"/>
  <c r="QCP18" i="52"/>
  <c r="QCO18" i="52"/>
  <c r="QCN18" i="52"/>
  <c r="QCM18" i="52"/>
  <c r="QCL18" i="52"/>
  <c r="QCK18" i="52"/>
  <c r="QCJ18" i="52"/>
  <c r="QCI18" i="52"/>
  <c r="QCH18" i="52"/>
  <c r="QCG18" i="52"/>
  <c r="QCF18" i="52"/>
  <c r="QCE18" i="52"/>
  <c r="QCD18" i="52"/>
  <c r="QCC18" i="52"/>
  <c r="QCB18" i="52"/>
  <c r="QCA18" i="52"/>
  <c r="QBZ18" i="52"/>
  <c r="QBY18" i="52"/>
  <c r="QBX18" i="52"/>
  <c r="QBW18" i="52"/>
  <c r="QBV18" i="52"/>
  <c r="QBU18" i="52"/>
  <c r="QBT18" i="52"/>
  <c r="QBS18" i="52"/>
  <c r="QBR18" i="52"/>
  <c r="QBQ18" i="52"/>
  <c r="QBP18" i="52"/>
  <c r="QBO18" i="52"/>
  <c r="QBN18" i="52"/>
  <c r="QBM18" i="52"/>
  <c r="QBL18" i="52"/>
  <c r="QBK18" i="52"/>
  <c r="QBJ18" i="52"/>
  <c r="QBI18" i="52"/>
  <c r="QBH18" i="52"/>
  <c r="QBG18" i="52"/>
  <c r="QBF18" i="52"/>
  <c r="QBE18" i="52"/>
  <c r="QBD18" i="52"/>
  <c r="QBC18" i="52"/>
  <c r="QBB18" i="52"/>
  <c r="QBA18" i="52"/>
  <c r="QAZ18" i="52"/>
  <c r="QAY18" i="52"/>
  <c r="QAX18" i="52"/>
  <c r="QAW18" i="52"/>
  <c r="QAV18" i="52"/>
  <c r="QAU18" i="52"/>
  <c r="QAT18" i="52"/>
  <c r="QAS18" i="52"/>
  <c r="QAR18" i="52"/>
  <c r="QAQ18" i="52"/>
  <c r="QAP18" i="52"/>
  <c r="QAO18" i="52"/>
  <c r="QAN18" i="52"/>
  <c r="QAM18" i="52"/>
  <c r="QAL18" i="52"/>
  <c r="QAK18" i="52"/>
  <c r="QAJ18" i="52"/>
  <c r="QAI18" i="52"/>
  <c r="QAH18" i="52"/>
  <c r="QAG18" i="52"/>
  <c r="QAF18" i="52"/>
  <c r="QAE18" i="52"/>
  <c r="QAD18" i="52"/>
  <c r="QAC18" i="52"/>
  <c r="QAB18" i="52"/>
  <c r="QAA18" i="52"/>
  <c r="PZZ18" i="52"/>
  <c r="PZY18" i="52"/>
  <c r="PZX18" i="52"/>
  <c r="PZW18" i="52"/>
  <c r="PZV18" i="52"/>
  <c r="PZU18" i="52"/>
  <c r="PZT18" i="52"/>
  <c r="PZS18" i="52"/>
  <c r="PZR18" i="52"/>
  <c r="PZQ18" i="52"/>
  <c r="PZP18" i="52"/>
  <c r="PZO18" i="52"/>
  <c r="PZN18" i="52"/>
  <c r="PZM18" i="52"/>
  <c r="PZL18" i="52"/>
  <c r="PZK18" i="52"/>
  <c r="PZJ18" i="52"/>
  <c r="PZI18" i="52"/>
  <c r="PZH18" i="52"/>
  <c r="PZG18" i="52"/>
  <c r="PZF18" i="52"/>
  <c r="PZE18" i="52"/>
  <c r="PZD18" i="52"/>
  <c r="PZC18" i="52"/>
  <c r="PZB18" i="52"/>
  <c r="PZA18" i="52"/>
  <c r="PYZ18" i="52"/>
  <c r="PYY18" i="52"/>
  <c r="PYX18" i="52"/>
  <c r="PYW18" i="52"/>
  <c r="PYV18" i="52"/>
  <c r="PYU18" i="52"/>
  <c r="PYT18" i="52"/>
  <c r="PYS18" i="52"/>
  <c r="PYR18" i="52"/>
  <c r="PYQ18" i="52"/>
  <c r="PYP18" i="52"/>
  <c r="PYO18" i="52"/>
  <c r="PYN18" i="52"/>
  <c r="PYM18" i="52"/>
  <c r="PYL18" i="52"/>
  <c r="PYK18" i="52"/>
  <c r="PYJ18" i="52"/>
  <c r="PYI18" i="52"/>
  <c r="PYH18" i="52"/>
  <c r="PYG18" i="52"/>
  <c r="PYF18" i="52"/>
  <c r="PYE18" i="52"/>
  <c r="PYD18" i="52"/>
  <c r="PYC18" i="52"/>
  <c r="PYB18" i="52"/>
  <c r="PYA18" i="52"/>
  <c r="PXZ18" i="52"/>
  <c r="PXY18" i="52"/>
  <c r="PXX18" i="52"/>
  <c r="PXW18" i="52"/>
  <c r="PXV18" i="52"/>
  <c r="PXU18" i="52"/>
  <c r="PXT18" i="52"/>
  <c r="PXS18" i="52"/>
  <c r="PXR18" i="52"/>
  <c r="PXQ18" i="52"/>
  <c r="PXP18" i="52"/>
  <c r="PXO18" i="52"/>
  <c r="PXN18" i="52"/>
  <c r="PXM18" i="52"/>
  <c r="PXL18" i="52"/>
  <c r="PXK18" i="52"/>
  <c r="PXJ18" i="52"/>
  <c r="PXI18" i="52"/>
  <c r="PXH18" i="52"/>
  <c r="PXG18" i="52"/>
  <c r="PXF18" i="52"/>
  <c r="PXE18" i="52"/>
  <c r="PXD18" i="52"/>
  <c r="PXC18" i="52"/>
  <c r="PXB18" i="52"/>
  <c r="PXA18" i="52"/>
  <c r="PWZ18" i="52"/>
  <c r="PWY18" i="52"/>
  <c r="PWX18" i="52"/>
  <c r="PWW18" i="52"/>
  <c r="PWV18" i="52"/>
  <c r="PWU18" i="52"/>
  <c r="PWT18" i="52"/>
  <c r="PWS18" i="52"/>
  <c r="PWR18" i="52"/>
  <c r="PWQ18" i="52"/>
  <c r="PWP18" i="52"/>
  <c r="PWO18" i="52"/>
  <c r="PWN18" i="52"/>
  <c r="PWM18" i="52"/>
  <c r="PWL18" i="52"/>
  <c r="PWK18" i="52"/>
  <c r="PWJ18" i="52"/>
  <c r="PWI18" i="52"/>
  <c r="PWH18" i="52"/>
  <c r="PWG18" i="52"/>
  <c r="PWF18" i="52"/>
  <c r="PWE18" i="52"/>
  <c r="PWD18" i="52"/>
  <c r="PWC18" i="52"/>
  <c r="PWB18" i="52"/>
  <c r="PWA18" i="52"/>
  <c r="PVZ18" i="52"/>
  <c r="PVY18" i="52"/>
  <c r="PVX18" i="52"/>
  <c r="PVW18" i="52"/>
  <c r="PVV18" i="52"/>
  <c r="PVU18" i="52"/>
  <c r="PVT18" i="52"/>
  <c r="PVS18" i="52"/>
  <c r="PVR18" i="52"/>
  <c r="PVQ18" i="52"/>
  <c r="PVP18" i="52"/>
  <c r="PVO18" i="52"/>
  <c r="PVN18" i="52"/>
  <c r="PVM18" i="52"/>
  <c r="PVL18" i="52"/>
  <c r="PVK18" i="52"/>
  <c r="PVJ18" i="52"/>
  <c r="PVI18" i="52"/>
  <c r="PVH18" i="52"/>
  <c r="PVG18" i="52"/>
  <c r="PVF18" i="52"/>
  <c r="PVE18" i="52"/>
  <c r="PVD18" i="52"/>
  <c r="PVC18" i="52"/>
  <c r="PVB18" i="52"/>
  <c r="PVA18" i="52"/>
  <c r="PUZ18" i="52"/>
  <c r="PUY18" i="52"/>
  <c r="PUX18" i="52"/>
  <c r="PUW18" i="52"/>
  <c r="PUV18" i="52"/>
  <c r="PUU18" i="52"/>
  <c r="PUT18" i="52"/>
  <c r="PUS18" i="52"/>
  <c r="PUR18" i="52"/>
  <c r="PUQ18" i="52"/>
  <c r="PUP18" i="52"/>
  <c r="PUO18" i="52"/>
  <c r="PUN18" i="52"/>
  <c r="PUM18" i="52"/>
  <c r="PUL18" i="52"/>
  <c r="PUK18" i="52"/>
  <c r="PUJ18" i="52"/>
  <c r="PUI18" i="52"/>
  <c r="PUH18" i="52"/>
  <c r="PUG18" i="52"/>
  <c r="PUF18" i="52"/>
  <c r="PUE18" i="52"/>
  <c r="PUD18" i="52"/>
  <c r="PUC18" i="52"/>
  <c r="PUB18" i="52"/>
  <c r="PUA18" i="52"/>
  <c r="PTZ18" i="52"/>
  <c r="PTY18" i="52"/>
  <c r="PTX18" i="52"/>
  <c r="PTW18" i="52"/>
  <c r="PTV18" i="52"/>
  <c r="PTU18" i="52"/>
  <c r="PTT18" i="52"/>
  <c r="PTS18" i="52"/>
  <c r="PTR18" i="52"/>
  <c r="PTQ18" i="52"/>
  <c r="PTP18" i="52"/>
  <c r="PTO18" i="52"/>
  <c r="PTN18" i="52"/>
  <c r="PTM18" i="52"/>
  <c r="PTL18" i="52"/>
  <c r="PTK18" i="52"/>
  <c r="PTJ18" i="52"/>
  <c r="PTI18" i="52"/>
  <c r="PTH18" i="52"/>
  <c r="PTG18" i="52"/>
  <c r="PTF18" i="52"/>
  <c r="PTE18" i="52"/>
  <c r="PTD18" i="52"/>
  <c r="PTC18" i="52"/>
  <c r="PTB18" i="52"/>
  <c r="PTA18" i="52"/>
  <c r="PSZ18" i="52"/>
  <c r="PSY18" i="52"/>
  <c r="PSX18" i="52"/>
  <c r="PSW18" i="52"/>
  <c r="PSV18" i="52"/>
  <c r="PSU18" i="52"/>
  <c r="PST18" i="52"/>
  <c r="PSS18" i="52"/>
  <c r="PSR18" i="52"/>
  <c r="PSQ18" i="52"/>
  <c r="PSP18" i="52"/>
  <c r="PSO18" i="52"/>
  <c r="PSN18" i="52"/>
  <c r="PSM18" i="52"/>
  <c r="PSL18" i="52"/>
  <c r="PSK18" i="52"/>
  <c r="PSJ18" i="52"/>
  <c r="PSI18" i="52"/>
  <c r="PSH18" i="52"/>
  <c r="PSG18" i="52"/>
  <c r="PSF18" i="52"/>
  <c r="PSE18" i="52"/>
  <c r="PSD18" i="52"/>
  <c r="PSC18" i="52"/>
  <c r="PSB18" i="52"/>
  <c r="PSA18" i="52"/>
  <c r="PRZ18" i="52"/>
  <c r="PRY18" i="52"/>
  <c r="PRX18" i="52"/>
  <c r="PRW18" i="52"/>
  <c r="PRV18" i="52"/>
  <c r="PRU18" i="52"/>
  <c r="PRT18" i="52"/>
  <c r="PRS18" i="52"/>
  <c r="PRR18" i="52"/>
  <c r="PRQ18" i="52"/>
  <c r="PRP18" i="52"/>
  <c r="PRO18" i="52"/>
  <c r="PRN18" i="52"/>
  <c r="PRM18" i="52"/>
  <c r="PRL18" i="52"/>
  <c r="PRK18" i="52"/>
  <c r="PRJ18" i="52"/>
  <c r="PRI18" i="52"/>
  <c r="PRH18" i="52"/>
  <c r="PRG18" i="52"/>
  <c r="PRF18" i="52"/>
  <c r="PRE18" i="52"/>
  <c r="PRD18" i="52"/>
  <c r="PRC18" i="52"/>
  <c r="PRB18" i="52"/>
  <c r="PRA18" i="52"/>
  <c r="PQZ18" i="52"/>
  <c r="PQY18" i="52"/>
  <c r="PQX18" i="52"/>
  <c r="PQW18" i="52"/>
  <c r="PQV18" i="52"/>
  <c r="PQU18" i="52"/>
  <c r="PQT18" i="52"/>
  <c r="PQS18" i="52"/>
  <c r="PQR18" i="52"/>
  <c r="PQQ18" i="52"/>
  <c r="PQP18" i="52"/>
  <c r="PQO18" i="52"/>
  <c r="PQN18" i="52"/>
  <c r="PQM18" i="52"/>
  <c r="PQL18" i="52"/>
  <c r="PQK18" i="52"/>
  <c r="PQJ18" i="52"/>
  <c r="PQI18" i="52"/>
  <c r="PQH18" i="52"/>
  <c r="PQG18" i="52"/>
  <c r="PQF18" i="52"/>
  <c r="PQE18" i="52"/>
  <c r="PQD18" i="52"/>
  <c r="PQC18" i="52"/>
  <c r="PQB18" i="52"/>
  <c r="PQA18" i="52"/>
  <c r="PPZ18" i="52"/>
  <c r="PPY18" i="52"/>
  <c r="PPX18" i="52"/>
  <c r="PPW18" i="52"/>
  <c r="PPV18" i="52"/>
  <c r="PPU18" i="52"/>
  <c r="PPT18" i="52"/>
  <c r="PPS18" i="52"/>
  <c r="PPR18" i="52"/>
  <c r="PPQ18" i="52"/>
  <c r="PPP18" i="52"/>
  <c r="PPO18" i="52"/>
  <c r="PPN18" i="52"/>
  <c r="PPM18" i="52"/>
  <c r="PPL18" i="52"/>
  <c r="PPK18" i="52"/>
  <c r="PPJ18" i="52"/>
  <c r="PPI18" i="52"/>
  <c r="PPH18" i="52"/>
  <c r="PPG18" i="52"/>
  <c r="PPF18" i="52"/>
  <c r="PPE18" i="52"/>
  <c r="PPD18" i="52"/>
  <c r="PPC18" i="52"/>
  <c r="PPB18" i="52"/>
  <c r="PPA18" i="52"/>
  <c r="POZ18" i="52"/>
  <c r="POY18" i="52"/>
  <c r="POX18" i="52"/>
  <c r="POW18" i="52"/>
  <c r="POV18" i="52"/>
  <c r="POU18" i="52"/>
  <c r="POT18" i="52"/>
  <c r="POS18" i="52"/>
  <c r="POR18" i="52"/>
  <c r="POQ18" i="52"/>
  <c r="POP18" i="52"/>
  <c r="POO18" i="52"/>
  <c r="PON18" i="52"/>
  <c r="POM18" i="52"/>
  <c r="POL18" i="52"/>
  <c r="POK18" i="52"/>
  <c r="POJ18" i="52"/>
  <c r="POI18" i="52"/>
  <c r="POH18" i="52"/>
  <c r="POG18" i="52"/>
  <c r="POF18" i="52"/>
  <c r="POE18" i="52"/>
  <c r="POD18" i="52"/>
  <c r="POC18" i="52"/>
  <c r="POB18" i="52"/>
  <c r="POA18" i="52"/>
  <c r="PNZ18" i="52"/>
  <c r="PNY18" i="52"/>
  <c r="PNX18" i="52"/>
  <c r="PNW18" i="52"/>
  <c r="PNV18" i="52"/>
  <c r="PNU18" i="52"/>
  <c r="PNT18" i="52"/>
  <c r="PNS18" i="52"/>
  <c r="PNR18" i="52"/>
  <c r="PNQ18" i="52"/>
  <c r="PNP18" i="52"/>
  <c r="PNO18" i="52"/>
  <c r="PNN18" i="52"/>
  <c r="PNM18" i="52"/>
  <c r="PNL18" i="52"/>
  <c r="PNK18" i="52"/>
  <c r="PNJ18" i="52"/>
  <c r="PNI18" i="52"/>
  <c r="PNH18" i="52"/>
  <c r="PNG18" i="52"/>
  <c r="PNF18" i="52"/>
  <c r="PNE18" i="52"/>
  <c r="PND18" i="52"/>
  <c r="PNC18" i="52"/>
  <c r="PNB18" i="52"/>
  <c r="PNA18" i="52"/>
  <c r="PMZ18" i="52"/>
  <c r="PMY18" i="52"/>
  <c r="PMX18" i="52"/>
  <c r="PMW18" i="52"/>
  <c r="PMV18" i="52"/>
  <c r="PMU18" i="52"/>
  <c r="PMT18" i="52"/>
  <c r="PMS18" i="52"/>
  <c r="PMR18" i="52"/>
  <c r="PMQ18" i="52"/>
  <c r="PMP18" i="52"/>
  <c r="PMO18" i="52"/>
  <c r="PMN18" i="52"/>
  <c r="PMM18" i="52"/>
  <c r="PML18" i="52"/>
  <c r="PMK18" i="52"/>
  <c r="PMJ18" i="52"/>
  <c r="PMI18" i="52"/>
  <c r="PMH18" i="52"/>
  <c r="PMG18" i="52"/>
  <c r="PMF18" i="52"/>
  <c r="PME18" i="52"/>
  <c r="PMD18" i="52"/>
  <c r="PMC18" i="52"/>
  <c r="PMB18" i="52"/>
  <c r="PMA18" i="52"/>
  <c r="PLZ18" i="52"/>
  <c r="PLY18" i="52"/>
  <c r="PLX18" i="52"/>
  <c r="PLW18" i="52"/>
  <c r="PLV18" i="52"/>
  <c r="PLU18" i="52"/>
  <c r="PLT18" i="52"/>
  <c r="PLS18" i="52"/>
  <c r="PLR18" i="52"/>
  <c r="PLQ18" i="52"/>
  <c r="PLP18" i="52"/>
  <c r="PLO18" i="52"/>
  <c r="PLN18" i="52"/>
  <c r="PLM18" i="52"/>
  <c r="PLL18" i="52"/>
  <c r="PLK18" i="52"/>
  <c r="PLJ18" i="52"/>
  <c r="PLI18" i="52"/>
  <c r="PLH18" i="52"/>
  <c r="PLG18" i="52"/>
  <c r="PLF18" i="52"/>
  <c r="PLE18" i="52"/>
  <c r="PLD18" i="52"/>
  <c r="PLC18" i="52"/>
  <c r="PLB18" i="52"/>
  <c r="PLA18" i="52"/>
  <c r="PKZ18" i="52"/>
  <c r="PKY18" i="52"/>
  <c r="PKX18" i="52"/>
  <c r="PKW18" i="52"/>
  <c r="PKV18" i="52"/>
  <c r="PKU18" i="52"/>
  <c r="PKT18" i="52"/>
  <c r="PKS18" i="52"/>
  <c r="PKR18" i="52"/>
  <c r="PKQ18" i="52"/>
  <c r="PKP18" i="52"/>
  <c r="PKO18" i="52"/>
  <c r="PKN18" i="52"/>
  <c r="PKM18" i="52"/>
  <c r="PKL18" i="52"/>
  <c r="PKK18" i="52"/>
  <c r="PKJ18" i="52"/>
  <c r="PKI18" i="52"/>
  <c r="PKH18" i="52"/>
  <c r="PKG18" i="52"/>
  <c r="PKF18" i="52"/>
  <c r="PKE18" i="52"/>
  <c r="PKD18" i="52"/>
  <c r="PKC18" i="52"/>
  <c r="PKB18" i="52"/>
  <c r="PKA18" i="52"/>
  <c r="PJZ18" i="52"/>
  <c r="PJY18" i="52"/>
  <c r="PJX18" i="52"/>
  <c r="PJW18" i="52"/>
  <c r="PJV18" i="52"/>
  <c r="PJU18" i="52"/>
  <c r="PJT18" i="52"/>
  <c r="PJS18" i="52"/>
  <c r="PJR18" i="52"/>
  <c r="PJQ18" i="52"/>
  <c r="PJP18" i="52"/>
  <c r="PJO18" i="52"/>
  <c r="PJN18" i="52"/>
  <c r="PJM18" i="52"/>
  <c r="PJL18" i="52"/>
  <c r="PJK18" i="52"/>
  <c r="PJJ18" i="52"/>
  <c r="PJI18" i="52"/>
  <c r="PJH18" i="52"/>
  <c r="PJG18" i="52"/>
  <c r="PJF18" i="52"/>
  <c r="PJE18" i="52"/>
  <c r="PJD18" i="52"/>
  <c r="PJC18" i="52"/>
  <c r="PJB18" i="52"/>
  <c r="PJA18" i="52"/>
  <c r="PIZ18" i="52"/>
  <c r="PIY18" i="52"/>
  <c r="PIX18" i="52"/>
  <c r="PIW18" i="52"/>
  <c r="PIV18" i="52"/>
  <c r="PIU18" i="52"/>
  <c r="PIT18" i="52"/>
  <c r="PIS18" i="52"/>
  <c r="PIR18" i="52"/>
  <c r="PIQ18" i="52"/>
  <c r="PIP18" i="52"/>
  <c r="PIO18" i="52"/>
  <c r="PIN18" i="52"/>
  <c r="PIM18" i="52"/>
  <c r="PIL18" i="52"/>
  <c r="PIK18" i="52"/>
  <c r="PIJ18" i="52"/>
  <c r="PII18" i="52"/>
  <c r="PIH18" i="52"/>
  <c r="PIG18" i="52"/>
  <c r="PIF18" i="52"/>
  <c r="PIE18" i="52"/>
  <c r="PID18" i="52"/>
  <c r="PIC18" i="52"/>
  <c r="PIB18" i="52"/>
  <c r="PIA18" i="52"/>
  <c r="PHZ18" i="52"/>
  <c r="PHY18" i="52"/>
  <c r="PHX18" i="52"/>
  <c r="PHW18" i="52"/>
  <c r="PHV18" i="52"/>
  <c r="PHU18" i="52"/>
  <c r="PHT18" i="52"/>
  <c r="PHS18" i="52"/>
  <c r="PHR18" i="52"/>
  <c r="PHQ18" i="52"/>
  <c r="PHP18" i="52"/>
  <c r="PHO18" i="52"/>
  <c r="PHN18" i="52"/>
  <c r="PHM18" i="52"/>
  <c r="PHL18" i="52"/>
  <c r="PHK18" i="52"/>
  <c r="PHJ18" i="52"/>
  <c r="PHI18" i="52"/>
  <c r="PHH18" i="52"/>
  <c r="PHG18" i="52"/>
  <c r="PHF18" i="52"/>
  <c r="PHE18" i="52"/>
  <c r="PHD18" i="52"/>
  <c r="PHC18" i="52"/>
  <c r="PHB18" i="52"/>
  <c r="PHA18" i="52"/>
  <c r="PGZ18" i="52"/>
  <c r="PGY18" i="52"/>
  <c r="PGX18" i="52"/>
  <c r="PGW18" i="52"/>
  <c r="PGV18" i="52"/>
  <c r="PGU18" i="52"/>
  <c r="PGT18" i="52"/>
  <c r="PGS18" i="52"/>
  <c r="PGR18" i="52"/>
  <c r="PGQ18" i="52"/>
  <c r="PGP18" i="52"/>
  <c r="PGO18" i="52"/>
  <c r="PGN18" i="52"/>
  <c r="PGM18" i="52"/>
  <c r="PGL18" i="52"/>
  <c r="PGK18" i="52"/>
  <c r="PGJ18" i="52"/>
  <c r="PGI18" i="52"/>
  <c r="PGH18" i="52"/>
  <c r="PGG18" i="52"/>
  <c r="PGF18" i="52"/>
  <c r="PGE18" i="52"/>
  <c r="PGD18" i="52"/>
  <c r="PGC18" i="52"/>
  <c r="PGB18" i="52"/>
  <c r="PGA18" i="52"/>
  <c r="PFZ18" i="52"/>
  <c r="PFY18" i="52"/>
  <c r="PFX18" i="52"/>
  <c r="PFW18" i="52"/>
  <c r="PFV18" i="52"/>
  <c r="PFU18" i="52"/>
  <c r="PFT18" i="52"/>
  <c r="PFS18" i="52"/>
  <c r="PFR18" i="52"/>
  <c r="PFQ18" i="52"/>
  <c r="PFP18" i="52"/>
  <c r="PFO18" i="52"/>
  <c r="PFN18" i="52"/>
  <c r="PFM18" i="52"/>
  <c r="PFL18" i="52"/>
  <c r="PFK18" i="52"/>
  <c r="PFJ18" i="52"/>
  <c r="PFI18" i="52"/>
  <c r="PFH18" i="52"/>
  <c r="PFG18" i="52"/>
  <c r="PFF18" i="52"/>
  <c r="PFE18" i="52"/>
  <c r="PFD18" i="52"/>
  <c r="PFC18" i="52"/>
  <c r="PFB18" i="52"/>
  <c r="PFA18" i="52"/>
  <c r="PEZ18" i="52"/>
  <c r="PEY18" i="52"/>
  <c r="PEX18" i="52"/>
  <c r="PEW18" i="52"/>
  <c r="PEV18" i="52"/>
  <c r="PEU18" i="52"/>
  <c r="PET18" i="52"/>
  <c r="PES18" i="52"/>
  <c r="PER18" i="52"/>
  <c r="PEQ18" i="52"/>
  <c r="PEP18" i="52"/>
  <c r="PEO18" i="52"/>
  <c r="PEN18" i="52"/>
  <c r="PEM18" i="52"/>
  <c r="PEL18" i="52"/>
  <c r="PEK18" i="52"/>
  <c r="PEJ18" i="52"/>
  <c r="PEI18" i="52"/>
  <c r="PEH18" i="52"/>
  <c r="PEG18" i="52"/>
  <c r="PEF18" i="52"/>
  <c r="PEE18" i="52"/>
  <c r="PED18" i="52"/>
  <c r="PEC18" i="52"/>
  <c r="PEB18" i="52"/>
  <c r="PEA18" i="52"/>
  <c r="PDZ18" i="52"/>
  <c r="PDY18" i="52"/>
  <c r="PDX18" i="52"/>
  <c r="PDW18" i="52"/>
  <c r="PDV18" i="52"/>
  <c r="PDU18" i="52"/>
  <c r="PDT18" i="52"/>
  <c r="PDS18" i="52"/>
  <c r="PDR18" i="52"/>
  <c r="PDQ18" i="52"/>
  <c r="PDP18" i="52"/>
  <c r="PDO18" i="52"/>
  <c r="PDN18" i="52"/>
  <c r="PDM18" i="52"/>
  <c r="PDL18" i="52"/>
  <c r="PDK18" i="52"/>
  <c r="PDJ18" i="52"/>
  <c r="PDI18" i="52"/>
  <c r="PDH18" i="52"/>
  <c r="PDG18" i="52"/>
  <c r="PDF18" i="52"/>
  <c r="PDE18" i="52"/>
  <c r="PDD18" i="52"/>
  <c r="PDC18" i="52"/>
  <c r="PDB18" i="52"/>
  <c r="PDA18" i="52"/>
  <c r="PCZ18" i="52"/>
  <c r="PCY18" i="52"/>
  <c r="PCX18" i="52"/>
  <c r="PCW18" i="52"/>
  <c r="PCV18" i="52"/>
  <c r="PCU18" i="52"/>
  <c r="PCT18" i="52"/>
  <c r="PCS18" i="52"/>
  <c r="PCR18" i="52"/>
  <c r="PCQ18" i="52"/>
  <c r="PCP18" i="52"/>
  <c r="PCO18" i="52"/>
  <c r="PCN18" i="52"/>
  <c r="PCM18" i="52"/>
  <c r="PCL18" i="52"/>
  <c r="PCK18" i="52"/>
  <c r="PCJ18" i="52"/>
  <c r="PCI18" i="52"/>
  <c r="PCH18" i="52"/>
  <c r="PCG18" i="52"/>
  <c r="PCF18" i="52"/>
  <c r="PCE18" i="52"/>
  <c r="PCD18" i="52"/>
  <c r="PCC18" i="52"/>
  <c r="PCB18" i="52"/>
  <c r="PCA18" i="52"/>
  <c r="PBZ18" i="52"/>
  <c r="PBY18" i="52"/>
  <c r="PBX18" i="52"/>
  <c r="PBW18" i="52"/>
  <c r="PBV18" i="52"/>
  <c r="PBU18" i="52"/>
  <c r="PBT18" i="52"/>
  <c r="PBS18" i="52"/>
  <c r="PBR18" i="52"/>
  <c r="PBQ18" i="52"/>
  <c r="PBP18" i="52"/>
  <c r="PBO18" i="52"/>
  <c r="PBN18" i="52"/>
  <c r="PBM18" i="52"/>
  <c r="PBL18" i="52"/>
  <c r="PBK18" i="52"/>
  <c r="PBJ18" i="52"/>
  <c r="PBI18" i="52"/>
  <c r="PBH18" i="52"/>
  <c r="PBG18" i="52"/>
  <c r="PBF18" i="52"/>
  <c r="PBE18" i="52"/>
  <c r="PBD18" i="52"/>
  <c r="PBC18" i="52"/>
  <c r="PBB18" i="52"/>
  <c r="PBA18" i="52"/>
  <c r="PAZ18" i="52"/>
  <c r="PAY18" i="52"/>
  <c r="PAX18" i="52"/>
  <c r="PAW18" i="52"/>
  <c r="PAV18" i="52"/>
  <c r="PAU18" i="52"/>
  <c r="PAT18" i="52"/>
  <c r="PAS18" i="52"/>
  <c r="PAR18" i="52"/>
  <c r="PAQ18" i="52"/>
  <c r="PAP18" i="52"/>
  <c r="PAO18" i="52"/>
  <c r="PAN18" i="52"/>
  <c r="PAM18" i="52"/>
  <c r="PAL18" i="52"/>
  <c r="PAK18" i="52"/>
  <c r="PAJ18" i="52"/>
  <c r="PAI18" i="52"/>
  <c r="PAH18" i="52"/>
  <c r="PAG18" i="52"/>
  <c r="PAF18" i="52"/>
  <c r="PAE18" i="52"/>
  <c r="PAD18" i="52"/>
  <c r="PAC18" i="52"/>
  <c r="PAB18" i="52"/>
  <c r="PAA18" i="52"/>
  <c r="OZZ18" i="52"/>
  <c r="OZY18" i="52"/>
  <c r="OZX18" i="52"/>
  <c r="OZW18" i="52"/>
  <c r="OZV18" i="52"/>
  <c r="OZU18" i="52"/>
  <c r="OZT18" i="52"/>
  <c r="OZS18" i="52"/>
  <c r="OZR18" i="52"/>
  <c r="OZQ18" i="52"/>
  <c r="OZP18" i="52"/>
  <c r="OZO18" i="52"/>
  <c r="OZN18" i="52"/>
  <c r="OZM18" i="52"/>
  <c r="OZL18" i="52"/>
  <c r="OZK18" i="52"/>
  <c r="OZJ18" i="52"/>
  <c r="OZI18" i="52"/>
  <c r="OZH18" i="52"/>
  <c r="OZG18" i="52"/>
  <c r="OZF18" i="52"/>
  <c r="OZE18" i="52"/>
  <c r="OZD18" i="52"/>
  <c r="OZC18" i="52"/>
  <c r="OZB18" i="52"/>
  <c r="OZA18" i="52"/>
  <c r="OYZ18" i="52"/>
  <c r="OYY18" i="52"/>
  <c r="OYX18" i="52"/>
  <c r="OYW18" i="52"/>
  <c r="OYV18" i="52"/>
  <c r="OYU18" i="52"/>
  <c r="OYT18" i="52"/>
  <c r="OYS18" i="52"/>
  <c r="OYR18" i="52"/>
  <c r="OYQ18" i="52"/>
  <c r="OYP18" i="52"/>
  <c r="OYO18" i="52"/>
  <c r="OYN18" i="52"/>
  <c r="OYM18" i="52"/>
  <c r="OYL18" i="52"/>
  <c r="OYK18" i="52"/>
  <c r="OYJ18" i="52"/>
  <c r="OYI18" i="52"/>
  <c r="OYH18" i="52"/>
  <c r="OYG18" i="52"/>
  <c r="OYF18" i="52"/>
  <c r="OYE18" i="52"/>
  <c r="OYD18" i="52"/>
  <c r="OYC18" i="52"/>
  <c r="OYB18" i="52"/>
  <c r="OYA18" i="52"/>
  <c r="OXZ18" i="52"/>
  <c r="OXY18" i="52"/>
  <c r="OXX18" i="52"/>
  <c r="OXW18" i="52"/>
  <c r="OXV18" i="52"/>
  <c r="OXU18" i="52"/>
  <c r="OXT18" i="52"/>
  <c r="OXS18" i="52"/>
  <c r="OXR18" i="52"/>
  <c r="OXQ18" i="52"/>
  <c r="OXP18" i="52"/>
  <c r="OXO18" i="52"/>
  <c r="OXN18" i="52"/>
  <c r="OXM18" i="52"/>
  <c r="OXL18" i="52"/>
  <c r="OXK18" i="52"/>
  <c r="OXJ18" i="52"/>
  <c r="OXI18" i="52"/>
  <c r="OXH18" i="52"/>
  <c r="OXG18" i="52"/>
  <c r="OXF18" i="52"/>
  <c r="OXE18" i="52"/>
  <c r="OXD18" i="52"/>
  <c r="OXC18" i="52"/>
  <c r="OXB18" i="52"/>
  <c r="OXA18" i="52"/>
  <c r="OWZ18" i="52"/>
  <c r="OWY18" i="52"/>
  <c r="OWX18" i="52"/>
  <c r="OWW18" i="52"/>
  <c r="OWV18" i="52"/>
  <c r="OWU18" i="52"/>
  <c r="OWT18" i="52"/>
  <c r="OWS18" i="52"/>
  <c r="OWR18" i="52"/>
  <c r="OWQ18" i="52"/>
  <c r="OWP18" i="52"/>
  <c r="OWO18" i="52"/>
  <c r="OWN18" i="52"/>
  <c r="OWM18" i="52"/>
  <c r="OWL18" i="52"/>
  <c r="OWK18" i="52"/>
  <c r="OWJ18" i="52"/>
  <c r="OWI18" i="52"/>
  <c r="OWH18" i="52"/>
  <c r="OWG18" i="52"/>
  <c r="OWF18" i="52"/>
  <c r="OWE18" i="52"/>
  <c r="OWD18" i="52"/>
  <c r="OWC18" i="52"/>
  <c r="OWB18" i="52"/>
  <c r="OWA18" i="52"/>
  <c r="OVZ18" i="52"/>
  <c r="OVY18" i="52"/>
  <c r="OVX18" i="52"/>
  <c r="OVW18" i="52"/>
  <c r="OVV18" i="52"/>
  <c r="OVU18" i="52"/>
  <c r="OVT18" i="52"/>
  <c r="OVS18" i="52"/>
  <c r="OVR18" i="52"/>
  <c r="OVQ18" i="52"/>
  <c r="OVP18" i="52"/>
  <c r="OVO18" i="52"/>
  <c r="OVN18" i="52"/>
  <c r="OVM18" i="52"/>
  <c r="OVL18" i="52"/>
  <c r="OVK18" i="52"/>
  <c r="OVJ18" i="52"/>
  <c r="OVI18" i="52"/>
  <c r="OVH18" i="52"/>
  <c r="OVG18" i="52"/>
  <c r="OVF18" i="52"/>
  <c r="OVE18" i="52"/>
  <c r="OVD18" i="52"/>
  <c r="OVC18" i="52"/>
  <c r="OVB18" i="52"/>
  <c r="OVA18" i="52"/>
  <c r="OUZ18" i="52"/>
  <c r="OUY18" i="52"/>
  <c r="OUX18" i="52"/>
  <c r="OUW18" i="52"/>
  <c r="OUV18" i="52"/>
  <c r="OUU18" i="52"/>
  <c r="OUT18" i="52"/>
  <c r="OUS18" i="52"/>
  <c r="OUR18" i="52"/>
  <c r="OUQ18" i="52"/>
  <c r="OUP18" i="52"/>
  <c r="OUO18" i="52"/>
  <c r="OUN18" i="52"/>
  <c r="OUM18" i="52"/>
  <c r="OUL18" i="52"/>
  <c r="OUK18" i="52"/>
  <c r="OUJ18" i="52"/>
  <c r="OUI18" i="52"/>
  <c r="OUH18" i="52"/>
  <c r="OUG18" i="52"/>
  <c r="OUF18" i="52"/>
  <c r="OUE18" i="52"/>
  <c r="OUD18" i="52"/>
  <c r="OUC18" i="52"/>
  <c r="OUB18" i="52"/>
  <c r="OUA18" i="52"/>
  <c r="OTZ18" i="52"/>
  <c r="OTY18" i="52"/>
  <c r="OTX18" i="52"/>
  <c r="OTW18" i="52"/>
  <c r="OTV18" i="52"/>
  <c r="OTU18" i="52"/>
  <c r="OTT18" i="52"/>
  <c r="OTS18" i="52"/>
  <c r="OTR18" i="52"/>
  <c r="OTQ18" i="52"/>
  <c r="OTP18" i="52"/>
  <c r="OTO18" i="52"/>
  <c r="OTN18" i="52"/>
  <c r="OTM18" i="52"/>
  <c r="OTL18" i="52"/>
  <c r="OTK18" i="52"/>
  <c r="OTJ18" i="52"/>
  <c r="OTI18" i="52"/>
  <c r="OTH18" i="52"/>
  <c r="OTG18" i="52"/>
  <c r="OTF18" i="52"/>
  <c r="OTE18" i="52"/>
  <c r="OTD18" i="52"/>
  <c r="OTC18" i="52"/>
  <c r="OTB18" i="52"/>
  <c r="OTA18" i="52"/>
  <c r="OSZ18" i="52"/>
  <c r="OSY18" i="52"/>
  <c r="OSX18" i="52"/>
  <c r="OSW18" i="52"/>
  <c r="OSV18" i="52"/>
  <c r="OSU18" i="52"/>
  <c r="OST18" i="52"/>
  <c r="OSS18" i="52"/>
  <c r="OSR18" i="52"/>
  <c r="OSQ18" i="52"/>
  <c r="OSP18" i="52"/>
  <c r="OSO18" i="52"/>
  <c r="OSN18" i="52"/>
  <c r="OSM18" i="52"/>
  <c r="OSL18" i="52"/>
  <c r="OSK18" i="52"/>
  <c r="OSJ18" i="52"/>
  <c r="OSI18" i="52"/>
  <c r="OSH18" i="52"/>
  <c r="OSG18" i="52"/>
  <c r="OSF18" i="52"/>
  <c r="OSE18" i="52"/>
  <c r="OSD18" i="52"/>
  <c r="OSC18" i="52"/>
  <c r="OSB18" i="52"/>
  <c r="OSA18" i="52"/>
  <c r="ORZ18" i="52"/>
  <c r="ORY18" i="52"/>
  <c r="ORX18" i="52"/>
  <c r="ORW18" i="52"/>
  <c r="ORV18" i="52"/>
  <c r="ORU18" i="52"/>
  <c r="ORT18" i="52"/>
  <c r="ORS18" i="52"/>
  <c r="ORR18" i="52"/>
  <c r="ORQ18" i="52"/>
  <c r="ORP18" i="52"/>
  <c r="ORO18" i="52"/>
  <c r="ORN18" i="52"/>
  <c r="ORM18" i="52"/>
  <c r="ORL18" i="52"/>
  <c r="ORK18" i="52"/>
  <c r="ORJ18" i="52"/>
  <c r="ORI18" i="52"/>
  <c r="ORH18" i="52"/>
  <c r="ORG18" i="52"/>
  <c r="ORF18" i="52"/>
  <c r="ORE18" i="52"/>
  <c r="ORD18" i="52"/>
  <c r="ORC18" i="52"/>
  <c r="ORB18" i="52"/>
  <c r="ORA18" i="52"/>
  <c r="OQZ18" i="52"/>
  <c r="OQY18" i="52"/>
  <c r="OQX18" i="52"/>
  <c r="OQW18" i="52"/>
  <c r="OQV18" i="52"/>
  <c r="OQU18" i="52"/>
  <c r="OQT18" i="52"/>
  <c r="OQS18" i="52"/>
  <c r="OQR18" i="52"/>
  <c r="OQQ18" i="52"/>
  <c r="OQP18" i="52"/>
  <c r="OQO18" i="52"/>
  <c r="OQN18" i="52"/>
  <c r="OQM18" i="52"/>
  <c r="OQL18" i="52"/>
  <c r="OQK18" i="52"/>
  <c r="OQJ18" i="52"/>
  <c r="OQI18" i="52"/>
  <c r="OQH18" i="52"/>
  <c r="OQG18" i="52"/>
  <c r="OQF18" i="52"/>
  <c r="OQE18" i="52"/>
  <c r="OQD18" i="52"/>
  <c r="OQC18" i="52"/>
  <c r="OQB18" i="52"/>
  <c r="OQA18" i="52"/>
  <c r="OPZ18" i="52"/>
  <c r="OPY18" i="52"/>
  <c r="OPX18" i="52"/>
  <c r="OPW18" i="52"/>
  <c r="OPV18" i="52"/>
  <c r="OPU18" i="52"/>
  <c r="OPT18" i="52"/>
  <c r="OPS18" i="52"/>
  <c r="OPR18" i="52"/>
  <c r="OPQ18" i="52"/>
  <c r="OPP18" i="52"/>
  <c r="OPO18" i="52"/>
  <c r="OPN18" i="52"/>
  <c r="OPM18" i="52"/>
  <c r="OPL18" i="52"/>
  <c r="OPK18" i="52"/>
  <c r="OPJ18" i="52"/>
  <c r="OPI18" i="52"/>
  <c r="OPH18" i="52"/>
  <c r="OPG18" i="52"/>
  <c r="OPF18" i="52"/>
  <c r="OPE18" i="52"/>
  <c r="OPD18" i="52"/>
  <c r="OPC18" i="52"/>
  <c r="OPB18" i="52"/>
  <c r="OPA18" i="52"/>
  <c r="OOZ18" i="52"/>
  <c r="OOY18" i="52"/>
  <c r="OOX18" i="52"/>
  <c r="OOW18" i="52"/>
  <c r="OOV18" i="52"/>
  <c r="OOU18" i="52"/>
  <c r="OOT18" i="52"/>
  <c r="OOS18" i="52"/>
  <c r="OOR18" i="52"/>
  <c r="OOQ18" i="52"/>
  <c r="OOP18" i="52"/>
  <c r="OOO18" i="52"/>
  <c r="OON18" i="52"/>
  <c r="OOM18" i="52"/>
  <c r="OOL18" i="52"/>
  <c r="OOK18" i="52"/>
  <c r="OOJ18" i="52"/>
  <c r="OOI18" i="52"/>
  <c r="OOH18" i="52"/>
  <c r="OOG18" i="52"/>
  <c r="OOF18" i="52"/>
  <c r="OOE18" i="52"/>
  <c r="OOD18" i="52"/>
  <c r="OOC18" i="52"/>
  <c r="OOB18" i="52"/>
  <c r="OOA18" i="52"/>
  <c r="ONZ18" i="52"/>
  <c r="ONY18" i="52"/>
  <c r="ONX18" i="52"/>
  <c r="ONW18" i="52"/>
  <c r="ONV18" i="52"/>
  <c r="ONU18" i="52"/>
  <c r="ONT18" i="52"/>
  <c r="ONS18" i="52"/>
  <c r="ONR18" i="52"/>
  <c r="ONQ18" i="52"/>
  <c r="ONP18" i="52"/>
  <c r="ONO18" i="52"/>
  <c r="ONN18" i="52"/>
  <c r="ONM18" i="52"/>
  <c r="ONL18" i="52"/>
  <c r="ONK18" i="52"/>
  <c r="ONJ18" i="52"/>
  <c r="ONI18" i="52"/>
  <c r="ONH18" i="52"/>
  <c r="ONG18" i="52"/>
  <c r="ONF18" i="52"/>
  <c r="ONE18" i="52"/>
  <c r="OND18" i="52"/>
  <c r="ONC18" i="52"/>
  <c r="ONB18" i="52"/>
  <c r="ONA18" i="52"/>
  <c r="OMZ18" i="52"/>
  <c r="OMY18" i="52"/>
  <c r="OMX18" i="52"/>
  <c r="OMW18" i="52"/>
  <c r="OMV18" i="52"/>
  <c r="OMU18" i="52"/>
  <c r="OMT18" i="52"/>
  <c r="OMS18" i="52"/>
  <c r="OMR18" i="52"/>
  <c r="OMQ18" i="52"/>
  <c r="OMP18" i="52"/>
  <c r="OMO18" i="52"/>
  <c r="OMN18" i="52"/>
  <c r="OMM18" i="52"/>
  <c r="OML18" i="52"/>
  <c r="OMK18" i="52"/>
  <c r="OMJ18" i="52"/>
  <c r="OMI18" i="52"/>
  <c r="OMH18" i="52"/>
  <c r="OMG18" i="52"/>
  <c r="OMF18" i="52"/>
  <c r="OME18" i="52"/>
  <c r="OMD18" i="52"/>
  <c r="OMC18" i="52"/>
  <c r="OMB18" i="52"/>
  <c r="OMA18" i="52"/>
  <c r="OLZ18" i="52"/>
  <c r="OLY18" i="52"/>
  <c r="OLX18" i="52"/>
  <c r="OLW18" i="52"/>
  <c r="OLV18" i="52"/>
  <c r="OLU18" i="52"/>
  <c r="OLT18" i="52"/>
  <c r="OLS18" i="52"/>
  <c r="OLR18" i="52"/>
  <c r="OLQ18" i="52"/>
  <c r="OLP18" i="52"/>
  <c r="OLO18" i="52"/>
  <c r="OLN18" i="52"/>
  <c r="OLM18" i="52"/>
  <c r="OLL18" i="52"/>
  <c r="OLK18" i="52"/>
  <c r="OLJ18" i="52"/>
  <c r="OLI18" i="52"/>
  <c r="OLH18" i="52"/>
  <c r="OLG18" i="52"/>
  <c r="OLF18" i="52"/>
  <c r="OLE18" i="52"/>
  <c r="OLD18" i="52"/>
  <c r="OLC18" i="52"/>
  <c r="OLB18" i="52"/>
  <c r="OLA18" i="52"/>
  <c r="OKZ18" i="52"/>
  <c r="OKY18" i="52"/>
  <c r="OKX18" i="52"/>
  <c r="OKW18" i="52"/>
  <c r="OKV18" i="52"/>
  <c r="OKU18" i="52"/>
  <c r="OKT18" i="52"/>
  <c r="OKS18" i="52"/>
  <c r="OKR18" i="52"/>
  <c r="OKQ18" i="52"/>
  <c r="OKP18" i="52"/>
  <c r="OKO18" i="52"/>
  <c r="OKN18" i="52"/>
  <c r="OKM18" i="52"/>
  <c r="OKL18" i="52"/>
  <c r="OKK18" i="52"/>
  <c r="OKJ18" i="52"/>
  <c r="OKI18" i="52"/>
  <c r="OKH18" i="52"/>
  <c r="OKG18" i="52"/>
  <c r="OKF18" i="52"/>
  <c r="OKE18" i="52"/>
  <c r="OKD18" i="52"/>
  <c r="OKC18" i="52"/>
  <c r="OKB18" i="52"/>
  <c r="OKA18" i="52"/>
  <c r="OJZ18" i="52"/>
  <c r="OJY18" i="52"/>
  <c r="OJX18" i="52"/>
  <c r="OJW18" i="52"/>
  <c r="OJV18" i="52"/>
  <c r="OJU18" i="52"/>
  <c r="OJT18" i="52"/>
  <c r="OJS18" i="52"/>
  <c r="OJR18" i="52"/>
  <c r="OJQ18" i="52"/>
  <c r="OJP18" i="52"/>
  <c r="OJO18" i="52"/>
  <c r="OJN18" i="52"/>
  <c r="OJM18" i="52"/>
  <c r="OJL18" i="52"/>
  <c r="OJK18" i="52"/>
  <c r="OJJ18" i="52"/>
  <c r="OJI18" i="52"/>
  <c r="OJH18" i="52"/>
  <c r="OJG18" i="52"/>
  <c r="OJF18" i="52"/>
  <c r="OJE18" i="52"/>
  <c r="OJD18" i="52"/>
  <c r="OJC18" i="52"/>
  <c r="OJB18" i="52"/>
  <c r="OJA18" i="52"/>
  <c r="OIZ18" i="52"/>
  <c r="OIY18" i="52"/>
  <c r="OIX18" i="52"/>
  <c r="OIW18" i="52"/>
  <c r="OIV18" i="52"/>
  <c r="OIU18" i="52"/>
  <c r="OIT18" i="52"/>
  <c r="OIS18" i="52"/>
  <c r="OIR18" i="52"/>
  <c r="OIQ18" i="52"/>
  <c r="OIP18" i="52"/>
  <c r="OIO18" i="52"/>
  <c r="OIN18" i="52"/>
  <c r="OIM18" i="52"/>
  <c r="OIL18" i="52"/>
  <c r="OIK18" i="52"/>
  <c r="OIJ18" i="52"/>
  <c r="OII18" i="52"/>
  <c r="OIH18" i="52"/>
  <c r="OIG18" i="52"/>
  <c r="OIF18" i="52"/>
  <c r="OIE18" i="52"/>
  <c r="OID18" i="52"/>
  <c r="OIC18" i="52"/>
  <c r="OIB18" i="52"/>
  <c r="OIA18" i="52"/>
  <c r="OHZ18" i="52"/>
  <c r="OHY18" i="52"/>
  <c r="OHX18" i="52"/>
  <c r="OHW18" i="52"/>
  <c r="OHV18" i="52"/>
  <c r="OHU18" i="52"/>
  <c r="OHT18" i="52"/>
  <c r="OHS18" i="52"/>
  <c r="OHR18" i="52"/>
  <c r="OHQ18" i="52"/>
  <c r="OHP18" i="52"/>
  <c r="OHO18" i="52"/>
  <c r="OHN18" i="52"/>
  <c r="OHM18" i="52"/>
  <c r="OHL18" i="52"/>
  <c r="OHK18" i="52"/>
  <c r="OHJ18" i="52"/>
  <c r="OHI18" i="52"/>
  <c r="OHH18" i="52"/>
  <c r="OHG18" i="52"/>
  <c r="OHF18" i="52"/>
  <c r="OHE18" i="52"/>
  <c r="OHD18" i="52"/>
  <c r="OHC18" i="52"/>
  <c r="OHB18" i="52"/>
  <c r="OHA18" i="52"/>
  <c r="OGZ18" i="52"/>
  <c r="OGY18" i="52"/>
  <c r="OGX18" i="52"/>
  <c r="OGW18" i="52"/>
  <c r="OGV18" i="52"/>
  <c r="OGU18" i="52"/>
  <c r="OGT18" i="52"/>
  <c r="OGS18" i="52"/>
  <c r="OGR18" i="52"/>
  <c r="OGQ18" i="52"/>
  <c r="OGP18" i="52"/>
  <c r="OGO18" i="52"/>
  <c r="OGN18" i="52"/>
  <c r="OGM18" i="52"/>
  <c r="OGL18" i="52"/>
  <c r="OGK18" i="52"/>
  <c r="OGJ18" i="52"/>
  <c r="OGI18" i="52"/>
  <c r="OGH18" i="52"/>
  <c r="OGG18" i="52"/>
  <c r="OGF18" i="52"/>
  <c r="OGE18" i="52"/>
  <c r="OGD18" i="52"/>
  <c r="OGC18" i="52"/>
  <c r="OGB18" i="52"/>
  <c r="OGA18" i="52"/>
  <c r="OFZ18" i="52"/>
  <c r="OFY18" i="52"/>
  <c r="OFX18" i="52"/>
  <c r="OFW18" i="52"/>
  <c r="OFV18" i="52"/>
  <c r="OFU18" i="52"/>
  <c r="OFT18" i="52"/>
  <c r="OFS18" i="52"/>
  <c r="OFR18" i="52"/>
  <c r="OFQ18" i="52"/>
  <c r="OFP18" i="52"/>
  <c r="OFO18" i="52"/>
  <c r="OFN18" i="52"/>
  <c r="OFM18" i="52"/>
  <c r="OFL18" i="52"/>
  <c r="OFK18" i="52"/>
  <c r="OFJ18" i="52"/>
  <c r="OFI18" i="52"/>
  <c r="OFH18" i="52"/>
  <c r="OFG18" i="52"/>
  <c r="OFF18" i="52"/>
  <c r="OFE18" i="52"/>
  <c r="OFD18" i="52"/>
  <c r="OFC18" i="52"/>
  <c r="OFB18" i="52"/>
  <c r="OFA18" i="52"/>
  <c r="OEZ18" i="52"/>
  <c r="OEY18" i="52"/>
  <c r="OEX18" i="52"/>
  <c r="OEW18" i="52"/>
  <c r="OEV18" i="52"/>
  <c r="OEU18" i="52"/>
  <c r="OET18" i="52"/>
  <c r="OES18" i="52"/>
  <c r="OER18" i="52"/>
  <c r="OEQ18" i="52"/>
  <c r="OEP18" i="52"/>
  <c r="OEO18" i="52"/>
  <c r="OEN18" i="52"/>
  <c r="OEM18" i="52"/>
  <c r="OEL18" i="52"/>
  <c r="OEK18" i="52"/>
  <c r="OEJ18" i="52"/>
  <c r="OEI18" i="52"/>
  <c r="OEH18" i="52"/>
  <c r="OEG18" i="52"/>
  <c r="OEF18" i="52"/>
  <c r="OEE18" i="52"/>
  <c r="OED18" i="52"/>
  <c r="OEC18" i="52"/>
  <c r="OEB18" i="52"/>
  <c r="OEA18" i="52"/>
  <c r="ODZ18" i="52"/>
  <c r="ODY18" i="52"/>
  <c r="ODX18" i="52"/>
  <c r="ODW18" i="52"/>
  <c r="ODV18" i="52"/>
  <c r="ODU18" i="52"/>
  <c r="ODT18" i="52"/>
  <c r="ODS18" i="52"/>
  <c r="ODR18" i="52"/>
  <c r="ODQ18" i="52"/>
  <c r="ODP18" i="52"/>
  <c r="ODO18" i="52"/>
  <c r="ODN18" i="52"/>
  <c r="ODM18" i="52"/>
  <c r="ODL18" i="52"/>
  <c r="ODK18" i="52"/>
  <c r="ODJ18" i="52"/>
  <c r="ODI18" i="52"/>
  <c r="ODH18" i="52"/>
  <c r="ODG18" i="52"/>
  <c r="ODF18" i="52"/>
  <c r="ODE18" i="52"/>
  <c r="ODD18" i="52"/>
  <c r="ODC18" i="52"/>
  <c r="ODB18" i="52"/>
  <c r="ODA18" i="52"/>
  <c r="OCZ18" i="52"/>
  <c r="OCY18" i="52"/>
  <c r="OCX18" i="52"/>
  <c r="OCW18" i="52"/>
  <c r="OCV18" i="52"/>
  <c r="OCU18" i="52"/>
  <c r="OCT18" i="52"/>
  <c r="OCS18" i="52"/>
  <c r="OCR18" i="52"/>
  <c r="OCQ18" i="52"/>
  <c r="OCP18" i="52"/>
  <c r="OCO18" i="52"/>
  <c r="OCN18" i="52"/>
  <c r="OCM18" i="52"/>
  <c r="OCL18" i="52"/>
  <c r="OCK18" i="52"/>
  <c r="OCJ18" i="52"/>
  <c r="OCI18" i="52"/>
  <c r="OCH18" i="52"/>
  <c r="OCG18" i="52"/>
  <c r="OCF18" i="52"/>
  <c r="OCE18" i="52"/>
  <c r="OCD18" i="52"/>
  <c r="OCC18" i="52"/>
  <c r="OCB18" i="52"/>
  <c r="OCA18" i="52"/>
  <c r="OBZ18" i="52"/>
  <c r="OBY18" i="52"/>
  <c r="OBX18" i="52"/>
  <c r="OBW18" i="52"/>
  <c r="OBV18" i="52"/>
  <c r="OBU18" i="52"/>
  <c r="OBT18" i="52"/>
  <c r="OBS18" i="52"/>
  <c r="OBR18" i="52"/>
  <c r="OBQ18" i="52"/>
  <c r="OBP18" i="52"/>
  <c r="OBO18" i="52"/>
  <c r="OBN18" i="52"/>
  <c r="OBM18" i="52"/>
  <c r="OBL18" i="52"/>
  <c r="OBK18" i="52"/>
  <c r="OBJ18" i="52"/>
  <c r="OBI18" i="52"/>
  <c r="OBH18" i="52"/>
  <c r="OBG18" i="52"/>
  <c r="OBF18" i="52"/>
  <c r="OBE18" i="52"/>
  <c r="OBD18" i="52"/>
  <c r="OBC18" i="52"/>
  <c r="OBB18" i="52"/>
  <c r="OBA18" i="52"/>
  <c r="OAZ18" i="52"/>
  <c r="OAY18" i="52"/>
  <c r="OAX18" i="52"/>
  <c r="OAW18" i="52"/>
  <c r="OAV18" i="52"/>
  <c r="OAU18" i="52"/>
  <c r="OAT18" i="52"/>
  <c r="OAS18" i="52"/>
  <c r="OAR18" i="52"/>
  <c r="OAQ18" i="52"/>
  <c r="OAP18" i="52"/>
  <c r="OAO18" i="52"/>
  <c r="OAN18" i="52"/>
  <c r="OAM18" i="52"/>
  <c r="OAL18" i="52"/>
  <c r="OAK18" i="52"/>
  <c r="OAJ18" i="52"/>
  <c r="OAI18" i="52"/>
  <c r="OAH18" i="52"/>
  <c r="OAG18" i="52"/>
  <c r="OAF18" i="52"/>
  <c r="OAE18" i="52"/>
  <c r="OAD18" i="52"/>
  <c r="OAC18" i="52"/>
  <c r="OAB18" i="52"/>
  <c r="OAA18" i="52"/>
  <c r="NZZ18" i="52"/>
  <c r="NZY18" i="52"/>
  <c r="NZX18" i="52"/>
  <c r="NZW18" i="52"/>
  <c r="NZV18" i="52"/>
  <c r="NZU18" i="52"/>
  <c r="NZT18" i="52"/>
  <c r="NZS18" i="52"/>
  <c r="NZR18" i="52"/>
  <c r="NZQ18" i="52"/>
  <c r="NZP18" i="52"/>
  <c r="NZO18" i="52"/>
  <c r="NZN18" i="52"/>
  <c r="NZM18" i="52"/>
  <c r="NZL18" i="52"/>
  <c r="NZK18" i="52"/>
  <c r="NZJ18" i="52"/>
  <c r="NZI18" i="52"/>
  <c r="NZH18" i="52"/>
  <c r="NZG18" i="52"/>
  <c r="NZF18" i="52"/>
  <c r="NZE18" i="52"/>
  <c r="NZD18" i="52"/>
  <c r="NZC18" i="52"/>
  <c r="NZB18" i="52"/>
  <c r="NZA18" i="52"/>
  <c r="NYZ18" i="52"/>
  <c r="NYY18" i="52"/>
  <c r="NYX18" i="52"/>
  <c r="NYW18" i="52"/>
  <c r="NYV18" i="52"/>
  <c r="NYU18" i="52"/>
  <c r="NYT18" i="52"/>
  <c r="NYS18" i="52"/>
  <c r="NYR18" i="52"/>
  <c r="NYQ18" i="52"/>
  <c r="NYP18" i="52"/>
  <c r="NYO18" i="52"/>
  <c r="NYN18" i="52"/>
  <c r="NYM18" i="52"/>
  <c r="NYL18" i="52"/>
  <c r="NYK18" i="52"/>
  <c r="NYJ18" i="52"/>
  <c r="NYI18" i="52"/>
  <c r="NYH18" i="52"/>
  <c r="NYG18" i="52"/>
  <c r="NYF18" i="52"/>
  <c r="NYE18" i="52"/>
  <c r="NYD18" i="52"/>
  <c r="NYC18" i="52"/>
  <c r="NYB18" i="52"/>
  <c r="NYA18" i="52"/>
  <c r="NXZ18" i="52"/>
  <c r="NXY18" i="52"/>
  <c r="NXX18" i="52"/>
  <c r="NXW18" i="52"/>
  <c r="NXV18" i="52"/>
  <c r="NXU18" i="52"/>
  <c r="NXT18" i="52"/>
  <c r="NXS18" i="52"/>
  <c r="NXR18" i="52"/>
  <c r="NXQ18" i="52"/>
  <c r="NXP18" i="52"/>
  <c r="NXO18" i="52"/>
  <c r="NXN18" i="52"/>
  <c r="NXM18" i="52"/>
  <c r="NXL18" i="52"/>
  <c r="NXK18" i="52"/>
  <c r="NXJ18" i="52"/>
  <c r="NXI18" i="52"/>
  <c r="NXH18" i="52"/>
  <c r="NXG18" i="52"/>
  <c r="NXF18" i="52"/>
  <c r="NXE18" i="52"/>
  <c r="NXD18" i="52"/>
  <c r="NXC18" i="52"/>
  <c r="NXB18" i="52"/>
  <c r="NXA18" i="52"/>
  <c r="NWZ18" i="52"/>
  <c r="NWY18" i="52"/>
  <c r="NWX18" i="52"/>
  <c r="NWW18" i="52"/>
  <c r="NWV18" i="52"/>
  <c r="NWU18" i="52"/>
  <c r="NWT18" i="52"/>
  <c r="NWS18" i="52"/>
  <c r="NWR18" i="52"/>
  <c r="NWQ18" i="52"/>
  <c r="NWP18" i="52"/>
  <c r="NWO18" i="52"/>
  <c r="NWN18" i="52"/>
  <c r="NWM18" i="52"/>
  <c r="NWL18" i="52"/>
  <c r="NWK18" i="52"/>
  <c r="NWJ18" i="52"/>
  <c r="NWI18" i="52"/>
  <c r="NWH18" i="52"/>
  <c r="NWG18" i="52"/>
  <c r="NWF18" i="52"/>
  <c r="NWE18" i="52"/>
  <c r="NWD18" i="52"/>
  <c r="NWC18" i="52"/>
  <c r="NWB18" i="52"/>
  <c r="NWA18" i="52"/>
  <c r="NVZ18" i="52"/>
  <c r="NVY18" i="52"/>
  <c r="NVX18" i="52"/>
  <c r="NVW18" i="52"/>
  <c r="NVV18" i="52"/>
  <c r="NVU18" i="52"/>
  <c r="NVT18" i="52"/>
  <c r="NVS18" i="52"/>
  <c r="NVR18" i="52"/>
  <c r="NVQ18" i="52"/>
  <c r="NVP18" i="52"/>
  <c r="NVO18" i="52"/>
  <c r="NVN18" i="52"/>
  <c r="NVM18" i="52"/>
  <c r="NVL18" i="52"/>
  <c r="NVK18" i="52"/>
  <c r="NVJ18" i="52"/>
  <c r="NVI18" i="52"/>
  <c r="NVH18" i="52"/>
  <c r="NVG18" i="52"/>
  <c r="NVF18" i="52"/>
  <c r="NVE18" i="52"/>
  <c r="NVD18" i="52"/>
  <c r="NVC18" i="52"/>
  <c r="NVB18" i="52"/>
  <c r="NVA18" i="52"/>
  <c r="NUZ18" i="52"/>
  <c r="NUY18" i="52"/>
  <c r="NUX18" i="52"/>
  <c r="NUW18" i="52"/>
  <c r="NUV18" i="52"/>
  <c r="NUU18" i="52"/>
  <c r="NUT18" i="52"/>
  <c r="NUS18" i="52"/>
  <c r="NUR18" i="52"/>
  <c r="NUQ18" i="52"/>
  <c r="NUP18" i="52"/>
  <c r="NUO18" i="52"/>
  <c r="NUN18" i="52"/>
  <c r="NUM18" i="52"/>
  <c r="NUL18" i="52"/>
  <c r="NUK18" i="52"/>
  <c r="NUJ18" i="52"/>
  <c r="NUI18" i="52"/>
  <c r="NUH18" i="52"/>
  <c r="NUG18" i="52"/>
  <c r="NUF18" i="52"/>
  <c r="NUE18" i="52"/>
  <c r="NUD18" i="52"/>
  <c r="NUC18" i="52"/>
  <c r="NUB18" i="52"/>
  <c r="NUA18" i="52"/>
  <c r="NTZ18" i="52"/>
  <c r="NTY18" i="52"/>
  <c r="NTX18" i="52"/>
  <c r="NTW18" i="52"/>
  <c r="NTV18" i="52"/>
  <c r="NTU18" i="52"/>
  <c r="NTT18" i="52"/>
  <c r="NTS18" i="52"/>
  <c r="NTR18" i="52"/>
  <c r="NTQ18" i="52"/>
  <c r="NTP18" i="52"/>
  <c r="NTO18" i="52"/>
  <c r="NTN18" i="52"/>
  <c r="NTM18" i="52"/>
  <c r="NTL18" i="52"/>
  <c r="NTK18" i="52"/>
  <c r="NTJ18" i="52"/>
  <c r="NTI18" i="52"/>
  <c r="NTH18" i="52"/>
  <c r="NTG18" i="52"/>
  <c r="NTF18" i="52"/>
  <c r="NTE18" i="52"/>
  <c r="NTD18" i="52"/>
  <c r="NTC18" i="52"/>
  <c r="NTB18" i="52"/>
  <c r="NTA18" i="52"/>
  <c r="NSZ18" i="52"/>
  <c r="NSY18" i="52"/>
  <c r="NSX18" i="52"/>
  <c r="NSW18" i="52"/>
  <c r="NSV18" i="52"/>
  <c r="NSU18" i="52"/>
  <c r="NST18" i="52"/>
  <c r="NSS18" i="52"/>
  <c r="NSR18" i="52"/>
  <c r="NSQ18" i="52"/>
  <c r="NSP18" i="52"/>
  <c r="NSO18" i="52"/>
  <c r="NSN18" i="52"/>
  <c r="NSM18" i="52"/>
  <c r="NSL18" i="52"/>
  <c r="NSK18" i="52"/>
  <c r="NSJ18" i="52"/>
  <c r="NSI18" i="52"/>
  <c r="NSH18" i="52"/>
  <c r="NSG18" i="52"/>
  <c r="NSF18" i="52"/>
  <c r="NSE18" i="52"/>
  <c r="NSD18" i="52"/>
  <c r="NSC18" i="52"/>
  <c r="NSB18" i="52"/>
  <c r="NSA18" i="52"/>
  <c r="NRZ18" i="52"/>
  <c r="NRY18" i="52"/>
  <c r="NRX18" i="52"/>
  <c r="NRW18" i="52"/>
  <c r="NRV18" i="52"/>
  <c r="NRU18" i="52"/>
  <c r="NRT18" i="52"/>
  <c r="NRS18" i="52"/>
  <c r="NRR18" i="52"/>
  <c r="NRQ18" i="52"/>
  <c r="NRP18" i="52"/>
  <c r="NRO18" i="52"/>
  <c r="NRN18" i="52"/>
  <c r="NRM18" i="52"/>
  <c r="NRL18" i="52"/>
  <c r="NRK18" i="52"/>
  <c r="NRJ18" i="52"/>
  <c r="NRI18" i="52"/>
  <c r="NRH18" i="52"/>
  <c r="NRG18" i="52"/>
  <c r="NRF18" i="52"/>
  <c r="NRE18" i="52"/>
  <c r="NRD18" i="52"/>
  <c r="NRC18" i="52"/>
  <c r="NRB18" i="52"/>
  <c r="NRA18" i="52"/>
  <c r="NQZ18" i="52"/>
  <c r="NQY18" i="52"/>
  <c r="NQX18" i="52"/>
  <c r="NQW18" i="52"/>
  <c r="NQV18" i="52"/>
  <c r="NQU18" i="52"/>
  <c r="NQT18" i="52"/>
  <c r="NQS18" i="52"/>
  <c r="NQR18" i="52"/>
  <c r="NQQ18" i="52"/>
  <c r="NQP18" i="52"/>
  <c r="NQO18" i="52"/>
  <c r="NQN18" i="52"/>
  <c r="NQM18" i="52"/>
  <c r="NQL18" i="52"/>
  <c r="NQK18" i="52"/>
  <c r="NQJ18" i="52"/>
  <c r="NQI18" i="52"/>
  <c r="NQH18" i="52"/>
  <c r="NQG18" i="52"/>
  <c r="NQF18" i="52"/>
  <c r="NQE18" i="52"/>
  <c r="NQD18" i="52"/>
  <c r="NQC18" i="52"/>
  <c r="NQB18" i="52"/>
  <c r="NQA18" i="52"/>
  <c r="NPZ18" i="52"/>
  <c r="NPY18" i="52"/>
  <c r="NPX18" i="52"/>
  <c r="NPW18" i="52"/>
  <c r="NPV18" i="52"/>
  <c r="NPU18" i="52"/>
  <c r="NPT18" i="52"/>
  <c r="NPS18" i="52"/>
  <c r="NPR18" i="52"/>
  <c r="NPQ18" i="52"/>
  <c r="NPP18" i="52"/>
  <c r="NPO18" i="52"/>
  <c r="NPN18" i="52"/>
  <c r="NPM18" i="52"/>
  <c r="NPL18" i="52"/>
  <c r="NPK18" i="52"/>
  <c r="NPJ18" i="52"/>
  <c r="NPI18" i="52"/>
  <c r="NPH18" i="52"/>
  <c r="NPG18" i="52"/>
  <c r="NPF18" i="52"/>
  <c r="NPE18" i="52"/>
  <c r="NPD18" i="52"/>
  <c r="NPC18" i="52"/>
  <c r="NPB18" i="52"/>
  <c r="NPA18" i="52"/>
  <c r="NOZ18" i="52"/>
  <c r="NOY18" i="52"/>
  <c r="NOX18" i="52"/>
  <c r="NOW18" i="52"/>
  <c r="NOV18" i="52"/>
  <c r="NOU18" i="52"/>
  <c r="NOT18" i="52"/>
  <c r="NOS18" i="52"/>
  <c r="NOR18" i="52"/>
  <c r="NOQ18" i="52"/>
  <c r="NOP18" i="52"/>
  <c r="NOO18" i="52"/>
  <c r="NON18" i="52"/>
  <c r="NOM18" i="52"/>
  <c r="NOL18" i="52"/>
  <c r="NOK18" i="52"/>
  <c r="NOJ18" i="52"/>
  <c r="NOI18" i="52"/>
  <c r="NOH18" i="52"/>
  <c r="NOG18" i="52"/>
  <c r="NOF18" i="52"/>
  <c r="NOE18" i="52"/>
  <c r="NOD18" i="52"/>
  <c r="NOC18" i="52"/>
  <c r="NOB18" i="52"/>
  <c r="NOA18" i="52"/>
  <c r="NNZ18" i="52"/>
  <c r="NNY18" i="52"/>
  <c r="NNX18" i="52"/>
  <c r="NNW18" i="52"/>
  <c r="NNV18" i="52"/>
  <c r="NNU18" i="52"/>
  <c r="NNT18" i="52"/>
  <c r="NNS18" i="52"/>
  <c r="NNR18" i="52"/>
  <c r="NNQ18" i="52"/>
  <c r="NNP18" i="52"/>
  <c r="NNO18" i="52"/>
  <c r="NNN18" i="52"/>
  <c r="NNM18" i="52"/>
  <c r="NNL18" i="52"/>
  <c r="NNK18" i="52"/>
  <c r="NNJ18" i="52"/>
  <c r="NNI18" i="52"/>
  <c r="NNH18" i="52"/>
  <c r="NNG18" i="52"/>
  <c r="NNF18" i="52"/>
  <c r="NNE18" i="52"/>
  <c r="NND18" i="52"/>
  <c r="NNC18" i="52"/>
  <c r="NNB18" i="52"/>
  <c r="NNA18" i="52"/>
  <c r="NMZ18" i="52"/>
  <c r="NMY18" i="52"/>
  <c r="NMX18" i="52"/>
  <c r="NMW18" i="52"/>
  <c r="NMV18" i="52"/>
  <c r="NMU18" i="52"/>
  <c r="NMT18" i="52"/>
  <c r="NMS18" i="52"/>
  <c r="NMR18" i="52"/>
  <c r="NMQ18" i="52"/>
  <c r="NMP18" i="52"/>
  <c r="NMO18" i="52"/>
  <c r="NMN18" i="52"/>
  <c r="NMM18" i="52"/>
  <c r="NML18" i="52"/>
  <c r="NMK18" i="52"/>
  <c r="NMJ18" i="52"/>
  <c r="NMI18" i="52"/>
  <c r="NMH18" i="52"/>
  <c r="NMG18" i="52"/>
  <c r="NMF18" i="52"/>
  <c r="NME18" i="52"/>
  <c r="NMD18" i="52"/>
  <c r="NMC18" i="52"/>
  <c r="NMB18" i="52"/>
  <c r="NMA18" i="52"/>
  <c r="NLZ18" i="52"/>
  <c r="NLY18" i="52"/>
  <c r="NLX18" i="52"/>
  <c r="NLW18" i="52"/>
  <c r="NLV18" i="52"/>
  <c r="NLU18" i="52"/>
  <c r="NLT18" i="52"/>
  <c r="NLS18" i="52"/>
  <c r="NLR18" i="52"/>
  <c r="NLQ18" i="52"/>
  <c r="NLP18" i="52"/>
  <c r="NLO18" i="52"/>
  <c r="NLN18" i="52"/>
  <c r="NLM18" i="52"/>
  <c r="NLL18" i="52"/>
  <c r="NLK18" i="52"/>
  <c r="NLJ18" i="52"/>
  <c r="NLI18" i="52"/>
  <c r="NLH18" i="52"/>
  <c r="NLG18" i="52"/>
  <c r="NLF18" i="52"/>
  <c r="NLE18" i="52"/>
  <c r="NLD18" i="52"/>
  <c r="NLC18" i="52"/>
  <c r="NLB18" i="52"/>
  <c r="NLA18" i="52"/>
  <c r="NKZ18" i="52"/>
  <c r="NKY18" i="52"/>
  <c r="NKX18" i="52"/>
  <c r="NKW18" i="52"/>
  <c r="NKV18" i="52"/>
  <c r="NKU18" i="52"/>
  <c r="NKT18" i="52"/>
  <c r="NKS18" i="52"/>
  <c r="NKR18" i="52"/>
  <c r="NKQ18" i="52"/>
  <c r="NKP18" i="52"/>
  <c r="NKO18" i="52"/>
  <c r="NKN18" i="52"/>
  <c r="NKM18" i="52"/>
  <c r="NKL18" i="52"/>
  <c r="NKK18" i="52"/>
  <c r="NKJ18" i="52"/>
  <c r="NKI18" i="52"/>
  <c r="NKH18" i="52"/>
  <c r="NKG18" i="52"/>
  <c r="NKF18" i="52"/>
  <c r="NKE18" i="52"/>
  <c r="NKD18" i="52"/>
  <c r="NKC18" i="52"/>
  <c r="NKB18" i="52"/>
  <c r="NKA18" i="52"/>
  <c r="NJZ18" i="52"/>
  <c r="NJY18" i="52"/>
  <c r="NJX18" i="52"/>
  <c r="NJW18" i="52"/>
  <c r="NJV18" i="52"/>
  <c r="NJU18" i="52"/>
  <c r="NJT18" i="52"/>
  <c r="NJS18" i="52"/>
  <c r="NJR18" i="52"/>
  <c r="NJQ18" i="52"/>
  <c r="NJP18" i="52"/>
  <c r="NJO18" i="52"/>
  <c r="NJN18" i="52"/>
  <c r="NJM18" i="52"/>
  <c r="NJL18" i="52"/>
  <c r="NJK18" i="52"/>
  <c r="NJJ18" i="52"/>
  <c r="NJI18" i="52"/>
  <c r="NJH18" i="52"/>
  <c r="NJG18" i="52"/>
  <c r="NJF18" i="52"/>
  <c r="NJE18" i="52"/>
  <c r="NJD18" i="52"/>
  <c r="NJC18" i="52"/>
  <c r="NJB18" i="52"/>
  <c r="NJA18" i="52"/>
  <c r="NIZ18" i="52"/>
  <c r="NIY18" i="52"/>
  <c r="NIX18" i="52"/>
  <c r="NIW18" i="52"/>
  <c r="NIV18" i="52"/>
  <c r="NIU18" i="52"/>
  <c r="NIT18" i="52"/>
  <c r="NIS18" i="52"/>
  <c r="NIR18" i="52"/>
  <c r="NIQ18" i="52"/>
  <c r="NIP18" i="52"/>
  <c r="NIO18" i="52"/>
  <c r="NIN18" i="52"/>
  <c r="NIM18" i="52"/>
  <c r="NIL18" i="52"/>
  <c r="NIK18" i="52"/>
  <c r="NIJ18" i="52"/>
  <c r="NII18" i="52"/>
  <c r="NIH18" i="52"/>
  <c r="NIG18" i="52"/>
  <c r="NIF18" i="52"/>
  <c r="NIE18" i="52"/>
  <c r="NID18" i="52"/>
  <c r="NIC18" i="52"/>
  <c r="NIB18" i="52"/>
  <c r="NIA18" i="52"/>
  <c r="NHZ18" i="52"/>
  <c r="NHY18" i="52"/>
  <c r="NHX18" i="52"/>
  <c r="NHW18" i="52"/>
  <c r="NHV18" i="52"/>
  <c r="NHU18" i="52"/>
  <c r="NHT18" i="52"/>
  <c r="NHS18" i="52"/>
  <c r="NHR18" i="52"/>
  <c r="NHQ18" i="52"/>
  <c r="NHP18" i="52"/>
  <c r="NHO18" i="52"/>
  <c r="NHN18" i="52"/>
  <c r="NHM18" i="52"/>
  <c r="NHL18" i="52"/>
  <c r="NHK18" i="52"/>
  <c r="NHJ18" i="52"/>
  <c r="NHI18" i="52"/>
  <c r="NHH18" i="52"/>
  <c r="NHG18" i="52"/>
  <c r="NHF18" i="52"/>
  <c r="NHE18" i="52"/>
  <c r="NHD18" i="52"/>
  <c r="NHC18" i="52"/>
  <c r="NHB18" i="52"/>
  <c r="NHA18" i="52"/>
  <c r="NGZ18" i="52"/>
  <c r="NGY18" i="52"/>
  <c r="NGX18" i="52"/>
  <c r="NGW18" i="52"/>
  <c r="NGV18" i="52"/>
  <c r="NGU18" i="52"/>
  <c r="NGT18" i="52"/>
  <c r="NGS18" i="52"/>
  <c r="NGR18" i="52"/>
  <c r="NGQ18" i="52"/>
  <c r="NGP18" i="52"/>
  <c r="NGO18" i="52"/>
  <c r="NGN18" i="52"/>
  <c r="NGM18" i="52"/>
  <c r="NGL18" i="52"/>
  <c r="NGK18" i="52"/>
  <c r="NGJ18" i="52"/>
  <c r="NGI18" i="52"/>
  <c r="NGH18" i="52"/>
  <c r="NGG18" i="52"/>
  <c r="NGF18" i="52"/>
  <c r="NGE18" i="52"/>
  <c r="NGD18" i="52"/>
  <c r="NGC18" i="52"/>
  <c r="NGB18" i="52"/>
  <c r="NGA18" i="52"/>
  <c r="NFZ18" i="52"/>
  <c r="NFY18" i="52"/>
  <c r="NFX18" i="52"/>
  <c r="NFW18" i="52"/>
  <c r="NFV18" i="52"/>
  <c r="NFU18" i="52"/>
  <c r="NFT18" i="52"/>
  <c r="NFS18" i="52"/>
  <c r="NFR18" i="52"/>
  <c r="NFQ18" i="52"/>
  <c r="NFP18" i="52"/>
  <c r="NFO18" i="52"/>
  <c r="NFN18" i="52"/>
  <c r="NFM18" i="52"/>
  <c r="NFL18" i="52"/>
  <c r="NFK18" i="52"/>
  <c r="NFJ18" i="52"/>
  <c r="NFI18" i="52"/>
  <c r="NFH18" i="52"/>
  <c r="NFG18" i="52"/>
  <c r="NFF18" i="52"/>
  <c r="NFE18" i="52"/>
  <c r="NFD18" i="52"/>
  <c r="NFC18" i="52"/>
  <c r="NFB18" i="52"/>
  <c r="NFA18" i="52"/>
  <c r="NEZ18" i="52"/>
  <c r="NEY18" i="52"/>
  <c r="NEX18" i="52"/>
  <c r="NEW18" i="52"/>
  <c r="NEV18" i="52"/>
  <c r="NEU18" i="52"/>
  <c r="NET18" i="52"/>
  <c r="NES18" i="52"/>
  <c r="NER18" i="52"/>
  <c r="NEQ18" i="52"/>
  <c r="NEP18" i="52"/>
  <c r="NEO18" i="52"/>
  <c r="NEN18" i="52"/>
  <c r="NEM18" i="52"/>
  <c r="NEL18" i="52"/>
  <c r="NEK18" i="52"/>
  <c r="NEJ18" i="52"/>
  <c r="NEI18" i="52"/>
  <c r="NEH18" i="52"/>
  <c r="NEG18" i="52"/>
  <c r="NEF18" i="52"/>
  <c r="NEE18" i="52"/>
  <c r="NED18" i="52"/>
  <c r="NEC18" i="52"/>
  <c r="NEB18" i="52"/>
  <c r="NEA18" i="52"/>
  <c r="NDZ18" i="52"/>
  <c r="NDY18" i="52"/>
  <c r="NDX18" i="52"/>
  <c r="NDW18" i="52"/>
  <c r="NDV18" i="52"/>
  <c r="NDU18" i="52"/>
  <c r="NDT18" i="52"/>
  <c r="NDS18" i="52"/>
  <c r="NDR18" i="52"/>
  <c r="NDQ18" i="52"/>
  <c r="NDP18" i="52"/>
  <c r="NDO18" i="52"/>
  <c r="NDN18" i="52"/>
  <c r="NDM18" i="52"/>
  <c r="NDL18" i="52"/>
  <c r="NDK18" i="52"/>
  <c r="NDJ18" i="52"/>
  <c r="NDI18" i="52"/>
  <c r="NDH18" i="52"/>
  <c r="NDG18" i="52"/>
  <c r="NDF18" i="52"/>
  <c r="NDE18" i="52"/>
  <c r="NDD18" i="52"/>
  <c r="NDC18" i="52"/>
  <c r="NDB18" i="52"/>
  <c r="NDA18" i="52"/>
  <c r="NCZ18" i="52"/>
  <c r="NCY18" i="52"/>
  <c r="NCX18" i="52"/>
  <c r="NCW18" i="52"/>
  <c r="NCV18" i="52"/>
  <c r="NCU18" i="52"/>
  <c r="NCT18" i="52"/>
  <c r="NCS18" i="52"/>
  <c r="NCR18" i="52"/>
  <c r="NCQ18" i="52"/>
  <c r="NCP18" i="52"/>
  <c r="NCO18" i="52"/>
  <c r="NCN18" i="52"/>
  <c r="NCM18" i="52"/>
  <c r="NCL18" i="52"/>
  <c r="NCK18" i="52"/>
  <c r="NCJ18" i="52"/>
  <c r="NCI18" i="52"/>
  <c r="NCH18" i="52"/>
  <c r="NCG18" i="52"/>
  <c r="NCF18" i="52"/>
  <c r="NCE18" i="52"/>
  <c r="NCD18" i="52"/>
  <c r="NCC18" i="52"/>
  <c r="NCB18" i="52"/>
  <c r="NCA18" i="52"/>
  <c r="NBZ18" i="52"/>
  <c r="NBY18" i="52"/>
  <c r="NBX18" i="52"/>
  <c r="NBW18" i="52"/>
  <c r="NBV18" i="52"/>
  <c r="NBU18" i="52"/>
  <c r="NBT18" i="52"/>
  <c r="NBS18" i="52"/>
  <c r="NBR18" i="52"/>
  <c r="NBQ18" i="52"/>
  <c r="NBP18" i="52"/>
  <c r="NBO18" i="52"/>
  <c r="NBN18" i="52"/>
  <c r="NBM18" i="52"/>
  <c r="NBL18" i="52"/>
  <c r="NBK18" i="52"/>
  <c r="NBJ18" i="52"/>
  <c r="NBI18" i="52"/>
  <c r="NBH18" i="52"/>
  <c r="NBG18" i="52"/>
  <c r="NBF18" i="52"/>
  <c r="NBE18" i="52"/>
  <c r="NBD18" i="52"/>
  <c r="NBC18" i="52"/>
  <c r="NBB18" i="52"/>
  <c r="NBA18" i="52"/>
  <c r="NAZ18" i="52"/>
  <c r="NAY18" i="52"/>
  <c r="NAX18" i="52"/>
  <c r="NAW18" i="52"/>
  <c r="NAV18" i="52"/>
  <c r="NAU18" i="52"/>
  <c r="NAT18" i="52"/>
  <c r="NAS18" i="52"/>
  <c r="NAR18" i="52"/>
  <c r="NAQ18" i="52"/>
  <c r="NAP18" i="52"/>
  <c r="NAO18" i="52"/>
  <c r="NAN18" i="52"/>
  <c r="NAM18" i="52"/>
  <c r="NAL18" i="52"/>
  <c r="NAK18" i="52"/>
  <c r="NAJ18" i="52"/>
  <c r="NAI18" i="52"/>
  <c r="NAH18" i="52"/>
  <c r="NAG18" i="52"/>
  <c r="NAF18" i="52"/>
  <c r="NAE18" i="52"/>
  <c r="NAD18" i="52"/>
  <c r="NAC18" i="52"/>
  <c r="NAB18" i="52"/>
  <c r="NAA18" i="52"/>
  <c r="MZZ18" i="52"/>
  <c r="MZY18" i="52"/>
  <c r="MZX18" i="52"/>
  <c r="MZW18" i="52"/>
  <c r="MZV18" i="52"/>
  <c r="MZU18" i="52"/>
  <c r="MZT18" i="52"/>
  <c r="MZS18" i="52"/>
  <c r="MZR18" i="52"/>
  <c r="MZQ18" i="52"/>
  <c r="MZP18" i="52"/>
  <c r="MZO18" i="52"/>
  <c r="MZN18" i="52"/>
  <c r="MZM18" i="52"/>
  <c r="MZL18" i="52"/>
  <c r="MZK18" i="52"/>
  <c r="MZJ18" i="52"/>
  <c r="MZI18" i="52"/>
  <c r="MZH18" i="52"/>
  <c r="MZG18" i="52"/>
  <c r="MZF18" i="52"/>
  <c r="MZE18" i="52"/>
  <c r="MZD18" i="52"/>
  <c r="MZC18" i="52"/>
  <c r="MZB18" i="52"/>
  <c r="MZA18" i="52"/>
  <c r="MYZ18" i="52"/>
  <c r="MYY18" i="52"/>
  <c r="MYX18" i="52"/>
  <c r="MYW18" i="52"/>
  <c r="MYV18" i="52"/>
  <c r="MYU18" i="52"/>
  <c r="MYT18" i="52"/>
  <c r="MYS18" i="52"/>
  <c r="MYR18" i="52"/>
  <c r="MYQ18" i="52"/>
  <c r="MYP18" i="52"/>
  <c r="MYO18" i="52"/>
  <c r="MYN18" i="52"/>
  <c r="MYM18" i="52"/>
  <c r="MYL18" i="52"/>
  <c r="MYK18" i="52"/>
  <c r="MYJ18" i="52"/>
  <c r="MYI18" i="52"/>
  <c r="MYH18" i="52"/>
  <c r="MYG18" i="52"/>
  <c r="MYF18" i="52"/>
  <c r="MYE18" i="52"/>
  <c r="MYD18" i="52"/>
  <c r="MYC18" i="52"/>
  <c r="MYB18" i="52"/>
  <c r="MYA18" i="52"/>
  <c r="MXZ18" i="52"/>
  <c r="MXY18" i="52"/>
  <c r="MXX18" i="52"/>
  <c r="MXW18" i="52"/>
  <c r="MXV18" i="52"/>
  <c r="MXU18" i="52"/>
  <c r="MXT18" i="52"/>
  <c r="MXS18" i="52"/>
  <c r="MXR18" i="52"/>
  <c r="MXQ18" i="52"/>
  <c r="MXP18" i="52"/>
  <c r="MXO18" i="52"/>
  <c r="MXN18" i="52"/>
  <c r="MXM18" i="52"/>
  <c r="MXL18" i="52"/>
  <c r="MXK18" i="52"/>
  <c r="MXJ18" i="52"/>
  <c r="MXI18" i="52"/>
  <c r="MXH18" i="52"/>
  <c r="MXG18" i="52"/>
  <c r="MXF18" i="52"/>
  <c r="MXE18" i="52"/>
  <c r="MXD18" i="52"/>
  <c r="MXC18" i="52"/>
  <c r="MXB18" i="52"/>
  <c r="MXA18" i="52"/>
  <c r="MWZ18" i="52"/>
  <c r="MWY18" i="52"/>
  <c r="MWX18" i="52"/>
  <c r="MWW18" i="52"/>
  <c r="MWV18" i="52"/>
  <c r="MWU18" i="52"/>
  <c r="MWT18" i="52"/>
  <c r="MWS18" i="52"/>
  <c r="MWR18" i="52"/>
  <c r="MWQ18" i="52"/>
  <c r="MWP18" i="52"/>
  <c r="MWO18" i="52"/>
  <c r="MWN18" i="52"/>
  <c r="MWM18" i="52"/>
  <c r="MWL18" i="52"/>
  <c r="MWK18" i="52"/>
  <c r="MWJ18" i="52"/>
  <c r="MWI18" i="52"/>
  <c r="MWH18" i="52"/>
  <c r="MWG18" i="52"/>
  <c r="MWF18" i="52"/>
  <c r="MWE18" i="52"/>
  <c r="MWD18" i="52"/>
  <c r="MWC18" i="52"/>
  <c r="MWB18" i="52"/>
  <c r="MWA18" i="52"/>
  <c r="MVZ18" i="52"/>
  <c r="MVY18" i="52"/>
  <c r="MVX18" i="52"/>
  <c r="MVW18" i="52"/>
  <c r="MVV18" i="52"/>
  <c r="MVU18" i="52"/>
  <c r="MVT18" i="52"/>
  <c r="MVS18" i="52"/>
  <c r="MVR18" i="52"/>
  <c r="MVQ18" i="52"/>
  <c r="MVP18" i="52"/>
  <c r="MVO18" i="52"/>
  <c r="MVN18" i="52"/>
  <c r="MVM18" i="52"/>
  <c r="MVL18" i="52"/>
  <c r="MVK18" i="52"/>
  <c r="MVJ18" i="52"/>
  <c r="MVI18" i="52"/>
  <c r="MVH18" i="52"/>
  <c r="MVG18" i="52"/>
  <c r="MVF18" i="52"/>
  <c r="MVE18" i="52"/>
  <c r="MVD18" i="52"/>
  <c r="MVC18" i="52"/>
  <c r="MVB18" i="52"/>
  <c r="MVA18" i="52"/>
  <c r="MUZ18" i="52"/>
  <c r="MUY18" i="52"/>
  <c r="MUX18" i="52"/>
  <c r="MUW18" i="52"/>
  <c r="MUV18" i="52"/>
  <c r="MUU18" i="52"/>
  <c r="MUT18" i="52"/>
  <c r="MUS18" i="52"/>
  <c r="MUR18" i="52"/>
  <c r="MUQ18" i="52"/>
  <c r="MUP18" i="52"/>
  <c r="MUO18" i="52"/>
  <c r="MUN18" i="52"/>
  <c r="MUM18" i="52"/>
  <c r="MUL18" i="52"/>
  <c r="MUK18" i="52"/>
  <c r="MUJ18" i="52"/>
  <c r="MUI18" i="52"/>
  <c r="MUH18" i="52"/>
  <c r="MUG18" i="52"/>
  <c r="MUF18" i="52"/>
  <c r="MUE18" i="52"/>
  <c r="MUD18" i="52"/>
  <c r="MUC18" i="52"/>
  <c r="MUB18" i="52"/>
  <c r="MUA18" i="52"/>
  <c r="MTZ18" i="52"/>
  <c r="MTY18" i="52"/>
  <c r="MTX18" i="52"/>
  <c r="MTW18" i="52"/>
  <c r="MTV18" i="52"/>
  <c r="MTU18" i="52"/>
  <c r="MTT18" i="52"/>
  <c r="MTS18" i="52"/>
  <c r="MTR18" i="52"/>
  <c r="MTQ18" i="52"/>
  <c r="MTP18" i="52"/>
  <c r="MTO18" i="52"/>
  <c r="MTN18" i="52"/>
  <c r="MTM18" i="52"/>
  <c r="MTL18" i="52"/>
  <c r="MTK18" i="52"/>
  <c r="MTJ18" i="52"/>
  <c r="MTI18" i="52"/>
  <c r="MTH18" i="52"/>
  <c r="MTG18" i="52"/>
  <c r="MTF18" i="52"/>
  <c r="MTE18" i="52"/>
  <c r="MTD18" i="52"/>
  <c r="MTC18" i="52"/>
  <c r="MTB18" i="52"/>
  <c r="MTA18" i="52"/>
  <c r="MSZ18" i="52"/>
  <c r="MSY18" i="52"/>
  <c r="MSX18" i="52"/>
  <c r="MSW18" i="52"/>
  <c r="MSV18" i="52"/>
  <c r="MSU18" i="52"/>
  <c r="MST18" i="52"/>
  <c r="MSS18" i="52"/>
  <c r="MSR18" i="52"/>
  <c r="MSQ18" i="52"/>
  <c r="MSP18" i="52"/>
  <c r="MSO18" i="52"/>
  <c r="MSN18" i="52"/>
  <c r="MSM18" i="52"/>
  <c r="MSL18" i="52"/>
  <c r="MSK18" i="52"/>
  <c r="MSJ18" i="52"/>
  <c r="MSI18" i="52"/>
  <c r="MSH18" i="52"/>
  <c r="MSG18" i="52"/>
  <c r="MSF18" i="52"/>
  <c r="MSE18" i="52"/>
  <c r="MSD18" i="52"/>
  <c r="MSC18" i="52"/>
  <c r="MSB18" i="52"/>
  <c r="MSA18" i="52"/>
  <c r="MRZ18" i="52"/>
  <c r="MRY18" i="52"/>
  <c r="MRX18" i="52"/>
  <c r="MRW18" i="52"/>
  <c r="MRV18" i="52"/>
  <c r="MRU18" i="52"/>
  <c r="MRT18" i="52"/>
  <c r="MRS18" i="52"/>
  <c r="MRR18" i="52"/>
  <c r="MRQ18" i="52"/>
  <c r="MRP18" i="52"/>
  <c r="MRO18" i="52"/>
  <c r="MRN18" i="52"/>
  <c r="MRM18" i="52"/>
  <c r="MRL18" i="52"/>
  <c r="MRK18" i="52"/>
  <c r="MRJ18" i="52"/>
  <c r="MRI18" i="52"/>
  <c r="MRH18" i="52"/>
  <c r="MRG18" i="52"/>
  <c r="MRF18" i="52"/>
  <c r="MRE18" i="52"/>
  <c r="MRD18" i="52"/>
  <c r="MRC18" i="52"/>
  <c r="MRB18" i="52"/>
  <c r="MRA18" i="52"/>
  <c r="MQZ18" i="52"/>
  <c r="MQY18" i="52"/>
  <c r="MQX18" i="52"/>
  <c r="MQW18" i="52"/>
  <c r="MQV18" i="52"/>
  <c r="MQU18" i="52"/>
  <c r="MQT18" i="52"/>
  <c r="MQS18" i="52"/>
  <c r="MQR18" i="52"/>
  <c r="MQQ18" i="52"/>
  <c r="MQP18" i="52"/>
  <c r="MQO18" i="52"/>
  <c r="MQN18" i="52"/>
  <c r="MQM18" i="52"/>
  <c r="MQL18" i="52"/>
  <c r="MQK18" i="52"/>
  <c r="MQJ18" i="52"/>
  <c r="MQI18" i="52"/>
  <c r="MQH18" i="52"/>
  <c r="MQG18" i="52"/>
  <c r="MQF18" i="52"/>
  <c r="MQE18" i="52"/>
  <c r="MQD18" i="52"/>
  <c r="MQC18" i="52"/>
  <c r="MQB18" i="52"/>
  <c r="MQA18" i="52"/>
  <c r="MPZ18" i="52"/>
  <c r="MPY18" i="52"/>
  <c r="MPX18" i="52"/>
  <c r="MPW18" i="52"/>
  <c r="MPV18" i="52"/>
  <c r="MPU18" i="52"/>
  <c r="MPT18" i="52"/>
  <c r="MPS18" i="52"/>
  <c r="MPR18" i="52"/>
  <c r="MPQ18" i="52"/>
  <c r="MPP18" i="52"/>
  <c r="MPO18" i="52"/>
  <c r="MPN18" i="52"/>
  <c r="MPM18" i="52"/>
  <c r="MPL18" i="52"/>
  <c r="MPK18" i="52"/>
  <c r="MPJ18" i="52"/>
  <c r="MPI18" i="52"/>
  <c r="MPH18" i="52"/>
  <c r="MPG18" i="52"/>
  <c r="MPF18" i="52"/>
  <c r="MPE18" i="52"/>
  <c r="MPD18" i="52"/>
  <c r="MPC18" i="52"/>
  <c r="MPB18" i="52"/>
  <c r="MPA18" i="52"/>
  <c r="MOZ18" i="52"/>
  <c r="MOY18" i="52"/>
  <c r="MOX18" i="52"/>
  <c r="MOW18" i="52"/>
  <c r="MOV18" i="52"/>
  <c r="MOU18" i="52"/>
  <c r="MOT18" i="52"/>
  <c r="MOS18" i="52"/>
  <c r="MOR18" i="52"/>
  <c r="MOQ18" i="52"/>
  <c r="MOP18" i="52"/>
  <c r="MOO18" i="52"/>
  <c r="MON18" i="52"/>
  <c r="MOM18" i="52"/>
  <c r="MOL18" i="52"/>
  <c r="MOK18" i="52"/>
  <c r="MOJ18" i="52"/>
  <c r="MOI18" i="52"/>
  <c r="MOH18" i="52"/>
  <c r="MOG18" i="52"/>
  <c r="MOF18" i="52"/>
  <c r="MOE18" i="52"/>
  <c r="MOD18" i="52"/>
  <c r="MOC18" i="52"/>
  <c r="MOB18" i="52"/>
  <c r="MOA18" i="52"/>
  <c r="MNZ18" i="52"/>
  <c r="MNY18" i="52"/>
  <c r="MNX18" i="52"/>
  <c r="MNW18" i="52"/>
  <c r="MNV18" i="52"/>
  <c r="MNU18" i="52"/>
  <c r="MNT18" i="52"/>
  <c r="MNS18" i="52"/>
  <c r="MNR18" i="52"/>
  <c r="MNQ18" i="52"/>
  <c r="MNP18" i="52"/>
  <c r="MNO18" i="52"/>
  <c r="MNN18" i="52"/>
  <c r="MNM18" i="52"/>
  <c r="MNL18" i="52"/>
  <c r="MNK18" i="52"/>
  <c r="MNJ18" i="52"/>
  <c r="MNI18" i="52"/>
  <c r="MNH18" i="52"/>
  <c r="MNG18" i="52"/>
  <c r="MNF18" i="52"/>
  <c r="MNE18" i="52"/>
  <c r="MND18" i="52"/>
  <c r="MNC18" i="52"/>
  <c r="MNB18" i="52"/>
  <c r="MNA18" i="52"/>
  <c r="MMZ18" i="52"/>
  <c r="MMY18" i="52"/>
  <c r="MMX18" i="52"/>
  <c r="MMW18" i="52"/>
  <c r="MMV18" i="52"/>
  <c r="MMU18" i="52"/>
  <c r="MMT18" i="52"/>
  <c r="MMS18" i="52"/>
  <c r="MMR18" i="52"/>
  <c r="MMQ18" i="52"/>
  <c r="MMP18" i="52"/>
  <c r="MMO18" i="52"/>
  <c r="MMN18" i="52"/>
  <c r="MMM18" i="52"/>
  <c r="MML18" i="52"/>
  <c r="MMK18" i="52"/>
  <c r="MMJ18" i="52"/>
  <c r="MMI18" i="52"/>
  <c r="MMH18" i="52"/>
  <c r="MMG18" i="52"/>
  <c r="MMF18" i="52"/>
  <c r="MME18" i="52"/>
  <c r="MMD18" i="52"/>
  <c r="MMC18" i="52"/>
  <c r="MMB18" i="52"/>
  <c r="MMA18" i="52"/>
  <c r="MLZ18" i="52"/>
  <c r="MLY18" i="52"/>
  <c r="MLX18" i="52"/>
  <c r="MLW18" i="52"/>
  <c r="MLV18" i="52"/>
  <c r="MLU18" i="52"/>
  <c r="MLT18" i="52"/>
  <c r="MLS18" i="52"/>
  <c r="MLR18" i="52"/>
  <c r="MLQ18" i="52"/>
  <c r="MLP18" i="52"/>
  <c r="MLO18" i="52"/>
  <c r="MLN18" i="52"/>
  <c r="MLM18" i="52"/>
  <c r="MLL18" i="52"/>
  <c r="MLK18" i="52"/>
  <c r="MLJ18" i="52"/>
  <c r="MLI18" i="52"/>
  <c r="MLH18" i="52"/>
  <c r="MLG18" i="52"/>
  <c r="MLF18" i="52"/>
  <c r="MLE18" i="52"/>
  <c r="MLD18" i="52"/>
  <c r="MLC18" i="52"/>
  <c r="MLB18" i="52"/>
  <c r="MLA18" i="52"/>
  <c r="MKZ18" i="52"/>
  <c r="MKY18" i="52"/>
  <c r="MKX18" i="52"/>
  <c r="MKW18" i="52"/>
  <c r="MKV18" i="52"/>
  <c r="MKU18" i="52"/>
  <c r="MKT18" i="52"/>
  <c r="MKS18" i="52"/>
  <c r="MKR18" i="52"/>
  <c r="MKQ18" i="52"/>
  <c r="MKP18" i="52"/>
  <c r="MKO18" i="52"/>
  <c r="MKN18" i="52"/>
  <c r="MKM18" i="52"/>
  <c r="MKL18" i="52"/>
  <c r="MKK18" i="52"/>
  <c r="MKJ18" i="52"/>
  <c r="MKI18" i="52"/>
  <c r="MKH18" i="52"/>
  <c r="MKG18" i="52"/>
  <c r="MKF18" i="52"/>
  <c r="MKE18" i="52"/>
  <c r="MKD18" i="52"/>
  <c r="MKC18" i="52"/>
  <c r="MKB18" i="52"/>
  <c r="MKA18" i="52"/>
  <c r="MJZ18" i="52"/>
  <c r="MJY18" i="52"/>
  <c r="MJX18" i="52"/>
  <c r="MJW18" i="52"/>
  <c r="MJV18" i="52"/>
  <c r="MJU18" i="52"/>
  <c r="MJT18" i="52"/>
  <c r="MJS18" i="52"/>
  <c r="MJR18" i="52"/>
  <c r="MJQ18" i="52"/>
  <c r="MJP18" i="52"/>
  <c r="MJO18" i="52"/>
  <c r="MJN18" i="52"/>
  <c r="MJM18" i="52"/>
  <c r="MJL18" i="52"/>
  <c r="MJK18" i="52"/>
  <c r="MJJ18" i="52"/>
  <c r="MJI18" i="52"/>
  <c r="MJH18" i="52"/>
  <c r="MJG18" i="52"/>
  <c r="MJF18" i="52"/>
  <c r="MJE18" i="52"/>
  <c r="MJD18" i="52"/>
  <c r="MJC18" i="52"/>
  <c r="MJB18" i="52"/>
  <c r="MJA18" i="52"/>
  <c r="MIZ18" i="52"/>
  <c r="MIY18" i="52"/>
  <c r="MIX18" i="52"/>
  <c r="MIW18" i="52"/>
  <c r="MIV18" i="52"/>
  <c r="MIU18" i="52"/>
  <c r="MIT18" i="52"/>
  <c r="MIS18" i="52"/>
  <c r="MIR18" i="52"/>
  <c r="MIQ18" i="52"/>
  <c r="MIP18" i="52"/>
  <c r="MIO18" i="52"/>
  <c r="MIN18" i="52"/>
  <c r="MIM18" i="52"/>
  <c r="MIL18" i="52"/>
  <c r="MIK18" i="52"/>
  <c r="MIJ18" i="52"/>
  <c r="MII18" i="52"/>
  <c r="MIH18" i="52"/>
  <c r="MIG18" i="52"/>
  <c r="MIF18" i="52"/>
  <c r="MIE18" i="52"/>
  <c r="MID18" i="52"/>
  <c r="MIC18" i="52"/>
  <c r="MIB18" i="52"/>
  <c r="MIA18" i="52"/>
  <c r="MHZ18" i="52"/>
  <c r="MHY18" i="52"/>
  <c r="MHX18" i="52"/>
  <c r="MHW18" i="52"/>
  <c r="MHV18" i="52"/>
  <c r="MHU18" i="52"/>
  <c r="MHT18" i="52"/>
  <c r="MHS18" i="52"/>
  <c r="MHR18" i="52"/>
  <c r="MHQ18" i="52"/>
  <c r="MHP18" i="52"/>
  <c r="MHO18" i="52"/>
  <c r="MHN18" i="52"/>
  <c r="MHM18" i="52"/>
  <c r="MHL18" i="52"/>
  <c r="MHK18" i="52"/>
  <c r="MHJ18" i="52"/>
  <c r="MHI18" i="52"/>
  <c r="MHH18" i="52"/>
  <c r="MHG18" i="52"/>
  <c r="MHF18" i="52"/>
  <c r="MHE18" i="52"/>
  <c r="MHD18" i="52"/>
  <c r="MHC18" i="52"/>
  <c r="MHB18" i="52"/>
  <c r="MHA18" i="52"/>
  <c r="MGZ18" i="52"/>
  <c r="MGY18" i="52"/>
  <c r="MGX18" i="52"/>
  <c r="MGW18" i="52"/>
  <c r="MGV18" i="52"/>
  <c r="MGU18" i="52"/>
  <c r="MGT18" i="52"/>
  <c r="MGS18" i="52"/>
  <c r="MGR18" i="52"/>
  <c r="MGQ18" i="52"/>
  <c r="MGP18" i="52"/>
  <c r="MGO18" i="52"/>
  <c r="MGN18" i="52"/>
  <c r="MGM18" i="52"/>
  <c r="MGL18" i="52"/>
  <c r="MGK18" i="52"/>
  <c r="MGJ18" i="52"/>
  <c r="MGI18" i="52"/>
  <c r="MGH18" i="52"/>
  <c r="MGG18" i="52"/>
  <c r="MGF18" i="52"/>
  <c r="MGE18" i="52"/>
  <c r="MGD18" i="52"/>
  <c r="MGC18" i="52"/>
  <c r="MGB18" i="52"/>
  <c r="MGA18" i="52"/>
  <c r="MFZ18" i="52"/>
  <c r="MFY18" i="52"/>
  <c r="MFX18" i="52"/>
  <c r="MFW18" i="52"/>
  <c r="MFV18" i="52"/>
  <c r="MFU18" i="52"/>
  <c r="MFT18" i="52"/>
  <c r="MFS18" i="52"/>
  <c r="MFR18" i="52"/>
  <c r="MFQ18" i="52"/>
  <c r="MFP18" i="52"/>
  <c r="MFO18" i="52"/>
  <c r="MFN18" i="52"/>
  <c r="MFM18" i="52"/>
  <c r="MFL18" i="52"/>
  <c r="MFK18" i="52"/>
  <c r="MFJ18" i="52"/>
  <c r="MFI18" i="52"/>
  <c r="MFH18" i="52"/>
  <c r="MFG18" i="52"/>
  <c r="MFF18" i="52"/>
  <c r="MFE18" i="52"/>
  <c r="MFD18" i="52"/>
  <c r="MFC18" i="52"/>
  <c r="MFB18" i="52"/>
  <c r="MFA18" i="52"/>
  <c r="MEZ18" i="52"/>
  <c r="MEY18" i="52"/>
  <c r="MEX18" i="52"/>
  <c r="MEW18" i="52"/>
  <c r="MEV18" i="52"/>
  <c r="MEU18" i="52"/>
  <c r="MET18" i="52"/>
  <c r="MES18" i="52"/>
  <c r="MER18" i="52"/>
  <c r="MEQ18" i="52"/>
  <c r="MEP18" i="52"/>
  <c r="MEO18" i="52"/>
  <c r="MEN18" i="52"/>
  <c r="MEM18" i="52"/>
  <c r="MEL18" i="52"/>
  <c r="MEK18" i="52"/>
  <c r="MEJ18" i="52"/>
  <c r="MEI18" i="52"/>
  <c r="MEH18" i="52"/>
  <c r="MEG18" i="52"/>
  <c r="MEF18" i="52"/>
  <c r="MEE18" i="52"/>
  <c r="MED18" i="52"/>
  <c r="MEC18" i="52"/>
  <c r="MEB18" i="52"/>
  <c r="MEA18" i="52"/>
  <c r="MDZ18" i="52"/>
  <c r="MDY18" i="52"/>
  <c r="MDX18" i="52"/>
  <c r="MDW18" i="52"/>
  <c r="MDV18" i="52"/>
  <c r="MDU18" i="52"/>
  <c r="MDT18" i="52"/>
  <c r="MDS18" i="52"/>
  <c r="MDR18" i="52"/>
  <c r="MDQ18" i="52"/>
  <c r="MDP18" i="52"/>
  <c r="MDO18" i="52"/>
  <c r="MDN18" i="52"/>
  <c r="MDM18" i="52"/>
  <c r="MDL18" i="52"/>
  <c r="MDK18" i="52"/>
  <c r="MDJ18" i="52"/>
  <c r="MDI18" i="52"/>
  <c r="MDH18" i="52"/>
  <c r="MDG18" i="52"/>
  <c r="MDF18" i="52"/>
  <c r="MDE18" i="52"/>
  <c r="MDD18" i="52"/>
  <c r="MDC18" i="52"/>
  <c r="MDB18" i="52"/>
  <c r="MDA18" i="52"/>
  <c r="MCZ18" i="52"/>
  <c r="MCY18" i="52"/>
  <c r="MCX18" i="52"/>
  <c r="MCW18" i="52"/>
  <c r="MCV18" i="52"/>
  <c r="MCU18" i="52"/>
  <c r="MCT18" i="52"/>
  <c r="MCS18" i="52"/>
  <c r="MCR18" i="52"/>
  <c r="MCQ18" i="52"/>
  <c r="MCP18" i="52"/>
  <c r="MCO18" i="52"/>
  <c r="MCN18" i="52"/>
  <c r="MCM18" i="52"/>
  <c r="MCL18" i="52"/>
  <c r="MCK18" i="52"/>
  <c r="MCJ18" i="52"/>
  <c r="MCI18" i="52"/>
  <c r="MCH18" i="52"/>
  <c r="MCG18" i="52"/>
  <c r="MCF18" i="52"/>
  <c r="MCE18" i="52"/>
  <c r="MCD18" i="52"/>
  <c r="MCC18" i="52"/>
  <c r="MCB18" i="52"/>
  <c r="MCA18" i="52"/>
  <c r="MBZ18" i="52"/>
  <c r="MBY18" i="52"/>
  <c r="MBX18" i="52"/>
  <c r="MBW18" i="52"/>
  <c r="MBV18" i="52"/>
  <c r="MBU18" i="52"/>
  <c r="MBT18" i="52"/>
  <c r="MBS18" i="52"/>
  <c r="MBR18" i="52"/>
  <c r="MBQ18" i="52"/>
  <c r="MBP18" i="52"/>
  <c r="MBO18" i="52"/>
  <c r="MBN18" i="52"/>
  <c r="MBM18" i="52"/>
  <c r="MBL18" i="52"/>
  <c r="MBK18" i="52"/>
  <c r="MBJ18" i="52"/>
  <c r="MBI18" i="52"/>
  <c r="MBH18" i="52"/>
  <c r="MBG18" i="52"/>
  <c r="MBF18" i="52"/>
  <c r="MBE18" i="52"/>
  <c r="MBD18" i="52"/>
  <c r="MBC18" i="52"/>
  <c r="MBB18" i="52"/>
  <c r="MBA18" i="52"/>
  <c r="MAZ18" i="52"/>
  <c r="MAY18" i="52"/>
  <c r="MAX18" i="52"/>
  <c r="MAW18" i="52"/>
  <c r="MAV18" i="52"/>
  <c r="MAU18" i="52"/>
  <c r="MAT18" i="52"/>
  <c r="MAS18" i="52"/>
  <c r="MAR18" i="52"/>
  <c r="MAQ18" i="52"/>
  <c r="MAP18" i="52"/>
  <c r="MAO18" i="52"/>
  <c r="MAN18" i="52"/>
  <c r="MAM18" i="52"/>
  <c r="MAL18" i="52"/>
  <c r="MAK18" i="52"/>
  <c r="MAJ18" i="52"/>
  <c r="MAI18" i="52"/>
  <c r="MAH18" i="52"/>
  <c r="MAG18" i="52"/>
  <c r="MAF18" i="52"/>
  <c r="MAE18" i="52"/>
  <c r="MAD18" i="52"/>
  <c r="MAC18" i="52"/>
  <c r="MAB18" i="52"/>
  <c r="MAA18" i="52"/>
  <c r="LZZ18" i="52"/>
  <c r="LZY18" i="52"/>
  <c r="LZX18" i="52"/>
  <c r="LZW18" i="52"/>
  <c r="LZV18" i="52"/>
  <c r="LZU18" i="52"/>
  <c r="LZT18" i="52"/>
  <c r="LZS18" i="52"/>
  <c r="LZR18" i="52"/>
  <c r="LZQ18" i="52"/>
  <c r="LZP18" i="52"/>
  <c r="LZO18" i="52"/>
  <c r="LZN18" i="52"/>
  <c r="LZM18" i="52"/>
  <c r="LZL18" i="52"/>
  <c r="LZK18" i="52"/>
  <c r="LZJ18" i="52"/>
  <c r="LZI18" i="52"/>
  <c r="LZH18" i="52"/>
  <c r="LZG18" i="52"/>
  <c r="LZF18" i="52"/>
  <c r="LZE18" i="52"/>
  <c r="LZD18" i="52"/>
  <c r="LZC18" i="52"/>
  <c r="LZB18" i="52"/>
  <c r="LZA18" i="52"/>
  <c r="LYZ18" i="52"/>
  <c r="LYY18" i="52"/>
  <c r="LYX18" i="52"/>
  <c r="LYW18" i="52"/>
  <c r="LYV18" i="52"/>
  <c r="LYU18" i="52"/>
  <c r="LYT18" i="52"/>
  <c r="LYS18" i="52"/>
  <c r="LYR18" i="52"/>
  <c r="LYQ18" i="52"/>
  <c r="LYP18" i="52"/>
  <c r="LYO18" i="52"/>
  <c r="LYN18" i="52"/>
  <c r="LYM18" i="52"/>
  <c r="LYL18" i="52"/>
  <c r="LYK18" i="52"/>
  <c r="LYJ18" i="52"/>
  <c r="LYI18" i="52"/>
  <c r="LYH18" i="52"/>
  <c r="LYG18" i="52"/>
  <c r="LYF18" i="52"/>
  <c r="LYE18" i="52"/>
  <c r="LYD18" i="52"/>
  <c r="LYC18" i="52"/>
  <c r="LYB18" i="52"/>
  <c r="LYA18" i="52"/>
  <c r="LXZ18" i="52"/>
  <c r="LXY18" i="52"/>
  <c r="LXX18" i="52"/>
  <c r="LXW18" i="52"/>
  <c r="LXV18" i="52"/>
  <c r="LXU18" i="52"/>
  <c r="LXT18" i="52"/>
  <c r="LXS18" i="52"/>
  <c r="LXR18" i="52"/>
  <c r="LXQ18" i="52"/>
  <c r="LXP18" i="52"/>
  <c r="LXO18" i="52"/>
  <c r="LXN18" i="52"/>
  <c r="LXM18" i="52"/>
  <c r="LXL18" i="52"/>
  <c r="LXK18" i="52"/>
  <c r="LXJ18" i="52"/>
  <c r="LXI18" i="52"/>
  <c r="LXH18" i="52"/>
  <c r="LXG18" i="52"/>
  <c r="LXF18" i="52"/>
  <c r="LXE18" i="52"/>
  <c r="LXD18" i="52"/>
  <c r="LXC18" i="52"/>
  <c r="LXB18" i="52"/>
  <c r="LXA18" i="52"/>
  <c r="LWZ18" i="52"/>
  <c r="LWY18" i="52"/>
  <c r="LWX18" i="52"/>
  <c r="LWW18" i="52"/>
  <c r="LWV18" i="52"/>
  <c r="LWU18" i="52"/>
  <c r="LWT18" i="52"/>
  <c r="LWS18" i="52"/>
  <c r="LWR18" i="52"/>
  <c r="LWQ18" i="52"/>
  <c r="LWP18" i="52"/>
  <c r="LWO18" i="52"/>
  <c r="LWN18" i="52"/>
  <c r="LWM18" i="52"/>
  <c r="LWL18" i="52"/>
  <c r="LWK18" i="52"/>
  <c r="LWJ18" i="52"/>
  <c r="LWI18" i="52"/>
  <c r="LWH18" i="52"/>
  <c r="LWG18" i="52"/>
  <c r="LWF18" i="52"/>
  <c r="LWE18" i="52"/>
  <c r="LWD18" i="52"/>
  <c r="LWC18" i="52"/>
  <c r="LWB18" i="52"/>
  <c r="LWA18" i="52"/>
  <c r="LVZ18" i="52"/>
  <c r="LVY18" i="52"/>
  <c r="LVX18" i="52"/>
  <c r="LVW18" i="52"/>
  <c r="LVV18" i="52"/>
  <c r="LVU18" i="52"/>
  <c r="LVT18" i="52"/>
  <c r="LVS18" i="52"/>
  <c r="LVR18" i="52"/>
  <c r="LVQ18" i="52"/>
  <c r="LVP18" i="52"/>
  <c r="LVO18" i="52"/>
  <c r="LVN18" i="52"/>
  <c r="LVM18" i="52"/>
  <c r="LVL18" i="52"/>
  <c r="LVK18" i="52"/>
  <c r="LVJ18" i="52"/>
  <c r="LVI18" i="52"/>
  <c r="LVH18" i="52"/>
  <c r="LVG18" i="52"/>
  <c r="LVF18" i="52"/>
  <c r="LVE18" i="52"/>
  <c r="LVD18" i="52"/>
  <c r="LVC18" i="52"/>
  <c r="LVB18" i="52"/>
  <c r="LVA18" i="52"/>
  <c r="LUZ18" i="52"/>
  <c r="LUY18" i="52"/>
  <c r="LUX18" i="52"/>
  <c r="LUW18" i="52"/>
  <c r="LUV18" i="52"/>
  <c r="LUU18" i="52"/>
  <c r="LUT18" i="52"/>
  <c r="LUS18" i="52"/>
  <c r="LUR18" i="52"/>
  <c r="LUQ18" i="52"/>
  <c r="LUP18" i="52"/>
  <c r="LUO18" i="52"/>
  <c r="LUN18" i="52"/>
  <c r="LUM18" i="52"/>
  <c r="LUL18" i="52"/>
  <c r="LUK18" i="52"/>
  <c r="LUJ18" i="52"/>
  <c r="LUI18" i="52"/>
  <c r="LUH18" i="52"/>
  <c r="LUG18" i="52"/>
  <c r="LUF18" i="52"/>
  <c r="LUE18" i="52"/>
  <c r="LUD18" i="52"/>
  <c r="LUC18" i="52"/>
  <c r="LUB18" i="52"/>
  <c r="LUA18" i="52"/>
  <c r="LTZ18" i="52"/>
  <c r="LTY18" i="52"/>
  <c r="LTX18" i="52"/>
  <c r="LTW18" i="52"/>
  <c r="LTV18" i="52"/>
  <c r="LTU18" i="52"/>
  <c r="LTT18" i="52"/>
  <c r="LTS18" i="52"/>
  <c r="LTR18" i="52"/>
  <c r="LTQ18" i="52"/>
  <c r="LTP18" i="52"/>
  <c r="LTO18" i="52"/>
  <c r="LTN18" i="52"/>
  <c r="LTM18" i="52"/>
  <c r="LTL18" i="52"/>
  <c r="LTK18" i="52"/>
  <c r="LTJ18" i="52"/>
  <c r="LTI18" i="52"/>
  <c r="LTH18" i="52"/>
  <c r="LTG18" i="52"/>
  <c r="LTF18" i="52"/>
  <c r="LTE18" i="52"/>
  <c r="LTD18" i="52"/>
  <c r="LTC18" i="52"/>
  <c r="LTB18" i="52"/>
  <c r="LTA18" i="52"/>
  <c r="LSZ18" i="52"/>
  <c r="LSY18" i="52"/>
  <c r="LSX18" i="52"/>
  <c r="LSW18" i="52"/>
  <c r="LSV18" i="52"/>
  <c r="LSU18" i="52"/>
  <c r="LST18" i="52"/>
  <c r="LSS18" i="52"/>
  <c r="LSR18" i="52"/>
  <c r="LSQ18" i="52"/>
  <c r="LSP18" i="52"/>
  <c r="LSO18" i="52"/>
  <c r="LSN18" i="52"/>
  <c r="LSM18" i="52"/>
  <c r="LSL18" i="52"/>
  <c r="LSK18" i="52"/>
  <c r="LSJ18" i="52"/>
  <c r="LSI18" i="52"/>
  <c r="LSH18" i="52"/>
  <c r="LSG18" i="52"/>
  <c r="LSF18" i="52"/>
  <c r="LSE18" i="52"/>
  <c r="LSD18" i="52"/>
  <c r="LSC18" i="52"/>
  <c r="LSB18" i="52"/>
  <c r="LSA18" i="52"/>
  <c r="LRZ18" i="52"/>
  <c r="LRY18" i="52"/>
  <c r="LRX18" i="52"/>
  <c r="LRW18" i="52"/>
  <c r="LRV18" i="52"/>
  <c r="LRU18" i="52"/>
  <c r="LRT18" i="52"/>
  <c r="LRS18" i="52"/>
  <c r="LRR18" i="52"/>
  <c r="LRQ18" i="52"/>
  <c r="LRP18" i="52"/>
  <c r="LRO18" i="52"/>
  <c r="LRN18" i="52"/>
  <c r="LRM18" i="52"/>
  <c r="LRL18" i="52"/>
  <c r="LRK18" i="52"/>
  <c r="LRJ18" i="52"/>
  <c r="LRI18" i="52"/>
  <c r="LRH18" i="52"/>
  <c r="LRG18" i="52"/>
  <c r="LRF18" i="52"/>
  <c r="LRE18" i="52"/>
  <c r="LRD18" i="52"/>
  <c r="LRC18" i="52"/>
  <c r="LRB18" i="52"/>
  <c r="LRA18" i="52"/>
  <c r="LQZ18" i="52"/>
  <c r="LQY18" i="52"/>
  <c r="LQX18" i="52"/>
  <c r="LQW18" i="52"/>
  <c r="LQV18" i="52"/>
  <c r="LQU18" i="52"/>
  <c r="LQT18" i="52"/>
  <c r="LQS18" i="52"/>
  <c r="LQR18" i="52"/>
  <c r="LQQ18" i="52"/>
  <c r="LQP18" i="52"/>
  <c r="LQO18" i="52"/>
  <c r="LQN18" i="52"/>
  <c r="LQM18" i="52"/>
  <c r="LQL18" i="52"/>
  <c r="LQK18" i="52"/>
  <c r="LQJ18" i="52"/>
  <c r="LQI18" i="52"/>
  <c r="LQH18" i="52"/>
  <c r="LQG18" i="52"/>
  <c r="LQF18" i="52"/>
  <c r="LQE18" i="52"/>
  <c r="LQD18" i="52"/>
  <c r="LQC18" i="52"/>
  <c r="LQB18" i="52"/>
  <c r="LQA18" i="52"/>
  <c r="LPZ18" i="52"/>
  <c r="LPY18" i="52"/>
  <c r="LPX18" i="52"/>
  <c r="LPW18" i="52"/>
  <c r="LPV18" i="52"/>
  <c r="LPU18" i="52"/>
  <c r="LPT18" i="52"/>
  <c r="LPS18" i="52"/>
  <c r="LPR18" i="52"/>
  <c r="LPQ18" i="52"/>
  <c r="LPP18" i="52"/>
  <c r="LPO18" i="52"/>
  <c r="LPN18" i="52"/>
  <c r="LPM18" i="52"/>
  <c r="LPL18" i="52"/>
  <c r="LPK18" i="52"/>
  <c r="LPJ18" i="52"/>
  <c r="LPI18" i="52"/>
  <c r="LPH18" i="52"/>
  <c r="LPG18" i="52"/>
  <c r="LPF18" i="52"/>
  <c r="LPE18" i="52"/>
  <c r="LPD18" i="52"/>
  <c r="LPC18" i="52"/>
  <c r="LPB18" i="52"/>
  <c r="LPA18" i="52"/>
  <c r="LOZ18" i="52"/>
  <c r="LOY18" i="52"/>
  <c r="LOX18" i="52"/>
  <c r="LOW18" i="52"/>
  <c r="LOV18" i="52"/>
  <c r="LOU18" i="52"/>
  <c r="LOT18" i="52"/>
  <c r="LOS18" i="52"/>
  <c r="LOR18" i="52"/>
  <c r="LOQ18" i="52"/>
  <c r="LOP18" i="52"/>
  <c r="LOO18" i="52"/>
  <c r="LON18" i="52"/>
  <c r="LOM18" i="52"/>
  <c r="LOL18" i="52"/>
  <c r="LOK18" i="52"/>
  <c r="LOJ18" i="52"/>
  <c r="LOI18" i="52"/>
  <c r="LOH18" i="52"/>
  <c r="LOG18" i="52"/>
  <c r="LOF18" i="52"/>
  <c r="LOE18" i="52"/>
  <c r="LOD18" i="52"/>
  <c r="LOC18" i="52"/>
  <c r="LOB18" i="52"/>
  <c r="LOA18" i="52"/>
  <c r="LNZ18" i="52"/>
  <c r="LNY18" i="52"/>
  <c r="LNX18" i="52"/>
  <c r="LNW18" i="52"/>
  <c r="LNV18" i="52"/>
  <c r="LNU18" i="52"/>
  <c r="LNT18" i="52"/>
  <c r="LNS18" i="52"/>
  <c r="LNR18" i="52"/>
  <c r="LNQ18" i="52"/>
  <c r="LNP18" i="52"/>
  <c r="LNO18" i="52"/>
  <c r="LNN18" i="52"/>
  <c r="LNM18" i="52"/>
  <c r="LNL18" i="52"/>
  <c r="LNK18" i="52"/>
  <c r="LNJ18" i="52"/>
  <c r="LNI18" i="52"/>
  <c r="LNH18" i="52"/>
  <c r="LNG18" i="52"/>
  <c r="LNF18" i="52"/>
  <c r="LNE18" i="52"/>
  <c r="LND18" i="52"/>
  <c r="LNC18" i="52"/>
  <c r="LNB18" i="52"/>
  <c r="LNA18" i="52"/>
  <c r="LMZ18" i="52"/>
  <c r="LMY18" i="52"/>
  <c r="LMX18" i="52"/>
  <c r="LMW18" i="52"/>
  <c r="LMV18" i="52"/>
  <c r="LMU18" i="52"/>
  <c r="LMT18" i="52"/>
  <c r="LMS18" i="52"/>
  <c r="LMR18" i="52"/>
  <c r="LMQ18" i="52"/>
  <c r="LMP18" i="52"/>
  <c r="LMO18" i="52"/>
  <c r="LMN18" i="52"/>
  <c r="LMM18" i="52"/>
  <c r="LML18" i="52"/>
  <c r="LMK18" i="52"/>
  <c r="LMJ18" i="52"/>
  <c r="LMI18" i="52"/>
  <c r="LMH18" i="52"/>
  <c r="LMG18" i="52"/>
  <c r="LMF18" i="52"/>
  <c r="LME18" i="52"/>
  <c r="LMD18" i="52"/>
  <c r="LMC18" i="52"/>
  <c r="LMB18" i="52"/>
  <c r="LMA18" i="52"/>
  <c r="LLZ18" i="52"/>
  <c r="LLY18" i="52"/>
  <c r="LLX18" i="52"/>
  <c r="LLW18" i="52"/>
  <c r="LLV18" i="52"/>
  <c r="LLU18" i="52"/>
  <c r="LLT18" i="52"/>
  <c r="LLS18" i="52"/>
  <c r="LLR18" i="52"/>
  <c r="LLQ18" i="52"/>
  <c r="LLP18" i="52"/>
  <c r="LLO18" i="52"/>
  <c r="LLN18" i="52"/>
  <c r="LLM18" i="52"/>
  <c r="LLL18" i="52"/>
  <c r="LLK18" i="52"/>
  <c r="LLJ18" i="52"/>
  <c r="LLI18" i="52"/>
  <c r="LLH18" i="52"/>
  <c r="LLG18" i="52"/>
  <c r="LLF18" i="52"/>
  <c r="LLE18" i="52"/>
  <c r="LLD18" i="52"/>
  <c r="LLC18" i="52"/>
  <c r="LLB18" i="52"/>
  <c r="LLA18" i="52"/>
  <c r="LKZ18" i="52"/>
  <c r="LKY18" i="52"/>
  <c r="LKX18" i="52"/>
  <c r="LKW18" i="52"/>
  <c r="LKV18" i="52"/>
  <c r="LKU18" i="52"/>
  <c r="LKT18" i="52"/>
  <c r="LKS18" i="52"/>
  <c r="LKR18" i="52"/>
  <c r="LKQ18" i="52"/>
  <c r="LKP18" i="52"/>
  <c r="LKO18" i="52"/>
  <c r="LKN18" i="52"/>
  <c r="LKM18" i="52"/>
  <c r="LKL18" i="52"/>
  <c r="LKK18" i="52"/>
  <c r="LKJ18" i="52"/>
  <c r="LKI18" i="52"/>
  <c r="LKH18" i="52"/>
  <c r="LKG18" i="52"/>
  <c r="LKF18" i="52"/>
  <c r="LKE18" i="52"/>
  <c r="LKD18" i="52"/>
  <c r="LKC18" i="52"/>
  <c r="LKB18" i="52"/>
  <c r="LKA18" i="52"/>
  <c r="LJZ18" i="52"/>
  <c r="LJY18" i="52"/>
  <c r="LJX18" i="52"/>
  <c r="LJW18" i="52"/>
  <c r="LJV18" i="52"/>
  <c r="LJU18" i="52"/>
  <c r="LJT18" i="52"/>
  <c r="LJS18" i="52"/>
  <c r="LJR18" i="52"/>
  <c r="LJQ18" i="52"/>
  <c r="LJP18" i="52"/>
  <c r="LJO18" i="52"/>
  <c r="LJN18" i="52"/>
  <c r="LJM18" i="52"/>
  <c r="LJL18" i="52"/>
  <c r="LJK18" i="52"/>
  <c r="LJJ18" i="52"/>
  <c r="LJI18" i="52"/>
  <c r="LJH18" i="52"/>
  <c r="LJG18" i="52"/>
  <c r="LJF18" i="52"/>
  <c r="LJE18" i="52"/>
  <c r="LJD18" i="52"/>
  <c r="LJC18" i="52"/>
  <c r="LJB18" i="52"/>
  <c r="LJA18" i="52"/>
  <c r="LIZ18" i="52"/>
  <c r="LIY18" i="52"/>
  <c r="LIX18" i="52"/>
  <c r="LIW18" i="52"/>
  <c r="LIV18" i="52"/>
  <c r="LIU18" i="52"/>
  <c r="LIT18" i="52"/>
  <c r="LIS18" i="52"/>
  <c r="LIR18" i="52"/>
  <c r="LIQ18" i="52"/>
  <c r="LIP18" i="52"/>
  <c r="LIO18" i="52"/>
  <c r="LIN18" i="52"/>
  <c r="LIM18" i="52"/>
  <c r="LIL18" i="52"/>
  <c r="LIK18" i="52"/>
  <c r="LIJ18" i="52"/>
  <c r="LII18" i="52"/>
  <c r="LIH18" i="52"/>
  <c r="LIG18" i="52"/>
  <c r="LIF18" i="52"/>
  <c r="LIE18" i="52"/>
  <c r="LID18" i="52"/>
  <c r="LIC18" i="52"/>
  <c r="LIB18" i="52"/>
  <c r="LIA18" i="52"/>
  <c r="LHZ18" i="52"/>
  <c r="LHY18" i="52"/>
  <c r="LHX18" i="52"/>
  <c r="LHW18" i="52"/>
  <c r="LHV18" i="52"/>
  <c r="LHU18" i="52"/>
  <c r="LHT18" i="52"/>
  <c r="LHS18" i="52"/>
  <c r="LHR18" i="52"/>
  <c r="LHQ18" i="52"/>
  <c r="LHP18" i="52"/>
  <c r="LHO18" i="52"/>
  <c r="LHN18" i="52"/>
  <c r="LHM18" i="52"/>
  <c r="LHL18" i="52"/>
  <c r="LHK18" i="52"/>
  <c r="LHJ18" i="52"/>
  <c r="LHI18" i="52"/>
  <c r="LHH18" i="52"/>
  <c r="LHG18" i="52"/>
  <c r="LHF18" i="52"/>
  <c r="LHE18" i="52"/>
  <c r="LHD18" i="52"/>
  <c r="LHC18" i="52"/>
  <c r="LHB18" i="52"/>
  <c r="LHA18" i="52"/>
  <c r="LGZ18" i="52"/>
  <c r="LGY18" i="52"/>
  <c r="LGX18" i="52"/>
  <c r="LGW18" i="52"/>
  <c r="LGV18" i="52"/>
  <c r="LGU18" i="52"/>
  <c r="LGT18" i="52"/>
  <c r="LGS18" i="52"/>
  <c r="LGR18" i="52"/>
  <c r="LGQ18" i="52"/>
  <c r="LGP18" i="52"/>
  <c r="LGO18" i="52"/>
  <c r="LGN18" i="52"/>
  <c r="LGM18" i="52"/>
  <c r="LGL18" i="52"/>
  <c r="LGK18" i="52"/>
  <c r="LGJ18" i="52"/>
  <c r="LGI18" i="52"/>
  <c r="LGH18" i="52"/>
  <c r="LGG18" i="52"/>
  <c r="LGF18" i="52"/>
  <c r="LGE18" i="52"/>
  <c r="LGD18" i="52"/>
  <c r="LGC18" i="52"/>
  <c r="LGB18" i="52"/>
  <c r="LGA18" i="52"/>
  <c r="LFZ18" i="52"/>
  <c r="LFY18" i="52"/>
  <c r="LFX18" i="52"/>
  <c r="LFW18" i="52"/>
  <c r="LFV18" i="52"/>
  <c r="LFU18" i="52"/>
  <c r="LFT18" i="52"/>
  <c r="LFS18" i="52"/>
  <c r="LFR18" i="52"/>
  <c r="LFQ18" i="52"/>
  <c r="LFP18" i="52"/>
  <c r="LFO18" i="52"/>
  <c r="LFN18" i="52"/>
  <c r="LFM18" i="52"/>
  <c r="LFL18" i="52"/>
  <c r="LFK18" i="52"/>
  <c r="LFJ18" i="52"/>
  <c r="LFI18" i="52"/>
  <c r="LFH18" i="52"/>
  <c r="LFG18" i="52"/>
  <c r="LFF18" i="52"/>
  <c r="LFE18" i="52"/>
  <c r="LFD18" i="52"/>
  <c r="LFC18" i="52"/>
  <c r="LFB18" i="52"/>
  <c r="LFA18" i="52"/>
  <c r="LEZ18" i="52"/>
  <c r="LEY18" i="52"/>
  <c r="LEX18" i="52"/>
  <c r="LEW18" i="52"/>
  <c r="LEV18" i="52"/>
  <c r="LEU18" i="52"/>
  <c r="LET18" i="52"/>
  <c r="LES18" i="52"/>
  <c r="LER18" i="52"/>
  <c r="LEQ18" i="52"/>
  <c r="LEP18" i="52"/>
  <c r="LEO18" i="52"/>
  <c r="LEN18" i="52"/>
  <c r="LEM18" i="52"/>
  <c r="LEL18" i="52"/>
  <c r="LEK18" i="52"/>
  <c r="LEJ18" i="52"/>
  <c r="LEI18" i="52"/>
  <c r="LEH18" i="52"/>
  <c r="LEG18" i="52"/>
  <c r="LEF18" i="52"/>
  <c r="LEE18" i="52"/>
  <c r="LED18" i="52"/>
  <c r="LEC18" i="52"/>
  <c r="LEB18" i="52"/>
  <c r="LEA18" i="52"/>
  <c r="LDZ18" i="52"/>
  <c r="LDY18" i="52"/>
  <c r="LDX18" i="52"/>
  <c r="LDW18" i="52"/>
  <c r="LDV18" i="52"/>
  <c r="LDU18" i="52"/>
  <c r="LDT18" i="52"/>
  <c r="LDS18" i="52"/>
  <c r="LDR18" i="52"/>
  <c r="LDQ18" i="52"/>
  <c r="LDP18" i="52"/>
  <c r="LDO18" i="52"/>
  <c r="LDN18" i="52"/>
  <c r="LDM18" i="52"/>
  <c r="LDL18" i="52"/>
  <c r="LDK18" i="52"/>
  <c r="LDJ18" i="52"/>
  <c r="LDI18" i="52"/>
  <c r="LDH18" i="52"/>
  <c r="LDG18" i="52"/>
  <c r="LDF18" i="52"/>
  <c r="LDE18" i="52"/>
  <c r="LDD18" i="52"/>
  <c r="LDC18" i="52"/>
  <c r="LDB18" i="52"/>
  <c r="LDA18" i="52"/>
  <c r="LCZ18" i="52"/>
  <c r="LCY18" i="52"/>
  <c r="LCX18" i="52"/>
  <c r="LCW18" i="52"/>
  <c r="LCV18" i="52"/>
  <c r="LCU18" i="52"/>
  <c r="LCT18" i="52"/>
  <c r="LCS18" i="52"/>
  <c r="LCR18" i="52"/>
  <c r="LCQ18" i="52"/>
  <c r="LCP18" i="52"/>
  <c r="LCO18" i="52"/>
  <c r="LCN18" i="52"/>
  <c r="LCM18" i="52"/>
  <c r="LCL18" i="52"/>
  <c r="LCK18" i="52"/>
  <c r="LCJ18" i="52"/>
  <c r="LCI18" i="52"/>
  <c r="LCH18" i="52"/>
  <c r="LCG18" i="52"/>
  <c r="LCF18" i="52"/>
  <c r="LCE18" i="52"/>
  <c r="LCD18" i="52"/>
  <c r="LCC18" i="52"/>
  <c r="LCB18" i="52"/>
  <c r="LCA18" i="52"/>
  <c r="LBZ18" i="52"/>
  <c r="LBY18" i="52"/>
  <c r="LBX18" i="52"/>
  <c r="LBW18" i="52"/>
  <c r="LBV18" i="52"/>
  <c r="LBU18" i="52"/>
  <c r="LBT18" i="52"/>
  <c r="LBS18" i="52"/>
  <c r="LBR18" i="52"/>
  <c r="LBQ18" i="52"/>
  <c r="LBP18" i="52"/>
  <c r="LBO18" i="52"/>
  <c r="LBN18" i="52"/>
  <c r="LBM18" i="52"/>
  <c r="LBL18" i="52"/>
  <c r="LBK18" i="52"/>
  <c r="LBJ18" i="52"/>
  <c r="LBI18" i="52"/>
  <c r="LBH18" i="52"/>
  <c r="LBG18" i="52"/>
  <c r="LBF18" i="52"/>
  <c r="LBE18" i="52"/>
  <c r="LBD18" i="52"/>
  <c r="LBC18" i="52"/>
  <c r="LBB18" i="52"/>
  <c r="LBA18" i="52"/>
  <c r="LAZ18" i="52"/>
  <c r="LAY18" i="52"/>
  <c r="LAX18" i="52"/>
  <c r="LAW18" i="52"/>
  <c r="LAV18" i="52"/>
  <c r="LAU18" i="52"/>
  <c r="LAT18" i="52"/>
  <c r="LAS18" i="52"/>
  <c r="LAR18" i="52"/>
  <c r="LAQ18" i="52"/>
  <c r="LAP18" i="52"/>
  <c r="LAO18" i="52"/>
  <c r="LAN18" i="52"/>
  <c r="LAM18" i="52"/>
  <c r="LAL18" i="52"/>
  <c r="LAK18" i="52"/>
  <c r="LAJ18" i="52"/>
  <c r="LAI18" i="52"/>
  <c r="LAH18" i="52"/>
  <c r="LAG18" i="52"/>
  <c r="LAF18" i="52"/>
  <c r="LAE18" i="52"/>
  <c r="LAD18" i="52"/>
  <c r="LAC18" i="52"/>
  <c r="LAB18" i="52"/>
  <c r="LAA18" i="52"/>
  <c r="KZZ18" i="52"/>
  <c r="KZY18" i="52"/>
  <c r="KZX18" i="52"/>
  <c r="KZW18" i="52"/>
  <c r="KZV18" i="52"/>
  <c r="KZU18" i="52"/>
  <c r="KZT18" i="52"/>
  <c r="KZS18" i="52"/>
  <c r="KZR18" i="52"/>
  <c r="KZQ18" i="52"/>
  <c r="KZP18" i="52"/>
  <c r="KZO18" i="52"/>
  <c r="KZN18" i="52"/>
  <c r="KZM18" i="52"/>
  <c r="KZL18" i="52"/>
  <c r="KZK18" i="52"/>
  <c r="KZJ18" i="52"/>
  <c r="KZI18" i="52"/>
  <c r="KZH18" i="52"/>
  <c r="KZG18" i="52"/>
  <c r="KZF18" i="52"/>
  <c r="KZE18" i="52"/>
  <c r="KZD18" i="52"/>
  <c r="KZC18" i="52"/>
  <c r="KZB18" i="52"/>
  <c r="KZA18" i="52"/>
  <c r="KYZ18" i="52"/>
  <c r="KYY18" i="52"/>
  <c r="KYX18" i="52"/>
  <c r="KYW18" i="52"/>
  <c r="KYV18" i="52"/>
  <c r="KYU18" i="52"/>
  <c r="KYT18" i="52"/>
  <c r="KYS18" i="52"/>
  <c r="KYR18" i="52"/>
  <c r="KYQ18" i="52"/>
  <c r="KYP18" i="52"/>
  <c r="KYO18" i="52"/>
  <c r="KYN18" i="52"/>
  <c r="KYM18" i="52"/>
  <c r="KYL18" i="52"/>
  <c r="KYK18" i="52"/>
  <c r="KYJ18" i="52"/>
  <c r="KYI18" i="52"/>
  <c r="KYH18" i="52"/>
  <c r="KYG18" i="52"/>
  <c r="KYF18" i="52"/>
  <c r="KYE18" i="52"/>
  <c r="KYD18" i="52"/>
  <c r="KYC18" i="52"/>
  <c r="KYB18" i="52"/>
  <c r="KYA18" i="52"/>
  <c r="KXZ18" i="52"/>
  <c r="KXY18" i="52"/>
  <c r="KXX18" i="52"/>
  <c r="KXW18" i="52"/>
  <c r="KXV18" i="52"/>
  <c r="KXU18" i="52"/>
  <c r="KXT18" i="52"/>
  <c r="KXS18" i="52"/>
  <c r="KXR18" i="52"/>
  <c r="KXQ18" i="52"/>
  <c r="KXP18" i="52"/>
  <c r="KXO18" i="52"/>
  <c r="KXN18" i="52"/>
  <c r="KXM18" i="52"/>
  <c r="KXL18" i="52"/>
  <c r="KXK18" i="52"/>
  <c r="KXJ18" i="52"/>
  <c r="KXI18" i="52"/>
  <c r="KXH18" i="52"/>
  <c r="KXG18" i="52"/>
  <c r="KXF18" i="52"/>
  <c r="KXE18" i="52"/>
  <c r="KXD18" i="52"/>
  <c r="KXC18" i="52"/>
  <c r="KXB18" i="52"/>
  <c r="KXA18" i="52"/>
  <c r="KWZ18" i="52"/>
  <c r="KWY18" i="52"/>
  <c r="KWX18" i="52"/>
  <c r="KWW18" i="52"/>
  <c r="KWV18" i="52"/>
  <c r="KWU18" i="52"/>
  <c r="KWT18" i="52"/>
  <c r="KWS18" i="52"/>
  <c r="KWR18" i="52"/>
  <c r="KWQ18" i="52"/>
  <c r="KWP18" i="52"/>
  <c r="KWO18" i="52"/>
  <c r="KWN18" i="52"/>
  <c r="KWM18" i="52"/>
  <c r="KWL18" i="52"/>
  <c r="KWK18" i="52"/>
  <c r="KWJ18" i="52"/>
  <c r="KWI18" i="52"/>
  <c r="KWH18" i="52"/>
  <c r="KWG18" i="52"/>
  <c r="KWF18" i="52"/>
  <c r="KWE18" i="52"/>
  <c r="KWD18" i="52"/>
  <c r="KWC18" i="52"/>
  <c r="KWB18" i="52"/>
  <c r="KWA18" i="52"/>
  <c r="KVZ18" i="52"/>
  <c r="KVY18" i="52"/>
  <c r="KVX18" i="52"/>
  <c r="KVW18" i="52"/>
  <c r="KVV18" i="52"/>
  <c r="KVU18" i="52"/>
  <c r="KVT18" i="52"/>
  <c r="KVS18" i="52"/>
  <c r="KVR18" i="52"/>
  <c r="KVQ18" i="52"/>
  <c r="KVP18" i="52"/>
  <c r="KVO18" i="52"/>
  <c r="KVN18" i="52"/>
  <c r="KVM18" i="52"/>
  <c r="KVL18" i="52"/>
  <c r="KVK18" i="52"/>
  <c r="KVJ18" i="52"/>
  <c r="KVI18" i="52"/>
  <c r="KVH18" i="52"/>
  <c r="KVG18" i="52"/>
  <c r="KVF18" i="52"/>
  <c r="KVE18" i="52"/>
  <c r="KVD18" i="52"/>
  <c r="KVC18" i="52"/>
  <c r="KVB18" i="52"/>
  <c r="KVA18" i="52"/>
  <c r="KUZ18" i="52"/>
  <c r="KUY18" i="52"/>
  <c r="KUX18" i="52"/>
  <c r="KUW18" i="52"/>
  <c r="KUV18" i="52"/>
  <c r="KUU18" i="52"/>
  <c r="KUT18" i="52"/>
  <c r="KUS18" i="52"/>
  <c r="KUR18" i="52"/>
  <c r="KUQ18" i="52"/>
  <c r="KUP18" i="52"/>
  <c r="KUO18" i="52"/>
  <c r="KUN18" i="52"/>
  <c r="KUM18" i="52"/>
  <c r="KUL18" i="52"/>
  <c r="KUK18" i="52"/>
  <c r="KUJ18" i="52"/>
  <c r="KUI18" i="52"/>
  <c r="KUH18" i="52"/>
  <c r="KUG18" i="52"/>
  <c r="KUF18" i="52"/>
  <c r="KUE18" i="52"/>
  <c r="KUD18" i="52"/>
  <c r="KUC18" i="52"/>
  <c r="KUB18" i="52"/>
  <c r="KUA18" i="52"/>
  <c r="KTZ18" i="52"/>
  <c r="KTY18" i="52"/>
  <c r="KTX18" i="52"/>
  <c r="KTW18" i="52"/>
  <c r="KTV18" i="52"/>
  <c r="KTU18" i="52"/>
  <c r="KTT18" i="52"/>
  <c r="KTS18" i="52"/>
  <c r="KTR18" i="52"/>
  <c r="KTQ18" i="52"/>
  <c r="KTP18" i="52"/>
  <c r="KTO18" i="52"/>
  <c r="KTN18" i="52"/>
  <c r="KTM18" i="52"/>
  <c r="KTL18" i="52"/>
  <c r="KTK18" i="52"/>
  <c r="KTJ18" i="52"/>
  <c r="KTI18" i="52"/>
  <c r="KTH18" i="52"/>
  <c r="KTG18" i="52"/>
  <c r="KTF18" i="52"/>
  <c r="KTE18" i="52"/>
  <c r="KTD18" i="52"/>
  <c r="KTC18" i="52"/>
  <c r="KTB18" i="52"/>
  <c r="KTA18" i="52"/>
  <c r="KSZ18" i="52"/>
  <c r="KSY18" i="52"/>
  <c r="KSX18" i="52"/>
  <c r="KSW18" i="52"/>
  <c r="KSV18" i="52"/>
  <c r="KSU18" i="52"/>
  <c r="KST18" i="52"/>
  <c r="KSS18" i="52"/>
  <c r="KSR18" i="52"/>
  <c r="KSQ18" i="52"/>
  <c r="KSP18" i="52"/>
  <c r="KSO18" i="52"/>
  <c r="KSN18" i="52"/>
  <c r="KSM18" i="52"/>
  <c r="KSL18" i="52"/>
  <c r="KSK18" i="52"/>
  <c r="KSJ18" i="52"/>
  <c r="KSI18" i="52"/>
  <c r="KSH18" i="52"/>
  <c r="KSG18" i="52"/>
  <c r="KSF18" i="52"/>
  <c r="KSE18" i="52"/>
  <c r="KSD18" i="52"/>
  <c r="KSC18" i="52"/>
  <c r="KSB18" i="52"/>
  <c r="KSA18" i="52"/>
  <c r="KRZ18" i="52"/>
  <c r="KRY18" i="52"/>
  <c r="KRX18" i="52"/>
  <c r="KRW18" i="52"/>
  <c r="KRV18" i="52"/>
  <c r="KRU18" i="52"/>
  <c r="KRT18" i="52"/>
  <c r="KRS18" i="52"/>
  <c r="KRR18" i="52"/>
  <c r="KRQ18" i="52"/>
  <c r="KRP18" i="52"/>
  <c r="KRO18" i="52"/>
  <c r="KRN18" i="52"/>
  <c r="KRM18" i="52"/>
  <c r="KRL18" i="52"/>
  <c r="KRK18" i="52"/>
  <c r="KRJ18" i="52"/>
  <c r="KRI18" i="52"/>
  <c r="KRH18" i="52"/>
  <c r="KRG18" i="52"/>
  <c r="KRF18" i="52"/>
  <c r="KRE18" i="52"/>
  <c r="KRD18" i="52"/>
  <c r="KRC18" i="52"/>
  <c r="KRB18" i="52"/>
  <c r="KRA18" i="52"/>
  <c r="KQZ18" i="52"/>
  <c r="KQY18" i="52"/>
  <c r="KQX18" i="52"/>
  <c r="KQW18" i="52"/>
  <c r="KQV18" i="52"/>
  <c r="KQU18" i="52"/>
  <c r="KQT18" i="52"/>
  <c r="KQS18" i="52"/>
  <c r="KQR18" i="52"/>
  <c r="KQQ18" i="52"/>
  <c r="KQP18" i="52"/>
  <c r="KQO18" i="52"/>
  <c r="KQN18" i="52"/>
  <c r="KQM18" i="52"/>
  <c r="KQL18" i="52"/>
  <c r="KQK18" i="52"/>
  <c r="KQJ18" i="52"/>
  <c r="KQI18" i="52"/>
  <c r="KQH18" i="52"/>
  <c r="KQG18" i="52"/>
  <c r="KQF18" i="52"/>
  <c r="KQE18" i="52"/>
  <c r="KQD18" i="52"/>
  <c r="KQC18" i="52"/>
  <c r="KQB18" i="52"/>
  <c r="KQA18" i="52"/>
  <c r="KPZ18" i="52"/>
  <c r="KPY18" i="52"/>
  <c r="KPX18" i="52"/>
  <c r="KPW18" i="52"/>
  <c r="KPV18" i="52"/>
  <c r="KPU18" i="52"/>
  <c r="KPT18" i="52"/>
  <c r="KPS18" i="52"/>
  <c r="KPR18" i="52"/>
  <c r="KPQ18" i="52"/>
  <c r="KPP18" i="52"/>
  <c r="KPO18" i="52"/>
  <c r="KPN18" i="52"/>
  <c r="KPM18" i="52"/>
  <c r="KPL18" i="52"/>
  <c r="KPK18" i="52"/>
  <c r="KPJ18" i="52"/>
  <c r="KPI18" i="52"/>
  <c r="KPH18" i="52"/>
  <c r="KPG18" i="52"/>
  <c r="KPF18" i="52"/>
  <c r="KPE18" i="52"/>
  <c r="KPD18" i="52"/>
  <c r="KPC18" i="52"/>
  <c r="KPB18" i="52"/>
  <c r="KPA18" i="52"/>
  <c r="KOZ18" i="52"/>
  <c r="KOY18" i="52"/>
  <c r="KOX18" i="52"/>
  <c r="KOW18" i="52"/>
  <c r="KOV18" i="52"/>
  <c r="KOU18" i="52"/>
  <c r="KOT18" i="52"/>
  <c r="KOS18" i="52"/>
  <c r="KOR18" i="52"/>
  <c r="KOQ18" i="52"/>
  <c r="KOP18" i="52"/>
  <c r="KOO18" i="52"/>
  <c r="KON18" i="52"/>
  <c r="KOM18" i="52"/>
  <c r="KOL18" i="52"/>
  <c r="KOK18" i="52"/>
  <c r="KOJ18" i="52"/>
  <c r="KOI18" i="52"/>
  <c r="KOH18" i="52"/>
  <c r="KOG18" i="52"/>
  <c r="KOF18" i="52"/>
  <c r="KOE18" i="52"/>
  <c r="KOD18" i="52"/>
  <c r="KOC18" i="52"/>
  <c r="KOB18" i="52"/>
  <c r="KOA18" i="52"/>
  <c r="KNZ18" i="52"/>
  <c r="KNY18" i="52"/>
  <c r="KNX18" i="52"/>
  <c r="KNW18" i="52"/>
  <c r="KNV18" i="52"/>
  <c r="KNU18" i="52"/>
  <c r="KNT18" i="52"/>
  <c r="KNS18" i="52"/>
  <c r="KNR18" i="52"/>
  <c r="KNQ18" i="52"/>
  <c r="KNP18" i="52"/>
  <c r="KNO18" i="52"/>
  <c r="KNN18" i="52"/>
  <c r="KNM18" i="52"/>
  <c r="KNL18" i="52"/>
  <c r="KNK18" i="52"/>
  <c r="KNJ18" i="52"/>
  <c r="KNI18" i="52"/>
  <c r="KNH18" i="52"/>
  <c r="KNG18" i="52"/>
  <c r="KNF18" i="52"/>
  <c r="KNE18" i="52"/>
  <c r="KND18" i="52"/>
  <c r="KNC18" i="52"/>
  <c r="KNB18" i="52"/>
  <c r="KNA18" i="52"/>
  <c r="KMZ18" i="52"/>
  <c r="KMY18" i="52"/>
  <c r="KMX18" i="52"/>
  <c r="KMW18" i="52"/>
  <c r="KMV18" i="52"/>
  <c r="KMU18" i="52"/>
  <c r="KMT18" i="52"/>
  <c r="KMS18" i="52"/>
  <c r="KMR18" i="52"/>
  <c r="KMQ18" i="52"/>
  <c r="KMP18" i="52"/>
  <c r="KMO18" i="52"/>
  <c r="KMN18" i="52"/>
  <c r="KMM18" i="52"/>
  <c r="KML18" i="52"/>
  <c r="KMK18" i="52"/>
  <c r="KMJ18" i="52"/>
  <c r="KMI18" i="52"/>
  <c r="KMH18" i="52"/>
  <c r="KMG18" i="52"/>
  <c r="KMF18" i="52"/>
  <c r="KME18" i="52"/>
  <c r="KMD18" i="52"/>
  <c r="KMC18" i="52"/>
  <c r="KMB18" i="52"/>
  <c r="KMA18" i="52"/>
  <c r="KLZ18" i="52"/>
  <c r="KLY18" i="52"/>
  <c r="KLX18" i="52"/>
  <c r="KLW18" i="52"/>
  <c r="KLV18" i="52"/>
  <c r="KLU18" i="52"/>
  <c r="KLT18" i="52"/>
  <c r="KLS18" i="52"/>
  <c r="KLR18" i="52"/>
  <c r="KLQ18" i="52"/>
  <c r="KLP18" i="52"/>
  <c r="KLO18" i="52"/>
  <c r="KLN18" i="52"/>
  <c r="KLM18" i="52"/>
  <c r="KLL18" i="52"/>
  <c r="KLK18" i="52"/>
  <c r="KLJ18" i="52"/>
  <c r="KLI18" i="52"/>
  <c r="KLH18" i="52"/>
  <c r="KLG18" i="52"/>
  <c r="KLF18" i="52"/>
  <c r="KLE18" i="52"/>
  <c r="KLD18" i="52"/>
  <c r="KLC18" i="52"/>
  <c r="KLB18" i="52"/>
  <c r="KLA18" i="52"/>
  <c r="KKZ18" i="52"/>
  <c r="KKY18" i="52"/>
  <c r="KKX18" i="52"/>
  <c r="KKW18" i="52"/>
  <c r="KKV18" i="52"/>
  <c r="KKU18" i="52"/>
  <c r="KKT18" i="52"/>
  <c r="KKS18" i="52"/>
  <c r="KKR18" i="52"/>
  <c r="KKQ18" i="52"/>
  <c r="KKP18" i="52"/>
  <c r="KKO18" i="52"/>
  <c r="KKN18" i="52"/>
  <c r="KKM18" i="52"/>
  <c r="KKL18" i="52"/>
  <c r="KKK18" i="52"/>
  <c r="KKJ18" i="52"/>
  <c r="KKI18" i="52"/>
  <c r="KKH18" i="52"/>
  <c r="KKG18" i="52"/>
  <c r="KKF18" i="52"/>
  <c r="KKE18" i="52"/>
  <c r="KKD18" i="52"/>
  <c r="KKC18" i="52"/>
  <c r="KKB18" i="52"/>
  <c r="KKA18" i="52"/>
  <c r="KJZ18" i="52"/>
  <c r="KJY18" i="52"/>
  <c r="KJX18" i="52"/>
  <c r="KJW18" i="52"/>
  <c r="KJV18" i="52"/>
  <c r="KJU18" i="52"/>
  <c r="KJT18" i="52"/>
  <c r="KJS18" i="52"/>
  <c r="KJR18" i="52"/>
  <c r="KJQ18" i="52"/>
  <c r="KJP18" i="52"/>
  <c r="KJO18" i="52"/>
  <c r="KJN18" i="52"/>
  <c r="KJM18" i="52"/>
  <c r="KJL18" i="52"/>
  <c r="KJK18" i="52"/>
  <c r="KJJ18" i="52"/>
  <c r="KJI18" i="52"/>
  <c r="KJH18" i="52"/>
  <c r="KJG18" i="52"/>
  <c r="KJF18" i="52"/>
  <c r="KJE18" i="52"/>
  <c r="KJD18" i="52"/>
  <c r="KJC18" i="52"/>
  <c r="KJB18" i="52"/>
  <c r="KJA18" i="52"/>
  <c r="KIZ18" i="52"/>
  <c r="KIY18" i="52"/>
  <c r="KIX18" i="52"/>
  <c r="KIW18" i="52"/>
  <c r="KIV18" i="52"/>
  <c r="KIU18" i="52"/>
  <c r="KIT18" i="52"/>
  <c r="KIS18" i="52"/>
  <c r="KIR18" i="52"/>
  <c r="KIQ18" i="52"/>
  <c r="KIP18" i="52"/>
  <c r="KIO18" i="52"/>
  <c r="KIN18" i="52"/>
  <c r="KIM18" i="52"/>
  <c r="KIL18" i="52"/>
  <c r="KIK18" i="52"/>
  <c r="KIJ18" i="52"/>
  <c r="KII18" i="52"/>
  <c r="KIH18" i="52"/>
  <c r="KIG18" i="52"/>
  <c r="KIF18" i="52"/>
  <c r="KIE18" i="52"/>
  <c r="KID18" i="52"/>
  <c r="KIC18" i="52"/>
  <c r="KIB18" i="52"/>
  <c r="KIA18" i="52"/>
  <c r="KHZ18" i="52"/>
  <c r="KHY18" i="52"/>
  <c r="KHX18" i="52"/>
  <c r="KHW18" i="52"/>
  <c r="KHV18" i="52"/>
  <c r="KHU18" i="52"/>
  <c r="KHT18" i="52"/>
  <c r="KHS18" i="52"/>
  <c r="KHR18" i="52"/>
  <c r="KHQ18" i="52"/>
  <c r="KHP18" i="52"/>
  <c r="KHO18" i="52"/>
  <c r="KHN18" i="52"/>
  <c r="KHM18" i="52"/>
  <c r="KHL18" i="52"/>
  <c r="KHK18" i="52"/>
  <c r="KHJ18" i="52"/>
  <c r="KHI18" i="52"/>
  <c r="KHH18" i="52"/>
  <c r="KHG18" i="52"/>
  <c r="KHF18" i="52"/>
  <c r="KHE18" i="52"/>
  <c r="KHD18" i="52"/>
  <c r="KHC18" i="52"/>
  <c r="KHB18" i="52"/>
  <c r="KHA18" i="52"/>
  <c r="KGZ18" i="52"/>
  <c r="KGY18" i="52"/>
  <c r="KGX18" i="52"/>
  <c r="KGW18" i="52"/>
  <c r="KGV18" i="52"/>
  <c r="KGU18" i="52"/>
  <c r="KGT18" i="52"/>
  <c r="KGS18" i="52"/>
  <c r="KGR18" i="52"/>
  <c r="KGQ18" i="52"/>
  <c r="KGP18" i="52"/>
  <c r="KGO18" i="52"/>
  <c r="KGN18" i="52"/>
  <c r="KGM18" i="52"/>
  <c r="KGL18" i="52"/>
  <c r="KGK18" i="52"/>
  <c r="KGJ18" i="52"/>
  <c r="KGI18" i="52"/>
  <c r="KGH18" i="52"/>
  <c r="KGG18" i="52"/>
  <c r="KGF18" i="52"/>
  <c r="KGE18" i="52"/>
  <c r="KGD18" i="52"/>
  <c r="KGC18" i="52"/>
  <c r="KGB18" i="52"/>
  <c r="KGA18" i="52"/>
  <c r="KFZ18" i="52"/>
  <c r="KFY18" i="52"/>
  <c r="KFX18" i="52"/>
  <c r="KFW18" i="52"/>
  <c r="KFV18" i="52"/>
  <c r="KFU18" i="52"/>
  <c r="KFT18" i="52"/>
  <c r="KFS18" i="52"/>
  <c r="KFR18" i="52"/>
  <c r="KFQ18" i="52"/>
  <c r="KFP18" i="52"/>
  <c r="KFO18" i="52"/>
  <c r="KFN18" i="52"/>
  <c r="KFM18" i="52"/>
  <c r="KFL18" i="52"/>
  <c r="KFK18" i="52"/>
  <c r="KFJ18" i="52"/>
  <c r="KFI18" i="52"/>
  <c r="KFH18" i="52"/>
  <c r="KFG18" i="52"/>
  <c r="KFF18" i="52"/>
  <c r="KFE18" i="52"/>
  <c r="KFD18" i="52"/>
  <c r="KFC18" i="52"/>
  <c r="KFB18" i="52"/>
  <c r="KFA18" i="52"/>
  <c r="KEZ18" i="52"/>
  <c r="KEY18" i="52"/>
  <c r="KEX18" i="52"/>
  <c r="KEW18" i="52"/>
  <c r="KEV18" i="52"/>
  <c r="KEU18" i="52"/>
  <c r="KET18" i="52"/>
  <c r="KES18" i="52"/>
  <c r="KER18" i="52"/>
  <c r="KEQ18" i="52"/>
  <c r="KEP18" i="52"/>
  <c r="KEO18" i="52"/>
  <c r="KEN18" i="52"/>
  <c r="KEM18" i="52"/>
  <c r="KEL18" i="52"/>
  <c r="KEK18" i="52"/>
  <c r="KEJ18" i="52"/>
  <c r="KEI18" i="52"/>
  <c r="KEH18" i="52"/>
  <c r="KEG18" i="52"/>
  <c r="KEF18" i="52"/>
  <c r="KEE18" i="52"/>
  <c r="KED18" i="52"/>
  <c r="KEC18" i="52"/>
  <c r="KEB18" i="52"/>
  <c r="KEA18" i="52"/>
  <c r="KDZ18" i="52"/>
  <c r="KDY18" i="52"/>
  <c r="KDX18" i="52"/>
  <c r="KDW18" i="52"/>
  <c r="KDV18" i="52"/>
  <c r="KDU18" i="52"/>
  <c r="KDT18" i="52"/>
  <c r="KDS18" i="52"/>
  <c r="KDR18" i="52"/>
  <c r="KDQ18" i="52"/>
  <c r="KDP18" i="52"/>
  <c r="KDO18" i="52"/>
  <c r="KDN18" i="52"/>
  <c r="KDM18" i="52"/>
  <c r="KDL18" i="52"/>
  <c r="KDK18" i="52"/>
  <c r="KDJ18" i="52"/>
  <c r="KDI18" i="52"/>
  <c r="KDH18" i="52"/>
  <c r="KDG18" i="52"/>
  <c r="KDF18" i="52"/>
  <c r="KDE18" i="52"/>
  <c r="KDD18" i="52"/>
  <c r="KDC18" i="52"/>
  <c r="KDB18" i="52"/>
  <c r="KDA18" i="52"/>
  <c r="KCZ18" i="52"/>
  <c r="KCY18" i="52"/>
  <c r="KCX18" i="52"/>
  <c r="KCW18" i="52"/>
  <c r="KCV18" i="52"/>
  <c r="KCU18" i="52"/>
  <c r="KCT18" i="52"/>
  <c r="KCS18" i="52"/>
  <c r="KCR18" i="52"/>
  <c r="KCQ18" i="52"/>
  <c r="KCP18" i="52"/>
  <c r="KCO18" i="52"/>
  <c r="KCN18" i="52"/>
  <c r="KCM18" i="52"/>
  <c r="KCL18" i="52"/>
  <c r="KCK18" i="52"/>
  <c r="KCJ18" i="52"/>
  <c r="KCI18" i="52"/>
  <c r="KCH18" i="52"/>
  <c r="KCG18" i="52"/>
  <c r="KCF18" i="52"/>
  <c r="KCE18" i="52"/>
  <c r="KCD18" i="52"/>
  <c r="KCC18" i="52"/>
  <c r="KCB18" i="52"/>
  <c r="KCA18" i="52"/>
  <c r="KBZ18" i="52"/>
  <c r="KBY18" i="52"/>
  <c r="KBX18" i="52"/>
  <c r="KBW18" i="52"/>
  <c r="KBV18" i="52"/>
  <c r="KBU18" i="52"/>
  <c r="KBT18" i="52"/>
  <c r="KBS18" i="52"/>
  <c r="KBR18" i="52"/>
  <c r="KBQ18" i="52"/>
  <c r="KBP18" i="52"/>
  <c r="KBO18" i="52"/>
  <c r="KBN18" i="52"/>
  <c r="KBM18" i="52"/>
  <c r="KBL18" i="52"/>
  <c r="KBK18" i="52"/>
  <c r="KBJ18" i="52"/>
  <c r="KBI18" i="52"/>
  <c r="KBH18" i="52"/>
  <c r="KBG18" i="52"/>
  <c r="KBF18" i="52"/>
  <c r="KBE18" i="52"/>
  <c r="KBD18" i="52"/>
  <c r="KBC18" i="52"/>
  <c r="KBB18" i="52"/>
  <c r="KBA18" i="52"/>
  <c r="KAZ18" i="52"/>
  <c r="KAY18" i="52"/>
  <c r="KAX18" i="52"/>
  <c r="KAW18" i="52"/>
  <c r="KAV18" i="52"/>
  <c r="KAU18" i="52"/>
  <c r="KAT18" i="52"/>
  <c r="KAS18" i="52"/>
  <c r="KAR18" i="52"/>
  <c r="KAQ18" i="52"/>
  <c r="KAP18" i="52"/>
  <c r="KAO18" i="52"/>
  <c r="KAN18" i="52"/>
  <c r="KAM18" i="52"/>
  <c r="KAL18" i="52"/>
  <c r="KAK18" i="52"/>
  <c r="KAJ18" i="52"/>
  <c r="KAI18" i="52"/>
  <c r="KAH18" i="52"/>
  <c r="KAG18" i="52"/>
  <c r="KAF18" i="52"/>
  <c r="KAE18" i="52"/>
  <c r="KAD18" i="52"/>
  <c r="KAC18" i="52"/>
  <c r="KAB18" i="52"/>
  <c r="KAA18" i="52"/>
  <c r="JZZ18" i="52"/>
  <c r="JZY18" i="52"/>
  <c r="JZX18" i="52"/>
  <c r="JZW18" i="52"/>
  <c r="JZV18" i="52"/>
  <c r="JZU18" i="52"/>
  <c r="JZT18" i="52"/>
  <c r="JZS18" i="52"/>
  <c r="JZR18" i="52"/>
  <c r="JZQ18" i="52"/>
  <c r="JZP18" i="52"/>
  <c r="JZO18" i="52"/>
  <c r="JZN18" i="52"/>
  <c r="JZM18" i="52"/>
  <c r="JZL18" i="52"/>
  <c r="JZK18" i="52"/>
  <c r="JZJ18" i="52"/>
  <c r="JZI18" i="52"/>
  <c r="JZH18" i="52"/>
  <c r="JZG18" i="52"/>
  <c r="JZF18" i="52"/>
  <c r="JZE18" i="52"/>
  <c r="JZD18" i="52"/>
  <c r="JZC18" i="52"/>
  <c r="JZB18" i="52"/>
  <c r="JZA18" i="52"/>
  <c r="JYZ18" i="52"/>
  <c r="JYY18" i="52"/>
  <c r="JYX18" i="52"/>
  <c r="JYW18" i="52"/>
  <c r="JYV18" i="52"/>
  <c r="JYU18" i="52"/>
  <c r="JYT18" i="52"/>
  <c r="JYS18" i="52"/>
  <c r="JYR18" i="52"/>
  <c r="JYQ18" i="52"/>
  <c r="JYP18" i="52"/>
  <c r="JYO18" i="52"/>
  <c r="JYN18" i="52"/>
  <c r="JYM18" i="52"/>
  <c r="JYL18" i="52"/>
  <c r="JYK18" i="52"/>
  <c r="JYJ18" i="52"/>
  <c r="JYI18" i="52"/>
  <c r="JYH18" i="52"/>
  <c r="JYG18" i="52"/>
  <c r="JYF18" i="52"/>
  <c r="JYE18" i="52"/>
  <c r="JYD18" i="52"/>
  <c r="JYC18" i="52"/>
  <c r="JYB18" i="52"/>
  <c r="JYA18" i="52"/>
  <c r="JXZ18" i="52"/>
  <c r="JXY18" i="52"/>
  <c r="JXX18" i="52"/>
  <c r="JXW18" i="52"/>
  <c r="JXV18" i="52"/>
  <c r="JXU18" i="52"/>
  <c r="JXT18" i="52"/>
  <c r="JXS18" i="52"/>
  <c r="JXR18" i="52"/>
  <c r="JXQ18" i="52"/>
  <c r="JXP18" i="52"/>
  <c r="JXO18" i="52"/>
  <c r="JXN18" i="52"/>
  <c r="JXM18" i="52"/>
  <c r="JXL18" i="52"/>
  <c r="JXK18" i="52"/>
  <c r="JXJ18" i="52"/>
  <c r="JXI18" i="52"/>
  <c r="JXH18" i="52"/>
  <c r="JXG18" i="52"/>
  <c r="JXF18" i="52"/>
  <c r="JXE18" i="52"/>
  <c r="JXD18" i="52"/>
  <c r="JXC18" i="52"/>
  <c r="JXB18" i="52"/>
  <c r="JXA18" i="52"/>
  <c r="JWZ18" i="52"/>
  <c r="JWY18" i="52"/>
  <c r="JWX18" i="52"/>
  <c r="JWW18" i="52"/>
  <c r="JWV18" i="52"/>
  <c r="JWU18" i="52"/>
  <c r="JWT18" i="52"/>
  <c r="JWS18" i="52"/>
  <c r="JWR18" i="52"/>
  <c r="JWQ18" i="52"/>
  <c r="JWP18" i="52"/>
  <c r="JWO18" i="52"/>
  <c r="JWN18" i="52"/>
  <c r="JWM18" i="52"/>
  <c r="JWL18" i="52"/>
  <c r="JWK18" i="52"/>
  <c r="JWJ18" i="52"/>
  <c r="JWI18" i="52"/>
  <c r="JWH18" i="52"/>
  <c r="JWG18" i="52"/>
  <c r="JWF18" i="52"/>
  <c r="JWE18" i="52"/>
  <c r="JWD18" i="52"/>
  <c r="JWC18" i="52"/>
  <c r="JWB18" i="52"/>
  <c r="JWA18" i="52"/>
  <c r="JVZ18" i="52"/>
  <c r="JVY18" i="52"/>
  <c r="JVX18" i="52"/>
  <c r="JVW18" i="52"/>
  <c r="JVV18" i="52"/>
  <c r="JVU18" i="52"/>
  <c r="JVT18" i="52"/>
  <c r="JVS18" i="52"/>
  <c r="JVR18" i="52"/>
  <c r="JVQ18" i="52"/>
  <c r="JVP18" i="52"/>
  <c r="JVO18" i="52"/>
  <c r="JVN18" i="52"/>
  <c r="JVM18" i="52"/>
  <c r="JVL18" i="52"/>
  <c r="JVK18" i="52"/>
  <c r="JVJ18" i="52"/>
  <c r="JVI18" i="52"/>
  <c r="JVH18" i="52"/>
  <c r="JVG18" i="52"/>
  <c r="JVF18" i="52"/>
  <c r="JVE18" i="52"/>
  <c r="JVD18" i="52"/>
  <c r="JVC18" i="52"/>
  <c r="JVB18" i="52"/>
  <c r="JVA18" i="52"/>
  <c r="JUZ18" i="52"/>
  <c r="JUY18" i="52"/>
  <c r="JUX18" i="52"/>
  <c r="JUW18" i="52"/>
  <c r="JUV18" i="52"/>
  <c r="JUU18" i="52"/>
  <c r="JUT18" i="52"/>
  <c r="JUS18" i="52"/>
  <c r="JUR18" i="52"/>
  <c r="JUQ18" i="52"/>
  <c r="JUP18" i="52"/>
  <c r="JUO18" i="52"/>
  <c r="JUN18" i="52"/>
  <c r="JUM18" i="52"/>
  <c r="JUL18" i="52"/>
  <c r="JUK18" i="52"/>
  <c r="JUJ18" i="52"/>
  <c r="JUI18" i="52"/>
  <c r="JUH18" i="52"/>
  <c r="JUG18" i="52"/>
  <c r="JUF18" i="52"/>
  <c r="JUE18" i="52"/>
  <c r="JUD18" i="52"/>
  <c r="JUC18" i="52"/>
  <c r="JUB18" i="52"/>
  <c r="JUA18" i="52"/>
  <c r="JTZ18" i="52"/>
  <c r="JTY18" i="52"/>
  <c r="JTX18" i="52"/>
  <c r="JTW18" i="52"/>
  <c r="JTV18" i="52"/>
  <c r="JTU18" i="52"/>
  <c r="JTT18" i="52"/>
  <c r="JTS18" i="52"/>
  <c r="JTR18" i="52"/>
  <c r="JTQ18" i="52"/>
  <c r="JTP18" i="52"/>
  <c r="JTO18" i="52"/>
  <c r="JTN18" i="52"/>
  <c r="JTM18" i="52"/>
  <c r="JTL18" i="52"/>
  <c r="JTK18" i="52"/>
  <c r="JTJ18" i="52"/>
  <c r="JTI18" i="52"/>
  <c r="JTH18" i="52"/>
  <c r="JTG18" i="52"/>
  <c r="JTF18" i="52"/>
  <c r="JTE18" i="52"/>
  <c r="JTD18" i="52"/>
  <c r="JTC18" i="52"/>
  <c r="JTB18" i="52"/>
  <c r="JTA18" i="52"/>
  <c r="JSZ18" i="52"/>
  <c r="JSY18" i="52"/>
  <c r="JSX18" i="52"/>
  <c r="JSW18" i="52"/>
  <c r="JSV18" i="52"/>
  <c r="JSU18" i="52"/>
  <c r="JST18" i="52"/>
  <c r="JSS18" i="52"/>
  <c r="JSR18" i="52"/>
  <c r="JSQ18" i="52"/>
  <c r="JSP18" i="52"/>
  <c r="JSO18" i="52"/>
  <c r="JSN18" i="52"/>
  <c r="JSM18" i="52"/>
  <c r="JSL18" i="52"/>
  <c r="JSK18" i="52"/>
  <c r="JSJ18" i="52"/>
  <c r="JSI18" i="52"/>
  <c r="JSH18" i="52"/>
  <c r="JSG18" i="52"/>
  <c r="JSF18" i="52"/>
  <c r="JSE18" i="52"/>
  <c r="JSD18" i="52"/>
  <c r="JSC18" i="52"/>
  <c r="JSB18" i="52"/>
  <c r="JSA18" i="52"/>
  <c r="JRZ18" i="52"/>
  <c r="JRY18" i="52"/>
  <c r="JRX18" i="52"/>
  <c r="JRW18" i="52"/>
  <c r="JRV18" i="52"/>
  <c r="JRU18" i="52"/>
  <c r="JRT18" i="52"/>
  <c r="JRS18" i="52"/>
  <c r="JRR18" i="52"/>
  <c r="JRQ18" i="52"/>
  <c r="JRP18" i="52"/>
  <c r="JRO18" i="52"/>
  <c r="JRN18" i="52"/>
  <c r="JRM18" i="52"/>
  <c r="JRL18" i="52"/>
  <c r="JRK18" i="52"/>
  <c r="JRJ18" i="52"/>
  <c r="JRI18" i="52"/>
  <c r="JRH18" i="52"/>
  <c r="JRG18" i="52"/>
  <c r="JRF18" i="52"/>
  <c r="JRE18" i="52"/>
  <c r="JRD18" i="52"/>
  <c r="JRC18" i="52"/>
  <c r="JRB18" i="52"/>
  <c r="JRA18" i="52"/>
  <c r="JQZ18" i="52"/>
  <c r="JQY18" i="52"/>
  <c r="JQX18" i="52"/>
  <c r="JQW18" i="52"/>
  <c r="JQV18" i="52"/>
  <c r="JQU18" i="52"/>
  <c r="JQT18" i="52"/>
  <c r="JQS18" i="52"/>
  <c r="JQR18" i="52"/>
  <c r="JQQ18" i="52"/>
  <c r="JQP18" i="52"/>
  <c r="JQO18" i="52"/>
  <c r="JQN18" i="52"/>
  <c r="JQM18" i="52"/>
  <c r="JQL18" i="52"/>
  <c r="JQK18" i="52"/>
  <c r="JQJ18" i="52"/>
  <c r="JQI18" i="52"/>
  <c r="JQH18" i="52"/>
  <c r="JQG18" i="52"/>
  <c r="JQF18" i="52"/>
  <c r="JQE18" i="52"/>
  <c r="JQD18" i="52"/>
  <c r="JQC18" i="52"/>
  <c r="JQB18" i="52"/>
  <c r="JQA18" i="52"/>
  <c r="JPZ18" i="52"/>
  <c r="JPY18" i="52"/>
  <c r="JPX18" i="52"/>
  <c r="JPW18" i="52"/>
  <c r="JPV18" i="52"/>
  <c r="JPU18" i="52"/>
  <c r="JPT18" i="52"/>
  <c r="JPS18" i="52"/>
  <c r="JPR18" i="52"/>
  <c r="JPQ18" i="52"/>
  <c r="JPP18" i="52"/>
  <c r="JPO18" i="52"/>
  <c r="JPN18" i="52"/>
  <c r="JPM18" i="52"/>
  <c r="JPL18" i="52"/>
  <c r="JPK18" i="52"/>
  <c r="JPJ18" i="52"/>
  <c r="JPI18" i="52"/>
  <c r="JPH18" i="52"/>
  <c r="JPG18" i="52"/>
  <c r="JPF18" i="52"/>
  <c r="JPE18" i="52"/>
  <c r="JPD18" i="52"/>
  <c r="JPC18" i="52"/>
  <c r="JPB18" i="52"/>
  <c r="JPA18" i="52"/>
  <c r="JOZ18" i="52"/>
  <c r="JOY18" i="52"/>
  <c r="JOX18" i="52"/>
  <c r="JOW18" i="52"/>
  <c r="JOV18" i="52"/>
  <c r="JOU18" i="52"/>
  <c r="JOT18" i="52"/>
  <c r="JOS18" i="52"/>
  <c r="JOR18" i="52"/>
  <c r="JOQ18" i="52"/>
  <c r="JOP18" i="52"/>
  <c r="JOO18" i="52"/>
  <c r="JON18" i="52"/>
  <c r="JOM18" i="52"/>
  <c r="JOL18" i="52"/>
  <c r="JOK18" i="52"/>
  <c r="JOJ18" i="52"/>
  <c r="JOI18" i="52"/>
  <c r="JOH18" i="52"/>
  <c r="JOG18" i="52"/>
  <c r="JOF18" i="52"/>
  <c r="JOE18" i="52"/>
  <c r="JOD18" i="52"/>
  <c r="JOC18" i="52"/>
  <c r="JOB18" i="52"/>
  <c r="JOA18" i="52"/>
  <c r="JNZ18" i="52"/>
  <c r="JNY18" i="52"/>
  <c r="JNX18" i="52"/>
  <c r="JNW18" i="52"/>
  <c r="JNV18" i="52"/>
  <c r="JNU18" i="52"/>
  <c r="JNT18" i="52"/>
  <c r="JNS18" i="52"/>
  <c r="JNR18" i="52"/>
  <c r="JNQ18" i="52"/>
  <c r="JNP18" i="52"/>
  <c r="JNO18" i="52"/>
  <c r="JNN18" i="52"/>
  <c r="JNM18" i="52"/>
  <c r="JNL18" i="52"/>
  <c r="JNK18" i="52"/>
  <c r="JNJ18" i="52"/>
  <c r="JNI18" i="52"/>
  <c r="JNH18" i="52"/>
  <c r="JNG18" i="52"/>
  <c r="JNF18" i="52"/>
  <c r="JNE18" i="52"/>
  <c r="JND18" i="52"/>
  <c r="JNC18" i="52"/>
  <c r="JNB18" i="52"/>
  <c r="JNA18" i="52"/>
  <c r="JMZ18" i="52"/>
  <c r="JMY18" i="52"/>
  <c r="JMX18" i="52"/>
  <c r="JMW18" i="52"/>
  <c r="JMV18" i="52"/>
  <c r="JMU18" i="52"/>
  <c r="JMT18" i="52"/>
  <c r="JMS18" i="52"/>
  <c r="JMR18" i="52"/>
  <c r="JMQ18" i="52"/>
  <c r="JMP18" i="52"/>
  <c r="JMO18" i="52"/>
  <c r="JMN18" i="52"/>
  <c r="JMM18" i="52"/>
  <c r="JML18" i="52"/>
  <c r="JMK18" i="52"/>
  <c r="JMJ18" i="52"/>
  <c r="JMI18" i="52"/>
  <c r="JMH18" i="52"/>
  <c r="JMG18" i="52"/>
  <c r="JMF18" i="52"/>
  <c r="JME18" i="52"/>
  <c r="JMD18" i="52"/>
  <c r="JMC18" i="52"/>
  <c r="JMB18" i="52"/>
  <c r="JMA18" i="52"/>
  <c r="JLZ18" i="52"/>
  <c r="JLY18" i="52"/>
  <c r="JLX18" i="52"/>
  <c r="JLW18" i="52"/>
  <c r="JLV18" i="52"/>
  <c r="JLU18" i="52"/>
  <c r="JLT18" i="52"/>
  <c r="JLS18" i="52"/>
  <c r="JLR18" i="52"/>
  <c r="JLQ18" i="52"/>
  <c r="JLP18" i="52"/>
  <c r="JLO18" i="52"/>
  <c r="JLN18" i="52"/>
  <c r="JLM18" i="52"/>
  <c r="JLL18" i="52"/>
  <c r="JLK18" i="52"/>
  <c r="JLJ18" i="52"/>
  <c r="JLI18" i="52"/>
  <c r="JLH18" i="52"/>
  <c r="JLG18" i="52"/>
  <c r="JLF18" i="52"/>
  <c r="JLE18" i="52"/>
  <c r="JLD18" i="52"/>
  <c r="JLC18" i="52"/>
  <c r="JLB18" i="52"/>
  <c r="JLA18" i="52"/>
  <c r="JKZ18" i="52"/>
  <c r="JKY18" i="52"/>
  <c r="JKX18" i="52"/>
  <c r="JKW18" i="52"/>
  <c r="JKV18" i="52"/>
  <c r="JKU18" i="52"/>
  <c r="JKT18" i="52"/>
  <c r="JKS18" i="52"/>
  <c r="JKR18" i="52"/>
  <c r="JKQ18" i="52"/>
  <c r="JKP18" i="52"/>
  <c r="JKO18" i="52"/>
  <c r="JKN18" i="52"/>
  <c r="JKM18" i="52"/>
  <c r="JKL18" i="52"/>
  <c r="JKK18" i="52"/>
  <c r="JKJ18" i="52"/>
  <c r="JKI18" i="52"/>
  <c r="JKH18" i="52"/>
  <c r="JKG18" i="52"/>
  <c r="JKF18" i="52"/>
  <c r="JKE18" i="52"/>
  <c r="JKD18" i="52"/>
  <c r="JKC18" i="52"/>
  <c r="JKB18" i="52"/>
  <c r="JKA18" i="52"/>
  <c r="JJZ18" i="52"/>
  <c r="JJY18" i="52"/>
  <c r="JJX18" i="52"/>
  <c r="JJW18" i="52"/>
  <c r="JJV18" i="52"/>
  <c r="JJU18" i="52"/>
  <c r="JJT18" i="52"/>
  <c r="JJS18" i="52"/>
  <c r="JJR18" i="52"/>
  <c r="JJQ18" i="52"/>
  <c r="JJP18" i="52"/>
  <c r="JJO18" i="52"/>
  <c r="JJN18" i="52"/>
  <c r="JJM18" i="52"/>
  <c r="JJL18" i="52"/>
  <c r="JJK18" i="52"/>
  <c r="JJJ18" i="52"/>
  <c r="JJI18" i="52"/>
  <c r="JJH18" i="52"/>
  <c r="JJG18" i="52"/>
  <c r="JJF18" i="52"/>
  <c r="JJE18" i="52"/>
  <c r="JJD18" i="52"/>
  <c r="JJC18" i="52"/>
  <c r="JJB18" i="52"/>
  <c r="JJA18" i="52"/>
  <c r="JIZ18" i="52"/>
  <c r="JIY18" i="52"/>
  <c r="JIX18" i="52"/>
  <c r="JIW18" i="52"/>
  <c r="JIV18" i="52"/>
  <c r="JIU18" i="52"/>
  <c r="JIT18" i="52"/>
  <c r="JIS18" i="52"/>
  <c r="JIR18" i="52"/>
  <c r="JIQ18" i="52"/>
  <c r="JIP18" i="52"/>
  <c r="JIO18" i="52"/>
  <c r="JIN18" i="52"/>
  <c r="JIM18" i="52"/>
  <c r="JIL18" i="52"/>
  <c r="JIK18" i="52"/>
  <c r="JIJ18" i="52"/>
  <c r="JII18" i="52"/>
  <c r="JIH18" i="52"/>
  <c r="JIG18" i="52"/>
  <c r="JIF18" i="52"/>
  <c r="JIE18" i="52"/>
  <c r="JID18" i="52"/>
  <c r="JIC18" i="52"/>
  <c r="JIB18" i="52"/>
  <c r="JIA18" i="52"/>
  <c r="JHZ18" i="52"/>
  <c r="JHY18" i="52"/>
  <c r="JHX18" i="52"/>
  <c r="JHW18" i="52"/>
  <c r="JHV18" i="52"/>
  <c r="JHU18" i="52"/>
  <c r="JHT18" i="52"/>
  <c r="JHS18" i="52"/>
  <c r="JHR18" i="52"/>
  <c r="JHQ18" i="52"/>
  <c r="JHP18" i="52"/>
  <c r="JHO18" i="52"/>
  <c r="JHN18" i="52"/>
  <c r="JHM18" i="52"/>
  <c r="JHL18" i="52"/>
  <c r="JHK18" i="52"/>
  <c r="JHJ18" i="52"/>
  <c r="JHI18" i="52"/>
  <c r="JHH18" i="52"/>
  <c r="JHG18" i="52"/>
  <c r="JHF18" i="52"/>
  <c r="JHE18" i="52"/>
  <c r="JHD18" i="52"/>
  <c r="JHC18" i="52"/>
  <c r="JHB18" i="52"/>
  <c r="JHA18" i="52"/>
  <c r="JGZ18" i="52"/>
  <c r="JGY18" i="52"/>
  <c r="JGX18" i="52"/>
  <c r="JGW18" i="52"/>
  <c r="JGV18" i="52"/>
  <c r="JGU18" i="52"/>
  <c r="JGT18" i="52"/>
  <c r="JGS18" i="52"/>
  <c r="JGR18" i="52"/>
  <c r="JGQ18" i="52"/>
  <c r="JGP18" i="52"/>
  <c r="JGO18" i="52"/>
  <c r="JGN18" i="52"/>
  <c r="JGM18" i="52"/>
  <c r="JGL18" i="52"/>
  <c r="JGK18" i="52"/>
  <c r="JGJ18" i="52"/>
  <c r="JGI18" i="52"/>
  <c r="JGH18" i="52"/>
  <c r="JGG18" i="52"/>
  <c r="JGF18" i="52"/>
  <c r="JGE18" i="52"/>
  <c r="JGD18" i="52"/>
  <c r="JGC18" i="52"/>
  <c r="JGB18" i="52"/>
  <c r="JGA18" i="52"/>
  <c r="JFZ18" i="52"/>
  <c r="JFY18" i="52"/>
  <c r="JFX18" i="52"/>
  <c r="JFW18" i="52"/>
  <c r="JFV18" i="52"/>
  <c r="JFU18" i="52"/>
  <c r="JFT18" i="52"/>
  <c r="JFS18" i="52"/>
  <c r="JFR18" i="52"/>
  <c r="JFQ18" i="52"/>
  <c r="JFP18" i="52"/>
  <c r="JFO18" i="52"/>
  <c r="JFN18" i="52"/>
  <c r="JFM18" i="52"/>
  <c r="JFL18" i="52"/>
  <c r="JFK18" i="52"/>
  <c r="JFJ18" i="52"/>
  <c r="JFI18" i="52"/>
  <c r="JFH18" i="52"/>
  <c r="JFG18" i="52"/>
  <c r="JFF18" i="52"/>
  <c r="JFE18" i="52"/>
  <c r="JFD18" i="52"/>
  <c r="JFC18" i="52"/>
  <c r="JFB18" i="52"/>
  <c r="JFA18" i="52"/>
  <c r="JEZ18" i="52"/>
  <c r="JEY18" i="52"/>
  <c r="JEX18" i="52"/>
  <c r="JEW18" i="52"/>
  <c r="JEV18" i="52"/>
  <c r="JEU18" i="52"/>
  <c r="JET18" i="52"/>
  <c r="JES18" i="52"/>
  <c r="JER18" i="52"/>
  <c r="JEQ18" i="52"/>
  <c r="JEP18" i="52"/>
  <c r="JEO18" i="52"/>
  <c r="JEN18" i="52"/>
  <c r="JEM18" i="52"/>
  <c r="JEL18" i="52"/>
  <c r="JEK18" i="52"/>
  <c r="JEJ18" i="52"/>
  <c r="JEI18" i="52"/>
  <c r="JEH18" i="52"/>
  <c r="JEG18" i="52"/>
  <c r="JEF18" i="52"/>
  <c r="JEE18" i="52"/>
  <c r="JED18" i="52"/>
  <c r="JEC18" i="52"/>
  <c r="JEB18" i="52"/>
  <c r="JEA18" i="52"/>
  <c r="JDZ18" i="52"/>
  <c r="JDY18" i="52"/>
  <c r="JDX18" i="52"/>
  <c r="JDW18" i="52"/>
  <c r="JDV18" i="52"/>
  <c r="JDU18" i="52"/>
  <c r="JDT18" i="52"/>
  <c r="JDS18" i="52"/>
  <c r="JDR18" i="52"/>
  <c r="JDQ18" i="52"/>
  <c r="JDP18" i="52"/>
  <c r="JDO18" i="52"/>
  <c r="JDN18" i="52"/>
  <c r="JDM18" i="52"/>
  <c r="JDL18" i="52"/>
  <c r="JDK18" i="52"/>
  <c r="JDJ18" i="52"/>
  <c r="JDI18" i="52"/>
  <c r="JDH18" i="52"/>
  <c r="JDG18" i="52"/>
  <c r="JDF18" i="52"/>
  <c r="JDE18" i="52"/>
  <c r="JDD18" i="52"/>
  <c r="JDC18" i="52"/>
  <c r="JDB18" i="52"/>
  <c r="JDA18" i="52"/>
  <c r="JCZ18" i="52"/>
  <c r="JCY18" i="52"/>
  <c r="JCX18" i="52"/>
  <c r="JCW18" i="52"/>
  <c r="JCV18" i="52"/>
  <c r="JCU18" i="52"/>
  <c r="JCT18" i="52"/>
  <c r="JCS18" i="52"/>
  <c r="JCR18" i="52"/>
  <c r="JCQ18" i="52"/>
  <c r="JCP18" i="52"/>
  <c r="JCO18" i="52"/>
  <c r="JCN18" i="52"/>
  <c r="JCM18" i="52"/>
  <c r="JCL18" i="52"/>
  <c r="JCK18" i="52"/>
  <c r="JCJ18" i="52"/>
  <c r="JCI18" i="52"/>
  <c r="JCH18" i="52"/>
  <c r="JCG18" i="52"/>
  <c r="JCF18" i="52"/>
  <c r="JCE18" i="52"/>
  <c r="JCD18" i="52"/>
  <c r="JCC18" i="52"/>
  <c r="JCB18" i="52"/>
  <c r="JCA18" i="52"/>
  <c r="JBZ18" i="52"/>
  <c r="JBY18" i="52"/>
  <c r="JBX18" i="52"/>
  <c r="JBW18" i="52"/>
  <c r="JBV18" i="52"/>
  <c r="JBU18" i="52"/>
  <c r="JBT18" i="52"/>
  <c r="JBS18" i="52"/>
  <c r="JBR18" i="52"/>
  <c r="JBQ18" i="52"/>
  <c r="JBP18" i="52"/>
  <c r="JBO18" i="52"/>
  <c r="JBN18" i="52"/>
  <c r="JBM18" i="52"/>
  <c r="JBL18" i="52"/>
  <c r="JBK18" i="52"/>
  <c r="JBJ18" i="52"/>
  <c r="JBI18" i="52"/>
  <c r="JBH18" i="52"/>
  <c r="JBG18" i="52"/>
  <c r="JBF18" i="52"/>
  <c r="JBE18" i="52"/>
  <c r="JBD18" i="52"/>
  <c r="JBC18" i="52"/>
  <c r="JBB18" i="52"/>
  <c r="JBA18" i="52"/>
  <c r="JAZ18" i="52"/>
  <c r="JAY18" i="52"/>
  <c r="JAX18" i="52"/>
  <c r="JAW18" i="52"/>
  <c r="JAV18" i="52"/>
  <c r="JAU18" i="52"/>
  <c r="JAT18" i="52"/>
  <c r="JAS18" i="52"/>
  <c r="JAR18" i="52"/>
  <c r="JAQ18" i="52"/>
  <c r="JAP18" i="52"/>
  <c r="JAO18" i="52"/>
  <c r="JAN18" i="52"/>
  <c r="JAM18" i="52"/>
  <c r="JAL18" i="52"/>
  <c r="JAK18" i="52"/>
  <c r="JAJ18" i="52"/>
  <c r="JAI18" i="52"/>
  <c r="JAH18" i="52"/>
  <c r="JAG18" i="52"/>
  <c r="JAF18" i="52"/>
  <c r="JAE18" i="52"/>
  <c r="JAD18" i="52"/>
  <c r="JAC18" i="52"/>
  <c r="JAB18" i="52"/>
  <c r="JAA18" i="52"/>
  <c r="IZZ18" i="52"/>
  <c r="IZY18" i="52"/>
  <c r="IZX18" i="52"/>
  <c r="IZW18" i="52"/>
  <c r="IZV18" i="52"/>
  <c r="IZU18" i="52"/>
  <c r="IZT18" i="52"/>
  <c r="IZS18" i="52"/>
  <c r="IZR18" i="52"/>
  <c r="IZQ18" i="52"/>
  <c r="IZP18" i="52"/>
  <c r="IZO18" i="52"/>
  <c r="IZN18" i="52"/>
  <c r="IZM18" i="52"/>
  <c r="IZL18" i="52"/>
  <c r="IZK18" i="52"/>
  <c r="IZJ18" i="52"/>
  <c r="IZI18" i="52"/>
  <c r="IZH18" i="52"/>
  <c r="IZG18" i="52"/>
  <c r="IZF18" i="52"/>
  <c r="IZE18" i="52"/>
  <c r="IZD18" i="52"/>
  <c r="IZC18" i="52"/>
  <c r="IZB18" i="52"/>
  <c r="IZA18" i="52"/>
  <c r="IYZ18" i="52"/>
  <c r="IYY18" i="52"/>
  <c r="IYX18" i="52"/>
  <c r="IYW18" i="52"/>
  <c r="IYV18" i="52"/>
  <c r="IYU18" i="52"/>
  <c r="IYT18" i="52"/>
  <c r="IYS18" i="52"/>
  <c r="IYR18" i="52"/>
  <c r="IYQ18" i="52"/>
  <c r="IYP18" i="52"/>
  <c r="IYO18" i="52"/>
  <c r="IYN18" i="52"/>
  <c r="IYM18" i="52"/>
  <c r="IYL18" i="52"/>
  <c r="IYK18" i="52"/>
  <c r="IYJ18" i="52"/>
  <c r="IYI18" i="52"/>
  <c r="IYH18" i="52"/>
  <c r="IYG18" i="52"/>
  <c r="IYF18" i="52"/>
  <c r="IYE18" i="52"/>
  <c r="IYD18" i="52"/>
  <c r="IYC18" i="52"/>
  <c r="IYB18" i="52"/>
  <c r="IYA18" i="52"/>
  <c r="IXZ18" i="52"/>
  <c r="IXY18" i="52"/>
  <c r="IXX18" i="52"/>
  <c r="IXW18" i="52"/>
  <c r="IXV18" i="52"/>
  <c r="IXU18" i="52"/>
  <c r="IXT18" i="52"/>
  <c r="IXS18" i="52"/>
  <c r="IXR18" i="52"/>
  <c r="IXQ18" i="52"/>
  <c r="IXP18" i="52"/>
  <c r="IXO18" i="52"/>
  <c r="IXN18" i="52"/>
  <c r="IXM18" i="52"/>
  <c r="IXL18" i="52"/>
  <c r="IXK18" i="52"/>
  <c r="IXJ18" i="52"/>
  <c r="IXI18" i="52"/>
  <c r="IXH18" i="52"/>
  <c r="IXG18" i="52"/>
  <c r="IXF18" i="52"/>
  <c r="IXE18" i="52"/>
  <c r="IXD18" i="52"/>
  <c r="IXC18" i="52"/>
  <c r="IXB18" i="52"/>
  <c r="IXA18" i="52"/>
  <c r="IWZ18" i="52"/>
  <c r="IWY18" i="52"/>
  <c r="IWX18" i="52"/>
  <c r="IWW18" i="52"/>
  <c r="IWV18" i="52"/>
  <c r="IWU18" i="52"/>
  <c r="IWT18" i="52"/>
  <c r="IWS18" i="52"/>
  <c r="IWR18" i="52"/>
  <c r="IWQ18" i="52"/>
  <c r="IWP18" i="52"/>
  <c r="IWO18" i="52"/>
  <c r="IWN18" i="52"/>
  <c r="IWM18" i="52"/>
  <c r="IWL18" i="52"/>
  <c r="IWK18" i="52"/>
  <c r="IWJ18" i="52"/>
  <c r="IWI18" i="52"/>
  <c r="IWH18" i="52"/>
  <c r="IWG18" i="52"/>
  <c r="IWF18" i="52"/>
  <c r="IWE18" i="52"/>
  <c r="IWD18" i="52"/>
  <c r="IWC18" i="52"/>
  <c r="IWB18" i="52"/>
  <c r="IWA18" i="52"/>
  <c r="IVZ18" i="52"/>
  <c r="IVY18" i="52"/>
  <c r="IVX18" i="52"/>
  <c r="IVW18" i="52"/>
  <c r="IVV18" i="52"/>
  <c r="IVU18" i="52"/>
  <c r="IVT18" i="52"/>
  <c r="IVS18" i="52"/>
  <c r="IVR18" i="52"/>
  <c r="IVQ18" i="52"/>
  <c r="IVP18" i="52"/>
  <c r="IVO18" i="52"/>
  <c r="IVN18" i="52"/>
  <c r="IVM18" i="52"/>
  <c r="IVL18" i="52"/>
  <c r="IVK18" i="52"/>
  <c r="IVJ18" i="52"/>
  <c r="IVI18" i="52"/>
  <c r="IVH18" i="52"/>
  <c r="IVG18" i="52"/>
  <c r="IVF18" i="52"/>
  <c r="IVE18" i="52"/>
  <c r="IVD18" i="52"/>
  <c r="IVC18" i="52"/>
  <c r="IVB18" i="52"/>
  <c r="IVA18" i="52"/>
  <c r="IUZ18" i="52"/>
  <c r="IUY18" i="52"/>
  <c r="IUX18" i="52"/>
  <c r="IUW18" i="52"/>
  <c r="IUV18" i="52"/>
  <c r="IUU18" i="52"/>
  <c r="IUT18" i="52"/>
  <c r="IUS18" i="52"/>
  <c r="IUR18" i="52"/>
  <c r="IUQ18" i="52"/>
  <c r="IUP18" i="52"/>
  <c r="IUO18" i="52"/>
  <c r="IUN18" i="52"/>
  <c r="IUM18" i="52"/>
  <c r="IUL18" i="52"/>
  <c r="IUK18" i="52"/>
  <c r="IUJ18" i="52"/>
  <c r="IUI18" i="52"/>
  <c r="IUH18" i="52"/>
  <c r="IUG18" i="52"/>
  <c r="IUF18" i="52"/>
  <c r="IUE18" i="52"/>
  <c r="IUD18" i="52"/>
  <c r="IUC18" i="52"/>
  <c r="IUB18" i="52"/>
  <c r="IUA18" i="52"/>
  <c r="ITZ18" i="52"/>
  <c r="ITY18" i="52"/>
  <c r="ITX18" i="52"/>
  <c r="ITW18" i="52"/>
  <c r="ITV18" i="52"/>
  <c r="ITU18" i="52"/>
  <c r="ITT18" i="52"/>
  <c r="ITS18" i="52"/>
  <c r="ITR18" i="52"/>
  <c r="ITQ18" i="52"/>
  <c r="ITP18" i="52"/>
  <c r="ITO18" i="52"/>
  <c r="ITN18" i="52"/>
  <c r="ITM18" i="52"/>
  <c r="ITL18" i="52"/>
  <c r="ITK18" i="52"/>
  <c r="ITJ18" i="52"/>
  <c r="ITI18" i="52"/>
  <c r="ITH18" i="52"/>
  <c r="ITG18" i="52"/>
  <c r="ITF18" i="52"/>
  <c r="ITE18" i="52"/>
  <c r="ITD18" i="52"/>
  <c r="ITC18" i="52"/>
  <c r="ITB18" i="52"/>
  <c r="ITA18" i="52"/>
  <c r="ISZ18" i="52"/>
  <c r="ISY18" i="52"/>
  <c r="ISX18" i="52"/>
  <c r="ISW18" i="52"/>
  <c r="ISV18" i="52"/>
  <c r="ISU18" i="52"/>
  <c r="IST18" i="52"/>
  <c r="ISS18" i="52"/>
  <c r="ISR18" i="52"/>
  <c r="ISQ18" i="52"/>
  <c r="ISP18" i="52"/>
  <c r="ISO18" i="52"/>
  <c r="ISN18" i="52"/>
  <c r="ISM18" i="52"/>
  <c r="ISL18" i="52"/>
  <c r="ISK18" i="52"/>
  <c r="ISJ18" i="52"/>
  <c r="ISI18" i="52"/>
  <c r="ISH18" i="52"/>
  <c r="ISG18" i="52"/>
  <c r="ISF18" i="52"/>
  <c r="ISE18" i="52"/>
  <c r="ISD18" i="52"/>
  <c r="ISC18" i="52"/>
  <c r="ISB18" i="52"/>
  <c r="ISA18" i="52"/>
  <c r="IRZ18" i="52"/>
  <c r="IRY18" i="52"/>
  <c r="IRX18" i="52"/>
  <c r="IRW18" i="52"/>
  <c r="IRV18" i="52"/>
  <c r="IRU18" i="52"/>
  <c r="IRT18" i="52"/>
  <c r="IRS18" i="52"/>
  <c r="IRR18" i="52"/>
  <c r="IRQ18" i="52"/>
  <c r="IRP18" i="52"/>
  <c r="IRO18" i="52"/>
  <c r="IRN18" i="52"/>
  <c r="IRM18" i="52"/>
  <c r="IRL18" i="52"/>
  <c r="IRK18" i="52"/>
  <c r="IRJ18" i="52"/>
  <c r="IRI18" i="52"/>
  <c r="IRH18" i="52"/>
  <c r="IRG18" i="52"/>
  <c r="IRF18" i="52"/>
  <c r="IRE18" i="52"/>
  <c r="IRD18" i="52"/>
  <c r="IRC18" i="52"/>
  <c r="IRB18" i="52"/>
  <c r="IRA18" i="52"/>
  <c r="IQZ18" i="52"/>
  <c r="IQY18" i="52"/>
  <c r="IQX18" i="52"/>
  <c r="IQW18" i="52"/>
  <c r="IQV18" i="52"/>
  <c r="IQU18" i="52"/>
  <c r="IQT18" i="52"/>
  <c r="IQS18" i="52"/>
  <c r="IQR18" i="52"/>
  <c r="IQQ18" i="52"/>
  <c r="IQP18" i="52"/>
  <c r="IQO18" i="52"/>
  <c r="IQN18" i="52"/>
  <c r="IQM18" i="52"/>
  <c r="IQL18" i="52"/>
  <c r="IQK18" i="52"/>
  <c r="IQJ18" i="52"/>
  <c r="IQI18" i="52"/>
  <c r="IQH18" i="52"/>
  <c r="IQG18" i="52"/>
  <c r="IQF18" i="52"/>
  <c r="IQE18" i="52"/>
  <c r="IQD18" i="52"/>
  <c r="IQC18" i="52"/>
  <c r="IQB18" i="52"/>
  <c r="IQA18" i="52"/>
  <c r="IPZ18" i="52"/>
  <c r="IPY18" i="52"/>
  <c r="IPX18" i="52"/>
  <c r="IPW18" i="52"/>
  <c r="IPV18" i="52"/>
  <c r="IPU18" i="52"/>
  <c r="IPT18" i="52"/>
  <c r="IPS18" i="52"/>
  <c r="IPR18" i="52"/>
  <c r="IPQ18" i="52"/>
  <c r="IPP18" i="52"/>
  <c r="IPO18" i="52"/>
  <c r="IPN18" i="52"/>
  <c r="IPM18" i="52"/>
  <c r="IPL18" i="52"/>
  <c r="IPK18" i="52"/>
  <c r="IPJ18" i="52"/>
  <c r="IPI18" i="52"/>
  <c r="IPH18" i="52"/>
  <c r="IPG18" i="52"/>
  <c r="IPF18" i="52"/>
  <c r="IPE18" i="52"/>
  <c r="IPD18" i="52"/>
  <c r="IPC18" i="52"/>
  <c r="IPB18" i="52"/>
  <c r="IPA18" i="52"/>
  <c r="IOZ18" i="52"/>
  <c r="IOY18" i="52"/>
  <c r="IOX18" i="52"/>
  <c r="IOW18" i="52"/>
  <c r="IOV18" i="52"/>
  <c r="IOU18" i="52"/>
  <c r="IOT18" i="52"/>
  <c r="IOS18" i="52"/>
  <c r="IOR18" i="52"/>
  <c r="IOQ18" i="52"/>
  <c r="IOP18" i="52"/>
  <c r="IOO18" i="52"/>
  <c r="ION18" i="52"/>
  <c r="IOM18" i="52"/>
  <c r="IOL18" i="52"/>
  <c r="IOK18" i="52"/>
  <c r="IOJ18" i="52"/>
  <c r="IOI18" i="52"/>
  <c r="IOH18" i="52"/>
  <c r="IOG18" i="52"/>
  <c r="IOF18" i="52"/>
  <c r="IOE18" i="52"/>
  <c r="IOD18" i="52"/>
  <c r="IOC18" i="52"/>
  <c r="IOB18" i="52"/>
  <c r="IOA18" i="52"/>
  <c r="INZ18" i="52"/>
  <c r="INY18" i="52"/>
  <c r="INX18" i="52"/>
  <c r="INW18" i="52"/>
  <c r="INV18" i="52"/>
  <c r="INU18" i="52"/>
  <c r="INT18" i="52"/>
  <c r="INS18" i="52"/>
  <c r="INR18" i="52"/>
  <c r="INQ18" i="52"/>
  <c r="INP18" i="52"/>
  <c r="INO18" i="52"/>
  <c r="INN18" i="52"/>
  <c r="INM18" i="52"/>
  <c r="INL18" i="52"/>
  <c r="INK18" i="52"/>
  <c r="INJ18" i="52"/>
  <c r="INI18" i="52"/>
  <c r="INH18" i="52"/>
  <c r="ING18" i="52"/>
  <c r="INF18" i="52"/>
  <c r="INE18" i="52"/>
  <c r="IND18" i="52"/>
  <c r="INC18" i="52"/>
  <c r="INB18" i="52"/>
  <c r="INA18" i="52"/>
  <c r="IMZ18" i="52"/>
  <c r="IMY18" i="52"/>
  <c r="IMX18" i="52"/>
  <c r="IMW18" i="52"/>
  <c r="IMV18" i="52"/>
  <c r="IMU18" i="52"/>
  <c r="IMT18" i="52"/>
  <c r="IMS18" i="52"/>
  <c r="IMR18" i="52"/>
  <c r="IMQ18" i="52"/>
  <c r="IMP18" i="52"/>
  <c r="IMO18" i="52"/>
  <c r="IMN18" i="52"/>
  <c r="IMM18" i="52"/>
  <c r="IML18" i="52"/>
  <c r="IMK18" i="52"/>
  <c r="IMJ18" i="52"/>
  <c r="IMI18" i="52"/>
  <c r="IMH18" i="52"/>
  <c r="IMG18" i="52"/>
  <c r="IMF18" i="52"/>
  <c r="IME18" i="52"/>
  <c r="IMD18" i="52"/>
  <c r="IMC18" i="52"/>
  <c r="IMB18" i="52"/>
  <c r="IMA18" i="52"/>
  <c r="ILZ18" i="52"/>
  <c r="ILY18" i="52"/>
  <c r="ILX18" i="52"/>
  <c r="ILW18" i="52"/>
  <c r="ILV18" i="52"/>
  <c r="ILU18" i="52"/>
  <c r="ILT18" i="52"/>
  <c r="ILS18" i="52"/>
  <c r="ILR18" i="52"/>
  <c r="ILQ18" i="52"/>
  <c r="ILP18" i="52"/>
  <c r="ILO18" i="52"/>
  <c r="ILN18" i="52"/>
  <c r="ILM18" i="52"/>
  <c r="ILL18" i="52"/>
  <c r="ILK18" i="52"/>
  <c r="ILJ18" i="52"/>
  <c r="ILI18" i="52"/>
  <c r="ILH18" i="52"/>
  <c r="ILG18" i="52"/>
  <c r="ILF18" i="52"/>
  <c r="ILE18" i="52"/>
  <c r="ILD18" i="52"/>
  <c r="ILC18" i="52"/>
  <c r="ILB18" i="52"/>
  <c r="ILA18" i="52"/>
  <c r="IKZ18" i="52"/>
  <c r="IKY18" i="52"/>
  <c r="IKX18" i="52"/>
  <c r="IKW18" i="52"/>
  <c r="IKV18" i="52"/>
  <c r="IKU18" i="52"/>
  <c r="IKT18" i="52"/>
  <c r="IKS18" i="52"/>
  <c r="IKR18" i="52"/>
  <c r="IKQ18" i="52"/>
  <c r="IKP18" i="52"/>
  <c r="IKO18" i="52"/>
  <c r="IKN18" i="52"/>
  <c r="IKM18" i="52"/>
  <c r="IKL18" i="52"/>
  <c r="IKK18" i="52"/>
  <c r="IKJ18" i="52"/>
  <c r="IKI18" i="52"/>
  <c r="IKH18" i="52"/>
  <c r="IKG18" i="52"/>
  <c r="IKF18" i="52"/>
  <c r="IKE18" i="52"/>
  <c r="IKD18" i="52"/>
  <c r="IKC18" i="52"/>
  <c r="IKB18" i="52"/>
  <c r="IKA18" i="52"/>
  <c r="IJZ18" i="52"/>
  <c r="IJY18" i="52"/>
  <c r="IJX18" i="52"/>
  <c r="IJW18" i="52"/>
  <c r="IJV18" i="52"/>
  <c r="IJU18" i="52"/>
  <c r="IJT18" i="52"/>
  <c r="IJS18" i="52"/>
  <c r="IJR18" i="52"/>
  <c r="IJQ18" i="52"/>
  <c r="IJP18" i="52"/>
  <c r="IJO18" i="52"/>
  <c r="IJN18" i="52"/>
  <c r="IJM18" i="52"/>
  <c r="IJL18" i="52"/>
  <c r="IJK18" i="52"/>
  <c r="IJJ18" i="52"/>
  <c r="IJI18" i="52"/>
  <c r="IJH18" i="52"/>
  <c r="IJG18" i="52"/>
  <c r="IJF18" i="52"/>
  <c r="IJE18" i="52"/>
  <c r="IJD18" i="52"/>
  <c r="IJC18" i="52"/>
  <c r="IJB18" i="52"/>
  <c r="IJA18" i="52"/>
  <c r="IIZ18" i="52"/>
  <c r="IIY18" i="52"/>
  <c r="IIX18" i="52"/>
  <c r="IIW18" i="52"/>
  <c r="IIV18" i="52"/>
  <c r="IIU18" i="52"/>
  <c r="IIT18" i="52"/>
  <c r="IIS18" i="52"/>
  <c r="IIR18" i="52"/>
  <c r="IIQ18" i="52"/>
  <c r="IIP18" i="52"/>
  <c r="IIO18" i="52"/>
  <c r="IIN18" i="52"/>
  <c r="IIM18" i="52"/>
  <c r="IIL18" i="52"/>
  <c r="IIK18" i="52"/>
  <c r="IIJ18" i="52"/>
  <c r="III18" i="52"/>
  <c r="IIH18" i="52"/>
  <c r="IIG18" i="52"/>
  <c r="IIF18" i="52"/>
  <c r="IIE18" i="52"/>
  <c r="IID18" i="52"/>
  <c r="IIC18" i="52"/>
  <c r="IIB18" i="52"/>
  <c r="IIA18" i="52"/>
  <c r="IHZ18" i="52"/>
  <c r="IHY18" i="52"/>
  <c r="IHX18" i="52"/>
  <c r="IHW18" i="52"/>
  <c r="IHV18" i="52"/>
  <c r="IHU18" i="52"/>
  <c r="IHT18" i="52"/>
  <c r="IHS18" i="52"/>
  <c r="IHR18" i="52"/>
  <c r="IHQ18" i="52"/>
  <c r="IHP18" i="52"/>
  <c r="IHO18" i="52"/>
  <c r="IHN18" i="52"/>
  <c r="IHM18" i="52"/>
  <c r="IHL18" i="52"/>
  <c r="IHK18" i="52"/>
  <c r="IHJ18" i="52"/>
  <c r="IHI18" i="52"/>
  <c r="IHH18" i="52"/>
  <c r="IHG18" i="52"/>
  <c r="IHF18" i="52"/>
  <c r="IHE18" i="52"/>
  <c r="IHD18" i="52"/>
  <c r="IHC18" i="52"/>
  <c r="IHB18" i="52"/>
  <c r="IHA18" i="52"/>
  <c r="IGZ18" i="52"/>
  <c r="IGY18" i="52"/>
  <c r="IGX18" i="52"/>
  <c r="IGW18" i="52"/>
  <c r="IGV18" i="52"/>
  <c r="IGU18" i="52"/>
  <c r="IGT18" i="52"/>
  <c r="IGS18" i="52"/>
  <c r="IGR18" i="52"/>
  <c r="IGQ18" i="52"/>
  <c r="IGP18" i="52"/>
  <c r="IGO18" i="52"/>
  <c r="IGN18" i="52"/>
  <c r="IGM18" i="52"/>
  <c r="IGL18" i="52"/>
  <c r="IGK18" i="52"/>
  <c r="IGJ18" i="52"/>
  <c r="IGI18" i="52"/>
  <c r="IGH18" i="52"/>
  <c r="IGG18" i="52"/>
  <c r="IGF18" i="52"/>
  <c r="IGE18" i="52"/>
  <c r="IGD18" i="52"/>
  <c r="IGC18" i="52"/>
  <c r="IGB18" i="52"/>
  <c r="IGA18" i="52"/>
  <c r="IFZ18" i="52"/>
  <c r="IFY18" i="52"/>
  <c r="IFX18" i="52"/>
  <c r="IFW18" i="52"/>
  <c r="IFV18" i="52"/>
  <c r="IFU18" i="52"/>
  <c r="IFT18" i="52"/>
  <c r="IFS18" i="52"/>
  <c r="IFR18" i="52"/>
  <c r="IFQ18" i="52"/>
  <c r="IFP18" i="52"/>
  <c r="IFO18" i="52"/>
  <c r="IFN18" i="52"/>
  <c r="IFM18" i="52"/>
  <c r="IFL18" i="52"/>
  <c r="IFK18" i="52"/>
  <c r="IFJ18" i="52"/>
  <c r="IFI18" i="52"/>
  <c r="IFH18" i="52"/>
  <c r="IFG18" i="52"/>
  <c r="IFF18" i="52"/>
  <c r="IFE18" i="52"/>
  <c r="IFD18" i="52"/>
  <c r="IFC18" i="52"/>
  <c r="IFB18" i="52"/>
  <c r="IFA18" i="52"/>
  <c r="IEZ18" i="52"/>
  <c r="IEY18" i="52"/>
  <c r="IEX18" i="52"/>
  <c r="IEW18" i="52"/>
  <c r="IEV18" i="52"/>
  <c r="IEU18" i="52"/>
  <c r="IET18" i="52"/>
  <c r="IES18" i="52"/>
  <c r="IER18" i="52"/>
  <c r="IEQ18" i="52"/>
  <c r="IEP18" i="52"/>
  <c r="IEO18" i="52"/>
  <c r="IEN18" i="52"/>
  <c r="IEM18" i="52"/>
  <c r="IEL18" i="52"/>
  <c r="IEK18" i="52"/>
  <c r="IEJ18" i="52"/>
  <c r="IEI18" i="52"/>
  <c r="IEH18" i="52"/>
  <c r="IEG18" i="52"/>
  <c r="IEF18" i="52"/>
  <c r="IEE18" i="52"/>
  <c r="IED18" i="52"/>
  <c r="IEC18" i="52"/>
  <c r="IEB18" i="52"/>
  <c r="IEA18" i="52"/>
  <c r="IDZ18" i="52"/>
  <c r="IDY18" i="52"/>
  <c r="IDX18" i="52"/>
  <c r="IDW18" i="52"/>
  <c r="IDV18" i="52"/>
  <c r="IDU18" i="52"/>
  <c r="IDT18" i="52"/>
  <c r="IDS18" i="52"/>
  <c r="IDR18" i="52"/>
  <c r="IDQ18" i="52"/>
  <c r="IDP18" i="52"/>
  <c r="IDO18" i="52"/>
  <c r="IDN18" i="52"/>
  <c r="IDM18" i="52"/>
  <c r="IDL18" i="52"/>
  <c r="IDK18" i="52"/>
  <c r="IDJ18" i="52"/>
  <c r="IDI18" i="52"/>
  <c r="IDH18" i="52"/>
  <c r="IDG18" i="52"/>
  <c r="IDF18" i="52"/>
  <c r="IDE18" i="52"/>
  <c r="IDD18" i="52"/>
  <c r="IDC18" i="52"/>
  <c r="IDB18" i="52"/>
  <c r="IDA18" i="52"/>
  <c r="ICZ18" i="52"/>
  <c r="ICY18" i="52"/>
  <c r="ICX18" i="52"/>
  <c r="ICW18" i="52"/>
  <c r="ICV18" i="52"/>
  <c r="ICU18" i="52"/>
  <c r="ICT18" i="52"/>
  <c r="ICS18" i="52"/>
  <c r="ICR18" i="52"/>
  <c r="ICQ18" i="52"/>
  <c r="ICP18" i="52"/>
  <c r="ICO18" i="52"/>
  <c r="ICN18" i="52"/>
  <c r="ICM18" i="52"/>
  <c r="ICL18" i="52"/>
  <c r="ICK18" i="52"/>
  <c r="ICJ18" i="52"/>
  <c r="ICI18" i="52"/>
  <c r="ICH18" i="52"/>
  <c r="ICG18" i="52"/>
  <c r="ICF18" i="52"/>
  <c r="ICE18" i="52"/>
  <c r="ICD18" i="52"/>
  <c r="ICC18" i="52"/>
  <c r="ICB18" i="52"/>
  <c r="ICA18" i="52"/>
  <c r="IBZ18" i="52"/>
  <c r="IBY18" i="52"/>
  <c r="IBX18" i="52"/>
  <c r="IBW18" i="52"/>
  <c r="IBV18" i="52"/>
  <c r="IBU18" i="52"/>
  <c r="IBT18" i="52"/>
  <c r="IBS18" i="52"/>
  <c r="IBR18" i="52"/>
  <c r="IBQ18" i="52"/>
  <c r="IBP18" i="52"/>
  <c r="IBO18" i="52"/>
  <c r="IBN18" i="52"/>
  <c r="IBM18" i="52"/>
  <c r="IBL18" i="52"/>
  <c r="IBK18" i="52"/>
  <c r="IBJ18" i="52"/>
  <c r="IBI18" i="52"/>
  <c r="IBH18" i="52"/>
  <c r="IBG18" i="52"/>
  <c r="IBF18" i="52"/>
  <c r="IBE18" i="52"/>
  <c r="IBD18" i="52"/>
  <c r="IBC18" i="52"/>
  <c r="IBB18" i="52"/>
  <c r="IBA18" i="52"/>
  <c r="IAZ18" i="52"/>
  <c r="IAY18" i="52"/>
  <c r="IAX18" i="52"/>
  <c r="IAW18" i="52"/>
  <c r="IAV18" i="52"/>
  <c r="IAU18" i="52"/>
  <c r="IAT18" i="52"/>
  <c r="IAS18" i="52"/>
  <c r="IAR18" i="52"/>
  <c r="IAQ18" i="52"/>
  <c r="IAP18" i="52"/>
  <c r="IAO18" i="52"/>
  <c r="IAN18" i="52"/>
  <c r="IAM18" i="52"/>
  <c r="IAL18" i="52"/>
  <c r="IAK18" i="52"/>
  <c r="IAJ18" i="52"/>
  <c r="IAI18" i="52"/>
  <c r="IAH18" i="52"/>
  <c r="IAG18" i="52"/>
  <c r="IAF18" i="52"/>
  <c r="IAE18" i="52"/>
  <c r="IAD18" i="52"/>
  <c r="IAC18" i="52"/>
  <c r="IAB18" i="52"/>
  <c r="IAA18" i="52"/>
  <c r="HZZ18" i="52"/>
  <c r="HZY18" i="52"/>
  <c r="HZX18" i="52"/>
  <c r="HZW18" i="52"/>
  <c r="HZV18" i="52"/>
  <c r="HZU18" i="52"/>
  <c r="HZT18" i="52"/>
  <c r="HZS18" i="52"/>
  <c r="HZR18" i="52"/>
  <c r="HZQ18" i="52"/>
  <c r="HZP18" i="52"/>
  <c r="HZO18" i="52"/>
  <c r="HZN18" i="52"/>
  <c r="HZM18" i="52"/>
  <c r="HZL18" i="52"/>
  <c r="HZK18" i="52"/>
  <c r="HZJ18" i="52"/>
  <c r="HZI18" i="52"/>
  <c r="HZH18" i="52"/>
  <c r="HZG18" i="52"/>
  <c r="HZF18" i="52"/>
  <c r="HZE18" i="52"/>
  <c r="HZD18" i="52"/>
  <c r="HZC18" i="52"/>
  <c r="HZB18" i="52"/>
  <c r="HZA18" i="52"/>
  <c r="HYZ18" i="52"/>
  <c r="HYY18" i="52"/>
  <c r="HYX18" i="52"/>
  <c r="HYW18" i="52"/>
  <c r="HYV18" i="52"/>
  <c r="HYU18" i="52"/>
  <c r="HYT18" i="52"/>
  <c r="HYS18" i="52"/>
  <c r="HYR18" i="52"/>
  <c r="HYQ18" i="52"/>
  <c r="HYP18" i="52"/>
  <c r="HYO18" i="52"/>
  <c r="HYN18" i="52"/>
  <c r="HYM18" i="52"/>
  <c r="HYL18" i="52"/>
  <c r="HYK18" i="52"/>
  <c r="HYJ18" i="52"/>
  <c r="HYI18" i="52"/>
  <c r="HYH18" i="52"/>
  <c r="HYG18" i="52"/>
  <c r="HYF18" i="52"/>
  <c r="HYE18" i="52"/>
  <c r="HYD18" i="52"/>
  <c r="HYC18" i="52"/>
  <c r="HYB18" i="52"/>
  <c r="HYA18" i="52"/>
  <c r="HXZ18" i="52"/>
  <c r="HXY18" i="52"/>
  <c r="HXX18" i="52"/>
  <c r="HXW18" i="52"/>
  <c r="HXV18" i="52"/>
  <c r="HXU18" i="52"/>
  <c r="HXT18" i="52"/>
  <c r="HXS18" i="52"/>
  <c r="HXR18" i="52"/>
  <c r="HXQ18" i="52"/>
  <c r="HXP18" i="52"/>
  <c r="HXO18" i="52"/>
  <c r="HXN18" i="52"/>
  <c r="HXM18" i="52"/>
  <c r="HXL18" i="52"/>
  <c r="HXK18" i="52"/>
  <c r="HXJ18" i="52"/>
  <c r="HXI18" i="52"/>
  <c r="HXH18" i="52"/>
  <c r="HXG18" i="52"/>
  <c r="HXF18" i="52"/>
  <c r="HXE18" i="52"/>
  <c r="HXD18" i="52"/>
  <c r="HXC18" i="52"/>
  <c r="HXB18" i="52"/>
  <c r="HXA18" i="52"/>
  <c r="HWZ18" i="52"/>
  <c r="HWY18" i="52"/>
  <c r="HWX18" i="52"/>
  <c r="HWW18" i="52"/>
  <c r="HWV18" i="52"/>
  <c r="HWU18" i="52"/>
  <c r="HWT18" i="52"/>
  <c r="HWS18" i="52"/>
  <c r="HWR18" i="52"/>
  <c r="HWQ18" i="52"/>
  <c r="HWP18" i="52"/>
  <c r="HWO18" i="52"/>
  <c r="HWN18" i="52"/>
  <c r="HWM18" i="52"/>
  <c r="HWL18" i="52"/>
  <c r="HWK18" i="52"/>
  <c r="HWJ18" i="52"/>
  <c r="HWI18" i="52"/>
  <c r="HWH18" i="52"/>
  <c r="HWG18" i="52"/>
  <c r="HWF18" i="52"/>
  <c r="HWE18" i="52"/>
  <c r="HWD18" i="52"/>
  <c r="HWC18" i="52"/>
  <c r="HWB18" i="52"/>
  <c r="HWA18" i="52"/>
  <c r="HVZ18" i="52"/>
  <c r="HVY18" i="52"/>
  <c r="HVX18" i="52"/>
  <c r="HVW18" i="52"/>
  <c r="HVV18" i="52"/>
  <c r="HVU18" i="52"/>
  <c r="HVT18" i="52"/>
  <c r="HVS18" i="52"/>
  <c r="HVR18" i="52"/>
  <c r="HVQ18" i="52"/>
  <c r="HVP18" i="52"/>
  <c r="HVO18" i="52"/>
  <c r="HVN18" i="52"/>
  <c r="HVM18" i="52"/>
  <c r="HVL18" i="52"/>
  <c r="HVK18" i="52"/>
  <c r="HVJ18" i="52"/>
  <c r="HVI18" i="52"/>
  <c r="HVH18" i="52"/>
  <c r="HVG18" i="52"/>
  <c r="HVF18" i="52"/>
  <c r="HVE18" i="52"/>
  <c r="HVD18" i="52"/>
  <c r="HVC18" i="52"/>
  <c r="HVB18" i="52"/>
  <c r="HVA18" i="52"/>
  <c r="HUZ18" i="52"/>
  <c r="HUY18" i="52"/>
  <c r="HUX18" i="52"/>
  <c r="HUW18" i="52"/>
  <c r="HUV18" i="52"/>
  <c r="HUU18" i="52"/>
  <c r="HUT18" i="52"/>
  <c r="HUS18" i="52"/>
  <c r="HUR18" i="52"/>
  <c r="HUQ18" i="52"/>
  <c r="HUP18" i="52"/>
  <c r="HUO18" i="52"/>
  <c r="HUN18" i="52"/>
  <c r="HUM18" i="52"/>
  <c r="HUL18" i="52"/>
  <c r="HUK18" i="52"/>
  <c r="HUJ18" i="52"/>
  <c r="HUI18" i="52"/>
  <c r="HUH18" i="52"/>
  <c r="HUG18" i="52"/>
  <c r="HUF18" i="52"/>
  <c r="HUE18" i="52"/>
  <c r="HUD18" i="52"/>
  <c r="HUC18" i="52"/>
  <c r="HUB18" i="52"/>
  <c r="HUA18" i="52"/>
  <c r="HTZ18" i="52"/>
  <c r="HTY18" i="52"/>
  <c r="HTX18" i="52"/>
  <c r="HTW18" i="52"/>
  <c r="HTV18" i="52"/>
  <c r="HTU18" i="52"/>
  <c r="HTT18" i="52"/>
  <c r="HTS18" i="52"/>
  <c r="HTR18" i="52"/>
  <c r="HTQ18" i="52"/>
  <c r="HTP18" i="52"/>
  <c r="HTO18" i="52"/>
  <c r="HTN18" i="52"/>
  <c r="HTM18" i="52"/>
  <c r="HTL18" i="52"/>
  <c r="HTK18" i="52"/>
  <c r="HTJ18" i="52"/>
  <c r="HTI18" i="52"/>
  <c r="HTH18" i="52"/>
  <c r="HTG18" i="52"/>
  <c r="HTF18" i="52"/>
  <c r="HTE18" i="52"/>
  <c r="HTD18" i="52"/>
  <c r="HTC18" i="52"/>
  <c r="HTB18" i="52"/>
  <c r="HTA18" i="52"/>
  <c r="HSZ18" i="52"/>
  <c r="HSY18" i="52"/>
  <c r="HSX18" i="52"/>
  <c r="HSW18" i="52"/>
  <c r="HSV18" i="52"/>
  <c r="HSU18" i="52"/>
  <c r="HST18" i="52"/>
  <c r="HSS18" i="52"/>
  <c r="HSR18" i="52"/>
  <c r="HSQ18" i="52"/>
  <c r="HSP18" i="52"/>
  <c r="HSO18" i="52"/>
  <c r="HSN18" i="52"/>
  <c r="HSM18" i="52"/>
  <c r="HSL18" i="52"/>
  <c r="HSK18" i="52"/>
  <c r="HSJ18" i="52"/>
  <c r="HSI18" i="52"/>
  <c r="HSH18" i="52"/>
  <c r="HSG18" i="52"/>
  <c r="HSF18" i="52"/>
  <c r="HSE18" i="52"/>
  <c r="HSD18" i="52"/>
  <c r="HSC18" i="52"/>
  <c r="HSB18" i="52"/>
  <c r="HSA18" i="52"/>
  <c r="HRZ18" i="52"/>
  <c r="HRY18" i="52"/>
  <c r="HRX18" i="52"/>
  <c r="HRW18" i="52"/>
  <c r="HRV18" i="52"/>
  <c r="HRU18" i="52"/>
  <c r="HRT18" i="52"/>
  <c r="HRS18" i="52"/>
  <c r="HRR18" i="52"/>
  <c r="HRQ18" i="52"/>
  <c r="HRP18" i="52"/>
  <c r="HRO18" i="52"/>
  <c r="HRN18" i="52"/>
  <c r="HRM18" i="52"/>
  <c r="HRL18" i="52"/>
  <c r="HRK18" i="52"/>
  <c r="HRJ18" i="52"/>
  <c r="HRI18" i="52"/>
  <c r="HRH18" i="52"/>
  <c r="HRG18" i="52"/>
  <c r="HRF18" i="52"/>
  <c r="HRE18" i="52"/>
  <c r="HRD18" i="52"/>
  <c r="HRC18" i="52"/>
  <c r="HRB18" i="52"/>
  <c r="HRA18" i="52"/>
  <c r="HQZ18" i="52"/>
  <c r="HQY18" i="52"/>
  <c r="HQX18" i="52"/>
  <c r="HQW18" i="52"/>
  <c r="HQV18" i="52"/>
  <c r="HQU18" i="52"/>
  <c r="HQT18" i="52"/>
  <c r="HQS18" i="52"/>
  <c r="HQR18" i="52"/>
  <c r="HQQ18" i="52"/>
  <c r="HQP18" i="52"/>
  <c r="HQO18" i="52"/>
  <c r="HQN18" i="52"/>
  <c r="HQM18" i="52"/>
  <c r="HQL18" i="52"/>
  <c r="HQK18" i="52"/>
  <c r="HQJ18" i="52"/>
  <c r="HQI18" i="52"/>
  <c r="HQH18" i="52"/>
  <c r="HQG18" i="52"/>
  <c r="HQF18" i="52"/>
  <c r="HQE18" i="52"/>
  <c r="HQD18" i="52"/>
  <c r="HQC18" i="52"/>
  <c r="HQB18" i="52"/>
  <c r="HQA18" i="52"/>
  <c r="HPZ18" i="52"/>
  <c r="HPY18" i="52"/>
  <c r="HPX18" i="52"/>
  <c r="HPW18" i="52"/>
  <c r="HPV18" i="52"/>
  <c r="HPU18" i="52"/>
  <c r="HPT18" i="52"/>
  <c r="HPS18" i="52"/>
  <c r="HPR18" i="52"/>
  <c r="HPQ18" i="52"/>
  <c r="HPP18" i="52"/>
  <c r="HPO18" i="52"/>
  <c r="HPN18" i="52"/>
  <c r="HPM18" i="52"/>
  <c r="HPL18" i="52"/>
  <c r="HPK18" i="52"/>
  <c r="HPJ18" i="52"/>
  <c r="HPI18" i="52"/>
  <c r="HPH18" i="52"/>
  <c r="HPG18" i="52"/>
  <c r="HPF18" i="52"/>
  <c r="HPE18" i="52"/>
  <c r="HPD18" i="52"/>
  <c r="HPC18" i="52"/>
  <c r="HPB18" i="52"/>
  <c r="HPA18" i="52"/>
  <c r="HOZ18" i="52"/>
  <c r="HOY18" i="52"/>
  <c r="HOX18" i="52"/>
  <c r="HOW18" i="52"/>
  <c r="HOV18" i="52"/>
  <c r="HOU18" i="52"/>
  <c r="HOT18" i="52"/>
  <c r="HOS18" i="52"/>
  <c r="HOR18" i="52"/>
  <c r="HOQ18" i="52"/>
  <c r="HOP18" i="52"/>
  <c r="HOO18" i="52"/>
  <c r="HON18" i="52"/>
  <c r="HOM18" i="52"/>
  <c r="HOL18" i="52"/>
  <c r="HOK18" i="52"/>
  <c r="HOJ18" i="52"/>
  <c r="HOI18" i="52"/>
  <c r="HOH18" i="52"/>
  <c r="HOG18" i="52"/>
  <c r="HOF18" i="52"/>
  <c r="HOE18" i="52"/>
  <c r="HOD18" i="52"/>
  <c r="HOC18" i="52"/>
  <c r="HOB18" i="52"/>
  <c r="HOA18" i="52"/>
  <c r="HNZ18" i="52"/>
  <c r="HNY18" i="52"/>
  <c r="HNX18" i="52"/>
  <c r="HNW18" i="52"/>
  <c r="HNV18" i="52"/>
  <c r="HNU18" i="52"/>
  <c r="HNT18" i="52"/>
  <c r="HNS18" i="52"/>
  <c r="HNR18" i="52"/>
  <c r="HNQ18" i="52"/>
  <c r="HNP18" i="52"/>
  <c r="HNO18" i="52"/>
  <c r="HNN18" i="52"/>
  <c r="HNM18" i="52"/>
  <c r="HNL18" i="52"/>
  <c r="HNK18" i="52"/>
  <c r="HNJ18" i="52"/>
  <c r="HNI18" i="52"/>
  <c r="HNH18" i="52"/>
  <c r="HNG18" i="52"/>
  <c r="HNF18" i="52"/>
  <c r="HNE18" i="52"/>
  <c r="HND18" i="52"/>
  <c r="HNC18" i="52"/>
  <c r="HNB18" i="52"/>
  <c r="HNA18" i="52"/>
  <c r="HMZ18" i="52"/>
  <c r="HMY18" i="52"/>
  <c r="HMX18" i="52"/>
  <c r="HMW18" i="52"/>
  <c r="HMV18" i="52"/>
  <c r="HMU18" i="52"/>
  <c r="HMT18" i="52"/>
  <c r="HMS18" i="52"/>
  <c r="HMR18" i="52"/>
  <c r="HMQ18" i="52"/>
  <c r="HMP18" i="52"/>
  <c r="HMO18" i="52"/>
  <c r="HMN18" i="52"/>
  <c r="HMM18" i="52"/>
  <c r="HML18" i="52"/>
  <c r="HMK18" i="52"/>
  <c r="HMJ18" i="52"/>
  <c r="HMI18" i="52"/>
  <c r="HMH18" i="52"/>
  <c r="HMG18" i="52"/>
  <c r="HMF18" i="52"/>
  <c r="HME18" i="52"/>
  <c r="HMD18" i="52"/>
  <c r="HMC18" i="52"/>
  <c r="HMB18" i="52"/>
  <c r="HMA18" i="52"/>
  <c r="HLZ18" i="52"/>
  <c r="HLY18" i="52"/>
  <c r="HLX18" i="52"/>
  <c r="HLW18" i="52"/>
  <c r="HLV18" i="52"/>
  <c r="HLU18" i="52"/>
  <c r="HLT18" i="52"/>
  <c r="HLS18" i="52"/>
  <c r="HLR18" i="52"/>
  <c r="HLQ18" i="52"/>
  <c r="HLP18" i="52"/>
  <c r="HLO18" i="52"/>
  <c r="HLN18" i="52"/>
  <c r="HLM18" i="52"/>
  <c r="HLL18" i="52"/>
  <c r="HLK18" i="52"/>
  <c r="HLJ18" i="52"/>
  <c r="HLI18" i="52"/>
  <c r="HLH18" i="52"/>
  <c r="HLG18" i="52"/>
  <c r="HLF18" i="52"/>
  <c r="HLE18" i="52"/>
  <c r="HLD18" i="52"/>
  <c r="HLC18" i="52"/>
  <c r="HLB18" i="52"/>
  <c r="HLA18" i="52"/>
  <c r="HKZ18" i="52"/>
  <c r="HKY18" i="52"/>
  <c r="HKX18" i="52"/>
  <c r="HKW18" i="52"/>
  <c r="HKV18" i="52"/>
  <c r="HKU18" i="52"/>
  <c r="HKT18" i="52"/>
  <c r="HKS18" i="52"/>
  <c r="HKR18" i="52"/>
  <c r="HKQ18" i="52"/>
  <c r="HKP18" i="52"/>
  <c r="HKO18" i="52"/>
  <c r="HKN18" i="52"/>
  <c r="HKM18" i="52"/>
  <c r="HKL18" i="52"/>
  <c r="HKK18" i="52"/>
  <c r="HKJ18" i="52"/>
  <c r="HKI18" i="52"/>
  <c r="HKH18" i="52"/>
  <c r="HKG18" i="52"/>
  <c r="HKF18" i="52"/>
  <c r="HKE18" i="52"/>
  <c r="HKD18" i="52"/>
  <c r="HKC18" i="52"/>
  <c r="HKB18" i="52"/>
  <c r="HKA18" i="52"/>
  <c r="HJZ18" i="52"/>
  <c r="HJY18" i="52"/>
  <c r="HJX18" i="52"/>
  <c r="HJW18" i="52"/>
  <c r="HJV18" i="52"/>
  <c r="HJU18" i="52"/>
  <c r="HJT18" i="52"/>
  <c r="HJS18" i="52"/>
  <c r="HJR18" i="52"/>
  <c r="HJQ18" i="52"/>
  <c r="HJP18" i="52"/>
  <c r="HJO18" i="52"/>
  <c r="HJN18" i="52"/>
  <c r="HJM18" i="52"/>
  <c r="HJL18" i="52"/>
  <c r="HJK18" i="52"/>
  <c r="HJJ18" i="52"/>
  <c r="HJI18" i="52"/>
  <c r="HJH18" i="52"/>
  <c r="HJG18" i="52"/>
  <c r="HJF18" i="52"/>
  <c r="HJE18" i="52"/>
  <c r="HJD18" i="52"/>
  <c r="HJC18" i="52"/>
  <c r="HJB18" i="52"/>
  <c r="HJA18" i="52"/>
  <c r="HIZ18" i="52"/>
  <c r="HIY18" i="52"/>
  <c r="HIX18" i="52"/>
  <c r="HIW18" i="52"/>
  <c r="HIV18" i="52"/>
  <c r="HIU18" i="52"/>
  <c r="HIT18" i="52"/>
  <c r="HIS18" i="52"/>
  <c r="HIR18" i="52"/>
  <c r="HIQ18" i="52"/>
  <c r="HIP18" i="52"/>
  <c r="HIO18" i="52"/>
  <c r="HIN18" i="52"/>
  <c r="HIM18" i="52"/>
  <c r="HIL18" i="52"/>
  <c r="HIK18" i="52"/>
  <c r="HIJ18" i="52"/>
  <c r="HII18" i="52"/>
  <c r="HIH18" i="52"/>
  <c r="HIG18" i="52"/>
  <c r="HIF18" i="52"/>
  <c r="HIE18" i="52"/>
  <c r="HID18" i="52"/>
  <c r="HIC18" i="52"/>
  <c r="HIB18" i="52"/>
  <c r="HIA18" i="52"/>
  <c r="HHZ18" i="52"/>
  <c r="HHY18" i="52"/>
  <c r="HHX18" i="52"/>
  <c r="HHW18" i="52"/>
  <c r="HHV18" i="52"/>
  <c r="HHU18" i="52"/>
  <c r="HHT18" i="52"/>
  <c r="HHS18" i="52"/>
  <c r="HHR18" i="52"/>
  <c r="HHQ18" i="52"/>
  <c r="HHP18" i="52"/>
  <c r="HHO18" i="52"/>
  <c r="HHN18" i="52"/>
  <c r="HHM18" i="52"/>
  <c r="HHL18" i="52"/>
  <c r="HHK18" i="52"/>
  <c r="HHJ18" i="52"/>
  <c r="HHI18" i="52"/>
  <c r="HHH18" i="52"/>
  <c r="HHG18" i="52"/>
  <c r="HHF18" i="52"/>
  <c r="HHE18" i="52"/>
  <c r="HHD18" i="52"/>
  <c r="HHC18" i="52"/>
  <c r="HHB18" i="52"/>
  <c r="HHA18" i="52"/>
  <c r="HGZ18" i="52"/>
  <c r="HGY18" i="52"/>
  <c r="HGX18" i="52"/>
  <c r="HGW18" i="52"/>
  <c r="HGV18" i="52"/>
  <c r="HGU18" i="52"/>
  <c r="HGT18" i="52"/>
  <c r="HGS18" i="52"/>
  <c r="HGR18" i="52"/>
  <c r="HGQ18" i="52"/>
  <c r="HGP18" i="52"/>
  <c r="HGO18" i="52"/>
  <c r="HGN18" i="52"/>
  <c r="HGM18" i="52"/>
  <c r="HGL18" i="52"/>
  <c r="HGK18" i="52"/>
  <c r="HGJ18" i="52"/>
  <c r="HGI18" i="52"/>
  <c r="HGH18" i="52"/>
  <c r="HGG18" i="52"/>
  <c r="HGF18" i="52"/>
  <c r="HGE18" i="52"/>
  <c r="HGD18" i="52"/>
  <c r="HGC18" i="52"/>
  <c r="HGB18" i="52"/>
  <c r="HGA18" i="52"/>
  <c r="HFZ18" i="52"/>
  <c r="HFY18" i="52"/>
  <c r="HFX18" i="52"/>
  <c r="HFW18" i="52"/>
  <c r="HFV18" i="52"/>
  <c r="HFU18" i="52"/>
  <c r="HFT18" i="52"/>
  <c r="HFS18" i="52"/>
  <c r="HFR18" i="52"/>
  <c r="HFQ18" i="52"/>
  <c r="HFP18" i="52"/>
  <c r="HFO18" i="52"/>
  <c r="HFN18" i="52"/>
  <c r="HFM18" i="52"/>
  <c r="HFL18" i="52"/>
  <c r="HFK18" i="52"/>
  <c r="HFJ18" i="52"/>
  <c r="HFI18" i="52"/>
  <c r="HFH18" i="52"/>
  <c r="HFG18" i="52"/>
  <c r="HFF18" i="52"/>
  <c r="HFE18" i="52"/>
  <c r="HFD18" i="52"/>
  <c r="HFC18" i="52"/>
  <c r="HFB18" i="52"/>
  <c r="HFA18" i="52"/>
  <c r="HEZ18" i="52"/>
  <c r="HEY18" i="52"/>
  <c r="HEX18" i="52"/>
  <c r="HEW18" i="52"/>
  <c r="HEV18" i="52"/>
  <c r="HEU18" i="52"/>
  <c r="HET18" i="52"/>
  <c r="HES18" i="52"/>
  <c r="HER18" i="52"/>
  <c r="HEQ18" i="52"/>
  <c r="HEP18" i="52"/>
  <c r="HEO18" i="52"/>
  <c r="HEN18" i="52"/>
  <c r="HEM18" i="52"/>
  <c r="HEL18" i="52"/>
  <c r="HEK18" i="52"/>
  <c r="HEJ18" i="52"/>
  <c r="HEI18" i="52"/>
  <c r="HEH18" i="52"/>
  <c r="HEG18" i="52"/>
  <c r="HEF18" i="52"/>
  <c r="HEE18" i="52"/>
  <c r="HED18" i="52"/>
  <c r="HEC18" i="52"/>
  <c r="HEB18" i="52"/>
  <c r="HEA18" i="52"/>
  <c r="HDZ18" i="52"/>
  <c r="HDY18" i="52"/>
  <c r="HDX18" i="52"/>
  <c r="HDW18" i="52"/>
  <c r="HDV18" i="52"/>
  <c r="HDU18" i="52"/>
  <c r="HDT18" i="52"/>
  <c r="HDS18" i="52"/>
  <c r="HDR18" i="52"/>
  <c r="HDQ18" i="52"/>
  <c r="HDP18" i="52"/>
  <c r="HDO18" i="52"/>
  <c r="HDN18" i="52"/>
  <c r="HDM18" i="52"/>
  <c r="HDL18" i="52"/>
  <c r="HDK18" i="52"/>
  <c r="HDJ18" i="52"/>
  <c r="HDI18" i="52"/>
  <c r="HDH18" i="52"/>
  <c r="HDG18" i="52"/>
  <c r="HDF18" i="52"/>
  <c r="HDE18" i="52"/>
  <c r="HDD18" i="52"/>
  <c r="HDC18" i="52"/>
  <c r="HDB18" i="52"/>
  <c r="HDA18" i="52"/>
  <c r="HCZ18" i="52"/>
  <c r="HCY18" i="52"/>
  <c r="HCX18" i="52"/>
  <c r="HCW18" i="52"/>
  <c r="HCV18" i="52"/>
  <c r="HCU18" i="52"/>
  <c r="HCT18" i="52"/>
  <c r="HCS18" i="52"/>
  <c r="HCR18" i="52"/>
  <c r="HCQ18" i="52"/>
  <c r="HCP18" i="52"/>
  <c r="HCO18" i="52"/>
  <c r="HCN18" i="52"/>
  <c r="HCM18" i="52"/>
  <c r="HCL18" i="52"/>
  <c r="HCK18" i="52"/>
  <c r="HCJ18" i="52"/>
  <c r="HCI18" i="52"/>
  <c r="HCH18" i="52"/>
  <c r="HCG18" i="52"/>
  <c r="HCF18" i="52"/>
  <c r="HCE18" i="52"/>
  <c r="HCD18" i="52"/>
  <c r="HCC18" i="52"/>
  <c r="HCB18" i="52"/>
  <c r="HCA18" i="52"/>
  <c r="HBZ18" i="52"/>
  <c r="HBY18" i="52"/>
  <c r="HBX18" i="52"/>
  <c r="HBW18" i="52"/>
  <c r="HBV18" i="52"/>
  <c r="HBU18" i="52"/>
  <c r="HBT18" i="52"/>
  <c r="HBS18" i="52"/>
  <c r="HBR18" i="52"/>
  <c r="HBQ18" i="52"/>
  <c r="HBP18" i="52"/>
  <c r="HBO18" i="52"/>
  <c r="HBN18" i="52"/>
  <c r="HBM18" i="52"/>
  <c r="HBL18" i="52"/>
  <c r="HBK18" i="52"/>
  <c r="HBJ18" i="52"/>
  <c r="HBI18" i="52"/>
  <c r="HBH18" i="52"/>
  <c r="HBG18" i="52"/>
  <c r="HBF18" i="52"/>
  <c r="HBE18" i="52"/>
  <c r="HBD18" i="52"/>
  <c r="HBC18" i="52"/>
  <c r="HBB18" i="52"/>
  <c r="HBA18" i="52"/>
  <c r="HAZ18" i="52"/>
  <c r="HAY18" i="52"/>
  <c r="HAX18" i="52"/>
  <c r="HAW18" i="52"/>
  <c r="HAV18" i="52"/>
  <c r="HAU18" i="52"/>
  <c r="HAT18" i="52"/>
  <c r="HAS18" i="52"/>
  <c r="HAR18" i="52"/>
  <c r="HAQ18" i="52"/>
  <c r="HAP18" i="52"/>
  <c r="HAO18" i="52"/>
  <c r="HAN18" i="52"/>
  <c r="HAM18" i="52"/>
  <c r="HAL18" i="52"/>
  <c r="HAK18" i="52"/>
  <c r="HAJ18" i="52"/>
  <c r="HAI18" i="52"/>
  <c r="HAH18" i="52"/>
  <c r="HAG18" i="52"/>
  <c r="HAF18" i="52"/>
  <c r="HAE18" i="52"/>
  <c r="HAD18" i="52"/>
  <c r="HAC18" i="52"/>
  <c r="HAB18" i="52"/>
  <c r="HAA18" i="52"/>
  <c r="GZZ18" i="52"/>
  <c r="GZY18" i="52"/>
  <c r="GZX18" i="52"/>
  <c r="GZW18" i="52"/>
  <c r="GZV18" i="52"/>
  <c r="GZU18" i="52"/>
  <c r="GZT18" i="52"/>
  <c r="GZS18" i="52"/>
  <c r="GZR18" i="52"/>
  <c r="GZQ18" i="52"/>
  <c r="GZP18" i="52"/>
  <c r="GZO18" i="52"/>
  <c r="GZN18" i="52"/>
  <c r="GZM18" i="52"/>
  <c r="GZL18" i="52"/>
  <c r="GZK18" i="52"/>
  <c r="GZJ18" i="52"/>
  <c r="GZI18" i="52"/>
  <c r="GZH18" i="52"/>
  <c r="GZG18" i="52"/>
  <c r="GZF18" i="52"/>
  <c r="GZE18" i="52"/>
  <c r="GZD18" i="52"/>
  <c r="GZC18" i="52"/>
  <c r="GZB18" i="52"/>
  <c r="GZA18" i="52"/>
  <c r="GYZ18" i="52"/>
  <c r="GYY18" i="52"/>
  <c r="GYX18" i="52"/>
  <c r="GYW18" i="52"/>
  <c r="GYV18" i="52"/>
  <c r="GYU18" i="52"/>
  <c r="GYT18" i="52"/>
  <c r="GYS18" i="52"/>
  <c r="GYR18" i="52"/>
  <c r="GYQ18" i="52"/>
  <c r="GYP18" i="52"/>
  <c r="GYO18" i="52"/>
  <c r="GYN18" i="52"/>
  <c r="GYM18" i="52"/>
  <c r="GYL18" i="52"/>
  <c r="GYK18" i="52"/>
  <c r="GYJ18" i="52"/>
  <c r="GYI18" i="52"/>
  <c r="GYH18" i="52"/>
  <c r="GYG18" i="52"/>
  <c r="GYF18" i="52"/>
  <c r="GYE18" i="52"/>
  <c r="GYD18" i="52"/>
  <c r="GYC18" i="52"/>
  <c r="GYB18" i="52"/>
  <c r="GYA18" i="52"/>
  <c r="GXZ18" i="52"/>
  <c r="GXY18" i="52"/>
  <c r="GXX18" i="52"/>
  <c r="GXW18" i="52"/>
  <c r="GXV18" i="52"/>
  <c r="GXU18" i="52"/>
  <c r="GXT18" i="52"/>
  <c r="GXS18" i="52"/>
  <c r="GXR18" i="52"/>
  <c r="GXQ18" i="52"/>
  <c r="GXP18" i="52"/>
  <c r="GXO18" i="52"/>
  <c r="GXN18" i="52"/>
  <c r="GXM18" i="52"/>
  <c r="GXL18" i="52"/>
  <c r="GXK18" i="52"/>
  <c r="GXJ18" i="52"/>
  <c r="GXI18" i="52"/>
  <c r="GXH18" i="52"/>
  <c r="GXG18" i="52"/>
  <c r="GXF18" i="52"/>
  <c r="GXE18" i="52"/>
  <c r="GXD18" i="52"/>
  <c r="GXC18" i="52"/>
  <c r="GXB18" i="52"/>
  <c r="GXA18" i="52"/>
  <c r="GWZ18" i="52"/>
  <c r="GWY18" i="52"/>
  <c r="GWX18" i="52"/>
  <c r="GWW18" i="52"/>
  <c r="GWV18" i="52"/>
  <c r="GWU18" i="52"/>
  <c r="GWT18" i="52"/>
  <c r="GWS18" i="52"/>
  <c r="GWR18" i="52"/>
  <c r="GWQ18" i="52"/>
  <c r="GWP18" i="52"/>
  <c r="GWO18" i="52"/>
  <c r="GWN18" i="52"/>
  <c r="GWM18" i="52"/>
  <c r="GWL18" i="52"/>
  <c r="GWK18" i="52"/>
  <c r="GWJ18" i="52"/>
  <c r="GWI18" i="52"/>
  <c r="GWH18" i="52"/>
  <c r="GWG18" i="52"/>
  <c r="GWF18" i="52"/>
  <c r="GWE18" i="52"/>
  <c r="GWD18" i="52"/>
  <c r="GWC18" i="52"/>
  <c r="GWB18" i="52"/>
  <c r="GWA18" i="52"/>
  <c r="GVZ18" i="52"/>
  <c r="GVY18" i="52"/>
  <c r="GVX18" i="52"/>
  <c r="GVW18" i="52"/>
  <c r="GVV18" i="52"/>
  <c r="GVU18" i="52"/>
  <c r="GVT18" i="52"/>
  <c r="GVS18" i="52"/>
  <c r="GVR18" i="52"/>
  <c r="GVQ18" i="52"/>
  <c r="GVP18" i="52"/>
  <c r="GVO18" i="52"/>
  <c r="GVN18" i="52"/>
  <c r="GVM18" i="52"/>
  <c r="GVL18" i="52"/>
  <c r="GVK18" i="52"/>
  <c r="GVJ18" i="52"/>
  <c r="GVI18" i="52"/>
  <c r="GVH18" i="52"/>
  <c r="GVG18" i="52"/>
  <c r="GVF18" i="52"/>
  <c r="GVE18" i="52"/>
  <c r="GVD18" i="52"/>
  <c r="GVC18" i="52"/>
  <c r="GVB18" i="52"/>
  <c r="GVA18" i="52"/>
  <c r="GUZ18" i="52"/>
  <c r="GUY18" i="52"/>
  <c r="GUX18" i="52"/>
  <c r="GUW18" i="52"/>
  <c r="GUV18" i="52"/>
  <c r="GUU18" i="52"/>
  <c r="GUT18" i="52"/>
  <c r="GUS18" i="52"/>
  <c r="GUR18" i="52"/>
  <c r="GUQ18" i="52"/>
  <c r="GUP18" i="52"/>
  <c r="GUO18" i="52"/>
  <c r="GUN18" i="52"/>
  <c r="GUM18" i="52"/>
  <c r="GUL18" i="52"/>
  <c r="GUK18" i="52"/>
  <c r="GUJ18" i="52"/>
  <c r="GUI18" i="52"/>
  <c r="GUH18" i="52"/>
  <c r="GUG18" i="52"/>
  <c r="GUF18" i="52"/>
  <c r="GUE18" i="52"/>
  <c r="GUD18" i="52"/>
  <c r="GUC18" i="52"/>
  <c r="GUB18" i="52"/>
  <c r="GUA18" i="52"/>
  <c r="GTZ18" i="52"/>
  <c r="GTY18" i="52"/>
  <c r="GTX18" i="52"/>
  <c r="GTW18" i="52"/>
  <c r="GTV18" i="52"/>
  <c r="GTU18" i="52"/>
  <c r="GTT18" i="52"/>
  <c r="GTS18" i="52"/>
  <c r="GTR18" i="52"/>
  <c r="GTQ18" i="52"/>
  <c r="GTP18" i="52"/>
  <c r="GTO18" i="52"/>
  <c r="GTN18" i="52"/>
  <c r="GTM18" i="52"/>
  <c r="GTL18" i="52"/>
  <c r="GTK18" i="52"/>
  <c r="GTJ18" i="52"/>
  <c r="GTI18" i="52"/>
  <c r="GTH18" i="52"/>
  <c r="GTG18" i="52"/>
  <c r="GTF18" i="52"/>
  <c r="GTE18" i="52"/>
  <c r="GTD18" i="52"/>
  <c r="GTC18" i="52"/>
  <c r="GTB18" i="52"/>
  <c r="GTA18" i="52"/>
  <c r="GSZ18" i="52"/>
  <c r="GSY18" i="52"/>
  <c r="GSX18" i="52"/>
  <c r="GSW18" i="52"/>
  <c r="GSV18" i="52"/>
  <c r="GSU18" i="52"/>
  <c r="GST18" i="52"/>
  <c r="GSS18" i="52"/>
  <c r="GSR18" i="52"/>
  <c r="GSQ18" i="52"/>
  <c r="GSP18" i="52"/>
  <c r="GSO18" i="52"/>
  <c r="GSN18" i="52"/>
  <c r="GSM18" i="52"/>
  <c r="GSL18" i="52"/>
  <c r="GSK18" i="52"/>
  <c r="GSJ18" i="52"/>
  <c r="GSI18" i="52"/>
  <c r="GSH18" i="52"/>
  <c r="GSG18" i="52"/>
  <c r="GSF18" i="52"/>
  <c r="GSE18" i="52"/>
  <c r="GSD18" i="52"/>
  <c r="GSC18" i="52"/>
  <c r="GSB18" i="52"/>
  <c r="GSA18" i="52"/>
  <c r="GRZ18" i="52"/>
  <c r="GRY18" i="52"/>
  <c r="GRX18" i="52"/>
  <c r="GRW18" i="52"/>
  <c r="GRV18" i="52"/>
  <c r="GRU18" i="52"/>
  <c r="GRT18" i="52"/>
  <c r="GRS18" i="52"/>
  <c r="GRR18" i="52"/>
  <c r="GRQ18" i="52"/>
  <c r="GRP18" i="52"/>
  <c r="GRO18" i="52"/>
  <c r="GRN18" i="52"/>
  <c r="GRM18" i="52"/>
  <c r="GRL18" i="52"/>
  <c r="GRK18" i="52"/>
  <c r="GRJ18" i="52"/>
  <c r="GRI18" i="52"/>
  <c r="GRH18" i="52"/>
  <c r="GRG18" i="52"/>
  <c r="GRF18" i="52"/>
  <c r="GRE18" i="52"/>
  <c r="GRD18" i="52"/>
  <c r="GRC18" i="52"/>
  <c r="GRB18" i="52"/>
  <c r="GRA18" i="52"/>
  <c r="GQZ18" i="52"/>
  <c r="GQY18" i="52"/>
  <c r="GQX18" i="52"/>
  <c r="GQW18" i="52"/>
  <c r="GQV18" i="52"/>
  <c r="GQU18" i="52"/>
  <c r="GQT18" i="52"/>
  <c r="GQS18" i="52"/>
  <c r="GQR18" i="52"/>
  <c r="GQQ18" i="52"/>
  <c r="GQP18" i="52"/>
  <c r="GQO18" i="52"/>
  <c r="GQN18" i="52"/>
  <c r="GQM18" i="52"/>
  <c r="GQL18" i="52"/>
  <c r="GQK18" i="52"/>
  <c r="GQJ18" i="52"/>
  <c r="GQI18" i="52"/>
  <c r="GQH18" i="52"/>
  <c r="GQG18" i="52"/>
  <c r="GQF18" i="52"/>
  <c r="GQE18" i="52"/>
  <c r="GQD18" i="52"/>
  <c r="GQC18" i="52"/>
  <c r="GQB18" i="52"/>
  <c r="GQA18" i="52"/>
  <c r="GPZ18" i="52"/>
  <c r="GPY18" i="52"/>
  <c r="GPX18" i="52"/>
  <c r="GPW18" i="52"/>
  <c r="GPV18" i="52"/>
  <c r="GPU18" i="52"/>
  <c r="GPT18" i="52"/>
  <c r="GPS18" i="52"/>
  <c r="GPR18" i="52"/>
  <c r="GPQ18" i="52"/>
  <c r="GPP18" i="52"/>
  <c r="GPO18" i="52"/>
  <c r="GPN18" i="52"/>
  <c r="GPM18" i="52"/>
  <c r="GPL18" i="52"/>
  <c r="GPK18" i="52"/>
  <c r="GPJ18" i="52"/>
  <c r="GPI18" i="52"/>
  <c r="GPH18" i="52"/>
  <c r="GPG18" i="52"/>
  <c r="GPF18" i="52"/>
  <c r="GPE18" i="52"/>
  <c r="GPD18" i="52"/>
  <c r="GPC18" i="52"/>
  <c r="GPB18" i="52"/>
  <c r="GPA18" i="52"/>
  <c r="GOZ18" i="52"/>
  <c r="GOY18" i="52"/>
  <c r="GOX18" i="52"/>
  <c r="GOW18" i="52"/>
  <c r="GOV18" i="52"/>
  <c r="GOU18" i="52"/>
  <c r="GOT18" i="52"/>
  <c r="GOS18" i="52"/>
  <c r="GOR18" i="52"/>
  <c r="GOQ18" i="52"/>
  <c r="GOP18" i="52"/>
  <c r="GOO18" i="52"/>
  <c r="GON18" i="52"/>
  <c r="GOM18" i="52"/>
  <c r="GOL18" i="52"/>
  <c r="GOK18" i="52"/>
  <c r="GOJ18" i="52"/>
  <c r="GOI18" i="52"/>
  <c r="GOH18" i="52"/>
  <c r="GOG18" i="52"/>
  <c r="GOF18" i="52"/>
  <c r="GOE18" i="52"/>
  <c r="GOD18" i="52"/>
  <c r="GOC18" i="52"/>
  <c r="GOB18" i="52"/>
  <c r="GOA18" i="52"/>
  <c r="GNZ18" i="52"/>
  <c r="GNY18" i="52"/>
  <c r="GNX18" i="52"/>
  <c r="GNW18" i="52"/>
  <c r="GNV18" i="52"/>
  <c r="GNU18" i="52"/>
  <c r="GNT18" i="52"/>
  <c r="GNS18" i="52"/>
  <c r="GNR18" i="52"/>
  <c r="GNQ18" i="52"/>
  <c r="GNP18" i="52"/>
  <c r="GNO18" i="52"/>
  <c r="GNN18" i="52"/>
  <c r="GNM18" i="52"/>
  <c r="GNL18" i="52"/>
  <c r="GNK18" i="52"/>
  <c r="GNJ18" i="52"/>
  <c r="GNI18" i="52"/>
  <c r="GNH18" i="52"/>
  <c r="GNG18" i="52"/>
  <c r="GNF18" i="52"/>
  <c r="GNE18" i="52"/>
  <c r="GND18" i="52"/>
  <c r="GNC18" i="52"/>
  <c r="GNB18" i="52"/>
  <c r="GNA18" i="52"/>
  <c r="GMZ18" i="52"/>
  <c r="GMY18" i="52"/>
  <c r="GMX18" i="52"/>
  <c r="GMW18" i="52"/>
  <c r="GMV18" i="52"/>
  <c r="GMU18" i="52"/>
  <c r="GMT18" i="52"/>
  <c r="GMS18" i="52"/>
  <c r="GMR18" i="52"/>
  <c r="GMQ18" i="52"/>
  <c r="GMP18" i="52"/>
  <c r="GMO18" i="52"/>
  <c r="GMN18" i="52"/>
  <c r="GMM18" i="52"/>
  <c r="GML18" i="52"/>
  <c r="GMK18" i="52"/>
  <c r="GMJ18" i="52"/>
  <c r="GMI18" i="52"/>
  <c r="GMH18" i="52"/>
  <c r="GMG18" i="52"/>
  <c r="GMF18" i="52"/>
  <c r="GME18" i="52"/>
  <c r="GMD18" i="52"/>
  <c r="GMC18" i="52"/>
  <c r="GMB18" i="52"/>
  <c r="GMA18" i="52"/>
  <c r="GLZ18" i="52"/>
  <c r="GLY18" i="52"/>
  <c r="GLX18" i="52"/>
  <c r="GLW18" i="52"/>
  <c r="GLV18" i="52"/>
  <c r="GLU18" i="52"/>
  <c r="GLT18" i="52"/>
  <c r="GLS18" i="52"/>
  <c r="GLR18" i="52"/>
  <c r="GLQ18" i="52"/>
  <c r="GLP18" i="52"/>
  <c r="GLO18" i="52"/>
  <c r="GLN18" i="52"/>
  <c r="GLM18" i="52"/>
  <c r="GLL18" i="52"/>
  <c r="GLK18" i="52"/>
  <c r="GLJ18" i="52"/>
  <c r="GLI18" i="52"/>
  <c r="GLH18" i="52"/>
  <c r="GLG18" i="52"/>
  <c r="GLF18" i="52"/>
  <c r="GLE18" i="52"/>
  <c r="GLD18" i="52"/>
  <c r="GLC18" i="52"/>
  <c r="GLB18" i="52"/>
  <c r="GLA18" i="52"/>
  <c r="GKZ18" i="52"/>
  <c r="GKY18" i="52"/>
  <c r="GKX18" i="52"/>
  <c r="GKW18" i="52"/>
  <c r="GKV18" i="52"/>
  <c r="GKU18" i="52"/>
  <c r="GKT18" i="52"/>
  <c r="GKS18" i="52"/>
  <c r="GKR18" i="52"/>
  <c r="GKQ18" i="52"/>
  <c r="GKP18" i="52"/>
  <c r="GKO18" i="52"/>
  <c r="GKN18" i="52"/>
  <c r="GKM18" i="52"/>
  <c r="GKL18" i="52"/>
  <c r="GKK18" i="52"/>
  <c r="GKJ18" i="52"/>
  <c r="GKI18" i="52"/>
  <c r="GKH18" i="52"/>
  <c r="GKG18" i="52"/>
  <c r="GKF18" i="52"/>
  <c r="GKE18" i="52"/>
  <c r="GKD18" i="52"/>
  <c r="GKC18" i="52"/>
  <c r="GKB18" i="52"/>
  <c r="GKA18" i="52"/>
  <c r="GJZ18" i="52"/>
  <c r="GJY18" i="52"/>
  <c r="GJX18" i="52"/>
  <c r="GJW18" i="52"/>
  <c r="GJV18" i="52"/>
  <c r="GJU18" i="52"/>
  <c r="GJT18" i="52"/>
  <c r="GJS18" i="52"/>
  <c r="GJR18" i="52"/>
  <c r="GJQ18" i="52"/>
  <c r="GJP18" i="52"/>
  <c r="GJO18" i="52"/>
  <c r="GJN18" i="52"/>
  <c r="GJM18" i="52"/>
  <c r="GJL18" i="52"/>
  <c r="GJK18" i="52"/>
  <c r="GJJ18" i="52"/>
  <c r="GJI18" i="52"/>
  <c r="GJH18" i="52"/>
  <c r="GJG18" i="52"/>
  <c r="GJF18" i="52"/>
  <c r="GJE18" i="52"/>
  <c r="GJD18" i="52"/>
  <c r="GJC18" i="52"/>
  <c r="GJB18" i="52"/>
  <c r="GJA18" i="52"/>
  <c r="GIZ18" i="52"/>
  <c r="GIY18" i="52"/>
  <c r="GIX18" i="52"/>
  <c r="GIW18" i="52"/>
  <c r="GIV18" i="52"/>
  <c r="GIU18" i="52"/>
  <c r="GIT18" i="52"/>
  <c r="GIS18" i="52"/>
  <c r="GIR18" i="52"/>
  <c r="GIQ18" i="52"/>
  <c r="GIP18" i="52"/>
  <c r="GIO18" i="52"/>
  <c r="GIN18" i="52"/>
  <c r="GIM18" i="52"/>
  <c r="GIL18" i="52"/>
  <c r="GIK18" i="52"/>
  <c r="GIJ18" i="52"/>
  <c r="GII18" i="52"/>
  <c r="GIH18" i="52"/>
  <c r="GIG18" i="52"/>
  <c r="GIF18" i="52"/>
  <c r="GIE18" i="52"/>
  <c r="GID18" i="52"/>
  <c r="GIC18" i="52"/>
  <c r="GIB18" i="52"/>
  <c r="GIA18" i="52"/>
  <c r="GHZ18" i="52"/>
  <c r="GHY18" i="52"/>
  <c r="GHX18" i="52"/>
  <c r="GHW18" i="52"/>
  <c r="GHV18" i="52"/>
  <c r="GHU18" i="52"/>
  <c r="GHT18" i="52"/>
  <c r="GHS18" i="52"/>
  <c r="GHR18" i="52"/>
  <c r="GHQ18" i="52"/>
  <c r="GHP18" i="52"/>
  <c r="GHO18" i="52"/>
  <c r="GHN18" i="52"/>
  <c r="GHM18" i="52"/>
  <c r="GHL18" i="52"/>
  <c r="GHK18" i="52"/>
  <c r="GHJ18" i="52"/>
  <c r="GHI18" i="52"/>
  <c r="GHH18" i="52"/>
  <c r="GHG18" i="52"/>
  <c r="GHF18" i="52"/>
  <c r="GHE18" i="52"/>
  <c r="GHD18" i="52"/>
  <c r="GHC18" i="52"/>
  <c r="GHB18" i="52"/>
  <c r="GHA18" i="52"/>
  <c r="GGZ18" i="52"/>
  <c r="GGY18" i="52"/>
  <c r="GGX18" i="52"/>
  <c r="GGW18" i="52"/>
  <c r="GGV18" i="52"/>
  <c r="GGU18" i="52"/>
  <c r="GGT18" i="52"/>
  <c r="GGS18" i="52"/>
  <c r="GGR18" i="52"/>
  <c r="GGQ18" i="52"/>
  <c r="GGP18" i="52"/>
  <c r="GGO18" i="52"/>
  <c r="GGN18" i="52"/>
  <c r="GGM18" i="52"/>
  <c r="GGL18" i="52"/>
  <c r="GGK18" i="52"/>
  <c r="GGJ18" i="52"/>
  <c r="GGI18" i="52"/>
  <c r="GGH18" i="52"/>
  <c r="GGG18" i="52"/>
  <c r="GGF18" i="52"/>
  <c r="GGE18" i="52"/>
  <c r="GGD18" i="52"/>
  <c r="GGC18" i="52"/>
  <c r="GGB18" i="52"/>
  <c r="GGA18" i="52"/>
  <c r="GFZ18" i="52"/>
  <c r="GFY18" i="52"/>
  <c r="GFX18" i="52"/>
  <c r="GFW18" i="52"/>
  <c r="GFV18" i="52"/>
  <c r="GFU18" i="52"/>
  <c r="GFT18" i="52"/>
  <c r="GFS18" i="52"/>
  <c r="GFR18" i="52"/>
  <c r="GFQ18" i="52"/>
  <c r="GFP18" i="52"/>
  <c r="GFO18" i="52"/>
  <c r="GFN18" i="52"/>
  <c r="GFM18" i="52"/>
  <c r="GFL18" i="52"/>
  <c r="GFK18" i="52"/>
  <c r="GFJ18" i="52"/>
  <c r="GFI18" i="52"/>
  <c r="GFH18" i="52"/>
  <c r="GFG18" i="52"/>
  <c r="GFF18" i="52"/>
  <c r="GFE18" i="52"/>
  <c r="GFD18" i="52"/>
  <c r="GFC18" i="52"/>
  <c r="GFB18" i="52"/>
  <c r="GFA18" i="52"/>
  <c r="GEZ18" i="52"/>
  <c r="GEY18" i="52"/>
  <c r="GEX18" i="52"/>
  <c r="GEW18" i="52"/>
  <c r="GEV18" i="52"/>
  <c r="GEU18" i="52"/>
  <c r="GET18" i="52"/>
  <c r="GES18" i="52"/>
  <c r="GER18" i="52"/>
  <c r="GEQ18" i="52"/>
  <c r="GEP18" i="52"/>
  <c r="GEO18" i="52"/>
  <c r="GEN18" i="52"/>
  <c r="GEM18" i="52"/>
  <c r="GEL18" i="52"/>
  <c r="GEK18" i="52"/>
  <c r="GEJ18" i="52"/>
  <c r="GEI18" i="52"/>
  <c r="GEH18" i="52"/>
  <c r="GEG18" i="52"/>
  <c r="GEF18" i="52"/>
  <c r="GEE18" i="52"/>
  <c r="GED18" i="52"/>
  <c r="GEC18" i="52"/>
  <c r="GEB18" i="52"/>
  <c r="GEA18" i="52"/>
  <c r="GDZ18" i="52"/>
  <c r="GDY18" i="52"/>
  <c r="GDX18" i="52"/>
  <c r="GDW18" i="52"/>
  <c r="GDV18" i="52"/>
  <c r="GDU18" i="52"/>
  <c r="GDT18" i="52"/>
  <c r="GDS18" i="52"/>
  <c r="GDR18" i="52"/>
  <c r="GDQ18" i="52"/>
  <c r="GDP18" i="52"/>
  <c r="GDO18" i="52"/>
  <c r="GDN18" i="52"/>
  <c r="GDM18" i="52"/>
  <c r="GDL18" i="52"/>
  <c r="GDK18" i="52"/>
  <c r="GDJ18" i="52"/>
  <c r="GDI18" i="52"/>
  <c r="GDH18" i="52"/>
  <c r="GDG18" i="52"/>
  <c r="GDF18" i="52"/>
  <c r="GDE18" i="52"/>
  <c r="GDD18" i="52"/>
  <c r="GDC18" i="52"/>
  <c r="GDB18" i="52"/>
  <c r="GDA18" i="52"/>
  <c r="GCZ18" i="52"/>
  <c r="GCY18" i="52"/>
  <c r="GCX18" i="52"/>
  <c r="GCW18" i="52"/>
  <c r="GCV18" i="52"/>
  <c r="GCU18" i="52"/>
  <c r="GCT18" i="52"/>
  <c r="GCS18" i="52"/>
  <c r="GCR18" i="52"/>
  <c r="GCQ18" i="52"/>
  <c r="GCP18" i="52"/>
  <c r="GCO18" i="52"/>
  <c r="GCN18" i="52"/>
  <c r="GCM18" i="52"/>
  <c r="GCL18" i="52"/>
  <c r="GCK18" i="52"/>
  <c r="GCJ18" i="52"/>
  <c r="GCI18" i="52"/>
  <c r="GCH18" i="52"/>
  <c r="GCG18" i="52"/>
  <c r="GCF18" i="52"/>
  <c r="GCE18" i="52"/>
  <c r="GCD18" i="52"/>
  <c r="GCC18" i="52"/>
  <c r="GCB18" i="52"/>
  <c r="GCA18" i="52"/>
  <c r="GBZ18" i="52"/>
  <c r="GBY18" i="52"/>
  <c r="GBX18" i="52"/>
  <c r="GBW18" i="52"/>
  <c r="GBV18" i="52"/>
  <c r="GBU18" i="52"/>
  <c r="GBT18" i="52"/>
  <c r="GBS18" i="52"/>
  <c r="GBR18" i="52"/>
  <c r="GBQ18" i="52"/>
  <c r="GBP18" i="52"/>
  <c r="GBO18" i="52"/>
  <c r="GBN18" i="52"/>
  <c r="GBM18" i="52"/>
  <c r="GBL18" i="52"/>
  <c r="GBK18" i="52"/>
  <c r="GBJ18" i="52"/>
  <c r="GBI18" i="52"/>
  <c r="GBH18" i="52"/>
  <c r="GBG18" i="52"/>
  <c r="GBF18" i="52"/>
  <c r="GBE18" i="52"/>
  <c r="GBD18" i="52"/>
  <c r="GBC18" i="52"/>
  <c r="GBB18" i="52"/>
  <c r="GBA18" i="52"/>
  <c r="GAZ18" i="52"/>
  <c r="GAY18" i="52"/>
  <c r="GAX18" i="52"/>
  <c r="GAW18" i="52"/>
  <c r="GAV18" i="52"/>
  <c r="GAU18" i="52"/>
  <c r="GAT18" i="52"/>
  <c r="GAS18" i="52"/>
  <c r="GAR18" i="52"/>
  <c r="GAQ18" i="52"/>
  <c r="GAP18" i="52"/>
  <c r="GAO18" i="52"/>
  <c r="GAN18" i="52"/>
  <c r="GAM18" i="52"/>
  <c r="GAL18" i="52"/>
  <c r="GAK18" i="52"/>
  <c r="GAJ18" i="52"/>
  <c r="GAI18" i="52"/>
  <c r="GAH18" i="52"/>
  <c r="GAG18" i="52"/>
  <c r="GAF18" i="52"/>
  <c r="GAE18" i="52"/>
  <c r="GAD18" i="52"/>
  <c r="GAC18" i="52"/>
  <c r="GAB18" i="52"/>
  <c r="GAA18" i="52"/>
  <c r="FZZ18" i="52"/>
  <c r="FZY18" i="52"/>
  <c r="FZX18" i="52"/>
  <c r="FZW18" i="52"/>
  <c r="FZV18" i="52"/>
  <c r="FZU18" i="52"/>
  <c r="FZT18" i="52"/>
  <c r="FZS18" i="52"/>
  <c r="FZR18" i="52"/>
  <c r="FZQ18" i="52"/>
  <c r="FZP18" i="52"/>
  <c r="FZO18" i="52"/>
  <c r="FZN18" i="52"/>
  <c r="FZM18" i="52"/>
  <c r="FZL18" i="52"/>
  <c r="FZK18" i="52"/>
  <c r="FZJ18" i="52"/>
  <c r="FZI18" i="52"/>
  <c r="FZH18" i="52"/>
  <c r="FZG18" i="52"/>
  <c r="FZF18" i="52"/>
  <c r="FZE18" i="52"/>
  <c r="FZD18" i="52"/>
  <c r="FZC18" i="52"/>
  <c r="FZB18" i="52"/>
  <c r="FZA18" i="52"/>
  <c r="FYZ18" i="52"/>
  <c r="FYY18" i="52"/>
  <c r="FYX18" i="52"/>
  <c r="FYW18" i="52"/>
  <c r="FYV18" i="52"/>
  <c r="FYU18" i="52"/>
  <c r="FYT18" i="52"/>
  <c r="FYS18" i="52"/>
  <c r="FYR18" i="52"/>
  <c r="FYQ18" i="52"/>
  <c r="FYP18" i="52"/>
  <c r="FYO18" i="52"/>
  <c r="FYN18" i="52"/>
  <c r="FYM18" i="52"/>
  <c r="FYL18" i="52"/>
  <c r="FYK18" i="52"/>
  <c r="FYJ18" i="52"/>
  <c r="FYI18" i="52"/>
  <c r="FYH18" i="52"/>
  <c r="FYG18" i="52"/>
  <c r="FYF18" i="52"/>
  <c r="FYE18" i="52"/>
  <c r="FYD18" i="52"/>
  <c r="FYC18" i="52"/>
  <c r="FYB18" i="52"/>
  <c r="FYA18" i="52"/>
  <c r="FXZ18" i="52"/>
  <c r="FXY18" i="52"/>
  <c r="FXX18" i="52"/>
  <c r="FXW18" i="52"/>
  <c r="FXV18" i="52"/>
  <c r="FXU18" i="52"/>
  <c r="FXT18" i="52"/>
  <c r="FXS18" i="52"/>
  <c r="FXR18" i="52"/>
  <c r="FXQ18" i="52"/>
  <c r="FXP18" i="52"/>
  <c r="FXO18" i="52"/>
  <c r="FXN18" i="52"/>
  <c r="FXM18" i="52"/>
  <c r="FXL18" i="52"/>
  <c r="FXK18" i="52"/>
  <c r="FXJ18" i="52"/>
  <c r="FXI18" i="52"/>
  <c r="FXH18" i="52"/>
  <c r="FXG18" i="52"/>
  <c r="FXF18" i="52"/>
  <c r="FXE18" i="52"/>
  <c r="FXD18" i="52"/>
  <c r="FXC18" i="52"/>
  <c r="FXB18" i="52"/>
  <c r="FXA18" i="52"/>
  <c r="FWZ18" i="52"/>
  <c r="FWY18" i="52"/>
  <c r="FWX18" i="52"/>
  <c r="FWW18" i="52"/>
  <c r="FWV18" i="52"/>
  <c r="FWU18" i="52"/>
  <c r="FWT18" i="52"/>
  <c r="FWS18" i="52"/>
  <c r="FWR18" i="52"/>
  <c r="FWQ18" i="52"/>
  <c r="FWP18" i="52"/>
  <c r="FWO18" i="52"/>
  <c r="FWN18" i="52"/>
  <c r="FWM18" i="52"/>
  <c r="FWL18" i="52"/>
  <c r="FWK18" i="52"/>
  <c r="FWJ18" i="52"/>
  <c r="FWI18" i="52"/>
  <c r="FWH18" i="52"/>
  <c r="FWG18" i="52"/>
  <c r="FWF18" i="52"/>
  <c r="FWE18" i="52"/>
  <c r="FWD18" i="52"/>
  <c r="FWC18" i="52"/>
  <c r="FWB18" i="52"/>
  <c r="FWA18" i="52"/>
  <c r="FVZ18" i="52"/>
  <c r="FVY18" i="52"/>
  <c r="FVX18" i="52"/>
  <c r="FVW18" i="52"/>
  <c r="FVV18" i="52"/>
  <c r="FVU18" i="52"/>
  <c r="FVT18" i="52"/>
  <c r="FVS18" i="52"/>
  <c r="FVR18" i="52"/>
  <c r="FVQ18" i="52"/>
  <c r="FVP18" i="52"/>
  <c r="FVO18" i="52"/>
  <c r="FVN18" i="52"/>
  <c r="FVM18" i="52"/>
  <c r="FVL18" i="52"/>
  <c r="FVK18" i="52"/>
  <c r="FVJ18" i="52"/>
  <c r="FVI18" i="52"/>
  <c r="FVH18" i="52"/>
  <c r="FVG18" i="52"/>
  <c r="FVF18" i="52"/>
  <c r="FVE18" i="52"/>
  <c r="FVD18" i="52"/>
  <c r="FVC18" i="52"/>
  <c r="FVB18" i="52"/>
  <c r="FVA18" i="52"/>
  <c r="FUZ18" i="52"/>
  <c r="FUY18" i="52"/>
  <c r="FUX18" i="52"/>
  <c r="FUW18" i="52"/>
  <c r="FUV18" i="52"/>
  <c r="FUU18" i="52"/>
  <c r="FUT18" i="52"/>
  <c r="FUS18" i="52"/>
  <c r="FUR18" i="52"/>
  <c r="FUQ18" i="52"/>
  <c r="FUP18" i="52"/>
  <c r="FUO18" i="52"/>
  <c r="FUN18" i="52"/>
  <c r="FUM18" i="52"/>
  <c r="FUL18" i="52"/>
  <c r="FUK18" i="52"/>
  <c r="FUJ18" i="52"/>
  <c r="FUI18" i="52"/>
  <c r="FUH18" i="52"/>
  <c r="FUG18" i="52"/>
  <c r="FUF18" i="52"/>
  <c r="FUE18" i="52"/>
  <c r="FUD18" i="52"/>
  <c r="FUC18" i="52"/>
  <c r="FUB18" i="52"/>
  <c r="FUA18" i="52"/>
  <c r="FTZ18" i="52"/>
  <c r="FTY18" i="52"/>
  <c r="FTX18" i="52"/>
  <c r="FTW18" i="52"/>
  <c r="FTV18" i="52"/>
  <c r="FTU18" i="52"/>
  <c r="FTT18" i="52"/>
  <c r="FTS18" i="52"/>
  <c r="FTR18" i="52"/>
  <c r="FTQ18" i="52"/>
  <c r="FTP18" i="52"/>
  <c r="FTO18" i="52"/>
  <c r="FTN18" i="52"/>
  <c r="FTM18" i="52"/>
  <c r="FTL18" i="52"/>
  <c r="FTK18" i="52"/>
  <c r="FTJ18" i="52"/>
  <c r="FTI18" i="52"/>
  <c r="FTH18" i="52"/>
  <c r="FTG18" i="52"/>
  <c r="FTF18" i="52"/>
  <c r="FTE18" i="52"/>
  <c r="FTD18" i="52"/>
  <c r="FTC18" i="52"/>
  <c r="FTB18" i="52"/>
  <c r="FTA18" i="52"/>
  <c r="FSZ18" i="52"/>
  <c r="FSY18" i="52"/>
  <c r="FSX18" i="52"/>
  <c r="FSW18" i="52"/>
  <c r="FSV18" i="52"/>
  <c r="FSU18" i="52"/>
  <c r="FST18" i="52"/>
  <c r="FSS18" i="52"/>
  <c r="FSR18" i="52"/>
  <c r="FSQ18" i="52"/>
  <c r="FSP18" i="52"/>
  <c r="FSO18" i="52"/>
  <c r="FSN18" i="52"/>
  <c r="FSM18" i="52"/>
  <c r="FSL18" i="52"/>
  <c r="FSK18" i="52"/>
  <c r="FSJ18" i="52"/>
  <c r="FSI18" i="52"/>
  <c r="FSH18" i="52"/>
  <c r="FSG18" i="52"/>
  <c r="FSF18" i="52"/>
  <c r="FSE18" i="52"/>
  <c r="FSD18" i="52"/>
  <c r="FSC18" i="52"/>
  <c r="FSB18" i="52"/>
  <c r="FSA18" i="52"/>
  <c r="FRZ18" i="52"/>
  <c r="FRY18" i="52"/>
  <c r="FRX18" i="52"/>
  <c r="FRW18" i="52"/>
  <c r="FRV18" i="52"/>
  <c r="FRU18" i="52"/>
  <c r="FRT18" i="52"/>
  <c r="FRS18" i="52"/>
  <c r="FRR18" i="52"/>
  <c r="FRQ18" i="52"/>
  <c r="FRP18" i="52"/>
  <c r="FRO18" i="52"/>
  <c r="FRN18" i="52"/>
  <c r="FRM18" i="52"/>
  <c r="FRL18" i="52"/>
  <c r="FRK18" i="52"/>
  <c r="FRJ18" i="52"/>
  <c r="FRI18" i="52"/>
  <c r="FRH18" i="52"/>
  <c r="FRG18" i="52"/>
  <c r="FRF18" i="52"/>
  <c r="FRE18" i="52"/>
  <c r="FRD18" i="52"/>
  <c r="FRC18" i="52"/>
  <c r="FRB18" i="52"/>
  <c r="FRA18" i="52"/>
  <c r="FQZ18" i="52"/>
  <c r="FQY18" i="52"/>
  <c r="FQX18" i="52"/>
  <c r="FQW18" i="52"/>
  <c r="FQV18" i="52"/>
  <c r="FQU18" i="52"/>
  <c r="FQT18" i="52"/>
  <c r="FQS18" i="52"/>
  <c r="FQR18" i="52"/>
  <c r="FQQ18" i="52"/>
  <c r="FQP18" i="52"/>
  <c r="FQO18" i="52"/>
  <c r="FQN18" i="52"/>
  <c r="FQM18" i="52"/>
  <c r="FQL18" i="52"/>
  <c r="FQK18" i="52"/>
  <c r="FQJ18" i="52"/>
  <c r="FQI18" i="52"/>
  <c r="FQH18" i="52"/>
  <c r="FQG18" i="52"/>
  <c r="FQF18" i="52"/>
  <c r="FQE18" i="52"/>
  <c r="FQD18" i="52"/>
  <c r="FQC18" i="52"/>
  <c r="FQB18" i="52"/>
  <c r="FQA18" i="52"/>
  <c r="FPZ18" i="52"/>
  <c r="FPY18" i="52"/>
  <c r="FPX18" i="52"/>
  <c r="FPW18" i="52"/>
  <c r="FPV18" i="52"/>
  <c r="FPU18" i="52"/>
  <c r="FPT18" i="52"/>
  <c r="FPS18" i="52"/>
  <c r="FPR18" i="52"/>
  <c r="FPQ18" i="52"/>
  <c r="FPP18" i="52"/>
  <c r="FPO18" i="52"/>
  <c r="FPN18" i="52"/>
  <c r="FPM18" i="52"/>
  <c r="FPL18" i="52"/>
  <c r="FPK18" i="52"/>
  <c r="FPJ18" i="52"/>
  <c r="FPI18" i="52"/>
  <c r="FPH18" i="52"/>
  <c r="FPG18" i="52"/>
  <c r="FPF18" i="52"/>
  <c r="FPE18" i="52"/>
  <c r="FPD18" i="52"/>
  <c r="FPC18" i="52"/>
  <c r="FPB18" i="52"/>
  <c r="FPA18" i="52"/>
  <c r="FOZ18" i="52"/>
  <c r="FOY18" i="52"/>
  <c r="FOX18" i="52"/>
  <c r="FOW18" i="52"/>
  <c r="FOV18" i="52"/>
  <c r="FOU18" i="52"/>
  <c r="FOT18" i="52"/>
  <c r="FOS18" i="52"/>
  <c r="FOR18" i="52"/>
  <c r="FOQ18" i="52"/>
  <c r="FOP18" i="52"/>
  <c r="FOO18" i="52"/>
  <c r="FON18" i="52"/>
  <c r="FOM18" i="52"/>
  <c r="FOL18" i="52"/>
  <c r="FOK18" i="52"/>
  <c r="FOJ18" i="52"/>
  <c r="FOI18" i="52"/>
  <c r="FOH18" i="52"/>
  <c r="FOG18" i="52"/>
  <c r="FOF18" i="52"/>
  <c r="FOE18" i="52"/>
  <c r="FOD18" i="52"/>
  <c r="FOC18" i="52"/>
  <c r="FOB18" i="52"/>
  <c r="FOA18" i="52"/>
  <c r="FNZ18" i="52"/>
  <c r="FNY18" i="52"/>
  <c r="FNX18" i="52"/>
  <c r="FNW18" i="52"/>
  <c r="FNV18" i="52"/>
  <c r="FNU18" i="52"/>
  <c r="FNT18" i="52"/>
  <c r="FNS18" i="52"/>
  <c r="FNR18" i="52"/>
  <c r="FNQ18" i="52"/>
  <c r="FNP18" i="52"/>
  <c r="FNO18" i="52"/>
  <c r="FNN18" i="52"/>
  <c r="FNM18" i="52"/>
  <c r="FNL18" i="52"/>
  <c r="FNK18" i="52"/>
  <c r="FNJ18" i="52"/>
  <c r="FNI18" i="52"/>
  <c r="FNH18" i="52"/>
  <c r="FNG18" i="52"/>
  <c r="FNF18" i="52"/>
  <c r="FNE18" i="52"/>
  <c r="FND18" i="52"/>
  <c r="FNC18" i="52"/>
  <c r="FNB18" i="52"/>
  <c r="FNA18" i="52"/>
  <c r="FMZ18" i="52"/>
  <c r="FMY18" i="52"/>
  <c r="FMX18" i="52"/>
  <c r="FMW18" i="52"/>
  <c r="FMV18" i="52"/>
  <c r="FMU18" i="52"/>
  <c r="FMT18" i="52"/>
  <c r="FMS18" i="52"/>
  <c r="FMR18" i="52"/>
  <c r="FMQ18" i="52"/>
  <c r="FMP18" i="52"/>
  <c r="FMO18" i="52"/>
  <c r="FMN18" i="52"/>
  <c r="FMM18" i="52"/>
  <c r="FML18" i="52"/>
  <c r="FMK18" i="52"/>
  <c r="FMJ18" i="52"/>
  <c r="FMI18" i="52"/>
  <c r="FMH18" i="52"/>
  <c r="FMG18" i="52"/>
  <c r="FMF18" i="52"/>
  <c r="FME18" i="52"/>
  <c r="FMD18" i="52"/>
  <c r="FMC18" i="52"/>
  <c r="FMB18" i="52"/>
  <c r="FMA18" i="52"/>
  <c r="FLZ18" i="52"/>
  <c r="FLY18" i="52"/>
  <c r="FLX18" i="52"/>
  <c r="FLW18" i="52"/>
  <c r="FLV18" i="52"/>
  <c r="FLU18" i="52"/>
  <c r="FLT18" i="52"/>
  <c r="FLS18" i="52"/>
  <c r="FLR18" i="52"/>
  <c r="FLQ18" i="52"/>
  <c r="FLP18" i="52"/>
  <c r="FLO18" i="52"/>
  <c r="FLN18" i="52"/>
  <c r="FLM18" i="52"/>
  <c r="FLL18" i="52"/>
  <c r="FLK18" i="52"/>
  <c r="FLJ18" i="52"/>
  <c r="FLI18" i="52"/>
  <c r="FLH18" i="52"/>
  <c r="FLG18" i="52"/>
  <c r="FLF18" i="52"/>
  <c r="FLE18" i="52"/>
  <c r="FLD18" i="52"/>
  <c r="FLC18" i="52"/>
  <c r="FLB18" i="52"/>
  <c r="FLA18" i="52"/>
  <c r="FKZ18" i="52"/>
  <c r="FKY18" i="52"/>
  <c r="FKX18" i="52"/>
  <c r="FKW18" i="52"/>
  <c r="FKV18" i="52"/>
  <c r="FKU18" i="52"/>
  <c r="FKT18" i="52"/>
  <c r="FKS18" i="52"/>
  <c r="FKR18" i="52"/>
  <c r="FKQ18" i="52"/>
  <c r="FKP18" i="52"/>
  <c r="FKO18" i="52"/>
  <c r="FKN18" i="52"/>
  <c r="FKM18" i="52"/>
  <c r="FKL18" i="52"/>
  <c r="FKK18" i="52"/>
  <c r="FKJ18" i="52"/>
  <c r="FKI18" i="52"/>
  <c r="FKH18" i="52"/>
  <c r="FKG18" i="52"/>
  <c r="FKF18" i="52"/>
  <c r="FKE18" i="52"/>
  <c r="FKD18" i="52"/>
  <c r="FKC18" i="52"/>
  <c r="FKB18" i="52"/>
  <c r="FKA18" i="52"/>
  <c r="FJZ18" i="52"/>
  <c r="FJY18" i="52"/>
  <c r="FJX18" i="52"/>
  <c r="FJW18" i="52"/>
  <c r="FJV18" i="52"/>
  <c r="FJU18" i="52"/>
  <c r="FJT18" i="52"/>
  <c r="FJS18" i="52"/>
  <c r="FJR18" i="52"/>
  <c r="FJQ18" i="52"/>
  <c r="FJP18" i="52"/>
  <c r="FJO18" i="52"/>
  <c r="FJN18" i="52"/>
  <c r="FJM18" i="52"/>
  <c r="FJL18" i="52"/>
  <c r="FJK18" i="52"/>
  <c r="FJJ18" i="52"/>
  <c r="FJI18" i="52"/>
  <c r="FJH18" i="52"/>
  <c r="FJG18" i="52"/>
  <c r="FJF18" i="52"/>
  <c r="FJE18" i="52"/>
  <c r="FJD18" i="52"/>
  <c r="FJC18" i="52"/>
  <c r="FJB18" i="52"/>
  <c r="FJA18" i="52"/>
  <c r="FIZ18" i="52"/>
  <c r="FIY18" i="52"/>
  <c r="FIX18" i="52"/>
  <c r="FIW18" i="52"/>
  <c r="FIV18" i="52"/>
  <c r="FIU18" i="52"/>
  <c r="FIT18" i="52"/>
  <c r="FIS18" i="52"/>
  <c r="FIR18" i="52"/>
  <c r="FIQ18" i="52"/>
  <c r="FIP18" i="52"/>
  <c r="FIO18" i="52"/>
  <c r="FIN18" i="52"/>
  <c r="FIM18" i="52"/>
  <c r="FIL18" i="52"/>
  <c r="FIK18" i="52"/>
  <c r="FIJ18" i="52"/>
  <c r="FII18" i="52"/>
  <c r="FIH18" i="52"/>
  <c r="FIG18" i="52"/>
  <c r="FIF18" i="52"/>
  <c r="FIE18" i="52"/>
  <c r="FID18" i="52"/>
  <c r="FIC18" i="52"/>
  <c r="FIB18" i="52"/>
  <c r="FIA18" i="52"/>
  <c r="FHZ18" i="52"/>
  <c r="FHY18" i="52"/>
  <c r="FHX18" i="52"/>
  <c r="FHW18" i="52"/>
  <c r="FHV18" i="52"/>
  <c r="FHU18" i="52"/>
  <c r="FHT18" i="52"/>
  <c r="FHS18" i="52"/>
  <c r="FHR18" i="52"/>
  <c r="FHQ18" i="52"/>
  <c r="FHP18" i="52"/>
  <c r="FHO18" i="52"/>
  <c r="FHN18" i="52"/>
  <c r="FHM18" i="52"/>
  <c r="FHL18" i="52"/>
  <c r="FHK18" i="52"/>
  <c r="FHJ18" i="52"/>
  <c r="FHI18" i="52"/>
  <c r="FHH18" i="52"/>
  <c r="FHG18" i="52"/>
  <c r="FHF18" i="52"/>
  <c r="FHE18" i="52"/>
  <c r="FHD18" i="52"/>
  <c r="FHC18" i="52"/>
  <c r="FHB18" i="52"/>
  <c r="FHA18" i="52"/>
  <c r="FGZ18" i="52"/>
  <c r="FGY18" i="52"/>
  <c r="FGX18" i="52"/>
  <c r="FGW18" i="52"/>
  <c r="FGV18" i="52"/>
  <c r="FGU18" i="52"/>
  <c r="FGT18" i="52"/>
  <c r="FGS18" i="52"/>
  <c r="FGR18" i="52"/>
  <c r="FGQ18" i="52"/>
  <c r="FGP18" i="52"/>
  <c r="FGO18" i="52"/>
  <c r="FGN18" i="52"/>
  <c r="FGM18" i="52"/>
  <c r="FGL18" i="52"/>
  <c r="FGK18" i="52"/>
  <c r="FGJ18" i="52"/>
  <c r="FGI18" i="52"/>
  <c r="FGH18" i="52"/>
  <c r="FGG18" i="52"/>
  <c r="FGF18" i="52"/>
  <c r="FGE18" i="52"/>
  <c r="FGD18" i="52"/>
  <c r="FGC18" i="52"/>
  <c r="FGB18" i="52"/>
  <c r="FGA18" i="52"/>
  <c r="FFZ18" i="52"/>
  <c r="FFY18" i="52"/>
  <c r="FFX18" i="52"/>
  <c r="FFW18" i="52"/>
  <c r="FFV18" i="52"/>
  <c r="FFU18" i="52"/>
  <c r="FFT18" i="52"/>
  <c r="FFS18" i="52"/>
  <c r="FFR18" i="52"/>
  <c r="FFQ18" i="52"/>
  <c r="FFP18" i="52"/>
  <c r="FFO18" i="52"/>
  <c r="FFN18" i="52"/>
  <c r="FFM18" i="52"/>
  <c r="FFL18" i="52"/>
  <c r="FFK18" i="52"/>
  <c r="FFJ18" i="52"/>
  <c r="FFI18" i="52"/>
  <c r="FFH18" i="52"/>
  <c r="FFG18" i="52"/>
  <c r="FFF18" i="52"/>
  <c r="FFE18" i="52"/>
  <c r="FFD18" i="52"/>
  <c r="FFC18" i="52"/>
  <c r="FFB18" i="52"/>
  <c r="FFA18" i="52"/>
  <c r="FEZ18" i="52"/>
  <c r="FEY18" i="52"/>
  <c r="FEX18" i="52"/>
  <c r="FEW18" i="52"/>
  <c r="FEV18" i="52"/>
  <c r="FEU18" i="52"/>
  <c r="FET18" i="52"/>
  <c r="FES18" i="52"/>
  <c r="FER18" i="52"/>
  <c r="FEQ18" i="52"/>
  <c r="FEP18" i="52"/>
  <c r="FEO18" i="52"/>
  <c r="FEN18" i="52"/>
  <c r="FEM18" i="52"/>
  <c r="FEL18" i="52"/>
  <c r="FEK18" i="52"/>
  <c r="FEJ18" i="52"/>
  <c r="FEI18" i="52"/>
  <c r="FEH18" i="52"/>
  <c r="FEG18" i="52"/>
  <c r="FEF18" i="52"/>
  <c r="FEE18" i="52"/>
  <c r="FED18" i="52"/>
  <c r="FEC18" i="52"/>
  <c r="FEB18" i="52"/>
  <c r="FEA18" i="52"/>
  <c r="FDZ18" i="52"/>
  <c r="FDY18" i="52"/>
  <c r="FDX18" i="52"/>
  <c r="FDW18" i="52"/>
  <c r="FDV18" i="52"/>
  <c r="FDU18" i="52"/>
  <c r="FDT18" i="52"/>
  <c r="FDS18" i="52"/>
  <c r="FDR18" i="52"/>
  <c r="FDQ18" i="52"/>
  <c r="FDP18" i="52"/>
  <c r="FDO18" i="52"/>
  <c r="FDN18" i="52"/>
  <c r="FDM18" i="52"/>
  <c r="FDL18" i="52"/>
  <c r="FDK18" i="52"/>
  <c r="FDJ18" i="52"/>
  <c r="FDI18" i="52"/>
  <c r="FDH18" i="52"/>
  <c r="FDG18" i="52"/>
  <c r="FDF18" i="52"/>
  <c r="FDE18" i="52"/>
  <c r="FDD18" i="52"/>
  <c r="FDC18" i="52"/>
  <c r="FDB18" i="52"/>
  <c r="FDA18" i="52"/>
  <c r="FCZ18" i="52"/>
  <c r="FCY18" i="52"/>
  <c r="FCX18" i="52"/>
  <c r="FCW18" i="52"/>
  <c r="FCV18" i="52"/>
  <c r="FCU18" i="52"/>
  <c r="FCT18" i="52"/>
  <c r="FCS18" i="52"/>
  <c r="FCR18" i="52"/>
  <c r="FCQ18" i="52"/>
  <c r="FCP18" i="52"/>
  <c r="FCO18" i="52"/>
  <c r="FCN18" i="52"/>
  <c r="FCM18" i="52"/>
  <c r="FCL18" i="52"/>
  <c r="FCK18" i="52"/>
  <c r="FCJ18" i="52"/>
  <c r="FCI18" i="52"/>
  <c r="FCH18" i="52"/>
  <c r="FCG18" i="52"/>
  <c r="FCF18" i="52"/>
  <c r="FCE18" i="52"/>
  <c r="FCD18" i="52"/>
  <c r="FCC18" i="52"/>
  <c r="FCB18" i="52"/>
  <c r="FCA18" i="52"/>
  <c r="FBZ18" i="52"/>
  <c r="FBY18" i="52"/>
  <c r="FBX18" i="52"/>
  <c r="FBW18" i="52"/>
  <c r="FBV18" i="52"/>
  <c r="FBU18" i="52"/>
  <c r="FBT18" i="52"/>
  <c r="FBS18" i="52"/>
  <c r="FBR18" i="52"/>
  <c r="FBQ18" i="52"/>
  <c r="FBP18" i="52"/>
  <c r="FBO18" i="52"/>
  <c r="FBN18" i="52"/>
  <c r="FBM18" i="52"/>
  <c r="FBL18" i="52"/>
  <c r="FBK18" i="52"/>
  <c r="FBJ18" i="52"/>
  <c r="FBI18" i="52"/>
  <c r="FBH18" i="52"/>
  <c r="FBG18" i="52"/>
  <c r="FBF18" i="52"/>
  <c r="FBE18" i="52"/>
  <c r="FBD18" i="52"/>
  <c r="FBC18" i="52"/>
  <c r="FBB18" i="52"/>
  <c r="FBA18" i="52"/>
  <c r="FAZ18" i="52"/>
  <c r="FAY18" i="52"/>
  <c r="FAX18" i="52"/>
  <c r="FAW18" i="52"/>
  <c r="FAV18" i="52"/>
  <c r="FAU18" i="52"/>
  <c r="FAT18" i="52"/>
  <c r="FAS18" i="52"/>
  <c r="FAR18" i="52"/>
  <c r="FAQ18" i="52"/>
  <c r="FAP18" i="52"/>
  <c r="FAO18" i="52"/>
  <c r="FAN18" i="52"/>
  <c r="FAM18" i="52"/>
  <c r="FAL18" i="52"/>
  <c r="FAK18" i="52"/>
  <c r="FAJ18" i="52"/>
  <c r="FAI18" i="52"/>
  <c r="FAH18" i="52"/>
  <c r="FAG18" i="52"/>
  <c r="FAF18" i="52"/>
  <c r="FAE18" i="52"/>
  <c r="FAD18" i="52"/>
  <c r="FAC18" i="52"/>
  <c r="FAB18" i="52"/>
  <c r="FAA18" i="52"/>
  <c r="EZZ18" i="52"/>
  <c r="EZY18" i="52"/>
  <c r="EZX18" i="52"/>
  <c r="EZW18" i="52"/>
  <c r="EZV18" i="52"/>
  <c r="EZU18" i="52"/>
  <c r="EZT18" i="52"/>
  <c r="EZS18" i="52"/>
  <c r="EZR18" i="52"/>
  <c r="EZQ18" i="52"/>
  <c r="EZP18" i="52"/>
  <c r="EZO18" i="52"/>
  <c r="EZN18" i="52"/>
  <c r="EZM18" i="52"/>
  <c r="EZL18" i="52"/>
  <c r="EZK18" i="52"/>
  <c r="EZJ18" i="52"/>
  <c r="EZI18" i="52"/>
  <c r="EZH18" i="52"/>
  <c r="EZG18" i="52"/>
  <c r="EZF18" i="52"/>
  <c r="EZE18" i="52"/>
  <c r="EZD18" i="52"/>
  <c r="EZC18" i="52"/>
  <c r="EZB18" i="52"/>
  <c r="EZA18" i="52"/>
  <c r="EYZ18" i="52"/>
  <c r="EYY18" i="52"/>
  <c r="EYX18" i="52"/>
  <c r="EYW18" i="52"/>
  <c r="EYV18" i="52"/>
  <c r="EYU18" i="52"/>
  <c r="EYT18" i="52"/>
  <c r="EYS18" i="52"/>
  <c r="EYR18" i="52"/>
  <c r="EYQ18" i="52"/>
  <c r="EYP18" i="52"/>
  <c r="EYO18" i="52"/>
  <c r="EYN18" i="52"/>
  <c r="EYM18" i="52"/>
  <c r="EYL18" i="52"/>
  <c r="EYK18" i="52"/>
  <c r="EYJ18" i="52"/>
  <c r="EYI18" i="52"/>
  <c r="EYH18" i="52"/>
  <c r="EYG18" i="52"/>
  <c r="EYF18" i="52"/>
  <c r="EYE18" i="52"/>
  <c r="EYD18" i="52"/>
  <c r="EYC18" i="52"/>
  <c r="EYB18" i="52"/>
  <c r="EYA18" i="52"/>
  <c r="EXZ18" i="52"/>
  <c r="EXY18" i="52"/>
  <c r="EXX18" i="52"/>
  <c r="EXW18" i="52"/>
  <c r="EXV18" i="52"/>
  <c r="EXU18" i="52"/>
  <c r="EXT18" i="52"/>
  <c r="EXS18" i="52"/>
  <c r="EXR18" i="52"/>
  <c r="EXQ18" i="52"/>
  <c r="EXP18" i="52"/>
  <c r="EXO18" i="52"/>
  <c r="EXN18" i="52"/>
  <c r="EXM18" i="52"/>
  <c r="EXL18" i="52"/>
  <c r="EXK18" i="52"/>
  <c r="EXJ18" i="52"/>
  <c r="EXI18" i="52"/>
  <c r="EXH18" i="52"/>
  <c r="EXG18" i="52"/>
  <c r="EXF18" i="52"/>
  <c r="EXE18" i="52"/>
  <c r="EXD18" i="52"/>
  <c r="EXC18" i="52"/>
  <c r="EXB18" i="52"/>
  <c r="EXA18" i="52"/>
  <c r="EWZ18" i="52"/>
  <c r="EWY18" i="52"/>
  <c r="EWX18" i="52"/>
  <c r="EWW18" i="52"/>
  <c r="EWV18" i="52"/>
  <c r="EWU18" i="52"/>
  <c r="EWT18" i="52"/>
  <c r="EWS18" i="52"/>
  <c r="EWR18" i="52"/>
  <c r="EWQ18" i="52"/>
  <c r="EWP18" i="52"/>
  <c r="EWO18" i="52"/>
  <c r="EWN18" i="52"/>
  <c r="EWM18" i="52"/>
  <c r="EWL18" i="52"/>
  <c r="EWK18" i="52"/>
  <c r="EWJ18" i="52"/>
  <c r="EWI18" i="52"/>
  <c r="EWH18" i="52"/>
  <c r="EWG18" i="52"/>
  <c r="EWF18" i="52"/>
  <c r="EWE18" i="52"/>
  <c r="EWD18" i="52"/>
  <c r="EWC18" i="52"/>
  <c r="EWB18" i="52"/>
  <c r="EWA18" i="52"/>
  <c r="EVZ18" i="52"/>
  <c r="EVY18" i="52"/>
  <c r="EVX18" i="52"/>
  <c r="EVW18" i="52"/>
  <c r="EVV18" i="52"/>
  <c r="EVU18" i="52"/>
  <c r="EVT18" i="52"/>
  <c r="EVS18" i="52"/>
  <c r="EVR18" i="52"/>
  <c r="EVQ18" i="52"/>
  <c r="EVP18" i="52"/>
  <c r="EVO18" i="52"/>
  <c r="EVN18" i="52"/>
  <c r="EVM18" i="52"/>
  <c r="EVL18" i="52"/>
  <c r="EVK18" i="52"/>
  <c r="EVJ18" i="52"/>
  <c r="EVI18" i="52"/>
  <c r="EVH18" i="52"/>
  <c r="EVG18" i="52"/>
  <c r="EVF18" i="52"/>
  <c r="EVE18" i="52"/>
  <c r="EVD18" i="52"/>
  <c r="EVC18" i="52"/>
  <c r="EVB18" i="52"/>
  <c r="EVA18" i="52"/>
  <c r="EUZ18" i="52"/>
  <c r="EUY18" i="52"/>
  <c r="EUX18" i="52"/>
  <c r="EUW18" i="52"/>
  <c r="EUV18" i="52"/>
  <c r="EUU18" i="52"/>
  <c r="EUT18" i="52"/>
  <c r="EUS18" i="52"/>
  <c r="EUR18" i="52"/>
  <c r="EUQ18" i="52"/>
  <c r="EUP18" i="52"/>
  <c r="EUO18" i="52"/>
  <c r="EUN18" i="52"/>
  <c r="EUM18" i="52"/>
  <c r="EUL18" i="52"/>
  <c r="EUK18" i="52"/>
  <c r="EUJ18" i="52"/>
  <c r="EUI18" i="52"/>
  <c r="EUH18" i="52"/>
  <c r="EUG18" i="52"/>
  <c r="EUF18" i="52"/>
  <c r="EUE18" i="52"/>
  <c r="EUD18" i="52"/>
  <c r="EUC18" i="52"/>
  <c r="EUB18" i="52"/>
  <c r="EUA18" i="52"/>
  <c r="ETZ18" i="52"/>
  <c r="ETY18" i="52"/>
  <c r="ETX18" i="52"/>
  <c r="ETW18" i="52"/>
  <c r="ETV18" i="52"/>
  <c r="ETU18" i="52"/>
  <c r="ETT18" i="52"/>
  <c r="ETS18" i="52"/>
  <c r="ETR18" i="52"/>
  <c r="ETQ18" i="52"/>
  <c r="ETP18" i="52"/>
  <c r="ETO18" i="52"/>
  <c r="ETN18" i="52"/>
  <c r="ETM18" i="52"/>
  <c r="ETL18" i="52"/>
  <c r="ETK18" i="52"/>
  <c r="ETJ18" i="52"/>
  <c r="ETI18" i="52"/>
  <c r="ETH18" i="52"/>
  <c r="ETG18" i="52"/>
  <c r="ETF18" i="52"/>
  <c r="ETE18" i="52"/>
  <c r="ETD18" i="52"/>
  <c r="ETC18" i="52"/>
  <c r="ETB18" i="52"/>
  <c r="ETA18" i="52"/>
  <c r="ESZ18" i="52"/>
  <c r="ESY18" i="52"/>
  <c r="ESX18" i="52"/>
  <c r="ESW18" i="52"/>
  <c r="ESV18" i="52"/>
  <c r="ESU18" i="52"/>
  <c r="EST18" i="52"/>
  <c r="ESS18" i="52"/>
  <c r="ESR18" i="52"/>
  <c r="ESQ18" i="52"/>
  <c r="ESP18" i="52"/>
  <c r="ESO18" i="52"/>
  <c r="ESN18" i="52"/>
  <c r="ESM18" i="52"/>
  <c r="ESL18" i="52"/>
  <c r="ESK18" i="52"/>
  <c r="ESJ18" i="52"/>
  <c r="ESI18" i="52"/>
  <c r="ESH18" i="52"/>
  <c r="ESG18" i="52"/>
  <c r="ESF18" i="52"/>
  <c r="ESE18" i="52"/>
  <c r="ESD18" i="52"/>
  <c r="ESC18" i="52"/>
  <c r="ESB18" i="52"/>
  <c r="ESA18" i="52"/>
  <c r="ERZ18" i="52"/>
  <c r="ERY18" i="52"/>
  <c r="ERX18" i="52"/>
  <c r="ERW18" i="52"/>
  <c r="ERV18" i="52"/>
  <c r="ERU18" i="52"/>
  <c r="ERT18" i="52"/>
  <c r="ERS18" i="52"/>
  <c r="ERR18" i="52"/>
  <c r="ERQ18" i="52"/>
  <c r="ERP18" i="52"/>
  <c r="ERO18" i="52"/>
  <c r="ERN18" i="52"/>
  <c r="ERM18" i="52"/>
  <c r="ERL18" i="52"/>
  <c r="ERK18" i="52"/>
  <c r="ERJ18" i="52"/>
  <c r="ERI18" i="52"/>
  <c r="ERH18" i="52"/>
  <c r="ERG18" i="52"/>
  <c r="ERF18" i="52"/>
  <c r="ERE18" i="52"/>
  <c r="ERD18" i="52"/>
  <c r="ERC18" i="52"/>
  <c r="ERB18" i="52"/>
  <c r="ERA18" i="52"/>
  <c r="EQZ18" i="52"/>
  <c r="EQY18" i="52"/>
  <c r="EQX18" i="52"/>
  <c r="EQW18" i="52"/>
  <c r="EQV18" i="52"/>
  <c r="EQU18" i="52"/>
  <c r="EQT18" i="52"/>
  <c r="EQS18" i="52"/>
  <c r="EQR18" i="52"/>
  <c r="EQQ18" i="52"/>
  <c r="EQP18" i="52"/>
  <c r="EQO18" i="52"/>
  <c r="EQN18" i="52"/>
  <c r="EQM18" i="52"/>
  <c r="EQL18" i="52"/>
  <c r="EQK18" i="52"/>
  <c r="EQJ18" i="52"/>
  <c r="EQI18" i="52"/>
  <c r="EQH18" i="52"/>
  <c r="EQG18" i="52"/>
  <c r="EQF18" i="52"/>
  <c r="EQE18" i="52"/>
  <c r="EQD18" i="52"/>
  <c r="EQC18" i="52"/>
  <c r="EQB18" i="52"/>
  <c r="EQA18" i="52"/>
  <c r="EPZ18" i="52"/>
  <c r="EPY18" i="52"/>
  <c r="EPX18" i="52"/>
  <c r="EPW18" i="52"/>
  <c r="EPV18" i="52"/>
  <c r="EPU18" i="52"/>
  <c r="EPT18" i="52"/>
  <c r="EPS18" i="52"/>
  <c r="EPR18" i="52"/>
  <c r="EPQ18" i="52"/>
  <c r="EPP18" i="52"/>
  <c r="EPO18" i="52"/>
  <c r="EPN18" i="52"/>
  <c r="EPM18" i="52"/>
  <c r="EPL18" i="52"/>
  <c r="EPK18" i="52"/>
  <c r="EPJ18" i="52"/>
  <c r="EPI18" i="52"/>
  <c r="EPH18" i="52"/>
  <c r="EPG18" i="52"/>
  <c r="EPF18" i="52"/>
  <c r="EPE18" i="52"/>
  <c r="EPD18" i="52"/>
  <c r="EPC18" i="52"/>
  <c r="EPB18" i="52"/>
  <c r="EPA18" i="52"/>
  <c r="EOZ18" i="52"/>
  <c r="EOY18" i="52"/>
  <c r="EOX18" i="52"/>
  <c r="EOW18" i="52"/>
  <c r="EOV18" i="52"/>
  <c r="EOU18" i="52"/>
  <c r="EOT18" i="52"/>
  <c r="EOS18" i="52"/>
  <c r="EOR18" i="52"/>
  <c r="EOQ18" i="52"/>
  <c r="EOP18" i="52"/>
  <c r="EOO18" i="52"/>
  <c r="EON18" i="52"/>
  <c r="EOM18" i="52"/>
  <c r="EOL18" i="52"/>
  <c r="EOK18" i="52"/>
  <c r="EOJ18" i="52"/>
  <c r="EOI18" i="52"/>
  <c r="EOH18" i="52"/>
  <c r="EOG18" i="52"/>
  <c r="EOF18" i="52"/>
  <c r="EOE18" i="52"/>
  <c r="EOD18" i="52"/>
  <c r="EOC18" i="52"/>
  <c r="EOB18" i="52"/>
  <c r="EOA18" i="52"/>
  <c r="ENZ18" i="52"/>
  <c r="ENY18" i="52"/>
  <c r="ENX18" i="52"/>
  <c r="ENW18" i="52"/>
  <c r="ENV18" i="52"/>
  <c r="ENU18" i="52"/>
  <c r="ENT18" i="52"/>
  <c r="ENS18" i="52"/>
  <c r="ENR18" i="52"/>
  <c r="ENQ18" i="52"/>
  <c r="ENP18" i="52"/>
  <c r="ENO18" i="52"/>
  <c r="ENN18" i="52"/>
  <c r="ENM18" i="52"/>
  <c r="ENL18" i="52"/>
  <c r="ENK18" i="52"/>
  <c r="ENJ18" i="52"/>
  <c r="ENI18" i="52"/>
  <c r="ENH18" i="52"/>
  <c r="ENG18" i="52"/>
  <c r="ENF18" i="52"/>
  <c r="ENE18" i="52"/>
  <c r="END18" i="52"/>
  <c r="ENC18" i="52"/>
  <c r="ENB18" i="52"/>
  <c r="ENA18" i="52"/>
  <c r="EMZ18" i="52"/>
  <c r="EMY18" i="52"/>
  <c r="EMX18" i="52"/>
  <c r="EMW18" i="52"/>
  <c r="EMV18" i="52"/>
  <c r="EMU18" i="52"/>
  <c r="EMT18" i="52"/>
  <c r="EMS18" i="52"/>
  <c r="EMR18" i="52"/>
  <c r="EMQ18" i="52"/>
  <c r="EMP18" i="52"/>
  <c r="EMO18" i="52"/>
  <c r="EMN18" i="52"/>
  <c r="EMM18" i="52"/>
  <c r="EML18" i="52"/>
  <c r="EMK18" i="52"/>
  <c r="EMJ18" i="52"/>
  <c r="EMI18" i="52"/>
  <c r="EMH18" i="52"/>
  <c r="EMG18" i="52"/>
  <c r="EMF18" i="52"/>
  <c r="EME18" i="52"/>
  <c r="EMD18" i="52"/>
  <c r="EMC18" i="52"/>
  <c r="EMB18" i="52"/>
  <c r="EMA18" i="52"/>
  <c r="ELZ18" i="52"/>
  <c r="ELY18" i="52"/>
  <c r="ELX18" i="52"/>
  <c r="ELW18" i="52"/>
  <c r="ELV18" i="52"/>
  <c r="ELU18" i="52"/>
  <c r="ELT18" i="52"/>
  <c r="ELS18" i="52"/>
  <c r="ELR18" i="52"/>
  <c r="ELQ18" i="52"/>
  <c r="ELP18" i="52"/>
  <c r="ELO18" i="52"/>
  <c r="ELN18" i="52"/>
  <c r="ELM18" i="52"/>
  <c r="ELL18" i="52"/>
  <c r="ELK18" i="52"/>
  <c r="ELJ18" i="52"/>
  <c r="ELI18" i="52"/>
  <c r="ELH18" i="52"/>
  <c r="ELG18" i="52"/>
  <c r="ELF18" i="52"/>
  <c r="ELE18" i="52"/>
  <c r="ELD18" i="52"/>
  <c r="ELC18" i="52"/>
  <c r="ELB18" i="52"/>
  <c r="ELA18" i="52"/>
  <c r="EKZ18" i="52"/>
  <c r="EKY18" i="52"/>
  <c r="EKX18" i="52"/>
  <c r="EKW18" i="52"/>
  <c r="EKV18" i="52"/>
  <c r="EKU18" i="52"/>
  <c r="EKT18" i="52"/>
  <c r="EKS18" i="52"/>
  <c r="EKR18" i="52"/>
  <c r="EKQ18" i="52"/>
  <c r="EKP18" i="52"/>
  <c r="EKO18" i="52"/>
  <c r="EKN18" i="52"/>
  <c r="EKM18" i="52"/>
  <c r="EKL18" i="52"/>
  <c r="EKK18" i="52"/>
  <c r="EKJ18" i="52"/>
  <c r="EKI18" i="52"/>
  <c r="EKH18" i="52"/>
  <c r="EKG18" i="52"/>
  <c r="EKF18" i="52"/>
  <c r="EKE18" i="52"/>
  <c r="EKD18" i="52"/>
  <c r="EKC18" i="52"/>
  <c r="EKB18" i="52"/>
  <c r="EKA18" i="52"/>
  <c r="EJZ18" i="52"/>
  <c r="EJY18" i="52"/>
  <c r="EJX18" i="52"/>
  <c r="EJW18" i="52"/>
  <c r="EJV18" i="52"/>
  <c r="EJU18" i="52"/>
  <c r="EJT18" i="52"/>
  <c r="EJS18" i="52"/>
  <c r="EJR18" i="52"/>
  <c r="EJQ18" i="52"/>
  <c r="EJP18" i="52"/>
  <c r="EJO18" i="52"/>
  <c r="EJN18" i="52"/>
  <c r="EJM18" i="52"/>
  <c r="EJL18" i="52"/>
  <c r="EJK18" i="52"/>
  <c r="EJJ18" i="52"/>
  <c r="EJI18" i="52"/>
  <c r="EJH18" i="52"/>
  <c r="EJG18" i="52"/>
  <c r="EJF18" i="52"/>
  <c r="EJE18" i="52"/>
  <c r="EJD18" i="52"/>
  <c r="EJC18" i="52"/>
  <c r="EJB18" i="52"/>
  <c r="EJA18" i="52"/>
  <c r="EIZ18" i="52"/>
  <c r="EIY18" i="52"/>
  <c r="EIX18" i="52"/>
  <c r="EIW18" i="52"/>
  <c r="EIV18" i="52"/>
  <c r="EIU18" i="52"/>
  <c r="EIT18" i="52"/>
  <c r="EIS18" i="52"/>
  <c r="EIR18" i="52"/>
  <c r="EIQ18" i="52"/>
  <c r="EIP18" i="52"/>
  <c r="EIO18" i="52"/>
  <c r="EIN18" i="52"/>
  <c r="EIM18" i="52"/>
  <c r="EIL18" i="52"/>
  <c r="EIK18" i="52"/>
  <c r="EIJ18" i="52"/>
  <c r="EII18" i="52"/>
  <c r="EIH18" i="52"/>
  <c r="EIG18" i="52"/>
  <c r="EIF18" i="52"/>
  <c r="EIE18" i="52"/>
  <c r="EID18" i="52"/>
  <c r="EIC18" i="52"/>
  <c r="EIB18" i="52"/>
  <c r="EIA18" i="52"/>
  <c r="EHZ18" i="52"/>
  <c r="EHY18" i="52"/>
  <c r="EHX18" i="52"/>
  <c r="EHW18" i="52"/>
  <c r="EHV18" i="52"/>
  <c r="EHU18" i="52"/>
  <c r="EHT18" i="52"/>
  <c r="EHS18" i="52"/>
  <c r="EHR18" i="52"/>
  <c r="EHQ18" i="52"/>
  <c r="EHP18" i="52"/>
  <c r="EHO18" i="52"/>
  <c r="EHN18" i="52"/>
  <c r="EHM18" i="52"/>
  <c r="EHL18" i="52"/>
  <c r="EHK18" i="52"/>
  <c r="EHJ18" i="52"/>
  <c r="EHI18" i="52"/>
  <c r="EHH18" i="52"/>
  <c r="EHG18" i="52"/>
  <c r="EHF18" i="52"/>
  <c r="EHE18" i="52"/>
  <c r="EHD18" i="52"/>
  <c r="EHC18" i="52"/>
  <c r="EHB18" i="52"/>
  <c r="EHA18" i="52"/>
  <c r="EGZ18" i="52"/>
  <c r="EGY18" i="52"/>
  <c r="EGX18" i="52"/>
  <c r="EGW18" i="52"/>
  <c r="EGV18" i="52"/>
  <c r="EGU18" i="52"/>
  <c r="EGT18" i="52"/>
  <c r="EGS18" i="52"/>
  <c r="EGR18" i="52"/>
  <c r="EGQ18" i="52"/>
  <c r="EGP18" i="52"/>
  <c r="EGO18" i="52"/>
  <c r="EGN18" i="52"/>
  <c r="EGM18" i="52"/>
  <c r="EGL18" i="52"/>
  <c r="EGK18" i="52"/>
  <c r="EGJ18" i="52"/>
  <c r="EGI18" i="52"/>
  <c r="EGH18" i="52"/>
  <c r="EGG18" i="52"/>
  <c r="EGF18" i="52"/>
  <c r="EGE18" i="52"/>
  <c r="EGD18" i="52"/>
  <c r="EGC18" i="52"/>
  <c r="EGB18" i="52"/>
  <c r="EGA18" i="52"/>
  <c r="EFZ18" i="52"/>
  <c r="EFY18" i="52"/>
  <c r="EFX18" i="52"/>
  <c r="EFW18" i="52"/>
  <c r="EFV18" i="52"/>
  <c r="EFU18" i="52"/>
  <c r="EFT18" i="52"/>
  <c r="EFS18" i="52"/>
  <c r="EFR18" i="52"/>
  <c r="EFQ18" i="52"/>
  <c r="EFP18" i="52"/>
  <c r="EFO18" i="52"/>
  <c r="EFN18" i="52"/>
  <c r="EFM18" i="52"/>
  <c r="EFL18" i="52"/>
  <c r="EFK18" i="52"/>
  <c r="EFJ18" i="52"/>
  <c r="EFI18" i="52"/>
  <c r="EFH18" i="52"/>
  <c r="EFG18" i="52"/>
  <c r="EFF18" i="52"/>
  <c r="EFE18" i="52"/>
  <c r="EFD18" i="52"/>
  <c r="EFC18" i="52"/>
  <c r="EFB18" i="52"/>
  <c r="EFA18" i="52"/>
  <c r="EEZ18" i="52"/>
  <c r="EEY18" i="52"/>
  <c r="EEX18" i="52"/>
  <c r="EEW18" i="52"/>
  <c r="EEV18" i="52"/>
  <c r="EEU18" i="52"/>
  <c r="EET18" i="52"/>
  <c r="EES18" i="52"/>
  <c r="EER18" i="52"/>
  <c r="EEQ18" i="52"/>
  <c r="EEP18" i="52"/>
  <c r="EEO18" i="52"/>
  <c r="EEN18" i="52"/>
  <c r="EEM18" i="52"/>
  <c r="EEL18" i="52"/>
  <c r="EEK18" i="52"/>
  <c r="EEJ18" i="52"/>
  <c r="EEI18" i="52"/>
  <c r="EEH18" i="52"/>
  <c r="EEG18" i="52"/>
  <c r="EEF18" i="52"/>
  <c r="EEE18" i="52"/>
  <c r="EED18" i="52"/>
  <c r="EEC18" i="52"/>
  <c r="EEB18" i="52"/>
  <c r="EEA18" i="52"/>
  <c r="EDZ18" i="52"/>
  <c r="EDY18" i="52"/>
  <c r="EDX18" i="52"/>
  <c r="EDW18" i="52"/>
  <c r="EDV18" i="52"/>
  <c r="EDU18" i="52"/>
  <c r="EDT18" i="52"/>
  <c r="EDS18" i="52"/>
  <c r="EDR18" i="52"/>
  <c r="EDQ18" i="52"/>
  <c r="EDP18" i="52"/>
  <c r="EDO18" i="52"/>
  <c r="EDN18" i="52"/>
  <c r="EDM18" i="52"/>
  <c r="EDL18" i="52"/>
  <c r="EDK18" i="52"/>
  <c r="EDJ18" i="52"/>
  <c r="EDI18" i="52"/>
  <c r="EDH18" i="52"/>
  <c r="EDG18" i="52"/>
  <c r="EDF18" i="52"/>
  <c r="EDE18" i="52"/>
  <c r="EDD18" i="52"/>
  <c r="EDC18" i="52"/>
  <c r="EDB18" i="52"/>
  <c r="EDA18" i="52"/>
  <c r="ECZ18" i="52"/>
  <c r="ECY18" i="52"/>
  <c r="ECX18" i="52"/>
  <c r="ECW18" i="52"/>
  <c r="ECV18" i="52"/>
  <c r="ECU18" i="52"/>
  <c r="ECT18" i="52"/>
  <c r="ECS18" i="52"/>
  <c r="ECR18" i="52"/>
  <c r="ECQ18" i="52"/>
  <c r="ECP18" i="52"/>
  <c r="ECO18" i="52"/>
  <c r="ECN18" i="52"/>
  <c r="ECM18" i="52"/>
  <c r="ECL18" i="52"/>
  <c r="ECK18" i="52"/>
  <c r="ECJ18" i="52"/>
  <c r="ECI18" i="52"/>
  <c r="ECH18" i="52"/>
  <c r="ECG18" i="52"/>
  <c r="ECF18" i="52"/>
  <c r="ECE18" i="52"/>
  <c r="ECD18" i="52"/>
  <c r="ECC18" i="52"/>
  <c r="ECB18" i="52"/>
  <c r="ECA18" i="52"/>
  <c r="EBZ18" i="52"/>
  <c r="EBY18" i="52"/>
  <c r="EBX18" i="52"/>
  <c r="EBW18" i="52"/>
  <c r="EBV18" i="52"/>
  <c r="EBU18" i="52"/>
  <c r="EBT18" i="52"/>
  <c r="EBS18" i="52"/>
  <c r="EBR18" i="52"/>
  <c r="EBQ18" i="52"/>
  <c r="EBP18" i="52"/>
  <c r="EBO18" i="52"/>
  <c r="EBN18" i="52"/>
  <c r="EBM18" i="52"/>
  <c r="EBL18" i="52"/>
  <c r="EBK18" i="52"/>
  <c r="EBJ18" i="52"/>
  <c r="EBI18" i="52"/>
  <c r="EBH18" i="52"/>
  <c r="EBG18" i="52"/>
  <c r="EBF18" i="52"/>
  <c r="EBE18" i="52"/>
  <c r="EBD18" i="52"/>
  <c r="EBC18" i="52"/>
  <c r="EBB18" i="52"/>
  <c r="EBA18" i="52"/>
  <c r="EAZ18" i="52"/>
  <c r="EAY18" i="52"/>
  <c r="EAX18" i="52"/>
  <c r="EAW18" i="52"/>
  <c r="EAV18" i="52"/>
  <c r="EAU18" i="52"/>
  <c r="EAT18" i="52"/>
  <c r="EAS18" i="52"/>
  <c r="EAR18" i="52"/>
  <c r="EAQ18" i="52"/>
  <c r="EAP18" i="52"/>
  <c r="EAO18" i="52"/>
  <c r="EAN18" i="52"/>
  <c r="EAM18" i="52"/>
  <c r="EAL18" i="52"/>
  <c r="EAK18" i="52"/>
  <c r="EAJ18" i="52"/>
  <c r="EAI18" i="52"/>
  <c r="EAH18" i="52"/>
  <c r="EAG18" i="52"/>
  <c r="EAF18" i="52"/>
  <c r="EAE18" i="52"/>
  <c r="EAD18" i="52"/>
  <c r="EAC18" i="52"/>
  <c r="EAB18" i="52"/>
  <c r="EAA18" i="52"/>
  <c r="DZZ18" i="52"/>
  <c r="DZY18" i="52"/>
  <c r="DZX18" i="52"/>
  <c r="DZW18" i="52"/>
  <c r="DZV18" i="52"/>
  <c r="DZU18" i="52"/>
  <c r="DZT18" i="52"/>
  <c r="DZS18" i="52"/>
  <c r="DZR18" i="52"/>
  <c r="DZQ18" i="52"/>
  <c r="DZP18" i="52"/>
  <c r="DZO18" i="52"/>
  <c r="DZN18" i="52"/>
  <c r="DZM18" i="52"/>
  <c r="DZL18" i="52"/>
  <c r="DZK18" i="52"/>
  <c r="DZJ18" i="52"/>
  <c r="DZI18" i="52"/>
  <c r="DZH18" i="52"/>
  <c r="DZG18" i="52"/>
  <c r="DZF18" i="52"/>
  <c r="DZE18" i="52"/>
  <c r="DZD18" i="52"/>
  <c r="DZC18" i="52"/>
  <c r="DZB18" i="52"/>
  <c r="DZA18" i="52"/>
  <c r="DYZ18" i="52"/>
  <c r="DYY18" i="52"/>
  <c r="DYX18" i="52"/>
  <c r="DYW18" i="52"/>
  <c r="DYV18" i="52"/>
  <c r="DYU18" i="52"/>
  <c r="DYT18" i="52"/>
  <c r="DYS18" i="52"/>
  <c r="DYR18" i="52"/>
  <c r="DYQ18" i="52"/>
  <c r="DYP18" i="52"/>
  <c r="DYO18" i="52"/>
  <c r="DYN18" i="52"/>
  <c r="DYM18" i="52"/>
  <c r="DYL18" i="52"/>
  <c r="DYK18" i="52"/>
  <c r="DYJ18" i="52"/>
  <c r="DYI18" i="52"/>
  <c r="DYH18" i="52"/>
  <c r="DYG18" i="52"/>
  <c r="DYF18" i="52"/>
  <c r="DYE18" i="52"/>
  <c r="DYD18" i="52"/>
  <c r="DYC18" i="52"/>
  <c r="DYB18" i="52"/>
  <c r="DYA18" i="52"/>
  <c r="DXZ18" i="52"/>
  <c r="DXY18" i="52"/>
  <c r="DXX18" i="52"/>
  <c r="DXW18" i="52"/>
  <c r="DXV18" i="52"/>
  <c r="DXU18" i="52"/>
  <c r="DXT18" i="52"/>
  <c r="DXS18" i="52"/>
  <c r="DXR18" i="52"/>
  <c r="DXQ18" i="52"/>
  <c r="DXP18" i="52"/>
  <c r="DXO18" i="52"/>
  <c r="DXN18" i="52"/>
  <c r="DXM18" i="52"/>
  <c r="DXL18" i="52"/>
  <c r="DXK18" i="52"/>
  <c r="DXJ18" i="52"/>
  <c r="DXI18" i="52"/>
  <c r="DXH18" i="52"/>
  <c r="DXG18" i="52"/>
  <c r="DXF18" i="52"/>
  <c r="DXE18" i="52"/>
  <c r="DXD18" i="52"/>
  <c r="DXC18" i="52"/>
  <c r="DXB18" i="52"/>
  <c r="DXA18" i="52"/>
  <c r="DWZ18" i="52"/>
  <c r="DWY18" i="52"/>
  <c r="DWX18" i="52"/>
  <c r="DWW18" i="52"/>
  <c r="DWV18" i="52"/>
  <c r="DWU18" i="52"/>
  <c r="DWT18" i="52"/>
  <c r="DWS18" i="52"/>
  <c r="DWR18" i="52"/>
  <c r="DWQ18" i="52"/>
  <c r="DWP18" i="52"/>
  <c r="DWO18" i="52"/>
  <c r="DWN18" i="52"/>
  <c r="DWM18" i="52"/>
  <c r="DWL18" i="52"/>
  <c r="DWK18" i="52"/>
  <c r="DWJ18" i="52"/>
  <c r="DWI18" i="52"/>
  <c r="DWH18" i="52"/>
  <c r="DWG18" i="52"/>
  <c r="DWF18" i="52"/>
  <c r="DWE18" i="52"/>
  <c r="DWD18" i="52"/>
  <c r="DWC18" i="52"/>
  <c r="DWB18" i="52"/>
  <c r="DWA18" i="52"/>
  <c r="DVZ18" i="52"/>
  <c r="DVY18" i="52"/>
  <c r="DVX18" i="52"/>
  <c r="DVW18" i="52"/>
  <c r="DVV18" i="52"/>
  <c r="DVU18" i="52"/>
  <c r="DVT18" i="52"/>
  <c r="DVS18" i="52"/>
  <c r="DVR18" i="52"/>
  <c r="DVQ18" i="52"/>
  <c r="DVP18" i="52"/>
  <c r="DVO18" i="52"/>
  <c r="DVN18" i="52"/>
  <c r="DVM18" i="52"/>
  <c r="DVL18" i="52"/>
  <c r="DVK18" i="52"/>
  <c r="DVJ18" i="52"/>
  <c r="DVI18" i="52"/>
  <c r="DVH18" i="52"/>
  <c r="DVG18" i="52"/>
  <c r="DVF18" i="52"/>
  <c r="DVE18" i="52"/>
  <c r="DVD18" i="52"/>
  <c r="DVC18" i="52"/>
  <c r="DVB18" i="52"/>
  <c r="DVA18" i="52"/>
  <c r="DUZ18" i="52"/>
  <c r="DUY18" i="52"/>
  <c r="DUX18" i="52"/>
  <c r="DUW18" i="52"/>
  <c r="DUV18" i="52"/>
  <c r="DUU18" i="52"/>
  <c r="DUT18" i="52"/>
  <c r="DUS18" i="52"/>
  <c r="DUR18" i="52"/>
  <c r="DUQ18" i="52"/>
  <c r="DUP18" i="52"/>
  <c r="DUO18" i="52"/>
  <c r="DUN18" i="52"/>
  <c r="DUM18" i="52"/>
  <c r="DUL18" i="52"/>
  <c r="DUK18" i="52"/>
  <c r="DUJ18" i="52"/>
  <c r="DUI18" i="52"/>
  <c r="DUH18" i="52"/>
  <c r="DUG18" i="52"/>
  <c r="DUF18" i="52"/>
  <c r="DUE18" i="52"/>
  <c r="DUD18" i="52"/>
  <c r="DUC18" i="52"/>
  <c r="DUB18" i="52"/>
  <c r="DUA18" i="52"/>
  <c r="DTZ18" i="52"/>
  <c r="DTY18" i="52"/>
  <c r="DTX18" i="52"/>
  <c r="DTW18" i="52"/>
  <c r="DTV18" i="52"/>
  <c r="DTU18" i="52"/>
  <c r="DTT18" i="52"/>
  <c r="DTS18" i="52"/>
  <c r="DTR18" i="52"/>
  <c r="DTQ18" i="52"/>
  <c r="DTP18" i="52"/>
  <c r="DTO18" i="52"/>
  <c r="DTN18" i="52"/>
  <c r="DTM18" i="52"/>
  <c r="DTL18" i="52"/>
  <c r="DTK18" i="52"/>
  <c r="DTJ18" i="52"/>
  <c r="DTI18" i="52"/>
  <c r="DTH18" i="52"/>
  <c r="DTG18" i="52"/>
  <c r="DTF18" i="52"/>
  <c r="DTE18" i="52"/>
  <c r="DTD18" i="52"/>
  <c r="DTC18" i="52"/>
  <c r="DTB18" i="52"/>
  <c r="DTA18" i="52"/>
  <c r="DSZ18" i="52"/>
  <c r="DSY18" i="52"/>
  <c r="DSX18" i="52"/>
  <c r="DSW18" i="52"/>
  <c r="DSV18" i="52"/>
  <c r="DSU18" i="52"/>
  <c r="DST18" i="52"/>
  <c r="DSS18" i="52"/>
  <c r="DSR18" i="52"/>
  <c r="DSQ18" i="52"/>
  <c r="DSP18" i="52"/>
  <c r="DSO18" i="52"/>
  <c r="DSN18" i="52"/>
  <c r="DSM18" i="52"/>
  <c r="DSL18" i="52"/>
  <c r="DSK18" i="52"/>
  <c r="DSJ18" i="52"/>
  <c r="DSI18" i="52"/>
  <c r="DSH18" i="52"/>
  <c r="DSG18" i="52"/>
  <c r="DSF18" i="52"/>
  <c r="DSE18" i="52"/>
  <c r="DSD18" i="52"/>
  <c r="DSC18" i="52"/>
  <c r="DSB18" i="52"/>
  <c r="DSA18" i="52"/>
  <c r="DRZ18" i="52"/>
  <c r="DRY18" i="52"/>
  <c r="DRX18" i="52"/>
  <c r="DRW18" i="52"/>
  <c r="DRV18" i="52"/>
  <c r="DRU18" i="52"/>
  <c r="DRT18" i="52"/>
  <c r="DRS18" i="52"/>
  <c r="DRR18" i="52"/>
  <c r="DRQ18" i="52"/>
  <c r="DRP18" i="52"/>
  <c r="DRO18" i="52"/>
  <c r="DRN18" i="52"/>
  <c r="DRM18" i="52"/>
  <c r="DRL18" i="52"/>
  <c r="DRK18" i="52"/>
  <c r="DRJ18" i="52"/>
  <c r="DRI18" i="52"/>
  <c r="DRH18" i="52"/>
  <c r="DRG18" i="52"/>
  <c r="DRF18" i="52"/>
  <c r="DRE18" i="52"/>
  <c r="DRD18" i="52"/>
  <c r="DRC18" i="52"/>
  <c r="DRB18" i="52"/>
  <c r="DRA18" i="52"/>
  <c r="DQZ18" i="52"/>
  <c r="DQY18" i="52"/>
  <c r="DQX18" i="52"/>
  <c r="DQW18" i="52"/>
  <c r="DQV18" i="52"/>
  <c r="DQU18" i="52"/>
  <c r="DQT18" i="52"/>
  <c r="DQS18" i="52"/>
  <c r="DQR18" i="52"/>
  <c r="DQQ18" i="52"/>
  <c r="DQP18" i="52"/>
  <c r="DQO18" i="52"/>
  <c r="DQN18" i="52"/>
  <c r="DQM18" i="52"/>
  <c r="DQL18" i="52"/>
  <c r="DQK18" i="52"/>
  <c r="DQJ18" i="52"/>
  <c r="DQI18" i="52"/>
  <c r="DQH18" i="52"/>
  <c r="DQG18" i="52"/>
  <c r="DQF18" i="52"/>
  <c r="DQE18" i="52"/>
  <c r="DQD18" i="52"/>
  <c r="DQC18" i="52"/>
  <c r="DQB18" i="52"/>
  <c r="DQA18" i="52"/>
  <c r="DPZ18" i="52"/>
  <c r="DPY18" i="52"/>
  <c r="DPX18" i="52"/>
  <c r="DPW18" i="52"/>
  <c r="DPV18" i="52"/>
  <c r="DPU18" i="52"/>
  <c r="DPT18" i="52"/>
  <c r="DPS18" i="52"/>
  <c r="DPR18" i="52"/>
  <c r="DPQ18" i="52"/>
  <c r="DPP18" i="52"/>
  <c r="DPO18" i="52"/>
  <c r="DPN18" i="52"/>
  <c r="DPM18" i="52"/>
  <c r="DPL18" i="52"/>
  <c r="DPK18" i="52"/>
  <c r="DPJ18" i="52"/>
  <c r="DPI18" i="52"/>
  <c r="DPH18" i="52"/>
  <c r="DPG18" i="52"/>
  <c r="DPF18" i="52"/>
  <c r="DPE18" i="52"/>
  <c r="DPD18" i="52"/>
  <c r="DPC18" i="52"/>
  <c r="DPB18" i="52"/>
  <c r="DPA18" i="52"/>
  <c r="DOZ18" i="52"/>
  <c r="DOY18" i="52"/>
  <c r="DOX18" i="52"/>
  <c r="DOW18" i="52"/>
  <c r="DOV18" i="52"/>
  <c r="DOU18" i="52"/>
  <c r="DOT18" i="52"/>
  <c r="DOS18" i="52"/>
  <c r="DOR18" i="52"/>
  <c r="DOQ18" i="52"/>
  <c r="DOP18" i="52"/>
  <c r="DOO18" i="52"/>
  <c r="DON18" i="52"/>
  <c r="DOM18" i="52"/>
  <c r="DOL18" i="52"/>
  <c r="DOK18" i="52"/>
  <c r="DOJ18" i="52"/>
  <c r="DOI18" i="52"/>
  <c r="DOH18" i="52"/>
  <c r="DOG18" i="52"/>
  <c r="DOF18" i="52"/>
  <c r="DOE18" i="52"/>
  <c r="DOD18" i="52"/>
  <c r="DOC18" i="52"/>
  <c r="DOB18" i="52"/>
  <c r="DOA18" i="52"/>
  <c r="DNZ18" i="52"/>
  <c r="DNY18" i="52"/>
  <c r="DNX18" i="52"/>
  <c r="DNW18" i="52"/>
  <c r="DNV18" i="52"/>
  <c r="DNU18" i="52"/>
  <c r="DNT18" i="52"/>
  <c r="DNS18" i="52"/>
  <c r="DNR18" i="52"/>
  <c r="DNQ18" i="52"/>
  <c r="DNP18" i="52"/>
  <c r="DNO18" i="52"/>
  <c r="DNN18" i="52"/>
  <c r="DNM18" i="52"/>
  <c r="DNL18" i="52"/>
  <c r="DNK18" i="52"/>
  <c r="DNJ18" i="52"/>
  <c r="DNI18" i="52"/>
  <c r="DNH18" i="52"/>
  <c r="DNG18" i="52"/>
  <c r="DNF18" i="52"/>
  <c r="DNE18" i="52"/>
  <c r="DND18" i="52"/>
  <c r="DNC18" i="52"/>
  <c r="DNB18" i="52"/>
  <c r="DNA18" i="52"/>
  <c r="DMZ18" i="52"/>
  <c r="DMY18" i="52"/>
  <c r="DMX18" i="52"/>
  <c r="DMW18" i="52"/>
  <c r="DMV18" i="52"/>
  <c r="DMU18" i="52"/>
  <c r="DMT18" i="52"/>
  <c r="DMS18" i="52"/>
  <c r="DMR18" i="52"/>
  <c r="DMQ18" i="52"/>
  <c r="DMP18" i="52"/>
  <c r="DMO18" i="52"/>
  <c r="DMN18" i="52"/>
  <c r="DMM18" i="52"/>
  <c r="DML18" i="52"/>
  <c r="DMK18" i="52"/>
  <c r="DMJ18" i="52"/>
  <c r="DMI18" i="52"/>
  <c r="DMH18" i="52"/>
  <c r="DMG18" i="52"/>
  <c r="DMF18" i="52"/>
  <c r="DME18" i="52"/>
  <c r="DMD18" i="52"/>
  <c r="DMC18" i="52"/>
  <c r="DMB18" i="52"/>
  <c r="DMA18" i="52"/>
  <c r="DLZ18" i="52"/>
  <c r="DLY18" i="52"/>
  <c r="DLX18" i="52"/>
  <c r="DLW18" i="52"/>
  <c r="DLV18" i="52"/>
  <c r="DLU18" i="52"/>
  <c r="DLT18" i="52"/>
  <c r="DLS18" i="52"/>
  <c r="DLR18" i="52"/>
  <c r="DLQ18" i="52"/>
  <c r="DLP18" i="52"/>
  <c r="DLO18" i="52"/>
  <c r="DLN18" i="52"/>
  <c r="DLM18" i="52"/>
  <c r="DLL18" i="52"/>
  <c r="DLK18" i="52"/>
  <c r="DLJ18" i="52"/>
  <c r="DLI18" i="52"/>
  <c r="DLH18" i="52"/>
  <c r="DLG18" i="52"/>
  <c r="DLF18" i="52"/>
  <c r="DLE18" i="52"/>
  <c r="DLD18" i="52"/>
  <c r="DLC18" i="52"/>
  <c r="DLB18" i="52"/>
  <c r="DLA18" i="52"/>
  <c r="DKZ18" i="52"/>
  <c r="DKY18" i="52"/>
  <c r="DKX18" i="52"/>
  <c r="DKW18" i="52"/>
  <c r="DKV18" i="52"/>
  <c r="DKU18" i="52"/>
  <c r="DKT18" i="52"/>
  <c r="DKS18" i="52"/>
  <c r="DKR18" i="52"/>
  <c r="DKQ18" i="52"/>
  <c r="DKP18" i="52"/>
  <c r="DKO18" i="52"/>
  <c r="DKN18" i="52"/>
  <c r="DKM18" i="52"/>
  <c r="DKL18" i="52"/>
  <c r="DKK18" i="52"/>
  <c r="DKJ18" i="52"/>
  <c r="DKI18" i="52"/>
  <c r="DKH18" i="52"/>
  <c r="DKG18" i="52"/>
  <c r="DKF18" i="52"/>
  <c r="DKE18" i="52"/>
  <c r="DKD18" i="52"/>
  <c r="DKC18" i="52"/>
  <c r="DKB18" i="52"/>
  <c r="DKA18" i="52"/>
  <c r="DJZ18" i="52"/>
  <c r="DJY18" i="52"/>
  <c r="DJX18" i="52"/>
  <c r="DJW18" i="52"/>
  <c r="DJV18" i="52"/>
  <c r="DJU18" i="52"/>
  <c r="DJT18" i="52"/>
  <c r="DJS18" i="52"/>
  <c r="DJR18" i="52"/>
  <c r="DJQ18" i="52"/>
  <c r="DJP18" i="52"/>
  <c r="DJO18" i="52"/>
  <c r="DJN18" i="52"/>
  <c r="DJM18" i="52"/>
  <c r="DJL18" i="52"/>
  <c r="DJK18" i="52"/>
  <c r="DJJ18" i="52"/>
  <c r="DJI18" i="52"/>
  <c r="DJH18" i="52"/>
  <c r="DJG18" i="52"/>
  <c r="DJF18" i="52"/>
  <c r="DJE18" i="52"/>
  <c r="DJD18" i="52"/>
  <c r="DJC18" i="52"/>
  <c r="DJB18" i="52"/>
  <c r="DJA18" i="52"/>
  <c r="DIZ18" i="52"/>
  <c r="DIY18" i="52"/>
  <c r="DIX18" i="52"/>
  <c r="DIW18" i="52"/>
  <c r="DIV18" i="52"/>
  <c r="DIU18" i="52"/>
  <c r="DIT18" i="52"/>
  <c r="DIS18" i="52"/>
  <c r="DIR18" i="52"/>
  <c r="DIQ18" i="52"/>
  <c r="DIP18" i="52"/>
  <c r="DIO18" i="52"/>
  <c r="DIN18" i="52"/>
  <c r="DIM18" i="52"/>
  <c r="DIL18" i="52"/>
  <c r="DIK18" i="52"/>
  <c r="DIJ18" i="52"/>
  <c r="DII18" i="52"/>
  <c r="DIH18" i="52"/>
  <c r="DIG18" i="52"/>
  <c r="DIF18" i="52"/>
  <c r="DIE18" i="52"/>
  <c r="DID18" i="52"/>
  <c r="DIC18" i="52"/>
  <c r="DIB18" i="52"/>
  <c r="DIA18" i="52"/>
  <c r="DHZ18" i="52"/>
  <c r="DHY18" i="52"/>
  <c r="DHX18" i="52"/>
  <c r="DHW18" i="52"/>
  <c r="DHV18" i="52"/>
  <c r="DHU18" i="52"/>
  <c r="DHT18" i="52"/>
  <c r="DHS18" i="52"/>
  <c r="DHR18" i="52"/>
  <c r="DHQ18" i="52"/>
  <c r="DHP18" i="52"/>
  <c r="DHO18" i="52"/>
  <c r="DHN18" i="52"/>
  <c r="DHM18" i="52"/>
  <c r="DHL18" i="52"/>
  <c r="DHK18" i="52"/>
  <c r="DHJ18" i="52"/>
  <c r="DHI18" i="52"/>
  <c r="DHH18" i="52"/>
  <c r="DHG18" i="52"/>
  <c r="DHF18" i="52"/>
  <c r="DHE18" i="52"/>
  <c r="DHD18" i="52"/>
  <c r="DHC18" i="52"/>
  <c r="DHB18" i="52"/>
  <c r="DHA18" i="52"/>
  <c r="DGZ18" i="52"/>
  <c r="DGY18" i="52"/>
  <c r="DGX18" i="52"/>
  <c r="DGW18" i="52"/>
  <c r="DGV18" i="52"/>
  <c r="DGU18" i="52"/>
  <c r="DGT18" i="52"/>
  <c r="DGS18" i="52"/>
  <c r="DGR18" i="52"/>
  <c r="DGQ18" i="52"/>
  <c r="DGP18" i="52"/>
  <c r="DGO18" i="52"/>
  <c r="DGN18" i="52"/>
  <c r="DGM18" i="52"/>
  <c r="DGL18" i="52"/>
  <c r="DGK18" i="52"/>
  <c r="DGJ18" i="52"/>
  <c r="DGI18" i="52"/>
  <c r="DGH18" i="52"/>
  <c r="DGG18" i="52"/>
  <c r="DGF18" i="52"/>
  <c r="DGE18" i="52"/>
  <c r="DGD18" i="52"/>
  <c r="DGC18" i="52"/>
  <c r="DGB18" i="52"/>
  <c r="DGA18" i="52"/>
  <c r="DFZ18" i="52"/>
  <c r="DFY18" i="52"/>
  <c r="DFX18" i="52"/>
  <c r="DFW18" i="52"/>
  <c r="DFV18" i="52"/>
  <c r="DFU18" i="52"/>
  <c r="DFT18" i="52"/>
  <c r="DFS18" i="52"/>
  <c r="DFR18" i="52"/>
  <c r="DFQ18" i="52"/>
  <c r="DFP18" i="52"/>
  <c r="DFO18" i="52"/>
  <c r="DFN18" i="52"/>
  <c r="DFM18" i="52"/>
  <c r="DFL18" i="52"/>
  <c r="DFK18" i="52"/>
  <c r="DFJ18" i="52"/>
  <c r="DFI18" i="52"/>
  <c r="DFH18" i="52"/>
  <c r="DFG18" i="52"/>
  <c r="DFF18" i="52"/>
  <c r="DFE18" i="52"/>
  <c r="DFD18" i="52"/>
  <c r="DFC18" i="52"/>
  <c r="DFB18" i="52"/>
  <c r="DFA18" i="52"/>
  <c r="DEZ18" i="52"/>
  <c r="DEY18" i="52"/>
  <c r="DEX18" i="52"/>
  <c r="DEW18" i="52"/>
  <c r="DEV18" i="52"/>
  <c r="DEU18" i="52"/>
  <c r="DET18" i="52"/>
  <c r="DES18" i="52"/>
  <c r="DER18" i="52"/>
  <c r="DEQ18" i="52"/>
  <c r="DEP18" i="52"/>
  <c r="DEO18" i="52"/>
  <c r="DEN18" i="52"/>
  <c r="DEM18" i="52"/>
  <c r="DEL18" i="52"/>
  <c r="DEK18" i="52"/>
  <c r="DEJ18" i="52"/>
  <c r="DEI18" i="52"/>
  <c r="DEH18" i="52"/>
  <c r="DEG18" i="52"/>
  <c r="DEF18" i="52"/>
  <c r="DEE18" i="52"/>
  <c r="DED18" i="52"/>
  <c r="DEC18" i="52"/>
  <c r="DEB18" i="52"/>
  <c r="DEA18" i="52"/>
  <c r="DDZ18" i="52"/>
  <c r="DDY18" i="52"/>
  <c r="DDX18" i="52"/>
  <c r="DDW18" i="52"/>
  <c r="DDV18" i="52"/>
  <c r="DDU18" i="52"/>
  <c r="DDT18" i="52"/>
  <c r="DDS18" i="52"/>
  <c r="DDR18" i="52"/>
  <c r="DDQ18" i="52"/>
  <c r="DDP18" i="52"/>
  <c r="DDO18" i="52"/>
  <c r="DDN18" i="52"/>
  <c r="DDM18" i="52"/>
  <c r="DDL18" i="52"/>
  <c r="DDK18" i="52"/>
  <c r="DDJ18" i="52"/>
  <c r="DDI18" i="52"/>
  <c r="DDH18" i="52"/>
  <c r="DDG18" i="52"/>
  <c r="DDF18" i="52"/>
  <c r="DDE18" i="52"/>
  <c r="DDD18" i="52"/>
  <c r="DDC18" i="52"/>
  <c r="DDB18" i="52"/>
  <c r="DDA18" i="52"/>
  <c r="DCZ18" i="52"/>
  <c r="DCY18" i="52"/>
  <c r="DCX18" i="52"/>
  <c r="DCW18" i="52"/>
  <c r="DCV18" i="52"/>
  <c r="DCU18" i="52"/>
  <c r="DCT18" i="52"/>
  <c r="DCS18" i="52"/>
  <c r="DCR18" i="52"/>
  <c r="DCQ18" i="52"/>
  <c r="DCP18" i="52"/>
  <c r="DCO18" i="52"/>
  <c r="DCN18" i="52"/>
  <c r="DCM18" i="52"/>
  <c r="DCL18" i="52"/>
  <c r="DCK18" i="52"/>
  <c r="DCJ18" i="52"/>
  <c r="DCI18" i="52"/>
  <c r="DCH18" i="52"/>
  <c r="DCG18" i="52"/>
  <c r="DCF18" i="52"/>
  <c r="DCE18" i="52"/>
  <c r="DCD18" i="52"/>
  <c r="DCC18" i="52"/>
  <c r="DCB18" i="52"/>
  <c r="DCA18" i="52"/>
  <c r="DBZ18" i="52"/>
  <c r="DBY18" i="52"/>
  <c r="DBX18" i="52"/>
  <c r="DBW18" i="52"/>
  <c r="DBV18" i="52"/>
  <c r="DBU18" i="52"/>
  <c r="DBT18" i="52"/>
  <c r="DBS18" i="52"/>
  <c r="DBR18" i="52"/>
  <c r="DBQ18" i="52"/>
  <c r="DBP18" i="52"/>
  <c r="DBO18" i="52"/>
  <c r="DBN18" i="52"/>
  <c r="DBM18" i="52"/>
  <c r="DBL18" i="52"/>
  <c r="DBK18" i="52"/>
  <c r="DBJ18" i="52"/>
  <c r="DBI18" i="52"/>
  <c r="DBH18" i="52"/>
  <c r="DBG18" i="52"/>
  <c r="DBF18" i="52"/>
  <c r="DBE18" i="52"/>
  <c r="DBD18" i="52"/>
  <c r="DBC18" i="52"/>
  <c r="DBB18" i="52"/>
  <c r="DBA18" i="52"/>
  <c r="DAZ18" i="52"/>
  <c r="DAY18" i="52"/>
  <c r="DAX18" i="52"/>
  <c r="DAW18" i="52"/>
  <c r="DAV18" i="52"/>
  <c r="DAU18" i="52"/>
  <c r="DAT18" i="52"/>
  <c r="DAS18" i="52"/>
  <c r="DAR18" i="52"/>
  <c r="DAQ18" i="52"/>
  <c r="DAP18" i="52"/>
  <c r="DAO18" i="52"/>
  <c r="DAN18" i="52"/>
  <c r="DAM18" i="52"/>
  <c r="DAL18" i="52"/>
  <c r="DAK18" i="52"/>
  <c r="DAJ18" i="52"/>
  <c r="DAI18" i="52"/>
  <c r="DAH18" i="52"/>
  <c r="DAG18" i="52"/>
  <c r="DAF18" i="52"/>
  <c r="DAE18" i="52"/>
  <c r="DAD18" i="52"/>
  <c r="DAC18" i="52"/>
  <c r="DAB18" i="52"/>
  <c r="DAA18" i="52"/>
  <c r="CZZ18" i="52"/>
  <c r="CZY18" i="52"/>
  <c r="CZX18" i="52"/>
  <c r="CZW18" i="52"/>
  <c r="CZV18" i="52"/>
  <c r="CZU18" i="52"/>
  <c r="CZT18" i="52"/>
  <c r="CZS18" i="52"/>
  <c r="CZR18" i="52"/>
  <c r="CZQ18" i="52"/>
  <c r="CZP18" i="52"/>
  <c r="CZO18" i="52"/>
  <c r="CZN18" i="52"/>
  <c r="CZM18" i="52"/>
  <c r="CZL18" i="52"/>
  <c r="CZK18" i="52"/>
  <c r="CZJ18" i="52"/>
  <c r="CZI18" i="52"/>
  <c r="CZH18" i="52"/>
  <c r="CZG18" i="52"/>
  <c r="CZF18" i="52"/>
  <c r="CZE18" i="52"/>
  <c r="CZD18" i="52"/>
  <c r="CZC18" i="52"/>
  <c r="CZB18" i="52"/>
  <c r="CZA18" i="52"/>
  <c r="CYZ18" i="52"/>
  <c r="CYY18" i="52"/>
  <c r="CYX18" i="52"/>
  <c r="CYW18" i="52"/>
  <c r="CYV18" i="52"/>
  <c r="CYU18" i="52"/>
  <c r="CYT18" i="52"/>
  <c r="CYS18" i="52"/>
  <c r="CYR18" i="52"/>
  <c r="CYQ18" i="52"/>
  <c r="CYP18" i="52"/>
  <c r="CYO18" i="52"/>
  <c r="CYN18" i="52"/>
  <c r="CYM18" i="52"/>
  <c r="CYL18" i="52"/>
  <c r="CYK18" i="52"/>
  <c r="CYJ18" i="52"/>
  <c r="CYI18" i="52"/>
  <c r="CYH18" i="52"/>
  <c r="CYG18" i="52"/>
  <c r="CYF18" i="52"/>
  <c r="CYE18" i="52"/>
  <c r="CYD18" i="52"/>
  <c r="CYC18" i="52"/>
  <c r="CYB18" i="52"/>
  <c r="CYA18" i="52"/>
  <c r="CXZ18" i="52"/>
  <c r="CXY18" i="52"/>
  <c r="CXX18" i="52"/>
  <c r="CXW18" i="52"/>
  <c r="CXV18" i="52"/>
  <c r="CXU18" i="52"/>
  <c r="CXT18" i="52"/>
  <c r="CXS18" i="52"/>
  <c r="CXR18" i="52"/>
  <c r="CXQ18" i="52"/>
  <c r="CXP18" i="52"/>
  <c r="CXO18" i="52"/>
  <c r="CXN18" i="52"/>
  <c r="CXM18" i="52"/>
  <c r="CXL18" i="52"/>
  <c r="CXK18" i="52"/>
  <c r="CXJ18" i="52"/>
  <c r="CXI18" i="52"/>
  <c r="CXH18" i="52"/>
  <c r="CXG18" i="52"/>
  <c r="CXF18" i="52"/>
  <c r="CXE18" i="52"/>
  <c r="CXD18" i="52"/>
  <c r="CXC18" i="52"/>
  <c r="CXB18" i="52"/>
  <c r="CXA18" i="52"/>
  <c r="CWZ18" i="52"/>
  <c r="CWY18" i="52"/>
  <c r="CWX18" i="52"/>
  <c r="CWW18" i="52"/>
  <c r="CWV18" i="52"/>
  <c r="CWU18" i="52"/>
  <c r="CWT18" i="52"/>
  <c r="CWS18" i="52"/>
  <c r="CWR18" i="52"/>
  <c r="CWQ18" i="52"/>
  <c r="CWP18" i="52"/>
  <c r="CWO18" i="52"/>
  <c r="CWN18" i="52"/>
  <c r="CWM18" i="52"/>
  <c r="CWL18" i="52"/>
  <c r="CWK18" i="52"/>
  <c r="CWJ18" i="52"/>
  <c r="CWI18" i="52"/>
  <c r="CWH18" i="52"/>
  <c r="CWG18" i="52"/>
  <c r="CWF18" i="52"/>
  <c r="CWE18" i="52"/>
  <c r="CWD18" i="52"/>
  <c r="CWC18" i="52"/>
  <c r="CWB18" i="52"/>
  <c r="CWA18" i="52"/>
  <c r="CVZ18" i="52"/>
  <c r="CVY18" i="52"/>
  <c r="CVX18" i="52"/>
  <c r="CVW18" i="52"/>
  <c r="CVV18" i="52"/>
  <c r="CVU18" i="52"/>
  <c r="CVT18" i="52"/>
  <c r="CVS18" i="52"/>
  <c r="CVR18" i="52"/>
  <c r="CVQ18" i="52"/>
  <c r="CVP18" i="52"/>
  <c r="CVO18" i="52"/>
  <c r="CVN18" i="52"/>
  <c r="CVM18" i="52"/>
  <c r="CVL18" i="52"/>
  <c r="CVK18" i="52"/>
  <c r="CVJ18" i="52"/>
  <c r="CVI18" i="52"/>
  <c r="CVH18" i="52"/>
  <c r="CVG18" i="52"/>
  <c r="CVF18" i="52"/>
  <c r="CVE18" i="52"/>
  <c r="CVD18" i="52"/>
  <c r="CVC18" i="52"/>
  <c r="CVB18" i="52"/>
  <c r="CVA18" i="52"/>
  <c r="CUZ18" i="52"/>
  <c r="CUY18" i="52"/>
  <c r="CUX18" i="52"/>
  <c r="CUW18" i="52"/>
  <c r="CUV18" i="52"/>
  <c r="CUU18" i="52"/>
  <c r="CUT18" i="52"/>
  <c r="CUS18" i="52"/>
  <c r="CUR18" i="52"/>
  <c r="CUQ18" i="52"/>
  <c r="CUP18" i="52"/>
  <c r="CUO18" i="52"/>
  <c r="CUN18" i="52"/>
  <c r="CUM18" i="52"/>
  <c r="CUL18" i="52"/>
  <c r="CUK18" i="52"/>
  <c r="CUJ18" i="52"/>
  <c r="CUI18" i="52"/>
  <c r="CUH18" i="52"/>
  <c r="CUG18" i="52"/>
  <c r="CUF18" i="52"/>
  <c r="CUE18" i="52"/>
  <c r="CUD18" i="52"/>
  <c r="CUC18" i="52"/>
  <c r="CUB18" i="52"/>
  <c r="CUA18" i="52"/>
  <c r="CTZ18" i="52"/>
  <c r="CTY18" i="52"/>
  <c r="CTX18" i="52"/>
  <c r="CTW18" i="52"/>
  <c r="CTV18" i="52"/>
  <c r="CTU18" i="52"/>
  <c r="CTT18" i="52"/>
  <c r="CTS18" i="52"/>
  <c r="CTR18" i="52"/>
  <c r="CTQ18" i="52"/>
  <c r="CTP18" i="52"/>
  <c r="CTO18" i="52"/>
  <c r="CTN18" i="52"/>
  <c r="CTM18" i="52"/>
  <c r="CTL18" i="52"/>
  <c r="CTK18" i="52"/>
  <c r="CTJ18" i="52"/>
  <c r="CTI18" i="52"/>
  <c r="CTH18" i="52"/>
  <c r="CTG18" i="52"/>
  <c r="CTF18" i="52"/>
  <c r="CTE18" i="52"/>
  <c r="CTD18" i="52"/>
  <c r="CTC18" i="52"/>
  <c r="CTB18" i="52"/>
  <c r="CTA18" i="52"/>
  <c r="CSZ18" i="52"/>
  <c r="CSY18" i="52"/>
  <c r="CSX18" i="52"/>
  <c r="CSW18" i="52"/>
  <c r="CSV18" i="52"/>
  <c r="CSU18" i="52"/>
  <c r="CST18" i="52"/>
  <c r="CSS18" i="52"/>
  <c r="CSR18" i="52"/>
  <c r="CSQ18" i="52"/>
  <c r="CSP18" i="52"/>
  <c r="CSO18" i="52"/>
  <c r="CSN18" i="52"/>
  <c r="CSM18" i="52"/>
  <c r="CSL18" i="52"/>
  <c r="CSK18" i="52"/>
  <c r="CSJ18" i="52"/>
  <c r="CSI18" i="52"/>
  <c r="CSH18" i="52"/>
  <c r="CSG18" i="52"/>
  <c r="CSF18" i="52"/>
  <c r="CSE18" i="52"/>
  <c r="CSD18" i="52"/>
  <c r="CSC18" i="52"/>
  <c r="CSB18" i="52"/>
  <c r="CSA18" i="52"/>
  <c r="CRZ18" i="52"/>
  <c r="CRY18" i="52"/>
  <c r="CRX18" i="52"/>
  <c r="CRW18" i="52"/>
  <c r="CRV18" i="52"/>
  <c r="CRU18" i="52"/>
  <c r="CRT18" i="52"/>
  <c r="CRS18" i="52"/>
  <c r="CRR18" i="52"/>
  <c r="CRQ18" i="52"/>
  <c r="CRP18" i="52"/>
  <c r="CRO18" i="52"/>
  <c r="CRN18" i="52"/>
  <c r="CRM18" i="52"/>
  <c r="CRL18" i="52"/>
  <c r="CRK18" i="52"/>
  <c r="CRJ18" i="52"/>
  <c r="CRI18" i="52"/>
  <c r="CRH18" i="52"/>
  <c r="CRG18" i="52"/>
  <c r="CRF18" i="52"/>
  <c r="CRE18" i="52"/>
  <c r="CRD18" i="52"/>
  <c r="CRC18" i="52"/>
  <c r="CRB18" i="52"/>
  <c r="CRA18" i="52"/>
  <c r="CQZ18" i="52"/>
  <c r="CQY18" i="52"/>
  <c r="CQX18" i="52"/>
  <c r="CQW18" i="52"/>
  <c r="CQV18" i="52"/>
  <c r="CQU18" i="52"/>
  <c r="CQT18" i="52"/>
  <c r="CQS18" i="52"/>
  <c r="CQR18" i="52"/>
  <c r="CQQ18" i="52"/>
  <c r="CQP18" i="52"/>
  <c r="CQO18" i="52"/>
  <c r="CQN18" i="52"/>
  <c r="CQM18" i="52"/>
  <c r="CQL18" i="52"/>
  <c r="CQK18" i="52"/>
  <c r="CQJ18" i="52"/>
  <c r="CQI18" i="52"/>
  <c r="CQH18" i="52"/>
  <c r="CQG18" i="52"/>
  <c r="CQF18" i="52"/>
  <c r="CQE18" i="52"/>
  <c r="CQD18" i="52"/>
  <c r="CQC18" i="52"/>
  <c r="CQB18" i="52"/>
  <c r="CQA18" i="52"/>
  <c r="CPZ18" i="52"/>
  <c r="CPY18" i="52"/>
  <c r="CPX18" i="52"/>
  <c r="CPW18" i="52"/>
  <c r="CPV18" i="52"/>
  <c r="CPU18" i="52"/>
  <c r="CPT18" i="52"/>
  <c r="CPS18" i="52"/>
  <c r="CPR18" i="52"/>
  <c r="CPQ18" i="52"/>
  <c r="CPP18" i="52"/>
  <c r="CPO18" i="52"/>
  <c r="CPN18" i="52"/>
  <c r="CPM18" i="52"/>
  <c r="CPL18" i="52"/>
  <c r="CPK18" i="52"/>
  <c r="CPJ18" i="52"/>
  <c r="CPI18" i="52"/>
  <c r="CPH18" i="52"/>
  <c r="CPG18" i="52"/>
  <c r="CPF18" i="52"/>
  <c r="CPE18" i="52"/>
  <c r="CPD18" i="52"/>
  <c r="CPC18" i="52"/>
  <c r="CPB18" i="52"/>
  <c r="CPA18" i="52"/>
  <c r="COZ18" i="52"/>
  <c r="COY18" i="52"/>
  <c r="COX18" i="52"/>
  <c r="COW18" i="52"/>
  <c r="COV18" i="52"/>
  <c r="COU18" i="52"/>
  <c r="COT18" i="52"/>
  <c r="COS18" i="52"/>
  <c r="COR18" i="52"/>
  <c r="COQ18" i="52"/>
  <c r="COP18" i="52"/>
  <c r="COO18" i="52"/>
  <c r="CON18" i="52"/>
  <c r="COM18" i="52"/>
  <c r="COL18" i="52"/>
  <c r="COK18" i="52"/>
  <c r="COJ18" i="52"/>
  <c r="COI18" i="52"/>
  <c r="COH18" i="52"/>
  <c r="COG18" i="52"/>
  <c r="COF18" i="52"/>
  <c r="COE18" i="52"/>
  <c r="COD18" i="52"/>
  <c r="COC18" i="52"/>
  <c r="COB18" i="52"/>
  <c r="COA18" i="52"/>
  <c r="CNZ18" i="52"/>
  <c r="CNY18" i="52"/>
  <c r="CNX18" i="52"/>
  <c r="CNW18" i="52"/>
  <c r="CNV18" i="52"/>
  <c r="CNU18" i="52"/>
  <c r="CNT18" i="52"/>
  <c r="CNS18" i="52"/>
  <c r="CNR18" i="52"/>
  <c r="CNQ18" i="52"/>
  <c r="CNP18" i="52"/>
  <c r="CNO18" i="52"/>
  <c r="CNN18" i="52"/>
  <c r="CNM18" i="52"/>
  <c r="CNL18" i="52"/>
  <c r="CNK18" i="52"/>
  <c r="CNJ18" i="52"/>
  <c r="CNI18" i="52"/>
  <c r="CNH18" i="52"/>
  <c r="CNG18" i="52"/>
  <c r="CNF18" i="52"/>
  <c r="CNE18" i="52"/>
  <c r="CND18" i="52"/>
  <c r="CNC18" i="52"/>
  <c r="CNB18" i="52"/>
  <c r="CNA18" i="52"/>
  <c r="CMZ18" i="52"/>
  <c r="CMY18" i="52"/>
  <c r="CMX18" i="52"/>
  <c r="CMW18" i="52"/>
  <c r="CMV18" i="52"/>
  <c r="CMU18" i="52"/>
  <c r="CMT18" i="52"/>
  <c r="CMS18" i="52"/>
  <c r="CMR18" i="52"/>
  <c r="CMQ18" i="52"/>
  <c r="CMP18" i="52"/>
  <c r="CMO18" i="52"/>
  <c r="CMN18" i="52"/>
  <c r="CMM18" i="52"/>
  <c r="CML18" i="52"/>
  <c r="CMK18" i="52"/>
  <c r="CMJ18" i="52"/>
  <c r="CMI18" i="52"/>
  <c r="CMH18" i="52"/>
  <c r="CMG18" i="52"/>
  <c r="CMF18" i="52"/>
  <c r="CME18" i="52"/>
  <c r="CMD18" i="52"/>
  <c r="CMC18" i="52"/>
  <c r="CMB18" i="52"/>
  <c r="CMA18" i="52"/>
  <c r="CLZ18" i="52"/>
  <c r="CLY18" i="52"/>
  <c r="CLX18" i="52"/>
  <c r="CLW18" i="52"/>
  <c r="CLV18" i="52"/>
  <c r="CLU18" i="52"/>
  <c r="CLT18" i="52"/>
  <c r="CLS18" i="52"/>
  <c r="CLR18" i="52"/>
  <c r="CLQ18" i="52"/>
  <c r="CLP18" i="52"/>
  <c r="CLO18" i="52"/>
  <c r="CLN18" i="52"/>
  <c r="CLM18" i="52"/>
  <c r="CLL18" i="52"/>
  <c r="CLK18" i="52"/>
  <c r="CLJ18" i="52"/>
  <c r="CLI18" i="52"/>
  <c r="CLH18" i="52"/>
  <c r="CLG18" i="52"/>
  <c r="CLF18" i="52"/>
  <c r="CLE18" i="52"/>
  <c r="CLD18" i="52"/>
  <c r="CLC18" i="52"/>
  <c r="CLB18" i="52"/>
  <c r="CLA18" i="52"/>
  <c r="CKZ18" i="52"/>
  <c r="CKY18" i="52"/>
  <c r="CKX18" i="52"/>
  <c r="CKW18" i="52"/>
  <c r="CKV18" i="52"/>
  <c r="CKU18" i="52"/>
  <c r="CKT18" i="52"/>
  <c r="CKS18" i="52"/>
  <c r="CKR18" i="52"/>
  <c r="CKQ18" i="52"/>
  <c r="CKP18" i="52"/>
  <c r="CKO18" i="52"/>
  <c r="CKN18" i="52"/>
  <c r="CKM18" i="52"/>
  <c r="CKL18" i="52"/>
  <c r="CKK18" i="52"/>
  <c r="CKJ18" i="52"/>
  <c r="CKI18" i="52"/>
  <c r="CKH18" i="52"/>
  <c r="CKG18" i="52"/>
  <c r="CKF18" i="52"/>
  <c r="CKE18" i="52"/>
  <c r="CKD18" i="52"/>
  <c r="CKC18" i="52"/>
  <c r="CKB18" i="52"/>
  <c r="CKA18" i="52"/>
  <c r="CJZ18" i="52"/>
  <c r="CJY18" i="52"/>
  <c r="CJX18" i="52"/>
  <c r="CJW18" i="52"/>
  <c r="CJV18" i="52"/>
  <c r="CJU18" i="52"/>
  <c r="CJT18" i="52"/>
  <c r="CJS18" i="52"/>
  <c r="CJR18" i="52"/>
  <c r="CJQ18" i="52"/>
  <c r="CJP18" i="52"/>
  <c r="CJO18" i="52"/>
  <c r="CJN18" i="52"/>
  <c r="CJM18" i="52"/>
  <c r="CJL18" i="52"/>
  <c r="CJK18" i="52"/>
  <c r="CJJ18" i="52"/>
  <c r="CJI18" i="52"/>
  <c r="CJH18" i="52"/>
  <c r="CJG18" i="52"/>
  <c r="CJF18" i="52"/>
  <c r="CJE18" i="52"/>
  <c r="CJD18" i="52"/>
  <c r="CJC18" i="52"/>
  <c r="CJB18" i="52"/>
  <c r="CJA18" i="52"/>
  <c r="CIZ18" i="52"/>
  <c r="CIY18" i="52"/>
  <c r="CIX18" i="52"/>
  <c r="CIW18" i="52"/>
  <c r="CIV18" i="52"/>
  <c r="CIU18" i="52"/>
  <c r="CIT18" i="52"/>
  <c r="CIS18" i="52"/>
  <c r="CIR18" i="52"/>
  <c r="CIQ18" i="52"/>
  <c r="CIP18" i="52"/>
  <c r="CIO18" i="52"/>
  <c r="CIN18" i="52"/>
  <c r="CIM18" i="52"/>
  <c r="CIL18" i="52"/>
  <c r="CIK18" i="52"/>
  <c r="CIJ18" i="52"/>
  <c r="CII18" i="52"/>
  <c r="CIH18" i="52"/>
  <c r="CIG18" i="52"/>
  <c r="CIF18" i="52"/>
  <c r="CIE18" i="52"/>
  <c r="CID18" i="52"/>
  <c r="CIC18" i="52"/>
  <c r="CIB18" i="52"/>
  <c r="CIA18" i="52"/>
  <c r="CHZ18" i="52"/>
  <c r="CHY18" i="52"/>
  <c r="CHX18" i="52"/>
  <c r="CHW18" i="52"/>
  <c r="CHV18" i="52"/>
  <c r="CHU18" i="52"/>
  <c r="CHT18" i="52"/>
  <c r="CHS18" i="52"/>
  <c r="CHR18" i="52"/>
  <c r="CHQ18" i="52"/>
  <c r="CHP18" i="52"/>
  <c r="CHO18" i="52"/>
  <c r="CHN18" i="52"/>
  <c r="CHM18" i="52"/>
  <c r="CHL18" i="52"/>
  <c r="CHK18" i="52"/>
  <c r="CHJ18" i="52"/>
  <c r="CHI18" i="52"/>
  <c r="CHH18" i="52"/>
  <c r="CHG18" i="52"/>
  <c r="CHF18" i="52"/>
  <c r="CHE18" i="52"/>
  <c r="CHD18" i="52"/>
  <c r="CHC18" i="52"/>
  <c r="CHB18" i="52"/>
  <c r="CHA18" i="52"/>
  <c r="CGZ18" i="52"/>
  <c r="CGY18" i="52"/>
  <c r="CGX18" i="52"/>
  <c r="CGW18" i="52"/>
  <c r="CGV18" i="52"/>
  <c r="CGU18" i="52"/>
  <c r="CGT18" i="52"/>
  <c r="CGS18" i="52"/>
  <c r="CGR18" i="52"/>
  <c r="CGQ18" i="52"/>
  <c r="CGP18" i="52"/>
  <c r="CGO18" i="52"/>
  <c r="CGN18" i="52"/>
  <c r="CGM18" i="52"/>
  <c r="CGL18" i="52"/>
  <c r="CGK18" i="52"/>
  <c r="CGJ18" i="52"/>
  <c r="CGI18" i="52"/>
  <c r="CGH18" i="52"/>
  <c r="CGG18" i="52"/>
  <c r="CGF18" i="52"/>
  <c r="CGE18" i="52"/>
  <c r="CGD18" i="52"/>
  <c r="CGC18" i="52"/>
  <c r="CGB18" i="52"/>
  <c r="CGA18" i="52"/>
  <c r="CFZ18" i="52"/>
  <c r="CFY18" i="52"/>
  <c r="CFX18" i="52"/>
  <c r="CFW18" i="52"/>
  <c r="CFV18" i="52"/>
  <c r="CFU18" i="52"/>
  <c r="CFT18" i="52"/>
  <c r="CFS18" i="52"/>
  <c r="CFR18" i="52"/>
  <c r="CFQ18" i="52"/>
  <c r="CFP18" i="52"/>
  <c r="CFO18" i="52"/>
  <c r="CFN18" i="52"/>
  <c r="CFM18" i="52"/>
  <c r="CFL18" i="52"/>
  <c r="CFK18" i="52"/>
  <c r="CFJ18" i="52"/>
  <c r="CFI18" i="52"/>
  <c r="CFH18" i="52"/>
  <c r="CFG18" i="52"/>
  <c r="CFF18" i="52"/>
  <c r="CFE18" i="52"/>
  <c r="CFD18" i="52"/>
  <c r="CFC18" i="52"/>
  <c r="CFB18" i="52"/>
  <c r="CFA18" i="52"/>
  <c r="CEZ18" i="52"/>
  <c r="CEY18" i="52"/>
  <c r="CEX18" i="52"/>
  <c r="CEW18" i="52"/>
  <c r="CEV18" i="52"/>
  <c r="CEU18" i="52"/>
  <c r="CET18" i="52"/>
  <c r="CES18" i="52"/>
  <c r="CER18" i="52"/>
  <c r="CEQ18" i="52"/>
  <c r="CEP18" i="52"/>
  <c r="CEO18" i="52"/>
  <c r="CEN18" i="52"/>
  <c r="CEM18" i="52"/>
  <c r="CEL18" i="52"/>
  <c r="CEK18" i="52"/>
  <c r="CEJ18" i="52"/>
  <c r="CEI18" i="52"/>
  <c r="CEH18" i="52"/>
  <c r="CEG18" i="52"/>
  <c r="CEF18" i="52"/>
  <c r="CEE18" i="52"/>
  <c r="CED18" i="52"/>
  <c r="CEC18" i="52"/>
  <c r="CEB18" i="52"/>
  <c r="CEA18" i="52"/>
  <c r="CDZ18" i="52"/>
  <c r="CDY18" i="52"/>
  <c r="CDX18" i="52"/>
  <c r="CDW18" i="52"/>
  <c r="CDV18" i="52"/>
  <c r="CDU18" i="52"/>
  <c r="CDT18" i="52"/>
  <c r="CDS18" i="52"/>
  <c r="CDR18" i="52"/>
  <c r="CDQ18" i="52"/>
  <c r="CDP18" i="52"/>
  <c r="CDO18" i="52"/>
  <c r="CDN18" i="52"/>
  <c r="CDM18" i="52"/>
  <c r="CDL18" i="52"/>
  <c r="CDK18" i="52"/>
  <c r="CDJ18" i="52"/>
  <c r="CDI18" i="52"/>
  <c r="CDH18" i="52"/>
  <c r="CDG18" i="52"/>
  <c r="CDF18" i="52"/>
  <c r="CDE18" i="52"/>
  <c r="CDD18" i="52"/>
  <c r="CDC18" i="52"/>
  <c r="CDB18" i="52"/>
  <c r="CDA18" i="52"/>
  <c r="CCZ18" i="52"/>
  <c r="CCY18" i="52"/>
  <c r="CCX18" i="52"/>
  <c r="CCW18" i="52"/>
  <c r="CCV18" i="52"/>
  <c r="CCU18" i="52"/>
  <c r="CCT18" i="52"/>
  <c r="CCS18" i="52"/>
  <c r="CCR18" i="52"/>
  <c r="CCQ18" i="52"/>
  <c r="CCP18" i="52"/>
  <c r="CCO18" i="52"/>
  <c r="CCN18" i="52"/>
  <c r="CCM18" i="52"/>
  <c r="CCL18" i="52"/>
  <c r="CCK18" i="52"/>
  <c r="CCJ18" i="52"/>
  <c r="CCI18" i="52"/>
  <c r="CCH18" i="52"/>
  <c r="CCG18" i="52"/>
  <c r="CCF18" i="52"/>
  <c r="CCE18" i="52"/>
  <c r="CCD18" i="52"/>
  <c r="CCC18" i="52"/>
  <c r="CCB18" i="52"/>
  <c r="CCA18" i="52"/>
  <c r="CBZ18" i="52"/>
  <c r="CBY18" i="52"/>
  <c r="CBX18" i="52"/>
  <c r="CBW18" i="52"/>
  <c r="CBV18" i="52"/>
  <c r="CBU18" i="52"/>
  <c r="CBT18" i="52"/>
  <c r="CBS18" i="52"/>
  <c r="CBR18" i="52"/>
  <c r="CBQ18" i="52"/>
  <c r="CBP18" i="52"/>
  <c r="CBO18" i="52"/>
  <c r="CBN18" i="52"/>
  <c r="CBM18" i="52"/>
  <c r="CBL18" i="52"/>
  <c r="CBK18" i="52"/>
  <c r="CBJ18" i="52"/>
  <c r="CBI18" i="52"/>
  <c r="CBH18" i="52"/>
  <c r="CBG18" i="52"/>
  <c r="CBF18" i="52"/>
  <c r="CBE18" i="52"/>
  <c r="CBD18" i="52"/>
  <c r="CBC18" i="52"/>
  <c r="CBB18" i="52"/>
  <c r="CBA18" i="52"/>
  <c r="CAZ18" i="52"/>
  <c r="CAY18" i="52"/>
  <c r="CAX18" i="52"/>
  <c r="CAW18" i="52"/>
  <c r="CAV18" i="52"/>
  <c r="CAU18" i="52"/>
  <c r="CAT18" i="52"/>
  <c r="CAS18" i="52"/>
  <c r="CAR18" i="52"/>
  <c r="CAQ18" i="52"/>
  <c r="CAP18" i="52"/>
  <c r="CAO18" i="52"/>
  <c r="CAN18" i="52"/>
  <c r="CAM18" i="52"/>
  <c r="CAL18" i="52"/>
  <c r="CAK18" i="52"/>
  <c r="CAJ18" i="52"/>
  <c r="CAI18" i="52"/>
  <c r="CAH18" i="52"/>
  <c r="CAG18" i="52"/>
  <c r="CAF18" i="52"/>
  <c r="CAE18" i="52"/>
  <c r="CAD18" i="52"/>
  <c r="CAC18" i="52"/>
  <c r="CAB18" i="52"/>
  <c r="CAA18" i="52"/>
  <c r="BZZ18" i="52"/>
  <c r="BZY18" i="52"/>
  <c r="BZX18" i="52"/>
  <c r="BZW18" i="52"/>
  <c r="BZV18" i="52"/>
  <c r="BZU18" i="52"/>
  <c r="BZT18" i="52"/>
  <c r="BZS18" i="52"/>
  <c r="BZR18" i="52"/>
  <c r="BZQ18" i="52"/>
  <c r="BZP18" i="52"/>
  <c r="BZO18" i="52"/>
  <c r="BZN18" i="52"/>
  <c r="BZM18" i="52"/>
  <c r="BZL18" i="52"/>
  <c r="BZK18" i="52"/>
  <c r="BZJ18" i="52"/>
  <c r="BZI18" i="52"/>
  <c r="BZH18" i="52"/>
  <c r="BZG18" i="52"/>
  <c r="BZF18" i="52"/>
  <c r="BZE18" i="52"/>
  <c r="BZD18" i="52"/>
  <c r="BZC18" i="52"/>
  <c r="BZB18" i="52"/>
  <c r="BZA18" i="52"/>
  <c r="BYZ18" i="52"/>
  <c r="BYY18" i="52"/>
  <c r="BYX18" i="52"/>
  <c r="BYW18" i="52"/>
  <c r="BYV18" i="52"/>
  <c r="BYU18" i="52"/>
  <c r="BYT18" i="52"/>
  <c r="BYS18" i="52"/>
  <c r="BYR18" i="52"/>
  <c r="BYQ18" i="52"/>
  <c r="BYP18" i="52"/>
  <c r="BYO18" i="52"/>
  <c r="BYN18" i="52"/>
  <c r="BYM18" i="52"/>
  <c r="BYL18" i="52"/>
  <c r="BYK18" i="52"/>
  <c r="BYJ18" i="52"/>
  <c r="BYI18" i="52"/>
  <c r="BYH18" i="52"/>
  <c r="BYG18" i="52"/>
  <c r="BYF18" i="52"/>
  <c r="BYE18" i="52"/>
  <c r="BYD18" i="52"/>
  <c r="BYC18" i="52"/>
  <c r="BYB18" i="52"/>
  <c r="BYA18" i="52"/>
  <c r="BXZ18" i="52"/>
  <c r="BXY18" i="52"/>
  <c r="BXX18" i="52"/>
  <c r="BXW18" i="52"/>
  <c r="BXV18" i="52"/>
  <c r="BXU18" i="52"/>
  <c r="BXT18" i="52"/>
  <c r="BXS18" i="52"/>
  <c r="BXR18" i="52"/>
  <c r="BXQ18" i="52"/>
  <c r="BXP18" i="52"/>
  <c r="BXO18" i="52"/>
  <c r="BXN18" i="52"/>
  <c r="BXM18" i="52"/>
  <c r="BXL18" i="52"/>
  <c r="BXK18" i="52"/>
  <c r="BXJ18" i="52"/>
  <c r="BXI18" i="52"/>
  <c r="BXH18" i="52"/>
  <c r="BXG18" i="52"/>
  <c r="BXF18" i="52"/>
  <c r="BXE18" i="52"/>
  <c r="BXD18" i="52"/>
  <c r="BXC18" i="52"/>
  <c r="BXB18" i="52"/>
  <c r="BXA18" i="52"/>
  <c r="BWZ18" i="52"/>
  <c r="BWY18" i="52"/>
  <c r="BWX18" i="52"/>
  <c r="BWW18" i="52"/>
  <c r="BWV18" i="52"/>
  <c r="BWU18" i="52"/>
  <c r="BWT18" i="52"/>
  <c r="BWS18" i="52"/>
  <c r="BWR18" i="52"/>
  <c r="BWQ18" i="52"/>
  <c r="BWP18" i="52"/>
  <c r="BWO18" i="52"/>
  <c r="BWN18" i="52"/>
  <c r="BWM18" i="52"/>
  <c r="BWL18" i="52"/>
  <c r="BWK18" i="52"/>
  <c r="BWJ18" i="52"/>
  <c r="BWI18" i="52"/>
  <c r="BWH18" i="52"/>
  <c r="BWG18" i="52"/>
  <c r="BWF18" i="52"/>
  <c r="BWE18" i="52"/>
  <c r="BWD18" i="52"/>
  <c r="BWC18" i="52"/>
  <c r="BWB18" i="52"/>
  <c r="BWA18" i="52"/>
  <c r="BVZ18" i="52"/>
  <c r="BVY18" i="52"/>
  <c r="BVX18" i="52"/>
  <c r="BVW18" i="52"/>
  <c r="BVV18" i="52"/>
  <c r="BVU18" i="52"/>
  <c r="BVT18" i="52"/>
  <c r="BVS18" i="52"/>
  <c r="BVR18" i="52"/>
  <c r="BVQ18" i="52"/>
  <c r="BVP18" i="52"/>
  <c r="BVO18" i="52"/>
  <c r="BVN18" i="52"/>
  <c r="BVM18" i="52"/>
  <c r="BVL18" i="52"/>
  <c r="BVK18" i="52"/>
  <c r="BVJ18" i="52"/>
  <c r="BVI18" i="52"/>
  <c r="BVH18" i="52"/>
  <c r="BVG18" i="52"/>
  <c r="BVF18" i="52"/>
  <c r="BVE18" i="52"/>
  <c r="BVD18" i="52"/>
  <c r="BVC18" i="52"/>
  <c r="BVB18" i="52"/>
  <c r="BVA18" i="52"/>
  <c r="BUZ18" i="52"/>
  <c r="BUY18" i="52"/>
  <c r="BUX18" i="52"/>
  <c r="BUW18" i="52"/>
  <c r="BUV18" i="52"/>
  <c r="BUU18" i="52"/>
  <c r="BUT18" i="52"/>
  <c r="BUS18" i="52"/>
  <c r="BUR18" i="52"/>
  <c r="BUQ18" i="52"/>
  <c r="BUP18" i="52"/>
  <c r="BUO18" i="52"/>
  <c r="BUN18" i="52"/>
  <c r="BUM18" i="52"/>
  <c r="BUL18" i="52"/>
  <c r="BUK18" i="52"/>
  <c r="BUJ18" i="52"/>
  <c r="BUI18" i="52"/>
  <c r="BUH18" i="52"/>
  <c r="BUG18" i="52"/>
  <c r="BUF18" i="52"/>
  <c r="BUE18" i="52"/>
  <c r="BUD18" i="52"/>
  <c r="BUC18" i="52"/>
  <c r="BUB18" i="52"/>
  <c r="BUA18" i="52"/>
  <c r="BTZ18" i="52"/>
  <c r="BTY18" i="52"/>
  <c r="BTX18" i="52"/>
  <c r="BTW18" i="52"/>
  <c r="BTV18" i="52"/>
  <c r="BTU18" i="52"/>
  <c r="BTT18" i="52"/>
  <c r="BTS18" i="52"/>
  <c r="BTR18" i="52"/>
  <c r="BTQ18" i="52"/>
  <c r="BTP18" i="52"/>
  <c r="BTO18" i="52"/>
  <c r="BTN18" i="52"/>
  <c r="BTM18" i="52"/>
  <c r="BTL18" i="52"/>
  <c r="BTK18" i="52"/>
  <c r="BTJ18" i="52"/>
  <c r="BTI18" i="52"/>
  <c r="BTH18" i="52"/>
  <c r="BTG18" i="52"/>
  <c r="BTF18" i="52"/>
  <c r="BTE18" i="52"/>
  <c r="BTD18" i="52"/>
  <c r="BTC18" i="52"/>
  <c r="BTB18" i="52"/>
  <c r="BTA18" i="52"/>
  <c r="BSZ18" i="52"/>
  <c r="BSY18" i="52"/>
  <c r="BSX18" i="52"/>
  <c r="BSW18" i="52"/>
  <c r="BSV18" i="52"/>
  <c r="BSU18" i="52"/>
  <c r="BST18" i="52"/>
  <c r="BSS18" i="52"/>
  <c r="BSR18" i="52"/>
  <c r="BSQ18" i="52"/>
  <c r="BSP18" i="52"/>
  <c r="BSO18" i="52"/>
  <c r="BSN18" i="52"/>
  <c r="BSM18" i="52"/>
  <c r="BSL18" i="52"/>
  <c r="BSK18" i="52"/>
  <c r="BSJ18" i="52"/>
  <c r="BSI18" i="52"/>
  <c r="BSH18" i="52"/>
  <c r="BSG18" i="52"/>
  <c r="BSF18" i="52"/>
  <c r="BSE18" i="52"/>
  <c r="BSD18" i="52"/>
  <c r="BSC18" i="52"/>
  <c r="BSB18" i="52"/>
  <c r="BSA18" i="52"/>
  <c r="BRZ18" i="52"/>
  <c r="BRY18" i="52"/>
  <c r="BRX18" i="52"/>
  <c r="BRW18" i="52"/>
  <c r="BRV18" i="52"/>
  <c r="BRU18" i="52"/>
  <c r="BRT18" i="52"/>
  <c r="BRS18" i="52"/>
  <c r="BRR18" i="52"/>
  <c r="BRQ18" i="52"/>
  <c r="BRP18" i="52"/>
  <c r="BRO18" i="52"/>
  <c r="BRN18" i="52"/>
  <c r="BRM18" i="52"/>
  <c r="BRL18" i="52"/>
  <c r="BRK18" i="52"/>
  <c r="BRJ18" i="52"/>
  <c r="BRI18" i="52"/>
  <c r="BRH18" i="52"/>
  <c r="BRG18" i="52"/>
  <c r="BRF18" i="52"/>
  <c r="BRE18" i="52"/>
  <c r="BRD18" i="52"/>
  <c r="BRC18" i="52"/>
  <c r="BRB18" i="52"/>
  <c r="BRA18" i="52"/>
  <c r="BQZ18" i="52"/>
  <c r="BQY18" i="52"/>
  <c r="BQX18" i="52"/>
  <c r="BQW18" i="52"/>
  <c r="BQV18" i="52"/>
  <c r="BQU18" i="52"/>
  <c r="BQT18" i="52"/>
  <c r="BQS18" i="52"/>
  <c r="BQR18" i="52"/>
  <c r="BQQ18" i="52"/>
  <c r="BQP18" i="52"/>
  <c r="BQO18" i="52"/>
  <c r="BQN18" i="52"/>
  <c r="BQM18" i="52"/>
  <c r="BQL18" i="52"/>
  <c r="BQK18" i="52"/>
  <c r="BQJ18" i="52"/>
  <c r="BQI18" i="52"/>
  <c r="BQH18" i="52"/>
  <c r="BQG18" i="52"/>
  <c r="BQF18" i="52"/>
  <c r="BQE18" i="52"/>
  <c r="BQD18" i="52"/>
  <c r="BQC18" i="52"/>
  <c r="BQB18" i="52"/>
  <c r="BQA18" i="52"/>
  <c r="BPZ18" i="52"/>
  <c r="BPY18" i="52"/>
  <c r="BPX18" i="52"/>
  <c r="BPW18" i="52"/>
  <c r="BPV18" i="52"/>
  <c r="BPU18" i="52"/>
  <c r="BPT18" i="52"/>
  <c r="BPS18" i="52"/>
  <c r="BPR18" i="52"/>
  <c r="BPQ18" i="52"/>
  <c r="BPP18" i="52"/>
  <c r="BPO18" i="52"/>
  <c r="BPN18" i="52"/>
  <c r="BPM18" i="52"/>
  <c r="BPL18" i="52"/>
  <c r="BPK18" i="52"/>
  <c r="BPJ18" i="52"/>
  <c r="BPI18" i="52"/>
  <c r="BPH18" i="52"/>
  <c r="BPG18" i="52"/>
  <c r="BPF18" i="52"/>
  <c r="BPE18" i="52"/>
  <c r="BPD18" i="52"/>
  <c r="BPC18" i="52"/>
  <c r="BPB18" i="52"/>
  <c r="BPA18" i="52"/>
  <c r="BOZ18" i="52"/>
  <c r="BOY18" i="52"/>
  <c r="BOX18" i="52"/>
  <c r="BOW18" i="52"/>
  <c r="BOV18" i="52"/>
  <c r="BOU18" i="52"/>
  <c r="BOT18" i="52"/>
  <c r="BOS18" i="52"/>
  <c r="BOR18" i="52"/>
  <c r="BOQ18" i="52"/>
  <c r="BOP18" i="52"/>
  <c r="BOO18" i="52"/>
  <c r="BON18" i="52"/>
  <c r="BOM18" i="52"/>
  <c r="BOL18" i="52"/>
  <c r="BOK18" i="52"/>
  <c r="BOJ18" i="52"/>
  <c r="BOI18" i="52"/>
  <c r="BOH18" i="52"/>
  <c r="BOG18" i="52"/>
  <c r="BOF18" i="52"/>
  <c r="BOE18" i="52"/>
  <c r="BOD18" i="52"/>
  <c r="BOC18" i="52"/>
  <c r="BOB18" i="52"/>
  <c r="BOA18" i="52"/>
  <c r="BNZ18" i="52"/>
  <c r="BNY18" i="52"/>
  <c r="BNX18" i="52"/>
  <c r="BNW18" i="52"/>
  <c r="BNV18" i="52"/>
  <c r="BNU18" i="52"/>
  <c r="BNT18" i="52"/>
  <c r="BNS18" i="52"/>
  <c r="BNR18" i="52"/>
  <c r="BNQ18" i="52"/>
  <c r="BNP18" i="52"/>
  <c r="BNO18" i="52"/>
  <c r="BNN18" i="52"/>
  <c r="BNM18" i="52"/>
  <c r="BNL18" i="52"/>
  <c r="BNK18" i="52"/>
  <c r="BNJ18" i="52"/>
  <c r="BNI18" i="52"/>
  <c r="BNH18" i="52"/>
  <c r="BNG18" i="52"/>
  <c r="BNF18" i="52"/>
  <c r="BNE18" i="52"/>
  <c r="BND18" i="52"/>
  <c r="BNC18" i="52"/>
  <c r="BNB18" i="52"/>
  <c r="BNA18" i="52"/>
  <c r="BMZ18" i="52"/>
  <c r="BMY18" i="52"/>
  <c r="BMX18" i="52"/>
  <c r="BMW18" i="52"/>
  <c r="BMV18" i="52"/>
  <c r="BMU18" i="52"/>
  <c r="BMT18" i="52"/>
  <c r="BMS18" i="52"/>
  <c r="BMR18" i="52"/>
  <c r="BMQ18" i="52"/>
  <c r="BMP18" i="52"/>
  <c r="BMO18" i="52"/>
  <c r="BMN18" i="52"/>
  <c r="BMM18" i="52"/>
  <c r="BML18" i="52"/>
  <c r="BMK18" i="52"/>
  <c r="BMJ18" i="52"/>
  <c r="BMI18" i="52"/>
  <c r="BMH18" i="52"/>
  <c r="BMG18" i="52"/>
  <c r="BMF18" i="52"/>
  <c r="BME18" i="52"/>
  <c r="BMD18" i="52"/>
  <c r="BMC18" i="52"/>
  <c r="BMB18" i="52"/>
  <c r="BMA18" i="52"/>
  <c r="BLZ18" i="52"/>
  <c r="BLY18" i="52"/>
  <c r="BLX18" i="52"/>
  <c r="BLW18" i="52"/>
  <c r="BLV18" i="52"/>
  <c r="BLU18" i="52"/>
  <c r="BLT18" i="52"/>
  <c r="BLS18" i="52"/>
  <c r="BLR18" i="52"/>
  <c r="BLQ18" i="52"/>
  <c r="BLP18" i="52"/>
  <c r="BLO18" i="52"/>
  <c r="BLN18" i="52"/>
  <c r="BLM18" i="52"/>
  <c r="BLL18" i="52"/>
  <c r="BLK18" i="52"/>
  <c r="BLJ18" i="52"/>
  <c r="BLI18" i="52"/>
  <c r="BLH18" i="52"/>
  <c r="BLG18" i="52"/>
  <c r="BLF18" i="52"/>
  <c r="BLE18" i="52"/>
  <c r="BLD18" i="52"/>
  <c r="BLC18" i="52"/>
  <c r="BLB18" i="52"/>
  <c r="BLA18" i="52"/>
  <c r="BKZ18" i="52"/>
  <c r="BKY18" i="52"/>
  <c r="BKX18" i="52"/>
  <c r="BKW18" i="52"/>
  <c r="BKV18" i="52"/>
  <c r="BKU18" i="52"/>
  <c r="BKT18" i="52"/>
  <c r="BKS18" i="52"/>
  <c r="BKR18" i="52"/>
  <c r="BKQ18" i="52"/>
  <c r="BKP18" i="52"/>
  <c r="BKO18" i="52"/>
  <c r="BKN18" i="52"/>
  <c r="BKM18" i="52"/>
  <c r="BKL18" i="52"/>
  <c r="BKK18" i="52"/>
  <c r="BKJ18" i="52"/>
  <c r="BKI18" i="52"/>
  <c r="BKH18" i="52"/>
  <c r="BKG18" i="52"/>
  <c r="BKF18" i="52"/>
  <c r="BKE18" i="52"/>
  <c r="BKD18" i="52"/>
  <c r="BKC18" i="52"/>
  <c r="BKB18" i="52"/>
  <c r="BKA18" i="52"/>
  <c r="BJZ18" i="52"/>
  <c r="BJY18" i="52"/>
  <c r="BJX18" i="52"/>
  <c r="BJW18" i="52"/>
  <c r="BJV18" i="52"/>
  <c r="BJU18" i="52"/>
  <c r="BJT18" i="52"/>
  <c r="BJS18" i="52"/>
  <c r="BJR18" i="52"/>
  <c r="BJQ18" i="52"/>
  <c r="BJP18" i="52"/>
  <c r="BJO18" i="52"/>
  <c r="BJN18" i="52"/>
  <c r="BJM18" i="52"/>
  <c r="BJL18" i="52"/>
  <c r="BJK18" i="52"/>
  <c r="BJJ18" i="52"/>
  <c r="BJI18" i="52"/>
  <c r="BJH18" i="52"/>
  <c r="BJG18" i="52"/>
  <c r="BJF18" i="52"/>
  <c r="BJE18" i="52"/>
  <c r="BJD18" i="52"/>
  <c r="BJC18" i="52"/>
  <c r="BJB18" i="52"/>
  <c r="BJA18" i="52"/>
  <c r="BIZ18" i="52"/>
  <c r="BIY18" i="52"/>
  <c r="BIX18" i="52"/>
  <c r="BIW18" i="52"/>
  <c r="BIV18" i="52"/>
  <c r="BIU18" i="52"/>
  <c r="BIT18" i="52"/>
  <c r="BIS18" i="52"/>
  <c r="BIR18" i="52"/>
  <c r="BIQ18" i="52"/>
  <c r="BIP18" i="52"/>
  <c r="BIO18" i="52"/>
  <c r="BIN18" i="52"/>
  <c r="BIM18" i="52"/>
  <c r="BIL18" i="52"/>
  <c r="BIK18" i="52"/>
  <c r="BIJ18" i="52"/>
  <c r="BII18" i="52"/>
  <c r="BIH18" i="52"/>
  <c r="BIG18" i="52"/>
  <c r="BIF18" i="52"/>
  <c r="BIE18" i="52"/>
  <c r="BID18" i="52"/>
  <c r="BIC18" i="52"/>
  <c r="BIB18" i="52"/>
  <c r="BIA18" i="52"/>
  <c r="BHZ18" i="52"/>
  <c r="BHY18" i="52"/>
  <c r="BHX18" i="52"/>
  <c r="BHW18" i="52"/>
  <c r="BHV18" i="52"/>
  <c r="BHU18" i="52"/>
  <c r="BHT18" i="52"/>
  <c r="BHS18" i="52"/>
  <c r="BHR18" i="52"/>
  <c r="BHQ18" i="52"/>
  <c r="BHP18" i="52"/>
  <c r="BHO18" i="52"/>
  <c r="BHN18" i="52"/>
  <c r="BHM18" i="52"/>
  <c r="BHL18" i="52"/>
  <c r="BHK18" i="52"/>
  <c r="BHJ18" i="52"/>
  <c r="BHI18" i="52"/>
  <c r="BHH18" i="52"/>
  <c r="BHG18" i="52"/>
  <c r="BHF18" i="52"/>
  <c r="BHE18" i="52"/>
  <c r="BHD18" i="52"/>
  <c r="BHC18" i="52"/>
  <c r="BHB18" i="52"/>
  <c r="BHA18" i="52"/>
  <c r="BGZ18" i="52"/>
  <c r="BGY18" i="52"/>
  <c r="BGX18" i="52"/>
  <c r="BGW18" i="52"/>
  <c r="BGV18" i="52"/>
  <c r="BGU18" i="52"/>
  <c r="BGT18" i="52"/>
  <c r="BGS18" i="52"/>
  <c r="BGR18" i="52"/>
  <c r="BGQ18" i="52"/>
  <c r="BGP18" i="52"/>
  <c r="BGO18" i="52"/>
  <c r="BGN18" i="52"/>
  <c r="BGM18" i="52"/>
  <c r="BGL18" i="52"/>
  <c r="BGK18" i="52"/>
  <c r="BGJ18" i="52"/>
  <c r="BGI18" i="52"/>
  <c r="BGH18" i="52"/>
  <c r="BGG18" i="52"/>
  <c r="BGF18" i="52"/>
  <c r="BGE18" i="52"/>
  <c r="BGD18" i="52"/>
  <c r="BGC18" i="52"/>
  <c r="BGB18" i="52"/>
  <c r="BGA18" i="52"/>
  <c r="BFZ18" i="52"/>
  <c r="BFY18" i="52"/>
  <c r="BFX18" i="52"/>
  <c r="BFW18" i="52"/>
  <c r="BFV18" i="52"/>
  <c r="BFU18" i="52"/>
  <c r="BFT18" i="52"/>
  <c r="BFS18" i="52"/>
  <c r="BFR18" i="52"/>
  <c r="BFQ18" i="52"/>
  <c r="BFP18" i="52"/>
  <c r="BFO18" i="52"/>
  <c r="BFN18" i="52"/>
  <c r="BFM18" i="52"/>
  <c r="BFL18" i="52"/>
  <c r="BFK18" i="52"/>
  <c r="BFJ18" i="52"/>
  <c r="BFI18" i="52"/>
  <c r="BFH18" i="52"/>
  <c r="BFG18" i="52"/>
  <c r="BFF18" i="52"/>
  <c r="BFE18" i="52"/>
  <c r="BFD18" i="52"/>
  <c r="BFC18" i="52"/>
  <c r="BFB18" i="52"/>
  <c r="BFA18" i="52"/>
  <c r="BEZ18" i="52"/>
  <c r="BEY18" i="52"/>
  <c r="BEX18" i="52"/>
  <c r="BEW18" i="52"/>
  <c r="BEV18" i="52"/>
  <c r="BEU18" i="52"/>
  <c r="BET18" i="52"/>
  <c r="BES18" i="52"/>
  <c r="BER18" i="52"/>
  <c r="BEQ18" i="52"/>
  <c r="BEP18" i="52"/>
  <c r="BEO18" i="52"/>
  <c r="BEN18" i="52"/>
  <c r="BEM18" i="52"/>
  <c r="BEL18" i="52"/>
  <c r="BEK18" i="52"/>
  <c r="BEJ18" i="52"/>
  <c r="BEI18" i="52"/>
  <c r="BEH18" i="52"/>
  <c r="BEG18" i="52"/>
  <c r="BEF18" i="52"/>
  <c r="BEE18" i="52"/>
  <c r="BED18" i="52"/>
  <c r="BEC18" i="52"/>
  <c r="BEB18" i="52"/>
  <c r="BEA18" i="52"/>
  <c r="BDZ18" i="52"/>
  <c r="BDY18" i="52"/>
  <c r="BDX18" i="52"/>
  <c r="BDW18" i="52"/>
  <c r="BDV18" i="52"/>
  <c r="BDU18" i="52"/>
  <c r="BDT18" i="52"/>
  <c r="BDS18" i="52"/>
  <c r="BDR18" i="52"/>
  <c r="BDQ18" i="52"/>
  <c r="BDP18" i="52"/>
  <c r="BDO18" i="52"/>
  <c r="BDN18" i="52"/>
  <c r="BDM18" i="52"/>
  <c r="BDL18" i="52"/>
  <c r="BDK18" i="52"/>
  <c r="BDJ18" i="52"/>
  <c r="BDI18" i="52"/>
  <c r="BDH18" i="52"/>
  <c r="BDG18" i="52"/>
  <c r="BDF18" i="52"/>
  <c r="BDE18" i="52"/>
  <c r="BDD18" i="52"/>
  <c r="BDC18" i="52"/>
  <c r="BDB18" i="52"/>
  <c r="BDA18" i="52"/>
  <c r="BCZ18" i="52"/>
  <c r="BCY18" i="52"/>
  <c r="BCX18" i="52"/>
  <c r="BCW18" i="52"/>
  <c r="BCV18" i="52"/>
  <c r="BCU18" i="52"/>
  <c r="BCT18" i="52"/>
  <c r="BCS18" i="52"/>
  <c r="BCR18" i="52"/>
  <c r="BCQ18" i="52"/>
  <c r="BCP18" i="52"/>
  <c r="BCO18" i="52"/>
  <c r="BCN18" i="52"/>
  <c r="BCM18" i="52"/>
  <c r="BCL18" i="52"/>
  <c r="BCK18" i="52"/>
  <c r="BCJ18" i="52"/>
  <c r="BCI18" i="52"/>
  <c r="BCH18" i="52"/>
  <c r="BCG18" i="52"/>
  <c r="BCF18" i="52"/>
  <c r="BCE18" i="52"/>
  <c r="BCD18" i="52"/>
  <c r="BCC18" i="52"/>
  <c r="BCB18" i="52"/>
  <c r="BCA18" i="52"/>
  <c r="BBZ18" i="52"/>
  <c r="BBY18" i="52"/>
  <c r="BBX18" i="52"/>
  <c r="BBW18" i="52"/>
  <c r="BBV18" i="52"/>
  <c r="BBU18" i="52"/>
  <c r="BBT18" i="52"/>
  <c r="BBS18" i="52"/>
  <c r="BBR18" i="52"/>
  <c r="BBQ18" i="52"/>
  <c r="BBP18" i="52"/>
  <c r="BBO18" i="52"/>
  <c r="BBN18" i="52"/>
  <c r="BBM18" i="52"/>
  <c r="BBL18" i="52"/>
  <c r="BBK18" i="52"/>
  <c r="BBJ18" i="52"/>
  <c r="BBI18" i="52"/>
  <c r="BBH18" i="52"/>
  <c r="BBG18" i="52"/>
  <c r="BBF18" i="52"/>
  <c r="BBE18" i="52"/>
  <c r="BBD18" i="52"/>
  <c r="BBC18" i="52"/>
  <c r="BBB18" i="52"/>
  <c r="BBA18" i="52"/>
  <c r="BAZ18" i="52"/>
  <c r="BAY18" i="52"/>
  <c r="BAX18" i="52"/>
  <c r="BAW18" i="52"/>
  <c r="BAV18" i="52"/>
  <c r="BAU18" i="52"/>
  <c r="BAT18" i="52"/>
  <c r="BAS18" i="52"/>
  <c r="BAR18" i="52"/>
  <c r="BAQ18" i="52"/>
  <c r="BAP18" i="52"/>
  <c r="BAO18" i="52"/>
  <c r="BAN18" i="52"/>
  <c r="BAM18" i="52"/>
  <c r="BAL18" i="52"/>
  <c r="BAK18" i="52"/>
  <c r="BAJ18" i="52"/>
  <c r="BAI18" i="52"/>
  <c r="BAH18" i="52"/>
  <c r="BAG18" i="52"/>
  <c r="BAF18" i="52"/>
  <c r="BAE18" i="52"/>
  <c r="BAD18" i="52"/>
  <c r="BAC18" i="52"/>
  <c r="BAB18" i="52"/>
  <c r="BAA18" i="52"/>
  <c r="AZZ18" i="52"/>
  <c r="AZY18" i="52"/>
  <c r="AZX18" i="52"/>
  <c r="AZW18" i="52"/>
  <c r="AZV18" i="52"/>
  <c r="AZU18" i="52"/>
  <c r="AZT18" i="52"/>
  <c r="AZS18" i="52"/>
  <c r="AZR18" i="52"/>
  <c r="AZQ18" i="52"/>
  <c r="AZP18" i="52"/>
  <c r="AZO18" i="52"/>
  <c r="AZN18" i="52"/>
  <c r="AZM18" i="52"/>
  <c r="AZL18" i="52"/>
  <c r="AZK18" i="52"/>
  <c r="AZJ18" i="52"/>
  <c r="AZI18" i="52"/>
  <c r="AZH18" i="52"/>
  <c r="AZG18" i="52"/>
  <c r="AZF18" i="52"/>
  <c r="AZE18" i="52"/>
  <c r="AZD18" i="52"/>
  <c r="AZC18" i="52"/>
  <c r="AZB18" i="52"/>
  <c r="AZA18" i="52"/>
  <c r="AYZ18" i="52"/>
  <c r="AYY18" i="52"/>
  <c r="AYX18" i="52"/>
  <c r="AYW18" i="52"/>
  <c r="AYV18" i="52"/>
  <c r="AYU18" i="52"/>
  <c r="AYT18" i="52"/>
  <c r="AYS18" i="52"/>
  <c r="AYR18" i="52"/>
  <c r="AYQ18" i="52"/>
  <c r="AYP18" i="52"/>
  <c r="AYO18" i="52"/>
  <c r="AYN18" i="52"/>
  <c r="AYM18" i="52"/>
  <c r="AYL18" i="52"/>
  <c r="AYK18" i="52"/>
  <c r="AYJ18" i="52"/>
  <c r="AYI18" i="52"/>
  <c r="AYH18" i="52"/>
  <c r="AYG18" i="52"/>
  <c r="AYF18" i="52"/>
  <c r="AYE18" i="52"/>
  <c r="AYD18" i="52"/>
  <c r="AYC18" i="52"/>
  <c r="AYB18" i="52"/>
  <c r="AYA18" i="52"/>
  <c r="AXZ18" i="52"/>
  <c r="AXY18" i="52"/>
  <c r="AXX18" i="52"/>
  <c r="AXW18" i="52"/>
  <c r="AXV18" i="52"/>
  <c r="AXU18" i="52"/>
  <c r="AXT18" i="52"/>
  <c r="AXS18" i="52"/>
  <c r="AXR18" i="52"/>
  <c r="AXQ18" i="52"/>
  <c r="AXP18" i="52"/>
  <c r="AXO18" i="52"/>
  <c r="AXN18" i="52"/>
  <c r="AXM18" i="52"/>
  <c r="AXL18" i="52"/>
  <c r="AXK18" i="52"/>
  <c r="AXJ18" i="52"/>
  <c r="AXI18" i="52"/>
  <c r="AXH18" i="52"/>
  <c r="AXG18" i="52"/>
  <c r="AXF18" i="52"/>
  <c r="AXE18" i="52"/>
  <c r="AXD18" i="52"/>
  <c r="AXC18" i="52"/>
  <c r="AXB18" i="52"/>
  <c r="AXA18" i="52"/>
  <c r="AWZ18" i="52"/>
  <c r="AWY18" i="52"/>
  <c r="AWX18" i="52"/>
  <c r="AWW18" i="52"/>
  <c r="AWV18" i="52"/>
  <c r="AWU18" i="52"/>
  <c r="AWT18" i="52"/>
  <c r="AWS18" i="52"/>
  <c r="AWR18" i="52"/>
  <c r="AWQ18" i="52"/>
  <c r="AWP18" i="52"/>
  <c r="AWO18" i="52"/>
  <c r="AWN18" i="52"/>
  <c r="AWM18" i="52"/>
  <c r="AWL18" i="52"/>
  <c r="AWK18" i="52"/>
  <c r="AWJ18" i="52"/>
  <c r="AWI18" i="52"/>
  <c r="AWH18" i="52"/>
  <c r="AWG18" i="52"/>
  <c r="AWF18" i="52"/>
  <c r="AWE18" i="52"/>
  <c r="AWD18" i="52"/>
  <c r="AWC18" i="52"/>
  <c r="AWB18" i="52"/>
  <c r="AWA18" i="52"/>
  <c r="AVZ18" i="52"/>
  <c r="AVY18" i="52"/>
  <c r="AVX18" i="52"/>
  <c r="AVW18" i="52"/>
  <c r="AVV18" i="52"/>
  <c r="AVU18" i="52"/>
  <c r="AVT18" i="52"/>
  <c r="AVS18" i="52"/>
  <c r="AVR18" i="52"/>
  <c r="AVQ18" i="52"/>
  <c r="AVP18" i="52"/>
  <c r="AVO18" i="52"/>
  <c r="AVN18" i="52"/>
  <c r="AVM18" i="52"/>
  <c r="AVL18" i="52"/>
  <c r="AVK18" i="52"/>
  <c r="AVJ18" i="52"/>
  <c r="AVI18" i="52"/>
  <c r="AVH18" i="52"/>
  <c r="AVG18" i="52"/>
  <c r="AVF18" i="52"/>
  <c r="AVE18" i="52"/>
  <c r="AVD18" i="52"/>
  <c r="AVC18" i="52"/>
  <c r="AVB18" i="52"/>
  <c r="AVA18" i="52"/>
  <c r="AUZ18" i="52"/>
  <c r="AUY18" i="52"/>
  <c r="AUX18" i="52"/>
  <c r="AUW18" i="52"/>
  <c r="AUV18" i="52"/>
  <c r="AUU18" i="52"/>
  <c r="AUT18" i="52"/>
  <c r="AUS18" i="52"/>
  <c r="AUR18" i="52"/>
  <c r="AUQ18" i="52"/>
  <c r="AUP18" i="52"/>
  <c r="AUO18" i="52"/>
  <c r="AUN18" i="52"/>
  <c r="AUM18" i="52"/>
  <c r="AUL18" i="52"/>
  <c r="AUK18" i="52"/>
  <c r="AUJ18" i="52"/>
  <c r="AUI18" i="52"/>
  <c r="AUH18" i="52"/>
  <c r="AUG18" i="52"/>
  <c r="AUF18" i="52"/>
  <c r="AUE18" i="52"/>
  <c r="AUD18" i="52"/>
  <c r="AUC18" i="52"/>
  <c r="AUB18" i="52"/>
  <c r="AUA18" i="52"/>
  <c r="ATZ18" i="52"/>
  <c r="ATY18" i="52"/>
  <c r="ATX18" i="52"/>
  <c r="ATW18" i="52"/>
  <c r="ATV18" i="52"/>
  <c r="ATU18" i="52"/>
  <c r="ATT18" i="52"/>
  <c r="ATS18" i="52"/>
  <c r="ATR18" i="52"/>
  <c r="ATQ18" i="52"/>
  <c r="ATP18" i="52"/>
  <c r="ATO18" i="52"/>
  <c r="ATN18" i="52"/>
  <c r="ATM18" i="52"/>
  <c r="ATL18" i="52"/>
  <c r="ATK18" i="52"/>
  <c r="ATJ18" i="52"/>
  <c r="ATI18" i="52"/>
  <c r="ATH18" i="52"/>
  <c r="ATG18" i="52"/>
  <c r="ATF18" i="52"/>
  <c r="ATE18" i="52"/>
  <c r="ATD18" i="52"/>
  <c r="ATC18" i="52"/>
  <c r="ATB18" i="52"/>
  <c r="ATA18" i="52"/>
  <c r="ASZ18" i="52"/>
  <c r="ASY18" i="52"/>
  <c r="ASX18" i="52"/>
  <c r="ASW18" i="52"/>
  <c r="ASV18" i="52"/>
  <c r="ASU18" i="52"/>
  <c r="AST18" i="52"/>
  <c r="ASS18" i="52"/>
  <c r="ASR18" i="52"/>
  <c r="ASQ18" i="52"/>
  <c r="ASP18" i="52"/>
  <c r="ASO18" i="52"/>
  <c r="ASN18" i="52"/>
  <c r="ASM18" i="52"/>
  <c r="ASL18" i="52"/>
  <c r="ASK18" i="52"/>
  <c r="ASJ18" i="52"/>
  <c r="ASI18" i="52"/>
  <c r="ASH18" i="52"/>
  <c r="ASG18" i="52"/>
  <c r="ASF18" i="52"/>
  <c r="ASE18" i="52"/>
  <c r="ASD18" i="52"/>
  <c r="ASC18" i="52"/>
  <c r="ASB18" i="52"/>
  <c r="ASA18" i="52"/>
  <c r="ARZ18" i="52"/>
  <c r="ARY18" i="52"/>
  <c r="ARX18" i="52"/>
  <c r="ARW18" i="52"/>
  <c r="ARV18" i="52"/>
  <c r="ARU18" i="52"/>
  <c r="ART18" i="52"/>
  <c r="ARS18" i="52"/>
  <c r="ARR18" i="52"/>
  <c r="ARQ18" i="52"/>
  <c r="ARP18" i="52"/>
  <c r="ARO18" i="52"/>
  <c r="ARN18" i="52"/>
  <c r="ARM18" i="52"/>
  <c r="ARL18" i="52"/>
  <c r="ARK18" i="52"/>
  <c r="ARJ18" i="52"/>
  <c r="ARI18" i="52"/>
  <c r="ARH18" i="52"/>
  <c r="ARG18" i="52"/>
  <c r="ARF18" i="52"/>
  <c r="ARE18" i="52"/>
  <c r="ARD18" i="52"/>
  <c r="ARC18" i="52"/>
  <c r="ARB18" i="52"/>
  <c r="ARA18" i="52"/>
  <c r="AQZ18" i="52"/>
  <c r="AQY18" i="52"/>
  <c r="AQX18" i="52"/>
  <c r="AQW18" i="52"/>
  <c r="AQV18" i="52"/>
  <c r="AQU18" i="52"/>
  <c r="AQT18" i="52"/>
  <c r="AQS18" i="52"/>
  <c r="AQR18" i="52"/>
  <c r="AQQ18" i="52"/>
  <c r="AQP18" i="52"/>
  <c r="AQO18" i="52"/>
  <c r="AQN18" i="52"/>
  <c r="AQM18" i="52"/>
  <c r="AQL18" i="52"/>
  <c r="AQK18" i="52"/>
  <c r="AQJ18" i="52"/>
  <c r="AQI18" i="52"/>
  <c r="AQH18" i="52"/>
  <c r="AQG18" i="52"/>
  <c r="AQF18" i="52"/>
  <c r="AQE18" i="52"/>
  <c r="AQD18" i="52"/>
  <c r="AQC18" i="52"/>
  <c r="AQB18" i="52"/>
  <c r="AQA18" i="52"/>
  <c r="APZ18" i="52"/>
  <c r="APY18" i="52"/>
  <c r="APX18" i="52"/>
  <c r="APW18" i="52"/>
  <c r="APV18" i="52"/>
  <c r="APU18" i="52"/>
  <c r="APT18" i="52"/>
  <c r="APS18" i="52"/>
  <c r="APR18" i="52"/>
  <c r="APQ18" i="52"/>
  <c r="APP18" i="52"/>
  <c r="APO18" i="52"/>
  <c r="APN18" i="52"/>
  <c r="APM18" i="52"/>
  <c r="APL18" i="52"/>
  <c r="APK18" i="52"/>
  <c r="APJ18" i="52"/>
  <c r="API18" i="52"/>
  <c r="APH18" i="52"/>
  <c r="APG18" i="52"/>
  <c r="APF18" i="52"/>
  <c r="APE18" i="52"/>
  <c r="APD18" i="52"/>
  <c r="APC18" i="52"/>
  <c r="APB18" i="52"/>
  <c r="APA18" i="52"/>
  <c r="AOZ18" i="52"/>
  <c r="AOY18" i="52"/>
  <c r="AOX18" i="52"/>
  <c r="AOW18" i="52"/>
  <c r="AOV18" i="52"/>
  <c r="AOU18" i="52"/>
  <c r="AOT18" i="52"/>
  <c r="AOS18" i="52"/>
  <c r="AOR18" i="52"/>
  <c r="AOQ18" i="52"/>
  <c r="AOP18" i="52"/>
  <c r="AOO18" i="52"/>
  <c r="AON18" i="52"/>
  <c r="AOM18" i="52"/>
  <c r="AOL18" i="52"/>
  <c r="AOK18" i="52"/>
  <c r="AOJ18" i="52"/>
  <c r="AOI18" i="52"/>
  <c r="AOH18" i="52"/>
  <c r="AOG18" i="52"/>
  <c r="AOF18" i="52"/>
  <c r="AOE18" i="52"/>
  <c r="AOD18" i="52"/>
  <c r="AOC18" i="52"/>
  <c r="AOB18" i="52"/>
  <c r="AOA18" i="52"/>
  <c r="ANZ18" i="52"/>
  <c r="ANY18" i="52"/>
  <c r="ANX18" i="52"/>
  <c r="ANW18" i="52"/>
  <c r="ANV18" i="52"/>
  <c r="ANU18" i="52"/>
  <c r="ANT18" i="52"/>
  <c r="ANS18" i="52"/>
  <c r="ANR18" i="52"/>
  <c r="ANQ18" i="52"/>
  <c r="ANP18" i="52"/>
  <c r="ANO18" i="52"/>
  <c r="ANN18" i="52"/>
  <c r="ANM18" i="52"/>
  <c r="ANL18" i="52"/>
  <c r="ANK18" i="52"/>
  <c r="ANJ18" i="52"/>
  <c r="ANI18" i="52"/>
  <c r="ANH18" i="52"/>
  <c r="ANG18" i="52"/>
  <c r="ANF18" i="52"/>
  <c r="ANE18" i="52"/>
  <c r="AND18" i="52"/>
  <c r="ANC18" i="52"/>
  <c r="ANB18" i="52"/>
  <c r="ANA18" i="52"/>
  <c r="AMZ18" i="52"/>
  <c r="AMY18" i="52"/>
  <c r="AMX18" i="52"/>
  <c r="AMW18" i="52"/>
  <c r="AMV18" i="52"/>
  <c r="AMU18" i="52"/>
  <c r="AMT18" i="52"/>
  <c r="AMS18" i="52"/>
  <c r="AMR18" i="52"/>
  <c r="AMQ18" i="52"/>
  <c r="AMP18" i="52"/>
  <c r="AMO18" i="52"/>
  <c r="AMN18" i="52"/>
  <c r="AMM18" i="52"/>
  <c r="AML18" i="52"/>
  <c r="AMK18" i="52"/>
  <c r="AMJ18" i="52"/>
  <c r="AMI18" i="52"/>
  <c r="AMH18" i="52"/>
  <c r="AMG18" i="52"/>
  <c r="AMF18" i="52"/>
  <c r="AME18" i="52"/>
  <c r="AMD18" i="52"/>
  <c r="AMC18" i="52"/>
  <c r="AMB18" i="52"/>
  <c r="AMA18" i="52"/>
  <c r="ALZ18" i="52"/>
  <c r="ALY18" i="52"/>
  <c r="ALX18" i="52"/>
  <c r="ALW18" i="52"/>
  <c r="ALV18" i="52"/>
  <c r="ALU18" i="52"/>
  <c r="ALT18" i="52"/>
  <c r="ALS18" i="52"/>
  <c r="ALR18" i="52"/>
  <c r="ALQ18" i="52"/>
  <c r="ALP18" i="52"/>
  <c r="ALO18" i="52"/>
  <c r="ALN18" i="52"/>
  <c r="ALM18" i="52"/>
  <c r="ALL18" i="52"/>
  <c r="ALK18" i="52"/>
  <c r="ALJ18" i="52"/>
  <c r="ALI18" i="52"/>
  <c r="ALH18" i="52"/>
  <c r="ALG18" i="52"/>
  <c r="ALF18" i="52"/>
  <c r="ALE18" i="52"/>
  <c r="ALD18" i="52"/>
  <c r="ALC18" i="52"/>
  <c r="ALB18" i="52"/>
  <c r="ALA18" i="52"/>
  <c r="AKZ18" i="52"/>
  <c r="AKY18" i="52"/>
  <c r="AKX18" i="52"/>
  <c r="AKW18" i="52"/>
  <c r="AKV18" i="52"/>
  <c r="AKU18" i="52"/>
  <c r="AKT18" i="52"/>
  <c r="AKS18" i="52"/>
  <c r="AKR18" i="52"/>
  <c r="AKQ18" i="52"/>
  <c r="AKP18" i="52"/>
  <c r="AKO18" i="52"/>
  <c r="AKN18" i="52"/>
  <c r="AKM18" i="52"/>
  <c r="AKL18" i="52"/>
  <c r="AKK18" i="52"/>
  <c r="AKJ18" i="52"/>
  <c r="AKI18" i="52"/>
  <c r="AKH18" i="52"/>
  <c r="AKG18" i="52"/>
  <c r="AKF18" i="52"/>
  <c r="AKE18" i="52"/>
  <c r="AKD18" i="52"/>
  <c r="AKC18" i="52"/>
  <c r="AKB18" i="52"/>
  <c r="AKA18" i="52"/>
  <c r="AJZ18" i="52"/>
  <c r="AJY18" i="52"/>
  <c r="AJX18" i="52"/>
  <c r="AJW18" i="52"/>
  <c r="AJV18" i="52"/>
  <c r="AJU18" i="52"/>
  <c r="AJT18" i="52"/>
  <c r="AJS18" i="52"/>
  <c r="AJR18" i="52"/>
  <c r="AJQ18" i="52"/>
  <c r="AJP18" i="52"/>
  <c r="AJO18" i="52"/>
  <c r="AJN18" i="52"/>
  <c r="AJM18" i="52"/>
  <c r="AJL18" i="52"/>
  <c r="AJK18" i="52"/>
  <c r="AJJ18" i="52"/>
  <c r="AJI18" i="52"/>
  <c r="AJH18" i="52"/>
  <c r="AJG18" i="52"/>
  <c r="AJF18" i="52"/>
  <c r="AJE18" i="52"/>
  <c r="AJD18" i="52"/>
  <c r="AJC18" i="52"/>
  <c r="AJB18" i="52"/>
  <c r="AJA18" i="52"/>
  <c r="AIZ18" i="52"/>
  <c r="AIY18" i="52"/>
  <c r="AIX18" i="52"/>
  <c r="AIW18" i="52"/>
  <c r="AIV18" i="52"/>
  <c r="AIU18" i="52"/>
  <c r="AIT18" i="52"/>
  <c r="AIS18" i="52"/>
  <c r="AIR18" i="52"/>
  <c r="AIQ18" i="52"/>
  <c r="AIP18" i="52"/>
  <c r="AIO18" i="52"/>
  <c r="AIN18" i="52"/>
  <c r="AIM18" i="52"/>
  <c r="AIL18" i="52"/>
  <c r="AIK18" i="52"/>
  <c r="AIJ18" i="52"/>
  <c r="AII18" i="52"/>
  <c r="AIH18" i="52"/>
  <c r="AIG18" i="52"/>
  <c r="AIF18" i="52"/>
  <c r="AIE18" i="52"/>
  <c r="AID18" i="52"/>
  <c r="AIC18" i="52"/>
  <c r="AIB18" i="52"/>
  <c r="AIA18" i="52"/>
  <c r="AHZ18" i="52"/>
  <c r="AHY18" i="52"/>
  <c r="AHX18" i="52"/>
  <c r="AHW18" i="52"/>
  <c r="AHV18" i="52"/>
  <c r="AHU18" i="52"/>
  <c r="AHT18" i="52"/>
  <c r="AHS18" i="52"/>
  <c r="AHR18" i="52"/>
  <c r="AHQ18" i="52"/>
  <c r="AHP18" i="52"/>
  <c r="AHO18" i="52"/>
  <c r="AHN18" i="52"/>
  <c r="AHM18" i="52"/>
  <c r="AHL18" i="52"/>
  <c r="AHK18" i="52"/>
  <c r="AHJ18" i="52"/>
  <c r="AHI18" i="52"/>
  <c r="AHH18" i="52"/>
  <c r="AHG18" i="52"/>
  <c r="AHF18" i="52"/>
  <c r="AHE18" i="52"/>
  <c r="AHD18" i="52"/>
  <c r="AHC18" i="52"/>
  <c r="AHB18" i="52"/>
  <c r="AHA18" i="52"/>
  <c r="AGZ18" i="52"/>
  <c r="AGY18" i="52"/>
  <c r="AGX18" i="52"/>
  <c r="AGW18" i="52"/>
  <c r="AGV18" i="52"/>
  <c r="AGU18" i="52"/>
  <c r="AGT18" i="52"/>
  <c r="AGS18" i="52"/>
  <c r="AGR18" i="52"/>
  <c r="AGQ18" i="52"/>
  <c r="AGP18" i="52"/>
  <c r="AGO18" i="52"/>
  <c r="AGN18" i="52"/>
  <c r="AGM18" i="52"/>
  <c r="AGL18" i="52"/>
  <c r="AGK18" i="52"/>
  <c r="AGJ18" i="52"/>
  <c r="AGI18" i="52"/>
  <c r="AGH18" i="52"/>
  <c r="AGG18" i="52"/>
  <c r="AGF18" i="52"/>
  <c r="AGE18" i="52"/>
  <c r="AGD18" i="52"/>
  <c r="AGC18" i="52"/>
  <c r="AGB18" i="52"/>
  <c r="AGA18" i="52"/>
  <c r="AFZ18" i="52"/>
  <c r="AFY18" i="52"/>
  <c r="AFX18" i="52"/>
  <c r="AFW18" i="52"/>
  <c r="AFV18" i="52"/>
  <c r="AFU18" i="52"/>
  <c r="AFT18" i="52"/>
  <c r="AFS18" i="52"/>
  <c r="AFR18" i="52"/>
  <c r="AFQ18" i="52"/>
  <c r="AFP18" i="52"/>
  <c r="AFO18" i="52"/>
  <c r="AFN18" i="52"/>
  <c r="AFM18" i="52"/>
  <c r="AFL18" i="52"/>
  <c r="AFK18" i="52"/>
  <c r="AFJ18" i="52"/>
  <c r="AFI18" i="52"/>
  <c r="AFH18" i="52"/>
  <c r="AFG18" i="52"/>
  <c r="AFF18" i="52"/>
  <c r="AFE18" i="52"/>
  <c r="AFD18" i="52"/>
  <c r="AFC18" i="52"/>
  <c r="AFB18" i="52"/>
  <c r="AFA18" i="52"/>
  <c r="AEZ18" i="52"/>
  <c r="AEY18" i="52"/>
  <c r="AEX18" i="52"/>
  <c r="AEW18" i="52"/>
  <c r="AEV18" i="52"/>
  <c r="AEU18" i="52"/>
  <c r="AET18" i="52"/>
  <c r="AES18" i="52"/>
  <c r="AER18" i="52"/>
  <c r="AEQ18" i="52"/>
  <c r="AEP18" i="52"/>
  <c r="AEO18" i="52"/>
  <c r="AEN18" i="52"/>
  <c r="AEM18" i="52"/>
  <c r="AEL18" i="52"/>
  <c r="AEK18" i="52"/>
  <c r="AEJ18" i="52"/>
  <c r="AEI18" i="52"/>
  <c r="AEH18" i="52"/>
  <c r="AEG18" i="52"/>
  <c r="AEF18" i="52"/>
  <c r="AEE18" i="52"/>
  <c r="AED18" i="52"/>
  <c r="AEC18" i="52"/>
  <c r="AEB18" i="52"/>
  <c r="AEA18" i="52"/>
  <c r="ADZ18" i="52"/>
  <c r="ADY18" i="52"/>
  <c r="ADX18" i="52"/>
  <c r="ADW18" i="52"/>
  <c r="ADV18" i="52"/>
  <c r="ADU18" i="52"/>
  <c r="ADT18" i="52"/>
  <c r="ADS18" i="52"/>
  <c r="ADR18" i="52"/>
  <c r="ADQ18" i="52"/>
  <c r="ADP18" i="52"/>
  <c r="ADO18" i="52"/>
  <c r="ADN18" i="52"/>
  <c r="ADM18" i="52"/>
  <c r="ADL18" i="52"/>
  <c r="ADK18" i="52"/>
  <c r="ADJ18" i="52"/>
  <c r="ADI18" i="52"/>
  <c r="ADH18" i="52"/>
  <c r="ADG18" i="52"/>
  <c r="ADF18" i="52"/>
  <c r="ADE18" i="52"/>
  <c r="ADD18" i="52"/>
  <c r="ADC18" i="52"/>
  <c r="ADB18" i="52"/>
  <c r="ADA18" i="52"/>
  <c r="ACZ18" i="52"/>
  <c r="ACY18" i="52"/>
  <c r="ACX18" i="52"/>
  <c r="ACW18" i="52"/>
  <c r="ACV18" i="52"/>
  <c r="ACU18" i="52"/>
  <c r="ACT18" i="52"/>
  <c r="ACS18" i="52"/>
  <c r="ACR18" i="52"/>
  <c r="ACQ18" i="52"/>
  <c r="ACP18" i="52"/>
  <c r="ACO18" i="52"/>
  <c r="ACN18" i="52"/>
  <c r="ACM18" i="52"/>
  <c r="ACL18" i="52"/>
  <c r="ACK18" i="52"/>
  <c r="ACJ18" i="52"/>
  <c r="ACI18" i="52"/>
  <c r="ACH18" i="52"/>
  <c r="ACG18" i="52"/>
  <c r="ACF18" i="52"/>
  <c r="ACE18" i="52"/>
  <c r="ACD18" i="52"/>
  <c r="ACC18" i="52"/>
  <c r="ACB18" i="52"/>
  <c r="ACA18" i="52"/>
  <c r="ABZ18" i="52"/>
  <c r="ABY18" i="52"/>
  <c r="ABX18" i="52"/>
  <c r="ABW18" i="52"/>
  <c r="ABV18" i="52"/>
  <c r="ABU18" i="52"/>
  <c r="ABT18" i="52"/>
  <c r="ABS18" i="52"/>
  <c r="ABR18" i="52"/>
  <c r="ABQ18" i="52"/>
  <c r="ABP18" i="52"/>
  <c r="ABO18" i="52"/>
  <c r="ABN18" i="52"/>
  <c r="ABM18" i="52"/>
  <c r="ABL18" i="52"/>
  <c r="ABK18" i="52"/>
  <c r="ABJ18" i="52"/>
  <c r="ABI18" i="52"/>
  <c r="ABH18" i="52"/>
  <c r="ABG18" i="52"/>
  <c r="ABF18" i="52"/>
  <c r="ABE18" i="52"/>
  <c r="ABD18" i="52"/>
  <c r="ABC18" i="52"/>
  <c r="ABB18" i="52"/>
  <c r="ABA18" i="52"/>
  <c r="AAZ18" i="52"/>
  <c r="AAY18" i="52"/>
  <c r="AAX18" i="52"/>
  <c r="AAW18" i="52"/>
  <c r="AAV18" i="52"/>
  <c r="AAU18" i="52"/>
  <c r="AAT18" i="52"/>
  <c r="AAS18" i="52"/>
  <c r="AAR18" i="52"/>
  <c r="AAQ18" i="52"/>
  <c r="AAP18" i="52"/>
  <c r="AAO18" i="52"/>
  <c r="AAN18" i="52"/>
  <c r="AAM18" i="52"/>
  <c r="AAL18" i="52"/>
  <c r="AAK18" i="52"/>
  <c r="AAJ18" i="52"/>
  <c r="AAI18" i="52"/>
  <c r="AAH18" i="52"/>
  <c r="AAG18" i="52"/>
  <c r="AAF18" i="52"/>
  <c r="AAE18" i="52"/>
  <c r="AAD18" i="52"/>
  <c r="AAC18" i="52"/>
  <c r="AAB18" i="52"/>
  <c r="AAA18" i="52"/>
  <c r="ZZ18" i="52"/>
  <c r="ZY18" i="52"/>
  <c r="ZX18" i="52"/>
  <c r="ZW18" i="52"/>
  <c r="ZV18" i="52"/>
  <c r="ZU18" i="52"/>
  <c r="ZT18" i="52"/>
  <c r="ZS18" i="52"/>
  <c r="ZR18" i="52"/>
  <c r="ZQ18" i="52"/>
  <c r="ZP18" i="52"/>
  <c r="ZO18" i="52"/>
  <c r="ZN18" i="52"/>
  <c r="ZM18" i="52"/>
  <c r="ZL18" i="52"/>
  <c r="ZK18" i="52"/>
  <c r="ZJ18" i="52"/>
  <c r="ZI18" i="52"/>
  <c r="ZH18" i="52"/>
  <c r="ZG18" i="52"/>
  <c r="ZF18" i="52"/>
  <c r="ZE18" i="52"/>
  <c r="ZD18" i="52"/>
  <c r="ZC18" i="52"/>
  <c r="ZB18" i="52"/>
  <c r="ZA18" i="52"/>
  <c r="YZ18" i="52"/>
  <c r="YY18" i="52"/>
  <c r="YX18" i="52"/>
  <c r="YW18" i="52"/>
  <c r="YV18" i="52"/>
  <c r="YU18" i="52"/>
  <c r="YT18" i="52"/>
  <c r="YS18" i="52"/>
  <c r="YR18" i="52"/>
  <c r="YQ18" i="52"/>
  <c r="YP18" i="52"/>
  <c r="YO18" i="52"/>
  <c r="YN18" i="52"/>
  <c r="YM18" i="52"/>
  <c r="YL18" i="52"/>
  <c r="YK18" i="52"/>
  <c r="YJ18" i="52"/>
  <c r="YI18" i="52"/>
  <c r="YH18" i="52"/>
  <c r="YG18" i="52"/>
  <c r="YF18" i="52"/>
  <c r="YE18" i="52"/>
  <c r="YD18" i="52"/>
  <c r="YC18" i="52"/>
  <c r="YB18" i="52"/>
  <c r="YA18" i="52"/>
  <c r="XZ18" i="52"/>
  <c r="XY18" i="52"/>
  <c r="XX18" i="52"/>
  <c r="XW18" i="52"/>
  <c r="XV18" i="52"/>
  <c r="XU18" i="52"/>
  <c r="XT18" i="52"/>
  <c r="XS18" i="52"/>
  <c r="XR18" i="52"/>
  <c r="XQ18" i="52"/>
  <c r="XP18" i="52"/>
  <c r="XO18" i="52"/>
  <c r="XN18" i="52"/>
  <c r="XM18" i="52"/>
  <c r="XL18" i="52"/>
  <c r="XK18" i="52"/>
  <c r="XJ18" i="52"/>
  <c r="XI18" i="52"/>
  <c r="XH18" i="52"/>
  <c r="XG18" i="52"/>
  <c r="XF18" i="52"/>
  <c r="XE18" i="52"/>
  <c r="XD18" i="52"/>
  <c r="XC18" i="52"/>
  <c r="XB18" i="52"/>
  <c r="XA18" i="52"/>
  <c r="WZ18" i="52"/>
  <c r="WY18" i="52"/>
  <c r="WX18" i="52"/>
  <c r="WW18" i="52"/>
  <c r="WV18" i="52"/>
  <c r="WU18" i="52"/>
  <c r="WT18" i="52"/>
  <c r="WS18" i="52"/>
  <c r="WR18" i="52"/>
  <c r="WQ18" i="52"/>
  <c r="WP18" i="52"/>
  <c r="WO18" i="52"/>
  <c r="WN18" i="52"/>
  <c r="WM18" i="52"/>
  <c r="WL18" i="52"/>
  <c r="WK18" i="52"/>
  <c r="WJ18" i="52"/>
  <c r="WI18" i="52"/>
  <c r="WH18" i="52"/>
  <c r="WG18" i="52"/>
  <c r="WF18" i="52"/>
  <c r="WE18" i="52"/>
  <c r="WD18" i="52"/>
  <c r="WC18" i="52"/>
  <c r="WB18" i="52"/>
  <c r="WA18" i="52"/>
  <c r="VZ18" i="52"/>
  <c r="VY18" i="52"/>
  <c r="VX18" i="52"/>
  <c r="VW18" i="52"/>
  <c r="VV18" i="52"/>
  <c r="VU18" i="52"/>
  <c r="VT18" i="52"/>
  <c r="VS18" i="52"/>
  <c r="VR18" i="52"/>
  <c r="VQ18" i="52"/>
  <c r="VP18" i="52"/>
  <c r="VO18" i="52"/>
  <c r="VN18" i="52"/>
  <c r="VM18" i="52"/>
  <c r="VL18" i="52"/>
  <c r="VK18" i="52"/>
  <c r="VJ18" i="52"/>
  <c r="VI18" i="52"/>
  <c r="VH18" i="52"/>
  <c r="VG18" i="52"/>
  <c r="VF18" i="52"/>
  <c r="VE18" i="52"/>
  <c r="VD18" i="52"/>
  <c r="VC18" i="52"/>
  <c r="VB18" i="52"/>
  <c r="VA18" i="52"/>
  <c r="UZ18" i="52"/>
  <c r="UY18" i="52"/>
  <c r="UX18" i="52"/>
  <c r="UW18" i="52"/>
  <c r="UV18" i="52"/>
  <c r="UU18" i="52"/>
  <c r="UT18" i="52"/>
  <c r="US18" i="52"/>
  <c r="UR18" i="52"/>
  <c r="UQ18" i="52"/>
  <c r="UP18" i="52"/>
  <c r="UO18" i="52"/>
  <c r="UN18" i="52"/>
  <c r="UM18" i="52"/>
  <c r="UL18" i="52"/>
  <c r="UK18" i="52"/>
  <c r="UJ18" i="52"/>
  <c r="UI18" i="52"/>
  <c r="UH18" i="52"/>
  <c r="UG18" i="52"/>
  <c r="UF18" i="52"/>
  <c r="UE18" i="52"/>
  <c r="UD18" i="52"/>
  <c r="UC18" i="52"/>
  <c r="UB18" i="52"/>
  <c r="UA18" i="52"/>
  <c r="TZ18" i="52"/>
  <c r="TY18" i="52"/>
  <c r="TX18" i="52"/>
  <c r="TW18" i="52"/>
  <c r="TV18" i="52"/>
  <c r="TU18" i="52"/>
  <c r="TT18" i="52"/>
  <c r="TS18" i="52"/>
  <c r="TR18" i="52"/>
  <c r="TQ18" i="52"/>
  <c r="TP18" i="52"/>
  <c r="TO18" i="52"/>
  <c r="TN18" i="52"/>
  <c r="TM18" i="52"/>
  <c r="TL18" i="52"/>
  <c r="TK18" i="52"/>
  <c r="TJ18" i="52"/>
  <c r="TI18" i="52"/>
  <c r="TH18" i="52"/>
  <c r="TG18" i="52"/>
  <c r="TF18" i="52"/>
  <c r="TE18" i="52"/>
  <c r="TD18" i="52"/>
  <c r="TC18" i="52"/>
  <c r="TB18" i="52"/>
  <c r="TA18" i="52"/>
  <c r="SZ18" i="52"/>
  <c r="SY18" i="52"/>
  <c r="SX18" i="52"/>
  <c r="SW18" i="52"/>
  <c r="SV18" i="52"/>
  <c r="SU18" i="52"/>
  <c r="ST18" i="52"/>
  <c r="SS18" i="52"/>
  <c r="SR18" i="52"/>
  <c r="SQ18" i="52"/>
  <c r="SP18" i="52"/>
  <c r="SO18" i="52"/>
  <c r="SN18" i="52"/>
  <c r="SM18" i="52"/>
  <c r="SL18" i="52"/>
  <c r="SK18" i="52"/>
  <c r="SJ18" i="52"/>
  <c r="SI18" i="52"/>
  <c r="SH18" i="52"/>
  <c r="SG18" i="52"/>
  <c r="SF18" i="52"/>
  <c r="SE18" i="52"/>
  <c r="SD18" i="52"/>
  <c r="SC18" i="52"/>
  <c r="SB18" i="52"/>
  <c r="SA18" i="52"/>
  <c r="RZ18" i="52"/>
  <c r="RY18" i="52"/>
  <c r="RX18" i="52"/>
  <c r="RW18" i="52"/>
  <c r="RV18" i="52"/>
  <c r="RU18" i="52"/>
  <c r="RT18" i="52"/>
  <c r="RS18" i="52"/>
  <c r="RR18" i="52"/>
  <c r="RQ18" i="52"/>
  <c r="RP18" i="52"/>
  <c r="RO18" i="52"/>
  <c r="RN18" i="52"/>
  <c r="RM18" i="52"/>
  <c r="RL18" i="52"/>
  <c r="RK18" i="52"/>
  <c r="RJ18" i="52"/>
  <c r="RI18" i="52"/>
  <c r="RH18" i="52"/>
  <c r="RG18" i="52"/>
  <c r="RF18" i="52"/>
  <c r="RE18" i="52"/>
  <c r="RD18" i="52"/>
  <c r="RC18" i="52"/>
  <c r="RB18" i="52"/>
  <c r="RA18" i="52"/>
  <c r="QZ18" i="52"/>
  <c r="QY18" i="52"/>
  <c r="QX18" i="52"/>
  <c r="QW18" i="52"/>
  <c r="QV18" i="52"/>
  <c r="QU18" i="52"/>
  <c r="QT18" i="52"/>
  <c r="QS18" i="52"/>
  <c r="QR18" i="52"/>
  <c r="QQ18" i="52"/>
  <c r="QP18" i="52"/>
  <c r="QO18" i="52"/>
  <c r="QN18" i="52"/>
  <c r="QM18" i="52"/>
  <c r="QL18" i="52"/>
  <c r="QK18" i="52"/>
  <c r="QJ18" i="52"/>
  <c r="QI18" i="52"/>
  <c r="QH18" i="52"/>
  <c r="QG18" i="52"/>
  <c r="QF18" i="52"/>
  <c r="QE18" i="52"/>
  <c r="QD18" i="52"/>
  <c r="QC18" i="52"/>
  <c r="QB18" i="52"/>
  <c r="QA18" i="52"/>
  <c r="PZ18" i="52"/>
  <c r="PY18" i="52"/>
  <c r="PX18" i="52"/>
  <c r="PW18" i="52"/>
  <c r="PV18" i="52"/>
  <c r="PU18" i="52"/>
  <c r="PT18" i="52"/>
  <c r="PS18" i="52"/>
  <c r="PR18" i="52"/>
  <c r="PQ18" i="52"/>
  <c r="PP18" i="52"/>
  <c r="PO18" i="52"/>
  <c r="PN18" i="52"/>
  <c r="PM18" i="52"/>
  <c r="PL18" i="52"/>
  <c r="PK18" i="52"/>
  <c r="PJ18" i="52"/>
  <c r="PI18" i="52"/>
  <c r="PH18" i="52"/>
  <c r="PG18" i="52"/>
  <c r="PF18" i="52"/>
  <c r="PE18" i="52"/>
  <c r="PD18" i="52"/>
  <c r="PC18" i="52"/>
  <c r="PB18" i="52"/>
  <c r="PA18" i="52"/>
  <c r="OZ18" i="52"/>
  <c r="OY18" i="52"/>
  <c r="OX18" i="52"/>
  <c r="OW18" i="52"/>
  <c r="OV18" i="52"/>
  <c r="OU18" i="52"/>
  <c r="OT18" i="52"/>
  <c r="OS18" i="52"/>
  <c r="OR18" i="52"/>
  <c r="OQ18" i="52"/>
  <c r="OP18" i="52"/>
  <c r="OO18" i="52"/>
  <c r="ON18" i="52"/>
  <c r="OM18" i="52"/>
  <c r="OL18" i="52"/>
  <c r="OK18" i="52"/>
  <c r="OJ18" i="52"/>
  <c r="OI18" i="52"/>
  <c r="OH18" i="52"/>
  <c r="OG18" i="52"/>
  <c r="OF18" i="52"/>
  <c r="OE18" i="52"/>
  <c r="OD18" i="52"/>
  <c r="OC18" i="52"/>
  <c r="OB18" i="52"/>
  <c r="OA18" i="52"/>
  <c r="NZ18" i="52"/>
  <c r="NY18" i="52"/>
  <c r="NX18" i="52"/>
  <c r="NW18" i="52"/>
  <c r="NV18" i="52"/>
  <c r="NU18" i="52"/>
  <c r="NT18" i="52"/>
  <c r="NS18" i="52"/>
  <c r="NR18" i="52"/>
  <c r="NQ18" i="52"/>
  <c r="NP18" i="52"/>
  <c r="NO18" i="52"/>
  <c r="NN18" i="52"/>
  <c r="NM18" i="52"/>
  <c r="NL18" i="52"/>
  <c r="NK18" i="52"/>
  <c r="NJ18" i="52"/>
  <c r="NI18" i="52"/>
  <c r="NH18" i="52"/>
  <c r="NG18" i="52"/>
  <c r="NF18" i="52"/>
  <c r="NE18" i="52"/>
  <c r="ND18" i="52"/>
  <c r="NC18" i="52"/>
  <c r="NB18" i="52"/>
  <c r="NA18" i="52"/>
  <c r="MZ18" i="52"/>
  <c r="MY18" i="52"/>
  <c r="MX18" i="52"/>
  <c r="MW18" i="52"/>
  <c r="MV18" i="52"/>
  <c r="MU18" i="52"/>
  <c r="MT18" i="52"/>
  <c r="MS18" i="52"/>
  <c r="MR18" i="52"/>
  <c r="MQ18" i="52"/>
  <c r="MP18" i="52"/>
  <c r="MO18" i="52"/>
  <c r="MN18" i="52"/>
  <c r="MM18" i="52"/>
  <c r="ML18" i="52"/>
  <c r="MK18" i="52"/>
  <c r="MJ18" i="52"/>
  <c r="MI18" i="52"/>
  <c r="MH18" i="52"/>
  <c r="MG18" i="52"/>
  <c r="MF18" i="52"/>
  <c r="ME18" i="52"/>
  <c r="MD18" i="52"/>
  <c r="MC18" i="52"/>
  <c r="MB18" i="52"/>
  <c r="MA18" i="52"/>
  <c r="LZ18" i="52"/>
  <c r="LY18" i="52"/>
  <c r="LX18" i="52"/>
  <c r="LW18" i="52"/>
  <c r="LV18" i="52"/>
  <c r="LU18" i="52"/>
  <c r="LT18" i="52"/>
  <c r="LS18" i="52"/>
  <c r="LR18" i="52"/>
  <c r="LQ18" i="52"/>
  <c r="LP18" i="52"/>
  <c r="LO18" i="52"/>
  <c r="LN18" i="52"/>
  <c r="LM18" i="52"/>
  <c r="LL18" i="52"/>
  <c r="LK18" i="52"/>
  <c r="LJ18" i="52"/>
  <c r="LI18" i="52"/>
  <c r="LH18" i="52"/>
  <c r="LG18" i="52"/>
  <c r="LF18" i="52"/>
  <c r="LE18" i="52"/>
  <c r="LD18" i="52"/>
  <c r="LC18" i="52"/>
  <c r="LB18" i="52"/>
  <c r="LA18" i="52"/>
  <c r="KZ18" i="52"/>
  <c r="KY18" i="52"/>
  <c r="KX18" i="52"/>
  <c r="KW18" i="52"/>
  <c r="KV18" i="52"/>
  <c r="KU18" i="52"/>
  <c r="KT18" i="52"/>
  <c r="KS18" i="52"/>
  <c r="KR18" i="52"/>
  <c r="KQ18" i="52"/>
  <c r="KP18" i="52"/>
  <c r="KO18" i="52"/>
  <c r="KN18" i="52"/>
  <c r="KM18" i="52"/>
  <c r="KL18" i="52"/>
  <c r="KK18" i="52"/>
  <c r="KJ18" i="52"/>
  <c r="KI18" i="52"/>
  <c r="KH18" i="52"/>
  <c r="KG18" i="52"/>
  <c r="KF18" i="52"/>
  <c r="KE18" i="52"/>
  <c r="KD18" i="52"/>
  <c r="KC18" i="52"/>
  <c r="KB18" i="52"/>
  <c r="KA18" i="52"/>
  <c r="JZ18" i="52"/>
  <c r="JY18" i="52"/>
  <c r="JX18" i="52"/>
  <c r="JW18" i="52"/>
  <c r="JV18" i="52"/>
  <c r="JU18" i="52"/>
  <c r="JT18" i="52"/>
  <c r="JS18" i="52"/>
  <c r="JR18" i="52"/>
  <c r="JQ18" i="52"/>
  <c r="JP18" i="52"/>
  <c r="JO18" i="52"/>
  <c r="JN18" i="52"/>
  <c r="JM18" i="52"/>
  <c r="JL18" i="52"/>
  <c r="JK18" i="52"/>
  <c r="JJ18" i="52"/>
  <c r="JI18" i="52"/>
  <c r="JH18" i="52"/>
  <c r="JG18" i="52"/>
  <c r="JF18" i="52"/>
  <c r="JE18" i="52"/>
  <c r="JD18" i="52"/>
  <c r="JC18" i="52"/>
  <c r="JB18" i="52"/>
  <c r="JA18" i="52"/>
  <c r="IZ18" i="52"/>
  <c r="IY18" i="52"/>
  <c r="IX18" i="52"/>
  <c r="IW18" i="52"/>
  <c r="IV18" i="52"/>
  <c r="IU18" i="52"/>
  <c r="IT18" i="52"/>
  <c r="IS18" i="52"/>
  <c r="IR18" i="52"/>
  <c r="IQ18" i="52"/>
  <c r="IP18" i="52"/>
  <c r="IO18" i="52"/>
  <c r="IN18" i="52"/>
  <c r="IM18" i="52"/>
  <c r="IL18" i="52"/>
  <c r="IK18" i="52"/>
  <c r="IJ18" i="52"/>
  <c r="II18" i="52"/>
  <c r="IH18" i="52"/>
  <c r="IG18" i="52"/>
  <c r="IF18" i="52"/>
  <c r="IE18" i="52"/>
  <c r="ID18" i="52"/>
  <c r="IC18" i="52"/>
  <c r="IB18" i="52"/>
  <c r="IA18" i="52"/>
  <c r="HZ18" i="52"/>
  <c r="HY18" i="52"/>
  <c r="HX18" i="52"/>
  <c r="HW18" i="52"/>
  <c r="HV18" i="52"/>
  <c r="HU18" i="52"/>
  <c r="HT18" i="52"/>
  <c r="HS18" i="52"/>
  <c r="HR18" i="52"/>
  <c r="HQ18" i="52"/>
  <c r="HP18" i="52"/>
  <c r="HO18" i="52"/>
  <c r="HN18" i="52"/>
  <c r="HM18" i="52"/>
  <c r="HL18" i="52"/>
  <c r="HK18" i="52"/>
  <c r="HJ18" i="52"/>
  <c r="HI18" i="52"/>
  <c r="HH18" i="52"/>
  <c r="HG18" i="52"/>
  <c r="HF18" i="52"/>
  <c r="HE18" i="52"/>
  <c r="HD18" i="52"/>
  <c r="HC18" i="52"/>
  <c r="HB18" i="52"/>
  <c r="HA18" i="52"/>
  <c r="GZ18" i="52"/>
  <c r="GY18" i="52"/>
  <c r="GX18" i="52"/>
  <c r="GW18" i="52"/>
  <c r="GV18" i="52"/>
  <c r="GU18" i="52"/>
  <c r="GT18" i="52"/>
  <c r="GS18" i="52"/>
  <c r="GR18" i="52"/>
  <c r="GQ18" i="52"/>
  <c r="GP18" i="52"/>
  <c r="GO18" i="52"/>
  <c r="GN18" i="52"/>
  <c r="GM18" i="52"/>
  <c r="GL18" i="52"/>
  <c r="GK18" i="52"/>
  <c r="GJ18" i="52"/>
  <c r="GI18" i="52"/>
  <c r="GH18" i="52"/>
  <c r="GG18" i="52"/>
  <c r="GF18" i="52"/>
  <c r="GE18" i="52"/>
  <c r="GD18" i="52"/>
  <c r="GC18" i="52"/>
  <c r="GB18" i="52"/>
  <c r="GA18" i="52"/>
  <c r="FZ18" i="52"/>
  <c r="FY18" i="52"/>
  <c r="FX18" i="52"/>
  <c r="FW18" i="52"/>
  <c r="FV18" i="52"/>
  <c r="FU18" i="52"/>
  <c r="FT18" i="52"/>
  <c r="FS18" i="52"/>
  <c r="FR18" i="52"/>
  <c r="FQ18" i="52"/>
  <c r="FP18" i="52"/>
  <c r="FO18" i="52"/>
  <c r="FN18" i="52"/>
  <c r="FM18" i="52"/>
  <c r="FL18" i="52"/>
  <c r="FK18" i="52"/>
  <c r="FJ18" i="52"/>
  <c r="FI18" i="52"/>
  <c r="FH18" i="52"/>
  <c r="FG18" i="52"/>
  <c r="FF18" i="52"/>
  <c r="FE18" i="52"/>
  <c r="FD18" i="52"/>
  <c r="FC18" i="52"/>
  <c r="FB18" i="52"/>
  <c r="FA18" i="52"/>
  <c r="EZ18" i="52"/>
  <c r="EY18" i="52"/>
  <c r="EX18" i="52"/>
  <c r="EW18" i="52"/>
  <c r="EV18" i="52"/>
  <c r="EU18" i="52"/>
  <c r="ET18" i="52"/>
  <c r="ES18" i="52"/>
  <c r="ER18" i="52"/>
  <c r="EQ18" i="52"/>
  <c r="EP18" i="52"/>
  <c r="EO18" i="52"/>
  <c r="EN18" i="52"/>
  <c r="EM18" i="52"/>
  <c r="EL18" i="52"/>
  <c r="EK18" i="52"/>
  <c r="AB57" i="71" l="1"/>
  <c r="AK56" i="65" l="1"/>
  <c r="AA57" i="71"/>
  <c r="C44" i="60" l="1"/>
  <c r="C40" i="71" s="1"/>
  <c r="C42" i="60"/>
  <c r="C38" i="71" s="1"/>
  <c r="C40" i="60"/>
  <c r="C36" i="71" s="1"/>
  <c r="B16" i="52" l="1"/>
  <c r="C16" i="52"/>
  <c r="D16" i="52"/>
  <c r="E16" i="52"/>
  <c r="F16" i="52"/>
  <c r="H16" i="52"/>
  <c r="I16" i="52"/>
  <c r="N16" i="52"/>
  <c r="D17" i="52"/>
  <c r="E17" i="52"/>
  <c r="F17" i="52"/>
  <c r="H17" i="52"/>
  <c r="I17" i="52"/>
  <c r="N17" i="52"/>
  <c r="AB39" i="71"/>
  <c r="AZ19" i="52" l="1"/>
  <c r="AK55" i="65"/>
  <c r="AV111" i="65"/>
  <c r="AU111" i="65"/>
  <c r="AT111" i="65"/>
  <c r="AS111" i="65"/>
  <c r="AR111" i="65"/>
  <c r="AQ111" i="65"/>
  <c r="AP111" i="65"/>
  <c r="AO111" i="65"/>
  <c r="AV110" i="65"/>
  <c r="AU110" i="65"/>
  <c r="AT110" i="65"/>
  <c r="AS110" i="65"/>
  <c r="AR110" i="65"/>
  <c r="AQ110" i="65"/>
  <c r="AP110" i="65"/>
  <c r="AO110" i="65"/>
  <c r="AV98" i="65"/>
  <c r="AU98" i="65"/>
  <c r="AT98" i="65"/>
  <c r="AS98" i="65"/>
  <c r="AR98" i="65"/>
  <c r="AQ98" i="65"/>
  <c r="AP98" i="65"/>
  <c r="AO98" i="65"/>
  <c r="AV97" i="65"/>
  <c r="AU97" i="65"/>
  <c r="AT97" i="65"/>
  <c r="AS97" i="65"/>
  <c r="AR97" i="65"/>
  <c r="AQ97" i="65"/>
  <c r="AP97" i="65"/>
  <c r="AO97" i="65"/>
  <c r="AV96" i="65"/>
  <c r="AU96" i="65"/>
  <c r="AT96" i="65"/>
  <c r="AS96" i="65"/>
  <c r="AR96" i="65"/>
  <c r="AQ96" i="65"/>
  <c r="AP96" i="65"/>
  <c r="AO96" i="65"/>
  <c r="AV39" i="65"/>
  <c r="AU39" i="65"/>
  <c r="AT39" i="65"/>
  <c r="AS39" i="65"/>
  <c r="AR39" i="65"/>
  <c r="AQ39" i="65"/>
  <c r="AP39" i="65"/>
  <c r="AO39" i="65"/>
  <c r="AV26" i="65"/>
  <c r="AU26" i="65"/>
  <c r="AT26" i="65"/>
  <c r="AS26" i="65"/>
  <c r="AR26" i="65"/>
  <c r="AQ26" i="65"/>
  <c r="AP26" i="65"/>
  <c r="AO26" i="65"/>
  <c r="AV24" i="65"/>
  <c r="AU24" i="65"/>
  <c r="AT24" i="65"/>
  <c r="AS24" i="65"/>
  <c r="AR24" i="65"/>
  <c r="AQ24" i="65"/>
  <c r="AP24" i="65"/>
  <c r="AO24" i="65"/>
  <c r="AV23" i="65"/>
  <c r="AU23" i="65"/>
  <c r="AT23" i="65"/>
  <c r="AS23" i="65"/>
  <c r="AR23" i="65"/>
  <c r="AQ23" i="65"/>
  <c r="AP23" i="65"/>
  <c r="AO23" i="65"/>
  <c r="C3" i="63"/>
  <c r="E36" i="63"/>
  <c r="D59" i="63"/>
  <c r="D58" i="63"/>
  <c r="D57" i="63"/>
  <c r="D56" i="63"/>
  <c r="D34" i="63"/>
  <c r="D30" i="63"/>
  <c r="D29" i="63"/>
  <c r="D28" i="63"/>
  <c r="D27" i="63"/>
  <c r="B5" i="63"/>
  <c r="G117" i="67"/>
  <c r="F84" i="61" s="1"/>
  <c r="F117" i="67"/>
  <c r="E84" i="61" s="1"/>
  <c r="E117" i="67"/>
  <c r="D84" i="61" s="1"/>
  <c r="G116" i="67"/>
  <c r="F83" i="61" s="1"/>
  <c r="F116" i="67"/>
  <c r="E83" i="61" s="1"/>
  <c r="E116" i="67"/>
  <c r="D83" i="61" s="1"/>
  <c r="G115" i="67"/>
  <c r="F73" i="61" s="1"/>
  <c r="F115" i="67"/>
  <c r="E73" i="61" s="1"/>
  <c r="E115" i="67"/>
  <c r="D73" i="61" s="1"/>
  <c r="G114" i="67"/>
  <c r="F82" i="61" s="1"/>
  <c r="F114" i="67"/>
  <c r="E82" i="61" s="1"/>
  <c r="G113" i="67"/>
  <c r="F81" i="61" s="1"/>
  <c r="F113" i="67"/>
  <c r="E81" i="61" s="1"/>
  <c r="E113" i="67"/>
  <c r="D81" i="61" s="1"/>
  <c r="E114" i="67"/>
  <c r="D82" i="61" s="1"/>
  <c r="F112" i="67"/>
  <c r="E80" i="61" s="1"/>
  <c r="E112" i="67"/>
  <c r="D80" i="61" s="1"/>
  <c r="G111" i="67"/>
  <c r="F79" i="61" s="1"/>
  <c r="F111" i="67"/>
  <c r="E79" i="61" s="1"/>
  <c r="E111" i="67"/>
  <c r="D79" i="61" s="1"/>
  <c r="G110" i="67"/>
  <c r="F78" i="61" s="1"/>
  <c r="F110" i="67"/>
  <c r="E78" i="61" s="1"/>
  <c r="E110" i="67"/>
  <c r="D78" i="61" s="1"/>
  <c r="G109" i="67"/>
  <c r="F77" i="61" s="1"/>
  <c r="F109" i="67"/>
  <c r="E77" i="61" s="1"/>
  <c r="E109" i="67"/>
  <c r="D77" i="61" s="1"/>
  <c r="G108" i="67"/>
  <c r="F76" i="61" s="1"/>
  <c r="F108" i="67"/>
  <c r="E76" i="61" s="1"/>
  <c r="E108" i="67"/>
  <c r="D76" i="61" s="1"/>
  <c r="G107" i="67"/>
  <c r="F75" i="61" s="1"/>
  <c r="F107" i="67"/>
  <c r="E75" i="61" s="1"/>
  <c r="E107" i="67"/>
  <c r="D75" i="61" s="1"/>
  <c r="G106" i="67"/>
  <c r="F74" i="61" s="1"/>
  <c r="F106" i="67"/>
  <c r="E74" i="61" s="1"/>
  <c r="E106" i="67"/>
  <c r="D74" i="61" s="1"/>
  <c r="G105" i="67"/>
  <c r="F72" i="61" s="1"/>
  <c r="F105" i="67"/>
  <c r="E72" i="61" s="1"/>
  <c r="E105" i="67"/>
  <c r="D72" i="61" s="1"/>
  <c r="G104" i="67"/>
  <c r="F71" i="61" s="1"/>
  <c r="F104" i="67"/>
  <c r="E71" i="61" s="1"/>
  <c r="E104" i="67"/>
  <c r="D71" i="61" s="1"/>
  <c r="G103" i="67"/>
  <c r="F70" i="61" s="1"/>
  <c r="F103" i="67"/>
  <c r="E70" i="61" s="1"/>
  <c r="E103" i="67"/>
  <c r="D70" i="61" s="1"/>
  <c r="G102" i="67"/>
  <c r="F69" i="61" s="1"/>
  <c r="F102" i="67"/>
  <c r="E69" i="61" s="1"/>
  <c r="E102" i="67"/>
  <c r="D69" i="61" s="1"/>
  <c r="D85" i="61" s="1"/>
  <c r="F40" i="64"/>
  <c r="C37" i="64"/>
  <c r="B5" i="64"/>
  <c r="B37" i="64" s="1"/>
  <c r="E76" i="63" l="1"/>
  <c r="E72" i="63"/>
  <c r="E68" i="63"/>
  <c r="E64" i="63"/>
  <c r="E85" i="61"/>
  <c r="D76" i="63"/>
  <c r="D72" i="63"/>
  <c r="D68" i="63"/>
  <c r="D64" i="63"/>
  <c r="D80" i="63" s="1"/>
  <c r="F79" i="63"/>
  <c r="F71" i="63"/>
  <c r="F67" i="63"/>
  <c r="E79" i="63"/>
  <c r="E75" i="63"/>
  <c r="E71" i="63"/>
  <c r="E67" i="63"/>
  <c r="D79" i="63"/>
  <c r="D75" i="63"/>
  <c r="D71" i="63"/>
  <c r="D67" i="63"/>
  <c r="F78" i="63"/>
  <c r="F74" i="63"/>
  <c r="F70" i="63"/>
  <c r="F66" i="63"/>
  <c r="E78" i="63"/>
  <c r="E74" i="63"/>
  <c r="E70" i="63"/>
  <c r="E66" i="63"/>
  <c r="AA38" i="71"/>
  <c r="G21" i="72" s="1"/>
  <c r="AK54" i="65"/>
  <c r="D78" i="63"/>
  <c r="D74" i="63"/>
  <c r="D70" i="63"/>
  <c r="D66" i="63"/>
  <c r="F77" i="63"/>
  <c r="F73" i="63"/>
  <c r="F69" i="63"/>
  <c r="F65" i="63"/>
  <c r="E77" i="63"/>
  <c r="E73" i="63"/>
  <c r="E69" i="63"/>
  <c r="E65" i="63"/>
  <c r="D77" i="63"/>
  <c r="D73" i="63"/>
  <c r="D69" i="63"/>
  <c r="D65" i="63"/>
  <c r="F76" i="63"/>
  <c r="F72" i="63"/>
  <c r="F68" i="63"/>
  <c r="F64" i="63"/>
  <c r="AA39" i="71"/>
  <c r="BE19" i="52"/>
  <c r="BA19" i="52"/>
  <c r="BB19" i="52"/>
  <c r="BF19" i="52"/>
  <c r="BD19" i="52"/>
  <c r="E80" i="63" l="1"/>
  <c r="BC19" i="52"/>
  <c r="AB38" i="71"/>
  <c r="H21" i="72" s="1"/>
  <c r="BG19" i="52"/>
  <c r="S154" i="65" l="1"/>
  <c r="S153" i="65"/>
  <c r="C168" i="65"/>
  <c r="C169" i="65"/>
  <c r="C167" i="65"/>
  <c r="C161" i="65"/>
  <c r="C160" i="65"/>
  <c r="C151" i="65"/>
  <c r="C152" i="65"/>
  <c r="C153" i="65"/>
  <c r="C154" i="65"/>
  <c r="C150" i="65"/>
  <c r="C144" i="65"/>
  <c r="C143" i="65"/>
  <c r="C137" i="65"/>
  <c r="C136" i="65"/>
  <c r="C135" i="65"/>
  <c r="C128" i="65"/>
  <c r="C129" i="65"/>
  <c r="C127" i="65"/>
  <c r="C121" i="65"/>
  <c r="C120" i="65"/>
  <c r="L111" i="65"/>
  <c r="K111" i="65"/>
  <c r="L110" i="65"/>
  <c r="K110" i="65"/>
  <c r="C106" i="65"/>
  <c r="C107" i="65"/>
  <c r="C108" i="65"/>
  <c r="C109" i="65"/>
  <c r="C110" i="65"/>
  <c r="C111" i="65"/>
  <c r="C112" i="65"/>
  <c r="C113" i="65"/>
  <c r="C114" i="65"/>
  <c r="C105" i="65"/>
  <c r="C98" i="65"/>
  <c r="C99" i="65"/>
  <c r="C95" i="65"/>
  <c r="C96" i="65"/>
  <c r="C97" i="65"/>
  <c r="C90" i="65"/>
  <c r="C91" i="65"/>
  <c r="C92" i="65"/>
  <c r="C93" i="65"/>
  <c r="C94" i="65"/>
  <c r="C89" i="65"/>
  <c r="C79" i="65"/>
  <c r="C80" i="65"/>
  <c r="C81" i="65"/>
  <c r="C82" i="65"/>
  <c r="C83" i="65"/>
  <c r="C78" i="65"/>
  <c r="N71" i="65"/>
  <c r="AF72" i="65"/>
  <c r="C69" i="65"/>
  <c r="C70" i="65"/>
  <c r="C71" i="65"/>
  <c r="C72" i="65"/>
  <c r="C66" i="65"/>
  <c r="C67" i="65"/>
  <c r="C68" i="65"/>
  <c r="C64" i="65"/>
  <c r="C65" i="65"/>
  <c r="C63" i="65"/>
  <c r="C62" i="65"/>
  <c r="C55" i="65"/>
  <c r="C56" i="65"/>
  <c r="C54" i="65"/>
  <c r="B55" i="65"/>
  <c r="B54" i="65"/>
  <c r="C47" i="65"/>
  <c r="C48" i="65"/>
  <c r="C46" i="65"/>
  <c r="U39" i="65"/>
  <c r="T39" i="65"/>
  <c r="L39" i="65"/>
  <c r="K39" i="65"/>
  <c r="C39" i="65"/>
  <c r="C40" i="65"/>
  <c r="C38" i="65"/>
  <c r="C34" i="65"/>
  <c r="C35" i="65"/>
  <c r="C36" i="65"/>
  <c r="C37" i="65"/>
  <c r="C33" i="65"/>
  <c r="AV48" i="65"/>
  <c r="AU48" i="65"/>
  <c r="AT48" i="65"/>
  <c r="AS48" i="65"/>
  <c r="AR48" i="65"/>
  <c r="AQ48" i="65"/>
  <c r="AP48" i="65"/>
  <c r="AO48" i="65"/>
  <c r="U48" i="65"/>
  <c r="T48" i="65"/>
  <c r="L48" i="65"/>
  <c r="K48" i="65"/>
  <c r="AF71" i="65" l="1"/>
  <c r="AF136" i="65"/>
  <c r="N108" i="65"/>
  <c r="W108" i="65" s="1"/>
  <c r="AF105" i="65"/>
  <c r="N109" i="65"/>
  <c r="W109" i="65" s="1"/>
  <c r="N128" i="65"/>
  <c r="N72" i="65"/>
  <c r="N91" i="65"/>
  <c r="AF111" i="65"/>
  <c r="N137" i="65"/>
  <c r="T23" i="65"/>
  <c r="U23" i="65"/>
  <c r="T24" i="65"/>
  <c r="U24" i="65"/>
  <c r="T25" i="65"/>
  <c r="U25" i="65"/>
  <c r="T26" i="65"/>
  <c r="U26" i="65"/>
  <c r="T27" i="65"/>
  <c r="U27" i="65"/>
  <c r="K23" i="65"/>
  <c r="L23" i="65"/>
  <c r="K24" i="65"/>
  <c r="L24" i="65"/>
  <c r="K25" i="65"/>
  <c r="L25" i="65"/>
  <c r="K26" i="65"/>
  <c r="L26" i="65"/>
  <c r="K27" i="65"/>
  <c r="L27" i="65"/>
  <c r="C22" i="65"/>
  <c r="C23" i="65"/>
  <c r="C24" i="65"/>
  <c r="C25" i="65"/>
  <c r="C26" i="65"/>
  <c r="C27" i="65"/>
  <c r="C21" i="65"/>
  <c r="W32" i="65"/>
  <c r="W45" i="65"/>
  <c r="W53" i="65"/>
  <c r="W61" i="65"/>
  <c r="W77" i="65"/>
  <c r="W88" i="65"/>
  <c r="W166" i="65"/>
  <c r="W159" i="65"/>
  <c r="W149" i="65"/>
  <c r="W142" i="65"/>
  <c r="W134" i="65"/>
  <c r="W126" i="65"/>
  <c r="W119" i="65"/>
  <c r="W104" i="65"/>
  <c r="W12" i="65"/>
  <c r="W20" i="65" s="1"/>
  <c r="C14" i="65"/>
  <c r="C15" i="65"/>
  <c r="C13" i="65"/>
  <c r="Q85" i="67"/>
  <c r="N168" i="65" s="1"/>
  <c r="R85" i="67"/>
  <c r="S85" i="67"/>
  <c r="T85" i="67"/>
  <c r="U85" i="67"/>
  <c r="Q86" i="67"/>
  <c r="N169" i="65" s="1"/>
  <c r="R86" i="67"/>
  <c r="S86" i="67"/>
  <c r="T86" i="67"/>
  <c r="U86" i="67"/>
  <c r="R84" i="67"/>
  <c r="S84" i="67"/>
  <c r="T84" i="67"/>
  <c r="U84" i="67"/>
  <c r="Q84" i="67"/>
  <c r="N167" i="65" s="1"/>
  <c r="P85" i="67"/>
  <c r="P86" i="67"/>
  <c r="P84" i="67"/>
  <c r="F85" i="67"/>
  <c r="F86" i="67"/>
  <c r="F84" i="67"/>
  <c r="Q83" i="67"/>
  <c r="N161" i="65" s="1"/>
  <c r="R83" i="67"/>
  <c r="S83" i="67"/>
  <c r="T83" i="67"/>
  <c r="U83" i="67"/>
  <c r="R82" i="67"/>
  <c r="S82" i="67"/>
  <c r="T82" i="67"/>
  <c r="U82" i="67"/>
  <c r="Q82" i="67"/>
  <c r="N160" i="65" s="1"/>
  <c r="P83" i="67"/>
  <c r="P82" i="67"/>
  <c r="F83" i="67"/>
  <c r="F82" i="67"/>
  <c r="Q80" i="67"/>
  <c r="N55" i="65" s="1"/>
  <c r="R80" i="67"/>
  <c r="S80" i="67"/>
  <c r="T80" i="67"/>
  <c r="U80" i="67"/>
  <c r="R79" i="67"/>
  <c r="S79" i="67"/>
  <c r="T79" i="67"/>
  <c r="U79" i="67"/>
  <c r="Q79" i="67"/>
  <c r="N54" i="65" s="1"/>
  <c r="W54" i="65" s="1"/>
  <c r="P80" i="67"/>
  <c r="P79" i="67"/>
  <c r="R81" i="67"/>
  <c r="S81" i="67"/>
  <c r="T81" i="67"/>
  <c r="U81" i="67"/>
  <c r="Q81" i="67"/>
  <c r="N56" i="65" s="1"/>
  <c r="P81" i="67"/>
  <c r="V81" i="67"/>
  <c r="F81" i="67"/>
  <c r="D56" i="65"/>
  <c r="E80" i="67"/>
  <c r="D55" i="65" s="1"/>
  <c r="F80" i="67"/>
  <c r="F79" i="67"/>
  <c r="E79" i="67"/>
  <c r="D54" i="65" s="1"/>
  <c r="V80" i="67"/>
  <c r="V79" i="67"/>
  <c r="P78" i="67"/>
  <c r="Q78" i="67"/>
  <c r="N154" i="65" s="1"/>
  <c r="R78" i="67"/>
  <c r="S78" i="67"/>
  <c r="T78" i="67"/>
  <c r="U78" i="67"/>
  <c r="P77" i="67"/>
  <c r="Q77" i="67"/>
  <c r="N153" i="65" s="1"/>
  <c r="R77" i="67"/>
  <c r="S77" i="67"/>
  <c r="T77" i="67"/>
  <c r="U77" i="67"/>
  <c r="P75" i="67"/>
  <c r="Q75" i="67"/>
  <c r="N151" i="65" s="1"/>
  <c r="R75" i="67"/>
  <c r="S75" i="67"/>
  <c r="T75" i="67"/>
  <c r="U75" i="67"/>
  <c r="P76" i="67"/>
  <c r="Q76" i="67"/>
  <c r="N152" i="65" s="1"/>
  <c r="R76" i="67"/>
  <c r="S76" i="67"/>
  <c r="T76" i="67"/>
  <c r="U76" i="67"/>
  <c r="R74" i="67"/>
  <c r="S74" i="67"/>
  <c r="T74" i="67"/>
  <c r="U74" i="67"/>
  <c r="Q74" i="67"/>
  <c r="N150" i="65" s="1"/>
  <c r="P74" i="67"/>
  <c r="F78" i="67"/>
  <c r="F75" i="67"/>
  <c r="F76" i="67"/>
  <c r="F77" i="67"/>
  <c r="F74" i="67"/>
  <c r="Q73" i="67"/>
  <c r="N144" i="65" s="1"/>
  <c r="R73" i="67"/>
  <c r="S73" i="67"/>
  <c r="T73" i="67"/>
  <c r="U73" i="67"/>
  <c r="R72" i="67"/>
  <c r="S72" i="67"/>
  <c r="T72" i="67"/>
  <c r="U72" i="67"/>
  <c r="Q72" i="67"/>
  <c r="N143" i="65" s="1"/>
  <c r="P73" i="67"/>
  <c r="P72" i="67"/>
  <c r="F73" i="67"/>
  <c r="F72" i="67"/>
  <c r="Q70" i="67"/>
  <c r="N136" i="65" s="1"/>
  <c r="R70" i="67"/>
  <c r="S70" i="67"/>
  <c r="T70" i="67"/>
  <c r="U70" i="67"/>
  <c r="Q71" i="67"/>
  <c r="AF137" i="65" s="1"/>
  <c r="R71" i="67"/>
  <c r="S71" i="67"/>
  <c r="T71" i="67"/>
  <c r="U71" i="67"/>
  <c r="R69" i="67"/>
  <c r="S69" i="67"/>
  <c r="T69" i="67"/>
  <c r="U69" i="67"/>
  <c r="Q69" i="67"/>
  <c r="AF135" i="65" s="1"/>
  <c r="P70" i="67"/>
  <c r="P71" i="67"/>
  <c r="P69" i="67"/>
  <c r="F70" i="67"/>
  <c r="F71" i="67"/>
  <c r="F69" i="67"/>
  <c r="P67" i="67"/>
  <c r="Q67" i="67"/>
  <c r="AF128" i="65" s="1"/>
  <c r="R67" i="67"/>
  <c r="S67" i="67"/>
  <c r="T67" i="67"/>
  <c r="U67" i="67"/>
  <c r="P68" i="67"/>
  <c r="Q68" i="67"/>
  <c r="AF129" i="65" s="1"/>
  <c r="R68" i="67"/>
  <c r="S68" i="67"/>
  <c r="T68" i="67"/>
  <c r="U68" i="67"/>
  <c r="U66" i="67"/>
  <c r="R66" i="67"/>
  <c r="S66" i="67"/>
  <c r="T66" i="67"/>
  <c r="Q66" i="67"/>
  <c r="N127" i="65" s="1"/>
  <c r="P66" i="67"/>
  <c r="F67" i="67"/>
  <c r="F68" i="67"/>
  <c r="F66" i="67"/>
  <c r="P65" i="67"/>
  <c r="Q65" i="67"/>
  <c r="AF121" i="65" s="1"/>
  <c r="R65" i="67"/>
  <c r="S65" i="67"/>
  <c r="T65" i="67"/>
  <c r="U65" i="67"/>
  <c r="R64" i="67"/>
  <c r="S64" i="67"/>
  <c r="T64" i="67"/>
  <c r="U64" i="67"/>
  <c r="Q64" i="67"/>
  <c r="AF120" i="65" s="1"/>
  <c r="P64" i="67"/>
  <c r="F65" i="67"/>
  <c r="F64" i="67"/>
  <c r="P62" i="67"/>
  <c r="Q62" i="67"/>
  <c r="AF113" i="65" s="1"/>
  <c r="R62" i="67"/>
  <c r="S62" i="67"/>
  <c r="T62" i="67"/>
  <c r="U62" i="67"/>
  <c r="P63" i="67"/>
  <c r="Q63" i="67"/>
  <c r="R63" i="67"/>
  <c r="S63" i="67"/>
  <c r="T63" i="67"/>
  <c r="U63" i="67"/>
  <c r="P58" i="67"/>
  <c r="Q58" i="67"/>
  <c r="AF109" i="65" s="1"/>
  <c r="R58" i="67"/>
  <c r="S58" i="67"/>
  <c r="T58" i="67"/>
  <c r="U58" i="67"/>
  <c r="P59" i="67"/>
  <c r="Q59" i="67"/>
  <c r="R59" i="67"/>
  <c r="S59" i="67"/>
  <c r="T59" i="67"/>
  <c r="U59" i="67"/>
  <c r="P60" i="67"/>
  <c r="Q60" i="67"/>
  <c r="R60" i="67"/>
  <c r="S60" i="67"/>
  <c r="T60" i="67"/>
  <c r="U60" i="67"/>
  <c r="P61" i="67"/>
  <c r="Q61" i="67"/>
  <c r="AF112" i="65" s="1"/>
  <c r="R61" i="67"/>
  <c r="S61" i="67"/>
  <c r="T61" i="67"/>
  <c r="U61" i="67"/>
  <c r="P55" i="67"/>
  <c r="Q55" i="67"/>
  <c r="AF106" i="65" s="1"/>
  <c r="R55" i="67"/>
  <c r="S55" i="67"/>
  <c r="T55" i="67"/>
  <c r="U55" i="67"/>
  <c r="P56" i="67"/>
  <c r="Q56" i="67"/>
  <c r="AF107" i="65" s="1"/>
  <c r="R56" i="67"/>
  <c r="S56" i="67"/>
  <c r="T56" i="67"/>
  <c r="U56" i="67"/>
  <c r="P57" i="67"/>
  <c r="Q57" i="67"/>
  <c r="AF108" i="65" s="1"/>
  <c r="R57" i="67"/>
  <c r="S57" i="67"/>
  <c r="T57" i="67"/>
  <c r="U57" i="67"/>
  <c r="R54" i="67"/>
  <c r="S54" i="67"/>
  <c r="T54" i="67"/>
  <c r="U54" i="67"/>
  <c r="P54" i="67"/>
  <c r="Q54" i="67"/>
  <c r="N105" i="65" s="1"/>
  <c r="F59" i="67"/>
  <c r="F60" i="67"/>
  <c r="F61" i="67"/>
  <c r="F62" i="67"/>
  <c r="F63" i="67"/>
  <c r="F55" i="67"/>
  <c r="F56" i="67"/>
  <c r="F57" i="67"/>
  <c r="F58" i="67"/>
  <c r="F54" i="67"/>
  <c r="P44" i="67"/>
  <c r="Q44" i="67"/>
  <c r="AF90" i="65" s="1"/>
  <c r="R44" i="67"/>
  <c r="S44" i="67"/>
  <c r="T44" i="67"/>
  <c r="U44" i="67"/>
  <c r="P45" i="67"/>
  <c r="Q45" i="67"/>
  <c r="AF91" i="65" s="1"/>
  <c r="R45" i="67"/>
  <c r="S45" i="67"/>
  <c r="T45" i="67"/>
  <c r="U45" i="67"/>
  <c r="P46" i="67"/>
  <c r="Q46" i="67"/>
  <c r="AF92" i="65" s="1"/>
  <c r="AZ92" i="65" s="1"/>
  <c r="R46" i="67"/>
  <c r="S46" i="67"/>
  <c r="T46" i="67"/>
  <c r="U46" i="67"/>
  <c r="P47" i="67"/>
  <c r="Q47" i="67"/>
  <c r="R47" i="67"/>
  <c r="S47" i="67"/>
  <c r="T47" i="67"/>
  <c r="U47" i="67"/>
  <c r="P48" i="67"/>
  <c r="Q48" i="67"/>
  <c r="AF94" i="65" s="1"/>
  <c r="R48" i="67"/>
  <c r="S48" i="67"/>
  <c r="T48" i="67"/>
  <c r="U48" i="67"/>
  <c r="P49" i="67"/>
  <c r="Q49" i="67"/>
  <c r="AF95" i="65" s="1"/>
  <c r="R49" i="67"/>
  <c r="S49" i="67"/>
  <c r="T49" i="67"/>
  <c r="U49" i="67"/>
  <c r="P50" i="67"/>
  <c r="Q50" i="67"/>
  <c r="AF96" i="65" s="1"/>
  <c r="R50" i="67"/>
  <c r="S50" i="67"/>
  <c r="T50" i="67"/>
  <c r="U50" i="67"/>
  <c r="P51" i="67"/>
  <c r="Q51" i="67"/>
  <c r="AF97" i="65" s="1"/>
  <c r="R51" i="67"/>
  <c r="S51" i="67"/>
  <c r="T51" i="67"/>
  <c r="U51" i="67"/>
  <c r="P52" i="67"/>
  <c r="Q52" i="67"/>
  <c r="AF98" i="65" s="1"/>
  <c r="R52" i="67"/>
  <c r="S52" i="67"/>
  <c r="T52" i="67"/>
  <c r="U52" i="67"/>
  <c r="P53" i="67"/>
  <c r="Q53" i="67"/>
  <c r="AF99" i="65" s="1"/>
  <c r="R53" i="67"/>
  <c r="S53" i="67"/>
  <c r="T53" i="67"/>
  <c r="U53" i="67"/>
  <c r="R43" i="67"/>
  <c r="S43" i="67"/>
  <c r="T43" i="67"/>
  <c r="U43" i="67"/>
  <c r="Q43" i="67"/>
  <c r="P43" i="67"/>
  <c r="F49" i="67"/>
  <c r="F50" i="67"/>
  <c r="F51" i="67"/>
  <c r="F52" i="67"/>
  <c r="F53" i="67"/>
  <c r="F44" i="67"/>
  <c r="F45" i="67"/>
  <c r="F46" i="67"/>
  <c r="F47" i="67"/>
  <c r="F48" i="67"/>
  <c r="F43" i="67"/>
  <c r="N96" i="65" l="1"/>
  <c r="W96" i="65" s="1"/>
  <c r="N120" i="65"/>
  <c r="N98" i="65"/>
  <c r="W98" i="65" s="1"/>
  <c r="AF127" i="65"/>
  <c r="N99" i="65"/>
  <c r="W99" i="65" s="1"/>
  <c r="N95" i="65"/>
  <c r="AF89" i="65"/>
  <c r="N89" i="65"/>
  <c r="AF114" i="65"/>
  <c r="N114" i="65"/>
  <c r="W114" i="65" s="1"/>
  <c r="N112" i="65"/>
  <c r="W112" i="65" s="1"/>
  <c r="AF110" i="65"/>
  <c r="N129" i="65"/>
  <c r="N110" i="65"/>
  <c r="W110" i="65" s="1"/>
  <c r="N135" i="65"/>
  <c r="N97" i="65"/>
  <c r="W97" i="65" s="1"/>
  <c r="N121" i="65"/>
  <c r="N107" i="65"/>
  <c r="W107" i="65" s="1"/>
  <c r="N111" i="65"/>
  <c r="W111" i="65" s="1"/>
  <c r="N113" i="65"/>
  <c r="W113" i="65" s="1"/>
  <c r="N92" i="65"/>
  <c r="N106" i="65"/>
  <c r="W106" i="65" s="1"/>
  <c r="N93" i="65"/>
  <c r="W93" i="65" s="1"/>
  <c r="AF93" i="65"/>
  <c r="N90" i="65"/>
  <c r="N94" i="65"/>
  <c r="W94" i="65" s="1"/>
  <c r="R42" i="67"/>
  <c r="S42" i="67"/>
  <c r="T42" i="67"/>
  <c r="U42" i="67"/>
  <c r="Q42" i="67"/>
  <c r="P42" i="67"/>
  <c r="P38" i="67"/>
  <c r="Q38" i="67"/>
  <c r="R38" i="67"/>
  <c r="S38" i="67"/>
  <c r="T38" i="67"/>
  <c r="U38" i="67"/>
  <c r="P39" i="67"/>
  <c r="Q39" i="67"/>
  <c r="R39" i="67"/>
  <c r="S39" i="67"/>
  <c r="T39" i="67"/>
  <c r="U39" i="67"/>
  <c r="P40" i="67"/>
  <c r="Q40" i="67"/>
  <c r="R40" i="67"/>
  <c r="S40" i="67"/>
  <c r="T40" i="67"/>
  <c r="U40" i="67"/>
  <c r="P41" i="67"/>
  <c r="Q41" i="67"/>
  <c r="R41" i="67"/>
  <c r="S41" i="67"/>
  <c r="T41" i="67"/>
  <c r="U41" i="67"/>
  <c r="R37" i="67"/>
  <c r="S37" i="67"/>
  <c r="T37" i="67"/>
  <c r="U37" i="67"/>
  <c r="Q37" i="67"/>
  <c r="P37" i="67"/>
  <c r="F38" i="67"/>
  <c r="F39" i="67"/>
  <c r="F40" i="67"/>
  <c r="F41" i="67"/>
  <c r="F42" i="67"/>
  <c r="F37" i="67"/>
  <c r="P27" i="67"/>
  <c r="Q27" i="67"/>
  <c r="R27" i="67"/>
  <c r="S27" i="67"/>
  <c r="T27" i="67"/>
  <c r="U27" i="67"/>
  <c r="P28" i="67"/>
  <c r="Q28" i="67"/>
  <c r="R28" i="67"/>
  <c r="S28" i="67"/>
  <c r="T28" i="67"/>
  <c r="U28" i="67"/>
  <c r="P29" i="67"/>
  <c r="Q29" i="67"/>
  <c r="R29" i="67"/>
  <c r="S29" i="67"/>
  <c r="T29" i="67"/>
  <c r="U29" i="67"/>
  <c r="P30" i="67"/>
  <c r="Q30" i="67"/>
  <c r="R30" i="67"/>
  <c r="S30" i="67"/>
  <c r="T30" i="67"/>
  <c r="U30" i="67"/>
  <c r="P31" i="67"/>
  <c r="Q31" i="67"/>
  <c r="R31" i="67"/>
  <c r="S31" i="67"/>
  <c r="T31" i="67"/>
  <c r="U31" i="67"/>
  <c r="P32" i="67"/>
  <c r="Q32" i="67"/>
  <c r="R32" i="67"/>
  <c r="S32" i="67"/>
  <c r="T32" i="67"/>
  <c r="U32" i="67"/>
  <c r="P33" i="67"/>
  <c r="Q33" i="67"/>
  <c r="R33" i="67"/>
  <c r="S33" i="67"/>
  <c r="T33" i="67"/>
  <c r="U33" i="67"/>
  <c r="P34" i="67"/>
  <c r="Q34" i="67"/>
  <c r="R34" i="67"/>
  <c r="S34" i="67"/>
  <c r="T34" i="67"/>
  <c r="U34" i="67"/>
  <c r="R26" i="67"/>
  <c r="S26" i="67"/>
  <c r="T26" i="67"/>
  <c r="U26" i="67"/>
  <c r="Q26" i="67"/>
  <c r="P26" i="67"/>
  <c r="F27" i="67"/>
  <c r="F28" i="67"/>
  <c r="F29" i="67"/>
  <c r="F30" i="67"/>
  <c r="F31" i="67"/>
  <c r="F32" i="67"/>
  <c r="F33" i="67"/>
  <c r="F34" i="67"/>
  <c r="F35" i="67"/>
  <c r="F36" i="67"/>
  <c r="F26" i="67"/>
  <c r="Q24" i="67"/>
  <c r="R24" i="67"/>
  <c r="S24" i="67"/>
  <c r="T24" i="67"/>
  <c r="U24" i="67"/>
  <c r="Q25" i="67"/>
  <c r="R25" i="67"/>
  <c r="S25" i="67"/>
  <c r="T25" i="67"/>
  <c r="U25" i="67"/>
  <c r="R23" i="67"/>
  <c r="S23" i="67"/>
  <c r="T23" i="67"/>
  <c r="U23" i="67"/>
  <c r="Q23" i="67"/>
  <c r="P24" i="67"/>
  <c r="P25" i="67"/>
  <c r="P23" i="67"/>
  <c r="AV169" i="65"/>
  <c r="AU169" i="65"/>
  <c r="AT169" i="65"/>
  <c r="AS169" i="65"/>
  <c r="AR169" i="65"/>
  <c r="AQ169" i="65"/>
  <c r="AP169" i="65"/>
  <c r="AO169" i="65"/>
  <c r="L169" i="65"/>
  <c r="K169" i="65"/>
  <c r="AV168" i="65"/>
  <c r="AU168" i="65"/>
  <c r="AT168" i="65"/>
  <c r="AS168" i="65"/>
  <c r="AR168" i="65"/>
  <c r="AQ168" i="65"/>
  <c r="AP168" i="65"/>
  <c r="AO168" i="65"/>
  <c r="U168" i="65"/>
  <c r="T168" i="65"/>
  <c r="L168" i="65"/>
  <c r="K168" i="65"/>
  <c r="AV167" i="65"/>
  <c r="AU167" i="65"/>
  <c r="AT167" i="65"/>
  <c r="AS167" i="65"/>
  <c r="AR167" i="65"/>
  <c r="AQ167" i="65"/>
  <c r="AP167" i="65"/>
  <c r="AO167" i="65"/>
  <c r="AF167" i="65"/>
  <c r="AL166" i="65"/>
  <c r="AH166" i="65"/>
  <c r="AG166" i="65"/>
  <c r="AF166" i="65"/>
  <c r="Y166" i="65"/>
  <c r="X166" i="65"/>
  <c r="AC166" i="65" s="1"/>
  <c r="P166" i="65"/>
  <c r="O166" i="65"/>
  <c r="T166" i="65" s="1"/>
  <c r="N166" i="65"/>
  <c r="G166" i="65"/>
  <c r="F166" i="65"/>
  <c r="E166" i="65"/>
  <c r="AJ165" i="65"/>
  <c r="AA165" i="65"/>
  <c r="R165" i="65"/>
  <c r="I165" i="65"/>
  <c r="C165" i="65"/>
  <c r="AV161" i="65"/>
  <c r="AU161" i="65"/>
  <c r="AT161" i="65"/>
  <c r="AS161" i="65"/>
  <c r="AR161" i="65"/>
  <c r="AQ161" i="65"/>
  <c r="AP161" i="65"/>
  <c r="AO161" i="65"/>
  <c r="T161" i="65"/>
  <c r="AV160" i="65"/>
  <c r="AU160" i="65"/>
  <c r="AT160" i="65"/>
  <c r="AS160" i="65"/>
  <c r="AR160" i="65"/>
  <c r="AQ160" i="65"/>
  <c r="AP160" i="65"/>
  <c r="AO160" i="65"/>
  <c r="AL159" i="65"/>
  <c r="AH159" i="65"/>
  <c r="AG159" i="65"/>
  <c r="AF159" i="65"/>
  <c r="Y159" i="65"/>
  <c r="X159" i="65"/>
  <c r="AC159" i="65" s="1"/>
  <c r="P159" i="65"/>
  <c r="O159" i="65"/>
  <c r="T159" i="65" s="1"/>
  <c r="N159" i="65"/>
  <c r="G159" i="65"/>
  <c r="F159" i="65"/>
  <c r="E159" i="65"/>
  <c r="AJ158" i="65"/>
  <c r="AA158" i="65"/>
  <c r="R158" i="65"/>
  <c r="I158" i="65"/>
  <c r="C158" i="65"/>
  <c r="AV154" i="65"/>
  <c r="AU154" i="65"/>
  <c r="AT154" i="65"/>
  <c r="AS154" i="65"/>
  <c r="AR154" i="65"/>
  <c r="AQ154" i="65"/>
  <c r="AP154" i="65"/>
  <c r="AO154" i="65"/>
  <c r="AV153" i="65"/>
  <c r="AU153" i="65"/>
  <c r="AT153" i="65"/>
  <c r="AS153" i="65"/>
  <c r="AR153" i="65"/>
  <c r="AQ153" i="65"/>
  <c r="AP153" i="65"/>
  <c r="AO153" i="65"/>
  <c r="AV152" i="65"/>
  <c r="AU152" i="65"/>
  <c r="AT152" i="65"/>
  <c r="AS152" i="65"/>
  <c r="AR152" i="65"/>
  <c r="AQ152" i="65"/>
  <c r="AP152" i="65"/>
  <c r="AO152" i="65"/>
  <c r="W152" i="65"/>
  <c r="AV151" i="65"/>
  <c r="AU151" i="65"/>
  <c r="AT151" i="65"/>
  <c r="AS151" i="65"/>
  <c r="AR151" i="65"/>
  <c r="AQ151" i="65"/>
  <c r="AP151" i="65"/>
  <c r="AO151" i="65"/>
  <c r="W151" i="65"/>
  <c r="AV150" i="65"/>
  <c r="AU150" i="65"/>
  <c r="AT150" i="65"/>
  <c r="AS150" i="65"/>
  <c r="AR150" i="65"/>
  <c r="AQ150" i="65"/>
  <c r="AP150" i="65"/>
  <c r="AO150" i="65"/>
  <c r="AF150" i="65"/>
  <c r="AL149" i="65"/>
  <c r="AH149" i="65"/>
  <c r="AG149" i="65"/>
  <c r="AF149" i="65"/>
  <c r="Y149" i="65"/>
  <c r="X149" i="65"/>
  <c r="AC149" i="65" s="1"/>
  <c r="P149" i="65"/>
  <c r="O149" i="65"/>
  <c r="T149" i="65" s="1"/>
  <c r="N149" i="65"/>
  <c r="G149" i="65"/>
  <c r="F149" i="65"/>
  <c r="E149" i="65"/>
  <c r="AJ148" i="65"/>
  <c r="AA148" i="65"/>
  <c r="R148" i="65"/>
  <c r="I148" i="65"/>
  <c r="C148" i="65"/>
  <c r="AV144" i="65"/>
  <c r="AU144" i="65"/>
  <c r="AT144" i="65"/>
  <c r="AS144" i="65"/>
  <c r="AR144" i="65"/>
  <c r="AQ144" i="65"/>
  <c r="AP144" i="65"/>
  <c r="AO144" i="65"/>
  <c r="L144" i="65"/>
  <c r="BA143" i="65"/>
  <c r="AV143" i="65"/>
  <c r="AU143" i="65"/>
  <c r="AT143" i="65"/>
  <c r="AS143" i="65"/>
  <c r="AR143" i="65"/>
  <c r="AQ143" i="65"/>
  <c r="AP143" i="65"/>
  <c r="AO143" i="65"/>
  <c r="T143" i="65"/>
  <c r="AF143" i="65"/>
  <c r="AL142" i="65"/>
  <c r="AH142" i="65"/>
  <c r="AG142" i="65"/>
  <c r="AF142" i="65"/>
  <c r="Y142" i="65"/>
  <c r="X142" i="65"/>
  <c r="AC142" i="65" s="1"/>
  <c r="P142" i="65"/>
  <c r="O142" i="65"/>
  <c r="T142" i="65" s="1"/>
  <c r="N142" i="65"/>
  <c r="G142" i="65"/>
  <c r="F142" i="65"/>
  <c r="E142" i="65"/>
  <c r="AJ141" i="65"/>
  <c r="AA141" i="65"/>
  <c r="R141" i="65"/>
  <c r="I141" i="65"/>
  <c r="C141" i="65"/>
  <c r="AV137" i="65"/>
  <c r="AU137" i="65"/>
  <c r="AT137" i="65"/>
  <c r="AS137" i="65"/>
  <c r="AR137" i="65"/>
  <c r="AQ137" i="65"/>
  <c r="AP137" i="65"/>
  <c r="AO137" i="65"/>
  <c r="AV136" i="65"/>
  <c r="AU136" i="65"/>
  <c r="AT136" i="65"/>
  <c r="AS136" i="65"/>
  <c r="AR136" i="65"/>
  <c r="AQ136" i="65"/>
  <c r="AP136" i="65"/>
  <c r="AO136" i="65"/>
  <c r="AV135" i="65"/>
  <c r="AU135" i="65"/>
  <c r="AT135" i="65"/>
  <c r="AS135" i="65"/>
  <c r="AR135" i="65"/>
  <c r="AQ135" i="65"/>
  <c r="AP135" i="65"/>
  <c r="AO135" i="65"/>
  <c r="AL134" i="65"/>
  <c r="AH134" i="65"/>
  <c r="AG134" i="65"/>
  <c r="AF134" i="65"/>
  <c r="Y134" i="65"/>
  <c r="X134" i="65"/>
  <c r="AC134" i="65" s="1"/>
  <c r="P134" i="65"/>
  <c r="O134" i="65"/>
  <c r="T134" i="65" s="1"/>
  <c r="N134" i="65"/>
  <c r="G134" i="65"/>
  <c r="F134" i="65"/>
  <c r="E134" i="65"/>
  <c r="AJ133" i="65"/>
  <c r="AA133" i="65"/>
  <c r="R133" i="65"/>
  <c r="I133" i="65"/>
  <c r="C133" i="65"/>
  <c r="AV129" i="65"/>
  <c r="AU129" i="65"/>
  <c r="AT129" i="65"/>
  <c r="AS129" i="65"/>
  <c r="AR129" i="65"/>
  <c r="AQ129" i="65"/>
  <c r="AP129" i="65"/>
  <c r="AO129" i="65"/>
  <c r="K129" i="65"/>
  <c r="AV128" i="65"/>
  <c r="AU128" i="65"/>
  <c r="AT128" i="65"/>
  <c r="AS128" i="65"/>
  <c r="AR128" i="65"/>
  <c r="AQ128" i="65"/>
  <c r="AP128" i="65"/>
  <c r="AO128" i="65"/>
  <c r="W128" i="65"/>
  <c r="AV127" i="65"/>
  <c r="AU127" i="65"/>
  <c r="AT127" i="65"/>
  <c r="AS127" i="65"/>
  <c r="AR127" i="65"/>
  <c r="AQ127" i="65"/>
  <c r="AP127" i="65"/>
  <c r="AO127" i="65"/>
  <c r="AL126" i="65"/>
  <c r="AH126" i="65"/>
  <c r="AG126" i="65"/>
  <c r="AF126" i="65"/>
  <c r="Y126" i="65"/>
  <c r="X126" i="65"/>
  <c r="AC126" i="65" s="1"/>
  <c r="P126" i="65"/>
  <c r="O126" i="65"/>
  <c r="T126" i="65" s="1"/>
  <c r="N126" i="65"/>
  <c r="G126" i="65"/>
  <c r="F126" i="65"/>
  <c r="E126" i="65"/>
  <c r="AJ125" i="65"/>
  <c r="AA125" i="65"/>
  <c r="R125" i="65"/>
  <c r="I125" i="65"/>
  <c r="C125" i="65"/>
  <c r="AV121" i="65"/>
  <c r="AU121" i="65"/>
  <c r="AT121" i="65"/>
  <c r="AS121" i="65"/>
  <c r="AR121" i="65"/>
  <c r="AQ121" i="65"/>
  <c r="AP121" i="65"/>
  <c r="AO121" i="65"/>
  <c r="T121" i="65"/>
  <c r="AV120" i="65"/>
  <c r="AU120" i="65"/>
  <c r="AT120" i="65"/>
  <c r="AS120" i="65"/>
  <c r="AR120" i="65"/>
  <c r="AQ120" i="65"/>
  <c r="AP120" i="65"/>
  <c r="AO120" i="65"/>
  <c r="AL119" i="65"/>
  <c r="AH119" i="65"/>
  <c r="AG119" i="65"/>
  <c r="AF119" i="65"/>
  <c r="Y119" i="65"/>
  <c r="X119" i="65"/>
  <c r="AC119" i="65" s="1"/>
  <c r="P119" i="65"/>
  <c r="O119" i="65"/>
  <c r="T119" i="65" s="1"/>
  <c r="N119" i="65"/>
  <c r="G119" i="65"/>
  <c r="F119" i="65"/>
  <c r="E119" i="65"/>
  <c r="AJ118" i="65"/>
  <c r="AA118" i="65"/>
  <c r="R118" i="65"/>
  <c r="I118" i="65"/>
  <c r="C118" i="65"/>
  <c r="AV114" i="65"/>
  <c r="AU114" i="65"/>
  <c r="AT114" i="65"/>
  <c r="AS114" i="65"/>
  <c r="AR114" i="65"/>
  <c r="AQ114" i="65"/>
  <c r="AP114" i="65"/>
  <c r="AO114" i="65"/>
  <c r="AV113" i="65"/>
  <c r="AU113" i="65"/>
  <c r="AT113" i="65"/>
  <c r="AS113" i="65"/>
  <c r="AR113" i="65"/>
  <c r="AQ113" i="65"/>
  <c r="AP113" i="65"/>
  <c r="AO113" i="65"/>
  <c r="AV112" i="65"/>
  <c r="AU112" i="65"/>
  <c r="AT112" i="65"/>
  <c r="AS112" i="65"/>
  <c r="AR112" i="65"/>
  <c r="AQ112" i="65"/>
  <c r="AP112" i="65"/>
  <c r="AO112" i="65"/>
  <c r="AV109" i="65"/>
  <c r="AU109" i="65"/>
  <c r="AT109" i="65"/>
  <c r="AS109" i="65"/>
  <c r="AR109" i="65"/>
  <c r="AQ109" i="65"/>
  <c r="AP109" i="65"/>
  <c r="AO109" i="65"/>
  <c r="AV108" i="65"/>
  <c r="AU108" i="65"/>
  <c r="AT108" i="65"/>
  <c r="AS108" i="65"/>
  <c r="AR108" i="65"/>
  <c r="AQ108" i="65"/>
  <c r="AP108" i="65"/>
  <c r="AO108" i="65"/>
  <c r="AV107" i="65"/>
  <c r="AU107" i="65"/>
  <c r="AT107" i="65"/>
  <c r="AS107" i="65"/>
  <c r="AR107" i="65"/>
  <c r="AQ107" i="65"/>
  <c r="AP107" i="65"/>
  <c r="AO107" i="65"/>
  <c r="AV106" i="65"/>
  <c r="AU106" i="65"/>
  <c r="AT106" i="65"/>
  <c r="AS106" i="65"/>
  <c r="AR106" i="65"/>
  <c r="AQ106" i="65"/>
  <c r="AP106" i="65"/>
  <c r="AO106" i="65"/>
  <c r="AV105" i="65"/>
  <c r="AU105" i="65"/>
  <c r="AT105" i="65"/>
  <c r="AS105" i="65"/>
  <c r="AR105" i="65"/>
  <c r="AQ105" i="65"/>
  <c r="AP105" i="65"/>
  <c r="AO105" i="65"/>
  <c r="AL104" i="65"/>
  <c r="AH104" i="65"/>
  <c r="AG104" i="65"/>
  <c r="AF104" i="65"/>
  <c r="Y104" i="65"/>
  <c r="X104" i="65"/>
  <c r="AC104" i="65" s="1"/>
  <c r="P104" i="65"/>
  <c r="O104" i="65"/>
  <c r="T104" i="65" s="1"/>
  <c r="N104" i="65"/>
  <c r="G104" i="65"/>
  <c r="F104" i="65"/>
  <c r="E104" i="65"/>
  <c r="AJ103" i="65"/>
  <c r="AA103" i="65"/>
  <c r="R103" i="65"/>
  <c r="I103" i="65"/>
  <c r="C103" i="65"/>
  <c r="AV99" i="65"/>
  <c r="AU99" i="65"/>
  <c r="AT99" i="65"/>
  <c r="AS99" i="65"/>
  <c r="AR99" i="65"/>
  <c r="AQ99" i="65"/>
  <c r="AP99" i="65"/>
  <c r="AO99" i="65"/>
  <c r="AV95" i="65"/>
  <c r="AU95" i="65"/>
  <c r="AT95" i="65"/>
  <c r="AS95" i="65"/>
  <c r="AR95" i="65"/>
  <c r="AQ95" i="65"/>
  <c r="AP95" i="65"/>
  <c r="AO95" i="65"/>
  <c r="AV94" i="65"/>
  <c r="AU94" i="65"/>
  <c r="AT94" i="65"/>
  <c r="AS94" i="65"/>
  <c r="AR94" i="65"/>
  <c r="AQ94" i="65"/>
  <c r="AP94" i="65"/>
  <c r="AO94" i="65"/>
  <c r="AV93" i="65"/>
  <c r="AU93" i="65"/>
  <c r="AT93" i="65"/>
  <c r="AS93" i="65"/>
  <c r="AR93" i="65"/>
  <c r="AQ93" i="65"/>
  <c r="AP93" i="65"/>
  <c r="AO93" i="65"/>
  <c r="AV92" i="65"/>
  <c r="AU92" i="65"/>
  <c r="AT92" i="65"/>
  <c r="AS92" i="65"/>
  <c r="AR92" i="65"/>
  <c r="AQ92" i="65"/>
  <c r="AP92" i="65"/>
  <c r="AO92" i="65"/>
  <c r="AV91" i="65"/>
  <c r="AU91" i="65"/>
  <c r="AT91" i="65"/>
  <c r="AS91" i="65"/>
  <c r="AR91" i="65"/>
  <c r="AQ91" i="65"/>
  <c r="AP91" i="65"/>
  <c r="AO91" i="65"/>
  <c r="AV90" i="65"/>
  <c r="AU90" i="65"/>
  <c r="AT90" i="65"/>
  <c r="AS90" i="65"/>
  <c r="AR90" i="65"/>
  <c r="AQ90" i="65"/>
  <c r="AP90" i="65"/>
  <c r="AO90" i="65"/>
  <c r="AV89" i="65"/>
  <c r="AU89" i="65"/>
  <c r="AT89" i="65"/>
  <c r="AS89" i="65"/>
  <c r="AR89" i="65"/>
  <c r="AQ89" i="65"/>
  <c r="AP89" i="65"/>
  <c r="AO89" i="65"/>
  <c r="AL88" i="65"/>
  <c r="AH88" i="65"/>
  <c r="AG88" i="65"/>
  <c r="AF88" i="65"/>
  <c r="Y88" i="65"/>
  <c r="X88" i="65"/>
  <c r="AC88" i="65" s="1"/>
  <c r="P88" i="65"/>
  <c r="O88" i="65"/>
  <c r="T88" i="65" s="1"/>
  <c r="N88" i="65"/>
  <c r="G88" i="65"/>
  <c r="F88" i="65"/>
  <c r="E88" i="65"/>
  <c r="AJ87" i="65"/>
  <c r="AA87" i="65"/>
  <c r="R87" i="65"/>
  <c r="I87" i="65"/>
  <c r="C87" i="65"/>
  <c r="AV83" i="65"/>
  <c r="AU83" i="65"/>
  <c r="AT83" i="65"/>
  <c r="AS83" i="65"/>
  <c r="AR83" i="65"/>
  <c r="AQ83" i="65"/>
  <c r="AP83" i="65"/>
  <c r="AO83" i="65"/>
  <c r="AV82" i="65"/>
  <c r="AU82" i="65"/>
  <c r="AT82" i="65"/>
  <c r="AS82" i="65"/>
  <c r="AR82" i="65"/>
  <c r="AQ82" i="65"/>
  <c r="AP82" i="65"/>
  <c r="AO82" i="65"/>
  <c r="AV81" i="65"/>
  <c r="AU81" i="65"/>
  <c r="AT81" i="65"/>
  <c r="AS81" i="65"/>
  <c r="AR81" i="65"/>
  <c r="AQ81" i="65"/>
  <c r="AP81" i="65"/>
  <c r="AO81" i="65"/>
  <c r="AV80" i="65"/>
  <c r="AU80" i="65"/>
  <c r="AT80" i="65"/>
  <c r="AS80" i="65"/>
  <c r="AR80" i="65"/>
  <c r="AQ80" i="65"/>
  <c r="AP80" i="65"/>
  <c r="AO80" i="65"/>
  <c r="K80" i="65"/>
  <c r="AV79" i="65"/>
  <c r="AU79" i="65"/>
  <c r="AT79" i="65"/>
  <c r="AS79" i="65"/>
  <c r="AR79" i="65"/>
  <c r="AQ79" i="65"/>
  <c r="AP79" i="65"/>
  <c r="AO79" i="65"/>
  <c r="K79" i="65"/>
  <c r="AV78" i="65"/>
  <c r="AU78" i="65"/>
  <c r="AT78" i="65"/>
  <c r="AS78" i="65"/>
  <c r="AR78" i="65"/>
  <c r="AQ78" i="65"/>
  <c r="AP78" i="65"/>
  <c r="AO78" i="65"/>
  <c r="K78" i="65"/>
  <c r="AL77" i="65"/>
  <c r="AH77" i="65"/>
  <c r="AG77" i="65"/>
  <c r="AF77" i="65"/>
  <c r="Y77" i="65"/>
  <c r="X77" i="65"/>
  <c r="AC77" i="65" s="1"/>
  <c r="P77" i="65"/>
  <c r="O77" i="65"/>
  <c r="T77" i="65" s="1"/>
  <c r="N77" i="65"/>
  <c r="G77" i="65"/>
  <c r="F77" i="65"/>
  <c r="E77" i="65"/>
  <c r="AJ76" i="65"/>
  <c r="AA76" i="65"/>
  <c r="R76" i="65"/>
  <c r="I76" i="65"/>
  <c r="C76" i="65"/>
  <c r="AV72" i="65"/>
  <c r="AU72" i="65"/>
  <c r="AT72" i="65"/>
  <c r="AS72" i="65"/>
  <c r="AR72" i="65"/>
  <c r="AQ72" i="65"/>
  <c r="AP72" i="65"/>
  <c r="AO72" i="65"/>
  <c r="T72" i="65"/>
  <c r="L72" i="65"/>
  <c r="AV71" i="65"/>
  <c r="AU71" i="65"/>
  <c r="AT71" i="65"/>
  <c r="AS71" i="65"/>
  <c r="AR71" i="65"/>
  <c r="AQ71" i="65"/>
  <c r="AP71" i="65"/>
  <c r="AO71" i="65"/>
  <c r="W71" i="65"/>
  <c r="AV70" i="65"/>
  <c r="AU70" i="65"/>
  <c r="AT70" i="65"/>
  <c r="AS70" i="65"/>
  <c r="AR70" i="65"/>
  <c r="AQ70" i="65"/>
  <c r="AP70" i="65"/>
  <c r="AO70" i="65"/>
  <c r="AV69" i="65"/>
  <c r="AU69" i="65"/>
  <c r="AT69" i="65"/>
  <c r="AS69" i="65"/>
  <c r="AR69" i="65"/>
  <c r="AQ69" i="65"/>
  <c r="AP69" i="65"/>
  <c r="AO69" i="65"/>
  <c r="T69" i="65"/>
  <c r="AV68" i="65"/>
  <c r="AU68" i="65"/>
  <c r="AT68" i="65"/>
  <c r="AS68" i="65"/>
  <c r="AR68" i="65"/>
  <c r="AQ68" i="65"/>
  <c r="AP68" i="65"/>
  <c r="AO68" i="65"/>
  <c r="AV67" i="65"/>
  <c r="AU67" i="65"/>
  <c r="AT67" i="65"/>
  <c r="AS67" i="65"/>
  <c r="AR67" i="65"/>
  <c r="AQ67" i="65"/>
  <c r="AP67" i="65"/>
  <c r="AO67" i="65"/>
  <c r="L67" i="65"/>
  <c r="AV66" i="65"/>
  <c r="AU66" i="65"/>
  <c r="AT66" i="65"/>
  <c r="AS66" i="65"/>
  <c r="AR66" i="65"/>
  <c r="AQ66" i="65"/>
  <c r="AP66" i="65"/>
  <c r="AO66" i="65"/>
  <c r="AV65" i="65"/>
  <c r="AU65" i="65"/>
  <c r="AT65" i="65"/>
  <c r="AS65" i="65"/>
  <c r="AR65" i="65"/>
  <c r="AQ65" i="65"/>
  <c r="AP65" i="65"/>
  <c r="AO65" i="65"/>
  <c r="AV64" i="65"/>
  <c r="AU64" i="65"/>
  <c r="AT64" i="65"/>
  <c r="AS64" i="65"/>
  <c r="AR64" i="65"/>
  <c r="AQ64" i="65"/>
  <c r="AP64" i="65"/>
  <c r="AO64" i="65"/>
  <c r="AV63" i="65"/>
  <c r="AU63" i="65"/>
  <c r="AT63" i="65"/>
  <c r="AS63" i="65"/>
  <c r="AR63" i="65"/>
  <c r="AQ63" i="65"/>
  <c r="AP63" i="65"/>
  <c r="AO63" i="65"/>
  <c r="AV62" i="65"/>
  <c r="AU62" i="65"/>
  <c r="AT62" i="65"/>
  <c r="AS62" i="65"/>
  <c r="AR62" i="65"/>
  <c r="AQ62" i="65"/>
  <c r="AP62" i="65"/>
  <c r="AO62" i="65"/>
  <c r="AL61" i="65"/>
  <c r="AH61" i="65"/>
  <c r="AG61" i="65"/>
  <c r="AF61" i="65"/>
  <c r="Y61" i="65"/>
  <c r="X61" i="65"/>
  <c r="AC61" i="65" s="1"/>
  <c r="P61" i="65"/>
  <c r="O61" i="65"/>
  <c r="T61" i="65" s="1"/>
  <c r="N61" i="65"/>
  <c r="G61" i="65"/>
  <c r="F61" i="65"/>
  <c r="E61" i="65"/>
  <c r="AJ60" i="65"/>
  <c r="AA60" i="65"/>
  <c r="R60" i="65"/>
  <c r="I60" i="65"/>
  <c r="C60" i="65"/>
  <c r="AV56" i="65"/>
  <c r="AU56" i="65"/>
  <c r="AT56" i="65"/>
  <c r="AS56" i="65"/>
  <c r="AR56" i="65"/>
  <c r="AQ56" i="65"/>
  <c r="AP56" i="65"/>
  <c r="AO56" i="65"/>
  <c r="U56" i="65"/>
  <c r="T56" i="65"/>
  <c r="L56" i="65"/>
  <c r="K56" i="65"/>
  <c r="AV55" i="65"/>
  <c r="AU55" i="65"/>
  <c r="AT55" i="65"/>
  <c r="AS55" i="65"/>
  <c r="AR55" i="65"/>
  <c r="AQ55" i="65"/>
  <c r="AP55" i="65"/>
  <c r="AO55" i="65"/>
  <c r="L55" i="65"/>
  <c r="K55" i="65"/>
  <c r="AV54" i="65"/>
  <c r="AU54" i="65"/>
  <c r="AT54" i="65"/>
  <c r="AS54" i="65"/>
  <c r="AR54" i="65"/>
  <c r="AQ54" i="65"/>
  <c r="AP54" i="65"/>
  <c r="AO54" i="65"/>
  <c r="T54" i="65"/>
  <c r="AF54" i="65"/>
  <c r="AL53" i="65"/>
  <c r="AH53" i="65"/>
  <c r="AG53" i="65"/>
  <c r="AF53" i="65"/>
  <c r="Y53" i="65"/>
  <c r="X53" i="65"/>
  <c r="AC53" i="65" s="1"/>
  <c r="P53" i="65"/>
  <c r="O53" i="65"/>
  <c r="T53" i="65" s="1"/>
  <c r="N53" i="65"/>
  <c r="G53" i="65"/>
  <c r="F53" i="65"/>
  <c r="E53" i="65"/>
  <c r="AJ52" i="65"/>
  <c r="AA52" i="65"/>
  <c r="R52" i="65"/>
  <c r="I52" i="65"/>
  <c r="C52" i="65"/>
  <c r="AV47" i="65"/>
  <c r="AU47" i="65"/>
  <c r="AT47" i="65"/>
  <c r="AS47" i="65"/>
  <c r="AR47" i="65"/>
  <c r="AQ47" i="65"/>
  <c r="AP47" i="65"/>
  <c r="AO47" i="65"/>
  <c r="AV46" i="65"/>
  <c r="AU46" i="65"/>
  <c r="AT46" i="65"/>
  <c r="AS46" i="65"/>
  <c r="AR46" i="65"/>
  <c r="AQ46" i="65"/>
  <c r="AP46" i="65"/>
  <c r="AO46" i="65"/>
  <c r="L46" i="65"/>
  <c r="AL45" i="65"/>
  <c r="AH45" i="65"/>
  <c r="AG45" i="65"/>
  <c r="AF45" i="65"/>
  <c r="Y45" i="65"/>
  <c r="X45" i="65"/>
  <c r="AC45" i="65" s="1"/>
  <c r="P45" i="65"/>
  <c r="O45" i="65"/>
  <c r="T45" i="65" s="1"/>
  <c r="N45" i="65"/>
  <c r="G45" i="65"/>
  <c r="F45" i="65"/>
  <c r="E45" i="65"/>
  <c r="AJ44" i="65"/>
  <c r="AA44" i="65"/>
  <c r="R44" i="65"/>
  <c r="I44" i="65"/>
  <c r="C44" i="65"/>
  <c r="AV40" i="65"/>
  <c r="AU40" i="65"/>
  <c r="AT40" i="65"/>
  <c r="AS40" i="65"/>
  <c r="AR40" i="65"/>
  <c r="AQ40" i="65"/>
  <c r="AP40" i="65"/>
  <c r="AO40" i="65"/>
  <c r="AV38" i="65"/>
  <c r="AU38" i="65"/>
  <c r="AT38" i="65"/>
  <c r="AS38" i="65"/>
  <c r="AR38" i="65"/>
  <c r="AQ38" i="65"/>
  <c r="AP38" i="65"/>
  <c r="AO38" i="65"/>
  <c r="L38" i="65"/>
  <c r="AV37" i="65"/>
  <c r="AU37" i="65"/>
  <c r="AT37" i="65"/>
  <c r="AS37" i="65"/>
  <c r="AR37" i="65"/>
  <c r="AQ37" i="65"/>
  <c r="AP37" i="65"/>
  <c r="AO37" i="65"/>
  <c r="U37" i="65"/>
  <c r="AV36" i="65"/>
  <c r="AU36" i="65"/>
  <c r="AT36" i="65"/>
  <c r="AS36" i="65"/>
  <c r="AR36" i="65"/>
  <c r="AQ36" i="65"/>
  <c r="AP36" i="65"/>
  <c r="AO36" i="65"/>
  <c r="AV35" i="65"/>
  <c r="AU35" i="65"/>
  <c r="AT35" i="65"/>
  <c r="AS35" i="65"/>
  <c r="AR35" i="65"/>
  <c r="AQ35" i="65"/>
  <c r="AP35" i="65"/>
  <c r="AO35" i="65"/>
  <c r="L35" i="65"/>
  <c r="AV34" i="65"/>
  <c r="AU34" i="65"/>
  <c r="AT34" i="65"/>
  <c r="AS34" i="65"/>
  <c r="AR34" i="65"/>
  <c r="AQ34" i="65"/>
  <c r="AP34" i="65"/>
  <c r="AO34" i="65"/>
  <c r="AV33" i="65"/>
  <c r="AU33" i="65"/>
  <c r="AT33" i="65"/>
  <c r="AS33" i="65"/>
  <c r="AR33" i="65"/>
  <c r="AQ33" i="65"/>
  <c r="AP33" i="65"/>
  <c r="AO33" i="65"/>
  <c r="U33" i="65"/>
  <c r="AL32" i="65"/>
  <c r="AH32" i="65"/>
  <c r="AG32" i="65"/>
  <c r="AF32" i="65"/>
  <c r="Y32" i="65"/>
  <c r="X32" i="65"/>
  <c r="AC32" i="65" s="1"/>
  <c r="P32" i="65"/>
  <c r="O32" i="65"/>
  <c r="T32" i="65" s="1"/>
  <c r="N32" i="65"/>
  <c r="G32" i="65"/>
  <c r="F32" i="65"/>
  <c r="E32" i="65"/>
  <c r="AJ31" i="65"/>
  <c r="AA31" i="65"/>
  <c r="R31" i="65"/>
  <c r="I31" i="65"/>
  <c r="C31" i="65"/>
  <c r="AV27" i="65"/>
  <c r="AU27" i="65"/>
  <c r="AT27" i="65"/>
  <c r="AS27" i="65"/>
  <c r="AR27" i="65"/>
  <c r="AQ27" i="65"/>
  <c r="AP27" i="65"/>
  <c r="AO27" i="65"/>
  <c r="AV25" i="65"/>
  <c r="AU25" i="65"/>
  <c r="AT25" i="65"/>
  <c r="AS25" i="65"/>
  <c r="AR25" i="65"/>
  <c r="AQ25" i="65"/>
  <c r="AP25" i="65"/>
  <c r="AO25" i="65"/>
  <c r="AV22" i="65"/>
  <c r="AU22" i="65"/>
  <c r="AT22" i="65"/>
  <c r="AS22" i="65"/>
  <c r="AR22" i="65"/>
  <c r="AQ22" i="65"/>
  <c r="AP22" i="65"/>
  <c r="AO22" i="65"/>
  <c r="K22" i="65"/>
  <c r="AV21" i="65"/>
  <c r="AU21" i="65"/>
  <c r="AT21" i="65"/>
  <c r="AS21" i="65"/>
  <c r="AR21" i="65"/>
  <c r="AQ21" i="65"/>
  <c r="AP21" i="65"/>
  <c r="AO21" i="65"/>
  <c r="U21" i="65"/>
  <c r="T21" i="65"/>
  <c r="L21" i="65"/>
  <c r="K21" i="65"/>
  <c r="K28" i="65" s="1"/>
  <c r="AL20" i="65"/>
  <c r="AH20" i="65"/>
  <c r="AG20" i="65"/>
  <c r="AF20" i="65"/>
  <c r="Y20" i="65"/>
  <c r="X20" i="65"/>
  <c r="AC20" i="65" s="1"/>
  <c r="P20" i="65"/>
  <c r="O20" i="65"/>
  <c r="T20" i="65" s="1"/>
  <c r="N20" i="65"/>
  <c r="G20" i="65"/>
  <c r="F20" i="65"/>
  <c r="E20" i="65"/>
  <c r="AJ19" i="65"/>
  <c r="AA19" i="65"/>
  <c r="R19" i="65"/>
  <c r="I19" i="65"/>
  <c r="C19" i="65"/>
  <c r="AV15" i="65"/>
  <c r="AU15" i="65"/>
  <c r="AT15" i="65"/>
  <c r="AS15" i="65"/>
  <c r="AR15" i="65"/>
  <c r="AQ15" i="65"/>
  <c r="AP15" i="65"/>
  <c r="AO15" i="65"/>
  <c r="AV14" i="65"/>
  <c r="AU14" i="65"/>
  <c r="AT14" i="65"/>
  <c r="AS14" i="65"/>
  <c r="AR14" i="65"/>
  <c r="AQ14" i="65"/>
  <c r="AP14" i="65"/>
  <c r="AO14" i="65"/>
  <c r="AV13" i="65"/>
  <c r="AU13" i="65"/>
  <c r="AT13" i="65"/>
  <c r="AS13" i="65"/>
  <c r="AR13" i="65"/>
  <c r="AQ13" i="65"/>
  <c r="AP13" i="65"/>
  <c r="AO13" i="65"/>
  <c r="AL12" i="65"/>
  <c r="AH12" i="65"/>
  <c r="AM134" i="65" s="1"/>
  <c r="AG12" i="65"/>
  <c r="AF12" i="65"/>
  <c r="Y12" i="65"/>
  <c r="AD104" i="65" s="1"/>
  <c r="X12" i="65"/>
  <c r="AC12" i="65" s="1"/>
  <c r="D40" i="64" s="1"/>
  <c r="D29" i="64" s="1"/>
  <c r="P12" i="65"/>
  <c r="O12" i="65"/>
  <c r="T12" i="65" s="1"/>
  <c r="N12" i="65"/>
  <c r="G12" i="65"/>
  <c r="F12" i="65"/>
  <c r="E12" i="65"/>
  <c r="AJ11" i="65"/>
  <c r="AA11" i="65"/>
  <c r="R11" i="65"/>
  <c r="I11" i="65"/>
  <c r="L119" i="65" l="1"/>
  <c r="E40" i="75"/>
  <c r="E29" i="75" s="1"/>
  <c r="U159" i="65"/>
  <c r="E40" i="76"/>
  <c r="E29" i="76" s="1"/>
  <c r="N47" i="65"/>
  <c r="W47" i="65"/>
  <c r="AF47" i="65"/>
  <c r="AF62" i="65"/>
  <c r="N62" i="65"/>
  <c r="AF78" i="65"/>
  <c r="N78" i="65"/>
  <c r="N69" i="65"/>
  <c r="AF69" i="65"/>
  <c r="AF67" i="65"/>
  <c r="N67" i="65"/>
  <c r="AF65" i="65"/>
  <c r="N65" i="65"/>
  <c r="N63" i="65"/>
  <c r="AF63" i="65"/>
  <c r="N81" i="65"/>
  <c r="W81" i="65" s="1"/>
  <c r="AF81" i="65"/>
  <c r="AF79" i="65"/>
  <c r="N79" i="65"/>
  <c r="N48" i="65"/>
  <c r="AF48" i="65"/>
  <c r="W48" i="65"/>
  <c r="AF83" i="65"/>
  <c r="N83" i="65"/>
  <c r="W83" i="65" s="1"/>
  <c r="W46" i="65"/>
  <c r="N46" i="65"/>
  <c r="AF46" i="65"/>
  <c r="N70" i="65"/>
  <c r="W70" i="65" s="1"/>
  <c r="AF70" i="65"/>
  <c r="AF68" i="65"/>
  <c r="N68" i="65"/>
  <c r="AF66" i="65"/>
  <c r="N66" i="65"/>
  <c r="W66" i="65" s="1"/>
  <c r="N64" i="65"/>
  <c r="W64" i="65" s="1"/>
  <c r="AF64" i="65"/>
  <c r="AF82" i="65"/>
  <c r="N82" i="65"/>
  <c r="W82" i="65" s="1"/>
  <c r="N80" i="65"/>
  <c r="AF80" i="65"/>
  <c r="T46" i="65"/>
  <c r="T65" i="65"/>
  <c r="AM20" i="65"/>
  <c r="T64" i="65"/>
  <c r="T82" i="65"/>
  <c r="L134" i="65"/>
  <c r="L153" i="65"/>
  <c r="K167" i="65"/>
  <c r="K170" i="65" s="1"/>
  <c r="T127" i="65"/>
  <c r="T152" i="65"/>
  <c r="L161" i="65"/>
  <c r="L167" i="65"/>
  <c r="L170" i="65" s="1"/>
  <c r="K66" i="65"/>
  <c r="T70" i="65"/>
  <c r="L160" i="65"/>
  <c r="T169" i="65"/>
  <c r="T37" i="65"/>
  <c r="K46" i="65"/>
  <c r="L66" i="65"/>
  <c r="T105" i="65"/>
  <c r="U169" i="65"/>
  <c r="U81" i="65"/>
  <c r="K37" i="65"/>
  <c r="K82" i="65"/>
  <c r="T36" i="65"/>
  <c r="L65" i="65"/>
  <c r="L82" i="65"/>
  <c r="K160" i="65"/>
  <c r="L108" i="65"/>
  <c r="L114" i="65"/>
  <c r="U127" i="65"/>
  <c r="U160" i="65"/>
  <c r="T153" i="65"/>
  <c r="T62" i="65"/>
  <c r="K81" i="65"/>
  <c r="K84" i="65" s="1"/>
  <c r="T144" i="65"/>
  <c r="T128" i="65"/>
  <c r="K54" i="65"/>
  <c r="K57" i="65" s="1"/>
  <c r="U144" i="65"/>
  <c r="U46" i="65"/>
  <c r="T135" i="65"/>
  <c r="L136" i="65"/>
  <c r="U161" i="65"/>
  <c r="U167" i="65"/>
  <c r="W121" i="65"/>
  <c r="T35" i="65"/>
  <c r="K83" i="65"/>
  <c r="K105" i="65"/>
  <c r="U135" i="65"/>
  <c r="U35" i="65"/>
  <c r="T47" i="65"/>
  <c r="L63" i="65"/>
  <c r="K69" i="65"/>
  <c r="T129" i="65"/>
  <c r="L121" i="65"/>
  <c r="T40" i="65"/>
  <c r="AF56" i="65"/>
  <c r="L129" i="65"/>
  <c r="K68" i="65"/>
  <c r="W129" i="65"/>
  <c r="U129" i="65"/>
  <c r="K150" i="65"/>
  <c r="U151" i="65"/>
  <c r="L37" i="65"/>
  <c r="U36" i="65"/>
  <c r="U61" i="65"/>
  <c r="K36" i="65"/>
  <c r="L40" i="65"/>
  <c r="L54" i="65"/>
  <c r="L57" i="65" s="1"/>
  <c r="T68" i="65"/>
  <c r="K108" i="65"/>
  <c r="L137" i="65"/>
  <c r="U40" i="65"/>
  <c r="L47" i="65"/>
  <c r="L49" i="65" s="1"/>
  <c r="K107" i="65"/>
  <c r="AF152" i="65"/>
  <c r="AF144" i="65"/>
  <c r="W91" i="65"/>
  <c r="U153" i="65"/>
  <c r="U54" i="65"/>
  <c r="U38" i="65"/>
  <c r="L64" i="65"/>
  <c r="S152" i="65"/>
  <c r="T120" i="65"/>
  <c r="T122" i="65" s="1"/>
  <c r="K152" i="65"/>
  <c r="K128" i="65"/>
  <c r="T151" i="65"/>
  <c r="W167" i="65"/>
  <c r="T34" i="65"/>
  <c r="L68" i="65"/>
  <c r="U128" i="65"/>
  <c r="K154" i="65"/>
  <c r="U34" i="65"/>
  <c r="K35" i="65"/>
  <c r="L135" i="65"/>
  <c r="L154" i="65"/>
  <c r="T160" i="65"/>
  <c r="K161" i="65"/>
  <c r="K62" i="65"/>
  <c r="U62" i="65"/>
  <c r="W90" i="65"/>
  <c r="U120" i="65"/>
  <c r="K120" i="65"/>
  <c r="T71" i="65"/>
  <c r="U71" i="65"/>
  <c r="S151" i="65"/>
  <c r="L81" i="65"/>
  <c r="AF161" i="65"/>
  <c r="U67" i="65"/>
  <c r="K67" i="65"/>
  <c r="W161" i="65"/>
  <c r="L83" i="65"/>
  <c r="K106" i="65"/>
  <c r="W135" i="65"/>
  <c r="U142" i="65"/>
  <c r="AF154" i="65"/>
  <c r="T38" i="65"/>
  <c r="T78" i="65"/>
  <c r="L106" i="65"/>
  <c r="L109" i="65"/>
  <c r="L127" i="65"/>
  <c r="K135" i="65"/>
  <c r="AF160" i="65"/>
  <c r="U136" i="65"/>
  <c r="K136" i="65"/>
  <c r="L107" i="65"/>
  <c r="AF151" i="65"/>
  <c r="T150" i="65"/>
  <c r="U20" i="65"/>
  <c r="T63" i="65"/>
  <c r="K71" i="65"/>
  <c r="U70" i="65"/>
  <c r="K70" i="65"/>
  <c r="K151" i="65"/>
  <c r="T33" i="65"/>
  <c r="AF153" i="65"/>
  <c r="K38" i="65"/>
  <c r="K47" i="65"/>
  <c r="L70" i="65"/>
  <c r="T79" i="65"/>
  <c r="K153" i="65"/>
  <c r="L28" i="65"/>
  <c r="K34" i="65"/>
  <c r="L112" i="65"/>
  <c r="U150" i="65"/>
  <c r="L34" i="65"/>
  <c r="T55" i="65"/>
  <c r="T57" i="65" s="1"/>
  <c r="U105" i="65"/>
  <c r="L150" i="65"/>
  <c r="U152" i="65"/>
  <c r="S167" i="65"/>
  <c r="K33" i="65"/>
  <c r="U55" i="65"/>
  <c r="U121" i="65"/>
  <c r="T154" i="65"/>
  <c r="L33" i="65"/>
  <c r="U82" i="65"/>
  <c r="K109" i="65"/>
  <c r="K114" i="65"/>
  <c r="U88" i="65"/>
  <c r="U32" i="65"/>
  <c r="L53" i="65"/>
  <c r="AM61" i="65"/>
  <c r="AM126" i="65"/>
  <c r="L45" i="65"/>
  <c r="AM12" i="65"/>
  <c r="E40" i="68" s="1"/>
  <c r="E29" i="68" s="1"/>
  <c r="AM45" i="65"/>
  <c r="AM53" i="65"/>
  <c r="AD159" i="65"/>
  <c r="AD134" i="65"/>
  <c r="AD166" i="65"/>
  <c r="AD142" i="65"/>
  <c r="AD126" i="65"/>
  <c r="AD119" i="65"/>
  <c r="AD20" i="65"/>
  <c r="AD53" i="65"/>
  <c r="AD88" i="65"/>
  <c r="AD61" i="65"/>
  <c r="AD45" i="65"/>
  <c r="AD149" i="65"/>
  <c r="AD77" i="65"/>
  <c r="AD32" i="65"/>
  <c r="AD12" i="65"/>
  <c r="E40" i="64" s="1"/>
  <c r="L69" i="65"/>
  <c r="T89" i="65"/>
  <c r="T100" i="65" s="1"/>
  <c r="L151" i="65"/>
  <c r="K137" i="65"/>
  <c r="U137" i="65"/>
  <c r="K65" i="65"/>
  <c r="U65" i="65"/>
  <c r="W153" i="65"/>
  <c r="L105" i="65"/>
  <c r="U47" i="65"/>
  <c r="K64" i="65"/>
  <c r="U64" i="65"/>
  <c r="K40" i="65"/>
  <c r="AF55" i="65"/>
  <c r="L71" i="65"/>
  <c r="U72" i="65"/>
  <c r="K72" i="65"/>
  <c r="T83" i="65"/>
  <c r="U83" i="65"/>
  <c r="T66" i="65"/>
  <c r="U66" i="65"/>
  <c r="U78" i="65"/>
  <c r="L78" i="65"/>
  <c r="K121" i="65"/>
  <c r="U143" i="65"/>
  <c r="AF169" i="65"/>
  <c r="L36" i="65"/>
  <c r="U63" i="65"/>
  <c r="L142" i="65"/>
  <c r="L159" i="65"/>
  <c r="L88" i="65"/>
  <c r="L166" i="65"/>
  <c r="L149" i="65"/>
  <c r="L61" i="65"/>
  <c r="L77" i="65"/>
  <c r="L104" i="65"/>
  <c r="L20" i="65"/>
  <c r="L12" i="65"/>
  <c r="L126" i="65"/>
  <c r="L32" i="65"/>
  <c r="U68" i="65"/>
  <c r="U69" i="65"/>
  <c r="U89" i="65"/>
  <c r="U100" i="65" s="1"/>
  <c r="L89" i="65"/>
  <c r="L100" i="65" s="1"/>
  <c r="AM142" i="65"/>
  <c r="AM149" i="65"/>
  <c r="AM119" i="65"/>
  <c r="AM159" i="65"/>
  <c r="AM104" i="65"/>
  <c r="AM166" i="65"/>
  <c r="AM88" i="65"/>
  <c r="AM77" i="65"/>
  <c r="U45" i="65"/>
  <c r="U53" i="65"/>
  <c r="L62" i="65"/>
  <c r="K89" i="65"/>
  <c r="K100" i="65" s="1"/>
  <c r="AF168" i="65"/>
  <c r="W56" i="65"/>
  <c r="U80" i="65"/>
  <c r="L80" i="65"/>
  <c r="U79" i="65"/>
  <c r="L79" i="65"/>
  <c r="L128" i="65"/>
  <c r="AM32" i="65"/>
  <c r="U149" i="65"/>
  <c r="U119" i="65"/>
  <c r="U126" i="65"/>
  <c r="U104" i="65"/>
  <c r="U134" i="65"/>
  <c r="U12" i="65"/>
  <c r="U166" i="65"/>
  <c r="K63" i="65"/>
  <c r="T67" i="65"/>
  <c r="U77" i="65"/>
  <c r="W144" i="65"/>
  <c r="T81" i="65"/>
  <c r="T137" i="65"/>
  <c r="K113" i="65"/>
  <c r="T80" i="65"/>
  <c r="L113" i="65"/>
  <c r="L152" i="65"/>
  <c r="U154" i="65"/>
  <c r="T167" i="65"/>
  <c r="K112" i="65"/>
  <c r="L120" i="65"/>
  <c r="K127" i="65"/>
  <c r="K130" i="65" s="1"/>
  <c r="T136" i="65"/>
  <c r="K144" i="65"/>
  <c r="K49" i="65" l="1"/>
  <c r="M130" i="65"/>
  <c r="F54" i="75" s="1"/>
  <c r="K115" i="65"/>
  <c r="K41" i="65"/>
  <c r="K73" i="65"/>
  <c r="T49" i="65"/>
  <c r="T130" i="65"/>
  <c r="M170" i="65"/>
  <c r="T170" i="65"/>
  <c r="L145" i="65"/>
  <c r="U170" i="65"/>
  <c r="K162" i="65"/>
  <c r="K122" i="65"/>
  <c r="L41" i="65"/>
  <c r="T145" i="65"/>
  <c r="T41" i="65"/>
  <c r="W92" i="65"/>
  <c r="V49" i="65"/>
  <c r="L138" i="65"/>
  <c r="L122" i="65"/>
  <c r="U49" i="65"/>
  <c r="T115" i="65"/>
  <c r="U130" i="65"/>
  <c r="K155" i="65"/>
  <c r="W68" i="65"/>
  <c r="T162" i="65"/>
  <c r="U41" i="65"/>
  <c r="K138" i="65"/>
  <c r="M115" i="65"/>
  <c r="W137" i="65"/>
  <c r="AE137" i="65" s="1"/>
  <c r="T84" i="65"/>
  <c r="L155" i="65"/>
  <c r="U122" i="65"/>
  <c r="T155" i="65"/>
  <c r="U145" i="65"/>
  <c r="U138" i="65"/>
  <c r="U57" i="65"/>
  <c r="W69" i="65"/>
  <c r="T73" i="65"/>
  <c r="W154" i="65"/>
  <c r="U155" i="65"/>
  <c r="L130" i="65"/>
  <c r="W127" i="65"/>
  <c r="T138" i="65"/>
  <c r="W160" i="65"/>
  <c r="W105" i="65"/>
  <c r="W62" i="65"/>
  <c r="L73" i="65"/>
  <c r="W80" i="65"/>
  <c r="W63" i="65"/>
  <c r="U84" i="65"/>
  <c r="W143" i="65"/>
  <c r="W79" i="65"/>
  <c r="W169" i="65"/>
  <c r="W136" i="65"/>
  <c r="W95" i="65"/>
  <c r="W150" i="65"/>
  <c r="U73" i="65"/>
  <c r="L115" i="65"/>
  <c r="W89" i="65"/>
  <c r="L84" i="65"/>
  <c r="W55" i="65"/>
  <c r="W72" i="65"/>
  <c r="U115" i="65"/>
  <c r="M122" i="65"/>
  <c r="W120" i="65"/>
  <c r="W78" i="65"/>
  <c r="W168" i="65"/>
  <c r="W65" i="65"/>
  <c r="W67" i="65"/>
  <c r="C19" i="75" l="1"/>
  <c r="F58" i="75"/>
  <c r="F63" i="75" s="1"/>
  <c r="C25" i="75" s="1"/>
  <c r="F32" i="75"/>
  <c r="F34" i="75" s="1"/>
  <c r="V57" i="65"/>
  <c r="V130" i="65"/>
  <c r="V138" i="65"/>
  <c r="V84" i="65"/>
  <c r="V155" i="65"/>
  <c r="V170" i="65"/>
  <c r="V145" i="65"/>
  <c r="V115" i="65"/>
  <c r="V73" i="65"/>
  <c r="F24" i="67" l="1"/>
  <c r="F25" i="67"/>
  <c r="F23" i="67"/>
  <c r="P16" i="67"/>
  <c r="Q16" i="67"/>
  <c r="R16" i="67"/>
  <c r="S16" i="67"/>
  <c r="T16" i="67"/>
  <c r="U16" i="67"/>
  <c r="P17" i="67"/>
  <c r="Q17" i="67"/>
  <c r="R17" i="67"/>
  <c r="S17" i="67"/>
  <c r="T17" i="67"/>
  <c r="U17" i="67"/>
  <c r="P18" i="67"/>
  <c r="Q18" i="67"/>
  <c r="R18" i="67"/>
  <c r="S18" i="67"/>
  <c r="T18" i="67"/>
  <c r="U18" i="67"/>
  <c r="P19" i="67"/>
  <c r="Q19" i="67"/>
  <c r="R19" i="67"/>
  <c r="S19" i="67"/>
  <c r="T19" i="67"/>
  <c r="U19" i="67"/>
  <c r="P20" i="67"/>
  <c r="Q20" i="67"/>
  <c r="R20" i="67"/>
  <c r="S20" i="67"/>
  <c r="T20" i="67"/>
  <c r="U20" i="67"/>
  <c r="P21" i="67"/>
  <c r="Q21" i="67"/>
  <c r="R21" i="67"/>
  <c r="S21" i="67"/>
  <c r="T21" i="67"/>
  <c r="U21" i="67"/>
  <c r="P22" i="67"/>
  <c r="Q22" i="67"/>
  <c r="R22" i="67"/>
  <c r="S22" i="67"/>
  <c r="T22" i="67"/>
  <c r="U22" i="67"/>
  <c r="R15" i="67"/>
  <c r="S15" i="67"/>
  <c r="T15" i="67"/>
  <c r="U15" i="67"/>
  <c r="Q15" i="67"/>
  <c r="P15" i="67"/>
  <c r="P13" i="67"/>
  <c r="Q13" i="67"/>
  <c r="R13" i="67"/>
  <c r="S13" i="67"/>
  <c r="T13" i="67"/>
  <c r="U13" i="67"/>
  <c r="P14" i="67"/>
  <c r="Q14" i="67"/>
  <c r="R14" i="67"/>
  <c r="S14" i="67"/>
  <c r="T14" i="67"/>
  <c r="U14" i="67"/>
  <c r="R12" i="67"/>
  <c r="S12" i="67"/>
  <c r="T12" i="67"/>
  <c r="U12" i="67"/>
  <c r="Q12" i="67"/>
  <c r="P12" i="67"/>
  <c r="R11" i="67"/>
  <c r="S11" i="67"/>
  <c r="T11" i="67"/>
  <c r="U11" i="67"/>
  <c r="Q11" i="67"/>
  <c r="P11" i="67"/>
  <c r="R10" i="67"/>
  <c r="S10" i="67"/>
  <c r="T10" i="67"/>
  <c r="U10" i="67"/>
  <c r="Q10" i="67"/>
  <c r="P10" i="67"/>
  <c r="T8" i="67"/>
  <c r="U8" i="67"/>
  <c r="T9" i="67"/>
  <c r="U9" i="67"/>
  <c r="R8" i="67"/>
  <c r="S8" i="67"/>
  <c r="R9" i="67"/>
  <c r="S9" i="67"/>
  <c r="Q9" i="67"/>
  <c r="Q8" i="67"/>
  <c r="P9" i="67"/>
  <c r="F13" i="67"/>
  <c r="F14" i="67"/>
  <c r="F9" i="67"/>
  <c r="F10" i="67"/>
  <c r="F11" i="67"/>
  <c r="F12" i="67"/>
  <c r="F8" i="67"/>
  <c r="P8" i="67"/>
  <c r="F16" i="67"/>
  <c r="F17" i="67"/>
  <c r="F18" i="67"/>
  <c r="F19" i="67"/>
  <c r="F20" i="67"/>
  <c r="F21" i="67"/>
  <c r="F22" i="67"/>
  <c r="F15" i="67"/>
  <c r="I16" i="45"/>
  <c r="E15" i="67"/>
  <c r="D33" i="65" s="1"/>
  <c r="P7" i="67"/>
  <c r="P6" i="67"/>
  <c r="P5" i="67"/>
  <c r="Q6" i="67"/>
  <c r="R6" i="67"/>
  <c r="S6" i="67"/>
  <c r="T6" i="67"/>
  <c r="U6" i="67"/>
  <c r="Q7" i="67"/>
  <c r="R7" i="67"/>
  <c r="S7" i="67"/>
  <c r="T7" i="67"/>
  <c r="U7" i="67"/>
  <c r="R5" i="67"/>
  <c r="S5" i="67"/>
  <c r="T5" i="67"/>
  <c r="U5" i="67"/>
  <c r="Q5" i="67"/>
  <c r="F6" i="67"/>
  <c r="F7" i="67"/>
  <c r="F5" i="67"/>
  <c r="W25" i="65" l="1"/>
  <c r="AF25" i="65"/>
  <c r="N25" i="65"/>
  <c r="W36" i="65"/>
  <c r="AF36" i="65"/>
  <c r="W15" i="65"/>
  <c r="AF15" i="65"/>
  <c r="N15" i="65"/>
  <c r="N33" i="65"/>
  <c r="V41" i="65" s="1"/>
  <c r="W33" i="65"/>
  <c r="AF33" i="65"/>
  <c r="AF14" i="65"/>
  <c r="N14" i="65"/>
  <c r="W14" i="65"/>
  <c r="AF39" i="65"/>
  <c r="W39" i="65"/>
  <c r="W37" i="65"/>
  <c r="AF37" i="65"/>
  <c r="N22" i="65"/>
  <c r="AF22" i="65"/>
  <c r="N23" i="65"/>
  <c r="AF23" i="65"/>
  <c r="AF40" i="65"/>
  <c r="W40" i="65"/>
  <c r="W38" i="65"/>
  <c r="AF38" i="65"/>
  <c r="N34" i="65"/>
  <c r="W34" i="65"/>
  <c r="AF34" i="65"/>
  <c r="W26" i="65"/>
  <c r="AF26" i="65"/>
  <c r="N26" i="65"/>
  <c r="N13" i="65"/>
  <c r="AF13" i="65"/>
  <c r="W13" i="65"/>
  <c r="W24" i="65"/>
  <c r="AF24" i="65"/>
  <c r="N24" i="65"/>
  <c r="W35" i="65"/>
  <c r="AF35" i="65"/>
  <c r="AF21" i="65"/>
  <c r="N21" i="65"/>
  <c r="AF27" i="65"/>
  <c r="W27" i="65"/>
  <c r="N27" i="65"/>
  <c r="W23" i="65" l="1"/>
  <c r="W22" i="65"/>
  <c r="W21" i="65"/>
  <c r="V28" i="65" l="1"/>
  <c r="AK152" i="65" l="1"/>
  <c r="AK151" i="65"/>
  <c r="AK150" i="65"/>
  <c r="AA83" i="71" l="1"/>
  <c r="AA81" i="71"/>
  <c r="AA82" i="71"/>
  <c r="G37" i="72" l="1"/>
  <c r="AK120" i="65" l="1"/>
  <c r="AK121" i="65"/>
  <c r="AA71" i="71" l="1"/>
  <c r="AB71" i="71"/>
  <c r="AB72" i="71"/>
  <c r="H33" i="72" l="1"/>
  <c r="AA72" i="71"/>
  <c r="G33" i="72" s="1"/>
  <c r="AJ121" i="65"/>
  <c r="AK106" i="65" l="1"/>
  <c r="AK105" i="65"/>
  <c r="AK107" i="65" l="1"/>
  <c r="AA63" i="71"/>
  <c r="AA62" i="71"/>
  <c r="AA61" i="71"/>
  <c r="AA26" i="71" l="1"/>
  <c r="AJ92" i="65"/>
  <c r="AK94" i="65"/>
  <c r="AZ94" i="65" s="1"/>
  <c r="AK91" i="65"/>
  <c r="AZ91" i="65" s="1"/>
  <c r="AK90" i="65"/>
  <c r="AZ90" i="65" s="1"/>
  <c r="AA28" i="71" l="1"/>
  <c r="G16" i="72" s="1"/>
  <c r="AA25" i="71"/>
  <c r="AA24" i="71"/>
  <c r="G14" i="72" s="1"/>
  <c r="AK83" i="65" l="1"/>
  <c r="AZ83" i="65" s="1"/>
  <c r="AA40" i="71" l="1"/>
  <c r="G22" i="72" s="1"/>
  <c r="AA59" i="71" l="1"/>
  <c r="AK47" i="65"/>
  <c r="AA58" i="71"/>
  <c r="AK46" i="65"/>
  <c r="AK34" i="65"/>
  <c r="AA47" i="71" l="1"/>
  <c r="G26" i="72" s="1"/>
  <c r="AJ34" i="65"/>
  <c r="H17" i="47" l="1"/>
  <c r="H16" i="47"/>
  <c r="C62" i="60" l="1"/>
  <c r="C58" i="71" s="1"/>
  <c r="O94" i="60"/>
  <c r="Q90" i="71" s="1"/>
  <c r="BR90" i="71" s="1"/>
  <c r="O93" i="60"/>
  <c r="Q89" i="71" s="1"/>
  <c r="BR89" i="71" s="1"/>
  <c r="O92" i="60"/>
  <c r="Q88" i="71" s="1"/>
  <c r="BR88" i="71" s="1"/>
  <c r="O91" i="60"/>
  <c r="Q87" i="71" s="1"/>
  <c r="BR87" i="71" s="1"/>
  <c r="O90" i="60"/>
  <c r="Q86" i="71" s="1"/>
  <c r="BR86" i="71" s="1"/>
  <c r="O89" i="60"/>
  <c r="Q85" i="71" s="1"/>
  <c r="BR85" i="71" s="1"/>
  <c r="O88" i="60"/>
  <c r="Q84" i="71" s="1"/>
  <c r="BR84" i="71" s="1"/>
  <c r="O87" i="60"/>
  <c r="Q83" i="71" s="1"/>
  <c r="BR83" i="71" s="1"/>
  <c r="O86" i="60"/>
  <c r="Q82" i="71" s="1"/>
  <c r="BR82" i="71" s="1"/>
  <c r="O85" i="60"/>
  <c r="Q81" i="71" s="1"/>
  <c r="BR81" i="71" s="1"/>
  <c r="O84" i="60"/>
  <c r="Q80" i="71" s="1"/>
  <c r="BR80" i="71" s="1"/>
  <c r="O83" i="60"/>
  <c r="Q79" i="71" s="1"/>
  <c r="BR79" i="71" s="1"/>
  <c r="O82" i="60"/>
  <c r="Q78" i="71" s="1"/>
  <c r="BR78" i="71" s="1"/>
  <c r="O81" i="60"/>
  <c r="Q77" i="71" s="1"/>
  <c r="BR77" i="71" s="1"/>
  <c r="O80" i="60"/>
  <c r="Q76" i="71" s="1"/>
  <c r="BR76" i="71" s="1"/>
  <c r="O79" i="60"/>
  <c r="Q75" i="71" s="1"/>
  <c r="BR75" i="71" s="1"/>
  <c r="O78" i="60"/>
  <c r="Q74" i="71" s="1"/>
  <c r="BR74" i="71" s="1"/>
  <c r="O77" i="60"/>
  <c r="Q73" i="71" s="1"/>
  <c r="BR73" i="71" s="1"/>
  <c r="O76" i="60"/>
  <c r="Q72" i="71" s="1"/>
  <c r="BR72" i="71" s="1"/>
  <c r="O75" i="60"/>
  <c r="Q71" i="71" s="1"/>
  <c r="BR71" i="71" s="1"/>
  <c r="O74" i="60"/>
  <c r="Q70" i="71" s="1"/>
  <c r="BR70" i="71" s="1"/>
  <c r="O73" i="60"/>
  <c r="Q69" i="71" s="1"/>
  <c r="BR69" i="71" s="1"/>
  <c r="O72" i="60"/>
  <c r="Q68" i="71" s="1"/>
  <c r="BR68" i="71" s="1"/>
  <c r="O71" i="60"/>
  <c r="Q67" i="71" s="1"/>
  <c r="BR67" i="71" s="1"/>
  <c r="O70" i="60"/>
  <c r="Q66" i="71" s="1"/>
  <c r="BR66" i="71" s="1"/>
  <c r="O69" i="60"/>
  <c r="Q65" i="71" s="1"/>
  <c r="BR65" i="71" s="1"/>
  <c r="O68" i="60"/>
  <c r="Q64" i="71" s="1"/>
  <c r="BR64" i="71" s="1"/>
  <c r="O67" i="60"/>
  <c r="Q63" i="71" s="1"/>
  <c r="BR63" i="71" s="1"/>
  <c r="O66" i="60"/>
  <c r="Q62" i="71" s="1"/>
  <c r="BR62" i="71" s="1"/>
  <c r="O65" i="60"/>
  <c r="Q61" i="71" s="1"/>
  <c r="BR61" i="71" s="1"/>
  <c r="O64" i="60"/>
  <c r="Q60" i="71" s="1"/>
  <c r="BR60" i="71" s="1"/>
  <c r="O63" i="60"/>
  <c r="Q59" i="71" s="1"/>
  <c r="BR59" i="71" s="1"/>
  <c r="O62" i="60"/>
  <c r="Q58" i="71" s="1"/>
  <c r="BR58" i="71" s="1"/>
  <c r="O61" i="60"/>
  <c r="Q57" i="71" s="1"/>
  <c r="BR57" i="71" s="1"/>
  <c r="O60" i="60"/>
  <c r="Q56" i="71" s="1"/>
  <c r="BR56" i="71" s="1"/>
  <c r="O59" i="60"/>
  <c r="Q55" i="71" s="1"/>
  <c r="BR55" i="71" s="1"/>
  <c r="O58" i="60"/>
  <c r="Q54" i="71" s="1"/>
  <c r="BR54" i="71" s="1"/>
  <c r="O57" i="60"/>
  <c r="Q53" i="71" s="1"/>
  <c r="BR53" i="71" s="1"/>
  <c r="O56" i="60"/>
  <c r="Q52" i="71" s="1"/>
  <c r="BR52" i="71" s="1"/>
  <c r="O55" i="60"/>
  <c r="Q51" i="71" s="1"/>
  <c r="BR51" i="71" s="1"/>
  <c r="O54" i="60"/>
  <c r="Q50" i="71" s="1"/>
  <c r="BR50" i="71" s="1"/>
  <c r="O53" i="60"/>
  <c r="Q49" i="71" s="1"/>
  <c r="BR49" i="71" s="1"/>
  <c r="O52" i="60"/>
  <c r="Q48" i="71" s="1"/>
  <c r="BR48" i="71" s="1"/>
  <c r="O51" i="60"/>
  <c r="Q47" i="71" s="1"/>
  <c r="BR47" i="71" s="1"/>
  <c r="O50" i="60"/>
  <c r="Q46" i="71" s="1"/>
  <c r="BR46" i="71" s="1"/>
  <c r="O49" i="60"/>
  <c r="Q45" i="71" s="1"/>
  <c r="BR45" i="71" s="1"/>
  <c r="O48" i="60"/>
  <c r="Q44" i="71" s="1"/>
  <c r="BR44" i="71" s="1"/>
  <c r="O47" i="60"/>
  <c r="Q43" i="71" s="1"/>
  <c r="BR43" i="71" s="1"/>
  <c r="O46" i="60"/>
  <c r="Q42" i="71" s="1"/>
  <c r="BR42" i="71" s="1"/>
  <c r="O45" i="60"/>
  <c r="Q41" i="71" s="1"/>
  <c r="BR41" i="71" s="1"/>
  <c r="O44" i="60"/>
  <c r="Q40" i="71" s="1"/>
  <c r="BR40" i="71" s="1"/>
  <c r="O43" i="60"/>
  <c r="Q39" i="71" s="1"/>
  <c r="BR39" i="71" s="1"/>
  <c r="O42" i="60"/>
  <c r="Q38" i="71" s="1"/>
  <c r="BR38" i="71" s="1"/>
  <c r="O41" i="60"/>
  <c r="Q37" i="71" s="1"/>
  <c r="BR37" i="71" s="1"/>
  <c r="O40" i="60"/>
  <c r="Q36" i="71" s="1"/>
  <c r="BR36" i="71" s="1"/>
  <c r="O39" i="60"/>
  <c r="Q35" i="71" s="1"/>
  <c r="BR35" i="71" s="1"/>
  <c r="O38" i="60"/>
  <c r="Q34" i="71" s="1"/>
  <c r="BR34" i="71" s="1"/>
  <c r="O37" i="60"/>
  <c r="Q33" i="71" s="1"/>
  <c r="BR33" i="71" s="1"/>
  <c r="O36" i="60"/>
  <c r="Q32" i="71" s="1"/>
  <c r="BR32" i="71" s="1"/>
  <c r="O35" i="60"/>
  <c r="Q31" i="71" s="1"/>
  <c r="BR31" i="71" s="1"/>
  <c r="O34" i="60"/>
  <c r="Q30" i="71" s="1"/>
  <c r="BR30" i="71" s="1"/>
  <c r="O33" i="60"/>
  <c r="Q29" i="71" s="1"/>
  <c r="BR29" i="71" s="1"/>
  <c r="O32" i="60"/>
  <c r="Q28" i="71" s="1"/>
  <c r="BR28" i="71" s="1"/>
  <c r="O31" i="60"/>
  <c r="Q27" i="71" s="1"/>
  <c r="BR27" i="71" s="1"/>
  <c r="O30" i="60"/>
  <c r="Q26" i="71" s="1"/>
  <c r="BR26" i="71" s="1"/>
  <c r="O29" i="60"/>
  <c r="Q25" i="71" s="1"/>
  <c r="BR25" i="71" s="1"/>
  <c r="O28" i="60"/>
  <c r="Q24" i="71" s="1"/>
  <c r="BR24" i="71" s="1"/>
  <c r="O27" i="60"/>
  <c r="Q23" i="71" s="1"/>
  <c r="BR23" i="71" s="1"/>
  <c r="O26" i="60"/>
  <c r="Q22" i="71" s="1"/>
  <c r="BR22" i="71" s="1"/>
  <c r="O25" i="60"/>
  <c r="Q21" i="71" s="1"/>
  <c r="BR21" i="71" s="1"/>
  <c r="O24" i="60"/>
  <c r="Q20" i="71" s="1"/>
  <c r="BR20" i="71" s="1"/>
  <c r="O23" i="60"/>
  <c r="Q19" i="71" s="1"/>
  <c r="BR19" i="71" s="1"/>
  <c r="O22" i="60"/>
  <c r="Q18" i="71" s="1"/>
  <c r="BR18" i="71" s="1"/>
  <c r="O19" i="60"/>
  <c r="Q15" i="71" s="1"/>
  <c r="BR15" i="71" s="1"/>
  <c r="O20" i="60"/>
  <c r="Q16" i="71" s="1"/>
  <c r="BR16" i="71" s="1"/>
  <c r="O21" i="60"/>
  <c r="Q17" i="71" s="1"/>
  <c r="BR17" i="71" s="1"/>
  <c r="O14" i="60"/>
  <c r="Q10" i="71" s="1"/>
  <c r="BR10" i="71" s="1"/>
  <c r="O15" i="60"/>
  <c r="Q11" i="71" s="1"/>
  <c r="BR11" i="71" s="1"/>
  <c r="O16" i="60"/>
  <c r="Q12" i="71" s="1"/>
  <c r="BR12" i="71" s="1"/>
  <c r="O17" i="60"/>
  <c r="Q13" i="71" s="1"/>
  <c r="BR13" i="71" s="1"/>
  <c r="O18" i="60"/>
  <c r="Q14" i="71" s="1"/>
  <c r="BR14" i="71" s="1"/>
  <c r="O13" i="60"/>
  <c r="Q9" i="71" s="1"/>
  <c r="BR9" i="71" s="1"/>
  <c r="V76" i="60"/>
  <c r="X76" i="60"/>
  <c r="Z72" i="71" s="1"/>
  <c r="X75" i="60"/>
  <c r="Z71" i="71" s="1"/>
  <c r="F33" i="72" s="1"/>
  <c r="V75" i="60"/>
  <c r="X72" i="71" l="1"/>
  <c r="AG121" i="65"/>
  <c r="X71" i="71"/>
  <c r="AG120" i="65"/>
  <c r="V68" i="60"/>
  <c r="X64" i="71" l="1"/>
  <c r="AG108" i="65"/>
  <c r="AG56" i="65"/>
  <c r="AL56" i="65" s="1"/>
  <c r="AH56" i="65"/>
  <c r="Y56" i="65"/>
  <c r="X56" i="65"/>
  <c r="X43" i="60"/>
  <c r="Z39" i="71" s="1"/>
  <c r="W43" i="60"/>
  <c r="V43" i="60"/>
  <c r="T43" i="60"/>
  <c r="S43" i="60"/>
  <c r="U39" i="71" s="1"/>
  <c r="R43" i="60"/>
  <c r="T39" i="71" s="1"/>
  <c r="Q43" i="60"/>
  <c r="S39" i="71" s="1"/>
  <c r="P43" i="60"/>
  <c r="R39" i="71" s="1"/>
  <c r="W42" i="60"/>
  <c r="V42" i="60"/>
  <c r="S42" i="60"/>
  <c r="U38" i="71" s="1"/>
  <c r="R42" i="60"/>
  <c r="T38" i="71" s="1"/>
  <c r="Q42" i="60"/>
  <c r="S38" i="71" s="1"/>
  <c r="P42" i="60"/>
  <c r="R38" i="71" s="1"/>
  <c r="S21" i="60"/>
  <c r="U17" i="71" s="1"/>
  <c r="R21" i="60"/>
  <c r="T17" i="71" s="1"/>
  <c r="Q21" i="60"/>
  <c r="S17" i="71" s="1"/>
  <c r="P21" i="60"/>
  <c r="R17" i="71" s="1"/>
  <c r="G112" i="67"/>
  <c r="N97" i="67"/>
  <c r="M97" i="67"/>
  <c r="L97" i="67"/>
  <c r="K97" i="67"/>
  <c r="J97" i="67"/>
  <c r="N96" i="67"/>
  <c r="M96" i="67"/>
  <c r="L96" i="67"/>
  <c r="K96" i="67"/>
  <c r="J96" i="67"/>
  <c r="N95" i="67"/>
  <c r="M95" i="67"/>
  <c r="L95" i="67"/>
  <c r="K95" i="67"/>
  <c r="J95" i="67"/>
  <c r="N94" i="67"/>
  <c r="M94" i="67"/>
  <c r="L94" i="67"/>
  <c r="K94" i="67"/>
  <c r="J94" i="67"/>
  <c r="N93" i="67"/>
  <c r="M93" i="67"/>
  <c r="L93" i="67"/>
  <c r="K93" i="67"/>
  <c r="J93" i="67"/>
  <c r="N92" i="67"/>
  <c r="M92" i="67"/>
  <c r="L92" i="67"/>
  <c r="K92" i="67"/>
  <c r="J92" i="67"/>
  <c r="N91" i="67"/>
  <c r="M91" i="67"/>
  <c r="L91" i="67"/>
  <c r="K91" i="67"/>
  <c r="J91" i="67"/>
  <c r="N90" i="67"/>
  <c r="M90" i="67"/>
  <c r="L90" i="67"/>
  <c r="K90" i="67"/>
  <c r="J90" i="67"/>
  <c r="N89" i="67"/>
  <c r="M89" i="67"/>
  <c r="L89" i="67"/>
  <c r="K89" i="67"/>
  <c r="J89" i="67"/>
  <c r="N88" i="67"/>
  <c r="M88" i="67"/>
  <c r="L88" i="67"/>
  <c r="K88" i="67"/>
  <c r="J88" i="67"/>
  <c r="N87" i="67"/>
  <c r="M87" i="67"/>
  <c r="L87" i="67"/>
  <c r="K87" i="67"/>
  <c r="J87" i="67"/>
  <c r="N86" i="67"/>
  <c r="M86" i="67"/>
  <c r="L86" i="67"/>
  <c r="K86" i="67"/>
  <c r="J86" i="67"/>
  <c r="N85" i="67"/>
  <c r="M85" i="67"/>
  <c r="L85" i="67"/>
  <c r="K85" i="67"/>
  <c r="J85" i="67"/>
  <c r="N84" i="67"/>
  <c r="M84" i="67"/>
  <c r="L84" i="67"/>
  <c r="K84" i="67"/>
  <c r="J84" i="67"/>
  <c r="N83" i="67"/>
  <c r="M83" i="67"/>
  <c r="L83" i="67"/>
  <c r="K83" i="67"/>
  <c r="J83" i="67"/>
  <c r="N82" i="67"/>
  <c r="M82" i="67"/>
  <c r="L82" i="67"/>
  <c r="K82" i="67"/>
  <c r="J82" i="67"/>
  <c r="N81" i="67"/>
  <c r="M81" i="67"/>
  <c r="L81" i="67"/>
  <c r="K81" i="67"/>
  <c r="J81" i="67"/>
  <c r="N80" i="67"/>
  <c r="M80" i="67"/>
  <c r="L80" i="67"/>
  <c r="K80" i="67"/>
  <c r="J80" i="67"/>
  <c r="N79" i="67"/>
  <c r="M79" i="67"/>
  <c r="L79" i="67"/>
  <c r="K79" i="67"/>
  <c r="J79" i="67"/>
  <c r="N78" i="67"/>
  <c r="M78" i="67"/>
  <c r="L78" i="67"/>
  <c r="K78" i="67"/>
  <c r="J78" i="67"/>
  <c r="N77" i="67"/>
  <c r="M77" i="67"/>
  <c r="L77" i="67"/>
  <c r="K77" i="67"/>
  <c r="J77" i="67"/>
  <c r="N76" i="67"/>
  <c r="M76" i="67"/>
  <c r="L76" i="67"/>
  <c r="K76" i="67"/>
  <c r="J76" i="67"/>
  <c r="N75" i="67"/>
  <c r="M75" i="67"/>
  <c r="L75" i="67"/>
  <c r="K75" i="67"/>
  <c r="J75" i="67"/>
  <c r="N74" i="67"/>
  <c r="M74" i="67"/>
  <c r="L74" i="67"/>
  <c r="K74" i="67"/>
  <c r="J74" i="67"/>
  <c r="N73" i="67"/>
  <c r="M73" i="67"/>
  <c r="L73" i="67"/>
  <c r="K73" i="67"/>
  <c r="J73" i="67"/>
  <c r="N72" i="67"/>
  <c r="M72" i="67"/>
  <c r="L72" i="67"/>
  <c r="K72" i="67"/>
  <c r="J72" i="67"/>
  <c r="N71" i="67"/>
  <c r="M71" i="67"/>
  <c r="L71" i="67"/>
  <c r="K71" i="67"/>
  <c r="J71" i="67"/>
  <c r="N70" i="67"/>
  <c r="M70" i="67"/>
  <c r="L70" i="67"/>
  <c r="K70" i="67"/>
  <c r="J70" i="67"/>
  <c r="N69" i="67"/>
  <c r="M69" i="67"/>
  <c r="L69" i="67"/>
  <c r="K69" i="67"/>
  <c r="J69" i="67"/>
  <c r="N68" i="67"/>
  <c r="M68" i="67"/>
  <c r="L68" i="67"/>
  <c r="K68" i="67"/>
  <c r="J68" i="67"/>
  <c r="N67" i="67"/>
  <c r="M67" i="67"/>
  <c r="L67" i="67"/>
  <c r="K67" i="67"/>
  <c r="J67" i="67"/>
  <c r="N66" i="67"/>
  <c r="M66" i="67"/>
  <c r="L66" i="67"/>
  <c r="K66" i="67"/>
  <c r="J66" i="67"/>
  <c r="N65" i="67"/>
  <c r="M65" i="67"/>
  <c r="L65" i="67"/>
  <c r="K65" i="67"/>
  <c r="J65" i="67"/>
  <c r="N64" i="67"/>
  <c r="M64" i="67"/>
  <c r="L64" i="67"/>
  <c r="K64" i="67"/>
  <c r="J64" i="67"/>
  <c r="N63" i="67"/>
  <c r="M63" i="67"/>
  <c r="L63" i="67"/>
  <c r="K63" i="67"/>
  <c r="J63" i="67"/>
  <c r="N62" i="67"/>
  <c r="M62" i="67"/>
  <c r="L62" i="67"/>
  <c r="K62" i="67"/>
  <c r="J62" i="67"/>
  <c r="N61" i="67"/>
  <c r="M61" i="67"/>
  <c r="L61" i="67"/>
  <c r="K61" i="67"/>
  <c r="J61" i="67"/>
  <c r="N60" i="67"/>
  <c r="M60" i="67"/>
  <c r="L60" i="67"/>
  <c r="K60" i="67"/>
  <c r="J60" i="67"/>
  <c r="N59" i="67"/>
  <c r="M59" i="67"/>
  <c r="L59" i="67"/>
  <c r="K59" i="67"/>
  <c r="J59" i="67"/>
  <c r="N58" i="67"/>
  <c r="M58" i="67"/>
  <c r="L58" i="67"/>
  <c r="K58" i="67"/>
  <c r="J58" i="67"/>
  <c r="N57" i="67"/>
  <c r="M57" i="67"/>
  <c r="L57" i="67"/>
  <c r="K57" i="67"/>
  <c r="J57" i="67"/>
  <c r="N56" i="67"/>
  <c r="M56" i="67"/>
  <c r="L56" i="67"/>
  <c r="K56" i="67"/>
  <c r="J56" i="67"/>
  <c r="N55" i="67"/>
  <c r="M55" i="67"/>
  <c r="L55" i="67"/>
  <c r="K55" i="67"/>
  <c r="J55" i="67"/>
  <c r="N54" i="67"/>
  <c r="M54" i="67"/>
  <c r="L54" i="67"/>
  <c r="K54" i="67"/>
  <c r="J54" i="67"/>
  <c r="N53" i="67"/>
  <c r="M53" i="67"/>
  <c r="L53" i="67"/>
  <c r="K53" i="67"/>
  <c r="J53" i="67"/>
  <c r="N52" i="67"/>
  <c r="M52" i="67"/>
  <c r="L52" i="67"/>
  <c r="K52" i="67"/>
  <c r="J52" i="67"/>
  <c r="N51" i="67"/>
  <c r="M51" i="67"/>
  <c r="L51" i="67"/>
  <c r="K51" i="67"/>
  <c r="J51" i="67"/>
  <c r="N50" i="67"/>
  <c r="M50" i="67"/>
  <c r="L50" i="67"/>
  <c r="K50" i="67"/>
  <c r="J50" i="67"/>
  <c r="N49" i="67"/>
  <c r="M49" i="67"/>
  <c r="L49" i="67"/>
  <c r="K49" i="67"/>
  <c r="J49" i="67"/>
  <c r="N48" i="67"/>
  <c r="M48" i="67"/>
  <c r="L48" i="67"/>
  <c r="K48" i="67"/>
  <c r="J48" i="67"/>
  <c r="N47" i="67"/>
  <c r="M47" i="67"/>
  <c r="L47" i="67"/>
  <c r="K47" i="67"/>
  <c r="J47" i="67"/>
  <c r="N46" i="67"/>
  <c r="M46" i="67"/>
  <c r="L46" i="67"/>
  <c r="K46" i="67"/>
  <c r="J46" i="67"/>
  <c r="N45" i="67"/>
  <c r="M45" i="67"/>
  <c r="L45" i="67"/>
  <c r="K45" i="67"/>
  <c r="J45" i="67"/>
  <c r="N44" i="67"/>
  <c r="M44" i="67"/>
  <c r="L44" i="67"/>
  <c r="K44" i="67"/>
  <c r="J44" i="67"/>
  <c r="N43" i="67"/>
  <c r="M43" i="67"/>
  <c r="L43" i="67"/>
  <c r="K43" i="67"/>
  <c r="J43" i="67"/>
  <c r="N42" i="67"/>
  <c r="M42" i="67"/>
  <c r="L42" i="67"/>
  <c r="K42" i="67"/>
  <c r="J42" i="67"/>
  <c r="N41" i="67"/>
  <c r="M41" i="67"/>
  <c r="L41" i="67"/>
  <c r="K41" i="67"/>
  <c r="J41" i="67"/>
  <c r="N40" i="67"/>
  <c r="M40" i="67"/>
  <c r="L40" i="67"/>
  <c r="K40" i="67"/>
  <c r="J40" i="67"/>
  <c r="N39" i="67"/>
  <c r="M39" i="67"/>
  <c r="L39" i="67"/>
  <c r="K39" i="67"/>
  <c r="J39" i="67"/>
  <c r="N38" i="67"/>
  <c r="M38" i="67"/>
  <c r="L38" i="67"/>
  <c r="K38" i="67"/>
  <c r="J38" i="67"/>
  <c r="N37" i="67"/>
  <c r="M37" i="67"/>
  <c r="L37" i="67"/>
  <c r="K37" i="67"/>
  <c r="J37" i="67"/>
  <c r="N36" i="67"/>
  <c r="M36" i="67"/>
  <c r="L36" i="67"/>
  <c r="K36" i="67"/>
  <c r="J36" i="67"/>
  <c r="N35" i="67"/>
  <c r="M35" i="67"/>
  <c r="L35" i="67"/>
  <c r="K35" i="67"/>
  <c r="J35" i="67"/>
  <c r="N34" i="67"/>
  <c r="M34" i="67"/>
  <c r="L34" i="67"/>
  <c r="K34" i="67"/>
  <c r="J34" i="67"/>
  <c r="N33" i="67"/>
  <c r="M33" i="67"/>
  <c r="L33" i="67"/>
  <c r="K33" i="67"/>
  <c r="J33" i="67"/>
  <c r="N32" i="67"/>
  <c r="M32" i="67"/>
  <c r="L32" i="67"/>
  <c r="K32" i="67"/>
  <c r="J32" i="67"/>
  <c r="N31" i="67"/>
  <c r="M31" i="67"/>
  <c r="L31" i="67"/>
  <c r="K31" i="67"/>
  <c r="J31" i="67"/>
  <c r="N30" i="67"/>
  <c r="M30" i="67"/>
  <c r="L30" i="67"/>
  <c r="K30" i="67"/>
  <c r="J30" i="67"/>
  <c r="N29" i="67"/>
  <c r="M29" i="67"/>
  <c r="L29" i="67"/>
  <c r="K29" i="67"/>
  <c r="J29" i="67"/>
  <c r="N28" i="67"/>
  <c r="M28" i="67"/>
  <c r="L28" i="67"/>
  <c r="K28" i="67"/>
  <c r="J28" i="67"/>
  <c r="N27" i="67"/>
  <c r="M27" i="67"/>
  <c r="L27" i="67"/>
  <c r="K27" i="67"/>
  <c r="J27" i="67"/>
  <c r="N26" i="67"/>
  <c r="M26" i="67"/>
  <c r="L26" i="67"/>
  <c r="K26" i="67"/>
  <c r="J26" i="67"/>
  <c r="N25" i="67"/>
  <c r="M25" i="67"/>
  <c r="L25" i="67"/>
  <c r="K25" i="67"/>
  <c r="J25" i="67"/>
  <c r="N24" i="67"/>
  <c r="M24" i="67"/>
  <c r="L24" i="67"/>
  <c r="K24" i="67"/>
  <c r="J24" i="67"/>
  <c r="N23" i="67"/>
  <c r="M23" i="67"/>
  <c r="L23" i="67"/>
  <c r="K23" i="67"/>
  <c r="J23" i="67"/>
  <c r="N22" i="67"/>
  <c r="M22" i="67"/>
  <c r="L22" i="67"/>
  <c r="K22" i="67"/>
  <c r="J22" i="67"/>
  <c r="N21" i="67"/>
  <c r="M21" i="67"/>
  <c r="L21" i="67"/>
  <c r="K21" i="67"/>
  <c r="J21" i="67"/>
  <c r="N20" i="67"/>
  <c r="M20" i="67"/>
  <c r="L20" i="67"/>
  <c r="K20" i="67"/>
  <c r="J20" i="67"/>
  <c r="N19" i="67"/>
  <c r="M19" i="67"/>
  <c r="L19" i="67"/>
  <c r="K19" i="67"/>
  <c r="J19" i="67"/>
  <c r="N18" i="67"/>
  <c r="M18" i="67"/>
  <c r="L18" i="67"/>
  <c r="K18" i="67"/>
  <c r="J18" i="67"/>
  <c r="N17" i="67"/>
  <c r="M17" i="67"/>
  <c r="L17" i="67"/>
  <c r="K17" i="67"/>
  <c r="J17" i="67"/>
  <c r="N16" i="67"/>
  <c r="M16" i="67"/>
  <c r="L16" i="67"/>
  <c r="K16" i="67"/>
  <c r="J16" i="67"/>
  <c r="N15" i="67"/>
  <c r="M15" i="67"/>
  <c r="L15" i="67"/>
  <c r="K15" i="67"/>
  <c r="J15" i="67"/>
  <c r="N14" i="67"/>
  <c r="M14" i="67"/>
  <c r="L14" i="67"/>
  <c r="K14" i="67"/>
  <c r="J14" i="67"/>
  <c r="N13" i="67"/>
  <c r="M13" i="67"/>
  <c r="L13" i="67"/>
  <c r="K13" i="67"/>
  <c r="J13" i="67"/>
  <c r="N12" i="67"/>
  <c r="M12" i="67"/>
  <c r="L12" i="67"/>
  <c r="K12" i="67"/>
  <c r="J12" i="67"/>
  <c r="N11" i="67"/>
  <c r="M11" i="67"/>
  <c r="L11" i="67"/>
  <c r="K11" i="67"/>
  <c r="J11" i="67"/>
  <c r="N10" i="67"/>
  <c r="M10" i="67"/>
  <c r="L10" i="67"/>
  <c r="K10" i="67"/>
  <c r="J10" i="67"/>
  <c r="N9" i="67"/>
  <c r="M9" i="67"/>
  <c r="L9" i="67"/>
  <c r="K9" i="67"/>
  <c r="J9" i="67"/>
  <c r="N8" i="67"/>
  <c r="M8" i="67"/>
  <c r="L8" i="67"/>
  <c r="K8" i="67"/>
  <c r="J8" i="67"/>
  <c r="N7" i="67"/>
  <c r="M7" i="67"/>
  <c r="L7" i="67"/>
  <c r="K7" i="67"/>
  <c r="J7" i="67"/>
  <c r="N6" i="67"/>
  <c r="M6" i="67"/>
  <c r="L6" i="67"/>
  <c r="K6" i="67"/>
  <c r="J6" i="67"/>
  <c r="B6" i="67"/>
  <c r="N5" i="67"/>
  <c r="M5" i="67"/>
  <c r="L5" i="67"/>
  <c r="K5" i="67"/>
  <c r="J5" i="67"/>
  <c r="AG55" i="65" l="1"/>
  <c r="X39" i="71"/>
  <c r="AI55" i="65"/>
  <c r="Y39" i="71"/>
  <c r="B7" i="67"/>
  <c r="B8" i="67" s="1"/>
  <c r="D102" i="67"/>
  <c r="F80" i="61"/>
  <c r="F85" i="61" s="1"/>
  <c r="F75" i="63"/>
  <c r="F80" i="63" s="1"/>
  <c r="AG54" i="65"/>
  <c r="AL54" i="65" s="1"/>
  <c r="X38" i="71"/>
  <c r="AI54" i="65"/>
  <c r="Y38" i="71"/>
  <c r="X55" i="65"/>
  <c r="AC55" i="65" s="1"/>
  <c r="V39" i="71"/>
  <c r="BU39" i="71" s="1"/>
  <c r="AH55" i="65"/>
  <c r="G118" i="67"/>
  <c r="E118" i="67"/>
  <c r="F118" i="67"/>
  <c r="AL55" i="65" l="1"/>
  <c r="AL57" i="65" s="1"/>
  <c r="D46" i="68" s="1"/>
  <c r="C69" i="61"/>
  <c r="C42" i="64"/>
  <c r="C64" i="63"/>
  <c r="B9" i="67"/>
  <c r="B10" i="67" s="1"/>
  <c r="B11" i="67" s="1"/>
  <c r="B12" i="67" s="1"/>
  <c r="B13" i="67" s="1"/>
  <c r="B14" i="67" s="1"/>
  <c r="B15" i="67" s="1"/>
  <c r="E14" i="61" l="1"/>
  <c r="F14" i="61"/>
  <c r="G14" i="61"/>
  <c r="D14" i="61"/>
  <c r="B16" i="67"/>
  <c r="B17" i="67" s="1"/>
  <c r="B18" i="67" s="1"/>
  <c r="B19" i="67" s="1"/>
  <c r="B20" i="67" s="1"/>
  <c r="B21" i="67" s="1"/>
  <c r="B22" i="67" s="1"/>
  <c r="D104" i="67"/>
  <c r="D103" i="67"/>
  <c r="C9" i="63"/>
  <c r="C38" i="63"/>
  <c r="C42" i="61"/>
  <c r="C10" i="61"/>
  <c r="B23" i="67"/>
  <c r="H14" i="61" l="1"/>
  <c r="B24" i="67"/>
  <c r="B25" i="67" s="1"/>
  <c r="B26" i="67" s="1"/>
  <c r="D105" i="67"/>
  <c r="C70" i="61"/>
  <c r="C43" i="64"/>
  <c r="C65" i="63"/>
  <c r="C71" i="61"/>
  <c r="C44" i="64"/>
  <c r="C66" i="63"/>
  <c r="C72" i="61" l="1"/>
  <c r="C67" i="63"/>
  <c r="C45" i="64"/>
  <c r="C40" i="63"/>
  <c r="C11" i="63"/>
  <c r="B27" i="67"/>
  <c r="B28" i="67" s="1"/>
  <c r="B29" i="67" s="1"/>
  <c r="B30" i="67" s="1"/>
  <c r="B31" i="67" s="1"/>
  <c r="B32" i="67" s="1"/>
  <c r="B33" i="67" s="1"/>
  <c r="B34" i="67" s="1"/>
  <c r="B35" i="67" s="1"/>
  <c r="B36" i="67" s="1"/>
  <c r="B37" i="67" s="1"/>
  <c r="C44" i="61"/>
  <c r="C12" i="61"/>
  <c r="C39" i="63"/>
  <c r="C10" i="63"/>
  <c r="C43" i="61"/>
  <c r="C11" i="61"/>
  <c r="B38" i="67" l="1"/>
  <c r="B39" i="67" s="1"/>
  <c r="B40" i="67" s="1"/>
  <c r="B41" i="67" s="1"/>
  <c r="B42" i="67" s="1"/>
  <c r="B43" i="67" s="1"/>
  <c r="D107" i="67"/>
  <c r="D106" i="67"/>
  <c r="C41" i="63"/>
  <c r="C12" i="63"/>
  <c r="C45" i="61"/>
  <c r="C13" i="61"/>
  <c r="C75" i="61" l="1"/>
  <c r="C70" i="63"/>
  <c r="C49" i="64"/>
  <c r="C74" i="61"/>
  <c r="C48" i="64"/>
  <c r="C69" i="63"/>
  <c r="B44" i="67"/>
  <c r="B45" i="67" s="1"/>
  <c r="B46" i="67" s="1"/>
  <c r="B47" i="67" s="1"/>
  <c r="B48" i="67" s="1"/>
  <c r="B49" i="67" s="1"/>
  <c r="B50" i="67" s="1"/>
  <c r="B51" i="67" s="1"/>
  <c r="B52" i="67" s="1"/>
  <c r="B53" i="67" s="1"/>
  <c r="B54" i="67" s="1"/>
  <c r="D108" i="67" l="1"/>
  <c r="C14" i="63"/>
  <c r="C43" i="63"/>
  <c r="B55" i="67"/>
  <c r="B56" i="67" s="1"/>
  <c r="B57" i="67" s="1"/>
  <c r="B58" i="67" s="1"/>
  <c r="B59" i="67" s="1"/>
  <c r="B60" i="67" s="1"/>
  <c r="B61" i="67" s="1"/>
  <c r="B62" i="67" s="1"/>
  <c r="B63" i="67" s="1"/>
  <c r="B64" i="67" s="1"/>
  <c r="C15" i="61"/>
  <c r="C47" i="61"/>
  <c r="C44" i="63"/>
  <c r="C15" i="63"/>
  <c r="C16" i="61"/>
  <c r="C48" i="61"/>
  <c r="D109" i="67" l="1"/>
  <c r="B65" i="67"/>
  <c r="B66" i="67" s="1"/>
  <c r="D110" i="67"/>
  <c r="C76" i="61"/>
  <c r="C71" i="63"/>
  <c r="C50" i="64"/>
  <c r="C51" i="64" s="1"/>
  <c r="C31" i="64" s="1"/>
  <c r="C49" i="61" l="1"/>
  <c r="C17" i="61"/>
  <c r="B67" i="67"/>
  <c r="B68" i="67" s="1"/>
  <c r="B69" i="67" s="1"/>
  <c r="D111" i="67"/>
  <c r="C45" i="63"/>
  <c r="C16" i="63"/>
  <c r="C78" i="61"/>
  <c r="C73" i="63"/>
  <c r="C53" i="64"/>
  <c r="C77" i="61"/>
  <c r="C52" i="64"/>
  <c r="C72" i="63"/>
  <c r="C46" i="63" l="1"/>
  <c r="C17" i="63"/>
  <c r="C47" i="63"/>
  <c r="C18" i="63"/>
  <c r="C79" i="61"/>
  <c r="C54" i="64"/>
  <c r="C74" i="63"/>
  <c r="C18" i="61"/>
  <c r="C50" i="61"/>
  <c r="C19" i="61"/>
  <c r="C51" i="61"/>
  <c r="B70" i="67"/>
  <c r="B71" i="67" s="1"/>
  <c r="B72" i="67" s="1"/>
  <c r="D112" i="67"/>
  <c r="C80" i="61" l="1"/>
  <c r="C75" i="63"/>
  <c r="C55" i="64"/>
  <c r="C48" i="63"/>
  <c r="C19" i="63"/>
  <c r="B73" i="67"/>
  <c r="B74" i="67" s="1"/>
  <c r="C20" i="61"/>
  <c r="C52" i="61"/>
  <c r="B75" i="67" l="1"/>
  <c r="B76" i="67" s="1"/>
  <c r="B77" i="67" s="1"/>
  <c r="B78" i="67" s="1"/>
  <c r="B79" i="67" s="1"/>
  <c r="D113" i="67"/>
  <c r="C53" i="61"/>
  <c r="C21" i="61"/>
  <c r="C49" i="63"/>
  <c r="C20" i="63"/>
  <c r="B87" i="67"/>
  <c r="B88" i="67" s="1"/>
  <c r="B89" i="67" s="1"/>
  <c r="B90" i="67" s="1"/>
  <c r="B91" i="67" s="1"/>
  <c r="B92" i="67" s="1"/>
  <c r="B93" i="67" s="1"/>
  <c r="B94" i="67" s="1"/>
  <c r="B95" i="67" s="1"/>
  <c r="B96" i="67" s="1"/>
  <c r="B97" i="67" s="1"/>
  <c r="C81" i="61" l="1"/>
  <c r="C76" i="63"/>
  <c r="C56" i="64"/>
  <c r="D114" i="67"/>
  <c r="B80" i="67"/>
  <c r="B81" i="67" s="1"/>
  <c r="B82" i="67" s="1"/>
  <c r="D115" i="67"/>
  <c r="N94" i="60"/>
  <c r="P90" i="71" s="1"/>
  <c r="BG90" i="71" s="1"/>
  <c r="M94" i="60"/>
  <c r="O90" i="71" s="1"/>
  <c r="AV90" i="71" s="1"/>
  <c r="L94" i="60"/>
  <c r="N90" i="71" s="1"/>
  <c r="AK90" i="71" s="1"/>
  <c r="K94" i="60"/>
  <c r="M90" i="71" s="1"/>
  <c r="J94" i="60"/>
  <c r="L90" i="71" s="1"/>
  <c r="I94" i="60"/>
  <c r="K90" i="71" s="1"/>
  <c r="H94" i="60"/>
  <c r="G94" i="60"/>
  <c r="F94" i="60"/>
  <c r="J90" i="71" s="1"/>
  <c r="E94" i="60"/>
  <c r="I90" i="71" s="1"/>
  <c r="N93" i="60"/>
  <c r="P89" i="71" s="1"/>
  <c r="BG89" i="71" s="1"/>
  <c r="M93" i="60"/>
  <c r="O89" i="71" s="1"/>
  <c r="AV89" i="71" s="1"/>
  <c r="L93" i="60"/>
  <c r="N89" i="71" s="1"/>
  <c r="AK89" i="71" s="1"/>
  <c r="K93" i="60"/>
  <c r="M89" i="71" s="1"/>
  <c r="J93" i="60"/>
  <c r="L89" i="71" s="1"/>
  <c r="I93" i="60"/>
  <c r="K89" i="71" s="1"/>
  <c r="H93" i="60"/>
  <c r="G93" i="60"/>
  <c r="F93" i="60"/>
  <c r="J89" i="71" s="1"/>
  <c r="E93" i="60"/>
  <c r="I89" i="71" s="1"/>
  <c r="N92" i="60"/>
  <c r="P88" i="71" s="1"/>
  <c r="BG88" i="71" s="1"/>
  <c r="M92" i="60"/>
  <c r="O88" i="71" s="1"/>
  <c r="AV88" i="71" s="1"/>
  <c r="L92" i="60"/>
  <c r="N88" i="71" s="1"/>
  <c r="AK88" i="71" s="1"/>
  <c r="K92" i="60"/>
  <c r="M88" i="71" s="1"/>
  <c r="J92" i="60"/>
  <c r="L88" i="71" s="1"/>
  <c r="I92" i="60"/>
  <c r="K88" i="71" s="1"/>
  <c r="H92" i="60"/>
  <c r="G92" i="60"/>
  <c r="F92" i="60"/>
  <c r="J88" i="71" s="1"/>
  <c r="E92" i="60"/>
  <c r="I88" i="71" s="1"/>
  <c r="N91" i="60"/>
  <c r="P87" i="71" s="1"/>
  <c r="BG87" i="71" s="1"/>
  <c r="M91" i="60"/>
  <c r="O87" i="71" s="1"/>
  <c r="AV87" i="71" s="1"/>
  <c r="L91" i="60"/>
  <c r="N87" i="71" s="1"/>
  <c r="AK87" i="71" s="1"/>
  <c r="K91" i="60"/>
  <c r="M87" i="71" s="1"/>
  <c r="J91" i="60"/>
  <c r="L87" i="71" s="1"/>
  <c r="I91" i="60"/>
  <c r="K87" i="71" s="1"/>
  <c r="H91" i="60"/>
  <c r="G91" i="60"/>
  <c r="F91" i="60"/>
  <c r="J87" i="71" s="1"/>
  <c r="E91" i="60"/>
  <c r="I87" i="71" s="1"/>
  <c r="N90" i="60"/>
  <c r="P86" i="71" s="1"/>
  <c r="BG86" i="71" s="1"/>
  <c r="M90" i="60"/>
  <c r="O86" i="71" s="1"/>
  <c r="AV86" i="71" s="1"/>
  <c r="L90" i="60"/>
  <c r="N86" i="71" s="1"/>
  <c r="AK86" i="71" s="1"/>
  <c r="K90" i="60"/>
  <c r="M86" i="71" s="1"/>
  <c r="J90" i="60"/>
  <c r="L86" i="71" s="1"/>
  <c r="I90" i="60"/>
  <c r="K86" i="71" s="1"/>
  <c r="H90" i="60"/>
  <c r="G90" i="60"/>
  <c r="F90" i="60"/>
  <c r="J86" i="71" s="1"/>
  <c r="E90" i="60"/>
  <c r="I86" i="71" s="1"/>
  <c r="N89" i="60"/>
  <c r="P85" i="71" s="1"/>
  <c r="BG85" i="71" s="1"/>
  <c r="M89" i="60"/>
  <c r="O85" i="71" s="1"/>
  <c r="AV85" i="71" s="1"/>
  <c r="L89" i="60"/>
  <c r="N85" i="71" s="1"/>
  <c r="AK85" i="71" s="1"/>
  <c r="K89" i="60"/>
  <c r="M85" i="71" s="1"/>
  <c r="J89" i="60"/>
  <c r="L85" i="71" s="1"/>
  <c r="I89" i="60"/>
  <c r="K85" i="71" s="1"/>
  <c r="H89" i="60"/>
  <c r="G89" i="60"/>
  <c r="F89" i="60"/>
  <c r="J85" i="71" s="1"/>
  <c r="E89" i="60"/>
  <c r="I85" i="71" s="1"/>
  <c r="N88" i="60"/>
  <c r="P84" i="71" s="1"/>
  <c r="BG84" i="71" s="1"/>
  <c r="M88" i="60"/>
  <c r="O84" i="71" s="1"/>
  <c r="AV84" i="71" s="1"/>
  <c r="L88" i="60"/>
  <c r="N84" i="71" s="1"/>
  <c r="AK84" i="71" s="1"/>
  <c r="K88" i="60"/>
  <c r="M84" i="71" s="1"/>
  <c r="J88" i="60"/>
  <c r="L84" i="71" s="1"/>
  <c r="I88" i="60"/>
  <c r="K84" i="71" s="1"/>
  <c r="H88" i="60"/>
  <c r="G88" i="60"/>
  <c r="F88" i="60"/>
  <c r="J84" i="71" s="1"/>
  <c r="E88" i="60"/>
  <c r="I84" i="71" s="1"/>
  <c r="N87" i="60"/>
  <c r="P83" i="71" s="1"/>
  <c r="BG83" i="71" s="1"/>
  <c r="M87" i="60"/>
  <c r="O83" i="71" s="1"/>
  <c r="AV83" i="71" s="1"/>
  <c r="L87" i="60"/>
  <c r="N83" i="71" s="1"/>
  <c r="AK83" i="71" s="1"/>
  <c r="K87" i="60"/>
  <c r="M83" i="71" s="1"/>
  <c r="J87" i="60"/>
  <c r="L83" i="71" s="1"/>
  <c r="I87" i="60"/>
  <c r="K83" i="71" s="1"/>
  <c r="H87" i="60"/>
  <c r="G87" i="60"/>
  <c r="F87" i="60"/>
  <c r="J83" i="71" s="1"/>
  <c r="E87" i="60"/>
  <c r="I83" i="71" s="1"/>
  <c r="N86" i="60"/>
  <c r="P82" i="71" s="1"/>
  <c r="BG82" i="71" s="1"/>
  <c r="M86" i="60"/>
  <c r="O82" i="71" s="1"/>
  <c r="AV82" i="71" s="1"/>
  <c r="L86" i="60"/>
  <c r="N82" i="71" s="1"/>
  <c r="AK82" i="71" s="1"/>
  <c r="K86" i="60"/>
  <c r="M82" i="71" s="1"/>
  <c r="J86" i="60"/>
  <c r="L82" i="71" s="1"/>
  <c r="I86" i="60"/>
  <c r="K82" i="71" s="1"/>
  <c r="H86" i="60"/>
  <c r="G86" i="60"/>
  <c r="F86" i="60"/>
  <c r="J82" i="71" s="1"/>
  <c r="E86" i="60"/>
  <c r="I82" i="71" s="1"/>
  <c r="N85" i="60"/>
  <c r="P81" i="71" s="1"/>
  <c r="BG81" i="71" s="1"/>
  <c r="M85" i="60"/>
  <c r="O81" i="71" s="1"/>
  <c r="AV81" i="71" s="1"/>
  <c r="L85" i="60"/>
  <c r="N81" i="71" s="1"/>
  <c r="AK81" i="71" s="1"/>
  <c r="K85" i="60"/>
  <c r="M81" i="71" s="1"/>
  <c r="J85" i="60"/>
  <c r="L81" i="71" s="1"/>
  <c r="I85" i="60"/>
  <c r="K81" i="71" s="1"/>
  <c r="H85" i="60"/>
  <c r="G85" i="60"/>
  <c r="F85" i="60"/>
  <c r="J81" i="71" s="1"/>
  <c r="E85" i="60"/>
  <c r="I81" i="71" s="1"/>
  <c r="N84" i="60"/>
  <c r="P80" i="71" s="1"/>
  <c r="BG80" i="71" s="1"/>
  <c r="M84" i="60"/>
  <c r="O80" i="71" s="1"/>
  <c r="AV80" i="71" s="1"/>
  <c r="L84" i="60"/>
  <c r="N80" i="71" s="1"/>
  <c r="AK80" i="71" s="1"/>
  <c r="K84" i="60"/>
  <c r="M80" i="71" s="1"/>
  <c r="J84" i="60"/>
  <c r="L80" i="71" s="1"/>
  <c r="I84" i="60"/>
  <c r="K80" i="71" s="1"/>
  <c r="H84" i="60"/>
  <c r="G84" i="60"/>
  <c r="F84" i="60"/>
  <c r="J80" i="71" s="1"/>
  <c r="E84" i="60"/>
  <c r="I80" i="71" s="1"/>
  <c r="N83" i="60"/>
  <c r="P79" i="71" s="1"/>
  <c r="BG79" i="71" s="1"/>
  <c r="M83" i="60"/>
  <c r="O79" i="71" s="1"/>
  <c r="AV79" i="71" s="1"/>
  <c r="L83" i="60"/>
  <c r="N79" i="71" s="1"/>
  <c r="AK79" i="71" s="1"/>
  <c r="K83" i="60"/>
  <c r="M79" i="71" s="1"/>
  <c r="J83" i="60"/>
  <c r="L79" i="71" s="1"/>
  <c r="I83" i="60"/>
  <c r="K79" i="71" s="1"/>
  <c r="H83" i="60"/>
  <c r="G83" i="60"/>
  <c r="F83" i="60"/>
  <c r="J79" i="71" s="1"/>
  <c r="E83" i="60"/>
  <c r="I79" i="71" s="1"/>
  <c r="N82" i="60"/>
  <c r="P78" i="71" s="1"/>
  <c r="BG78" i="71" s="1"/>
  <c r="M82" i="60"/>
  <c r="O78" i="71" s="1"/>
  <c r="AV78" i="71" s="1"/>
  <c r="L82" i="60"/>
  <c r="N78" i="71" s="1"/>
  <c r="AK78" i="71" s="1"/>
  <c r="K82" i="60"/>
  <c r="M78" i="71" s="1"/>
  <c r="J82" i="60"/>
  <c r="L78" i="71" s="1"/>
  <c r="I82" i="60"/>
  <c r="K78" i="71" s="1"/>
  <c r="H82" i="60"/>
  <c r="G82" i="60"/>
  <c r="F82" i="60"/>
  <c r="J78" i="71" s="1"/>
  <c r="E82" i="60"/>
  <c r="I78" i="71" s="1"/>
  <c r="N81" i="60"/>
  <c r="P77" i="71" s="1"/>
  <c r="BG77" i="71" s="1"/>
  <c r="M81" i="60"/>
  <c r="O77" i="71" s="1"/>
  <c r="AV77" i="71" s="1"/>
  <c r="L81" i="60"/>
  <c r="N77" i="71" s="1"/>
  <c r="AK77" i="71" s="1"/>
  <c r="K81" i="60"/>
  <c r="M77" i="71" s="1"/>
  <c r="J81" i="60"/>
  <c r="L77" i="71" s="1"/>
  <c r="I81" i="60"/>
  <c r="K77" i="71" s="1"/>
  <c r="H81" i="60"/>
  <c r="G81" i="60"/>
  <c r="F81" i="60"/>
  <c r="J77" i="71" s="1"/>
  <c r="E81" i="60"/>
  <c r="I77" i="71" s="1"/>
  <c r="N80" i="60"/>
  <c r="P76" i="71" s="1"/>
  <c r="BG76" i="71" s="1"/>
  <c r="M80" i="60"/>
  <c r="O76" i="71" s="1"/>
  <c r="AV76" i="71" s="1"/>
  <c r="L80" i="60"/>
  <c r="N76" i="71" s="1"/>
  <c r="AK76" i="71" s="1"/>
  <c r="K80" i="60"/>
  <c r="M76" i="71" s="1"/>
  <c r="J80" i="60"/>
  <c r="L76" i="71" s="1"/>
  <c r="I80" i="60"/>
  <c r="K76" i="71" s="1"/>
  <c r="H80" i="60"/>
  <c r="G80" i="60"/>
  <c r="F80" i="60"/>
  <c r="J76" i="71" s="1"/>
  <c r="E80" i="60"/>
  <c r="I76" i="71" s="1"/>
  <c r="N79" i="60"/>
  <c r="P75" i="71" s="1"/>
  <c r="BG75" i="71" s="1"/>
  <c r="M79" i="60"/>
  <c r="O75" i="71" s="1"/>
  <c r="AV75" i="71" s="1"/>
  <c r="L79" i="60"/>
  <c r="N75" i="71" s="1"/>
  <c r="AK75" i="71" s="1"/>
  <c r="K79" i="60"/>
  <c r="M75" i="71" s="1"/>
  <c r="J79" i="60"/>
  <c r="L75" i="71" s="1"/>
  <c r="I79" i="60"/>
  <c r="K75" i="71" s="1"/>
  <c r="H79" i="60"/>
  <c r="G79" i="60"/>
  <c r="F79" i="60"/>
  <c r="J75" i="71" s="1"/>
  <c r="E79" i="60"/>
  <c r="I75" i="71" s="1"/>
  <c r="N78" i="60"/>
  <c r="P74" i="71" s="1"/>
  <c r="BG74" i="71" s="1"/>
  <c r="M78" i="60"/>
  <c r="O74" i="71" s="1"/>
  <c r="AV74" i="71" s="1"/>
  <c r="L78" i="60"/>
  <c r="N74" i="71" s="1"/>
  <c r="AK74" i="71" s="1"/>
  <c r="K78" i="60"/>
  <c r="M74" i="71" s="1"/>
  <c r="J78" i="60"/>
  <c r="L74" i="71" s="1"/>
  <c r="I78" i="60"/>
  <c r="K74" i="71" s="1"/>
  <c r="H78" i="60"/>
  <c r="G78" i="60"/>
  <c r="F78" i="60"/>
  <c r="J74" i="71" s="1"/>
  <c r="E78" i="60"/>
  <c r="I74" i="71" s="1"/>
  <c r="N77" i="60"/>
  <c r="P73" i="71" s="1"/>
  <c r="BG73" i="71" s="1"/>
  <c r="M77" i="60"/>
  <c r="O73" i="71" s="1"/>
  <c r="AV73" i="71" s="1"/>
  <c r="L77" i="60"/>
  <c r="N73" i="71" s="1"/>
  <c r="AK73" i="71" s="1"/>
  <c r="K77" i="60"/>
  <c r="M73" i="71" s="1"/>
  <c r="J77" i="60"/>
  <c r="L73" i="71" s="1"/>
  <c r="I77" i="60"/>
  <c r="K73" i="71" s="1"/>
  <c r="H77" i="60"/>
  <c r="G77" i="60"/>
  <c r="F77" i="60"/>
  <c r="J73" i="71" s="1"/>
  <c r="E77" i="60"/>
  <c r="I73" i="71" s="1"/>
  <c r="N76" i="60"/>
  <c r="P72" i="71" s="1"/>
  <c r="BG72" i="71" s="1"/>
  <c r="M76" i="60"/>
  <c r="O72" i="71" s="1"/>
  <c r="AV72" i="71" s="1"/>
  <c r="L76" i="60"/>
  <c r="N72" i="71" s="1"/>
  <c r="AK72" i="71" s="1"/>
  <c r="K76" i="60"/>
  <c r="M72" i="71" s="1"/>
  <c r="J76" i="60"/>
  <c r="L72" i="71" s="1"/>
  <c r="I76" i="60"/>
  <c r="K72" i="71" s="1"/>
  <c r="H76" i="60"/>
  <c r="G76" i="60"/>
  <c r="F76" i="60"/>
  <c r="J72" i="71" s="1"/>
  <c r="E76" i="60"/>
  <c r="I72" i="71" s="1"/>
  <c r="N75" i="60"/>
  <c r="P71" i="71" s="1"/>
  <c r="BG71" i="71" s="1"/>
  <c r="M75" i="60"/>
  <c r="O71" i="71" s="1"/>
  <c r="AV71" i="71" s="1"/>
  <c r="L75" i="60"/>
  <c r="N71" i="71" s="1"/>
  <c r="AK71" i="71" s="1"/>
  <c r="K75" i="60"/>
  <c r="M71" i="71" s="1"/>
  <c r="J75" i="60"/>
  <c r="L71" i="71" s="1"/>
  <c r="I75" i="60"/>
  <c r="K71" i="71" s="1"/>
  <c r="H75" i="60"/>
  <c r="G75" i="60"/>
  <c r="F75" i="60"/>
  <c r="J71" i="71" s="1"/>
  <c r="E75" i="60"/>
  <c r="I71" i="71" s="1"/>
  <c r="N74" i="60"/>
  <c r="P70" i="71" s="1"/>
  <c r="BG70" i="71" s="1"/>
  <c r="M74" i="60"/>
  <c r="O70" i="71" s="1"/>
  <c r="AV70" i="71" s="1"/>
  <c r="L74" i="60"/>
  <c r="N70" i="71" s="1"/>
  <c r="AK70" i="71" s="1"/>
  <c r="K74" i="60"/>
  <c r="M70" i="71" s="1"/>
  <c r="J74" i="60"/>
  <c r="L70" i="71" s="1"/>
  <c r="I74" i="60"/>
  <c r="K70" i="71" s="1"/>
  <c r="H74" i="60"/>
  <c r="G74" i="60"/>
  <c r="F74" i="60"/>
  <c r="J70" i="71" s="1"/>
  <c r="E74" i="60"/>
  <c r="I70" i="71" s="1"/>
  <c r="N73" i="60"/>
  <c r="P69" i="71" s="1"/>
  <c r="BG69" i="71" s="1"/>
  <c r="M73" i="60"/>
  <c r="O69" i="71" s="1"/>
  <c r="AV69" i="71" s="1"/>
  <c r="L73" i="60"/>
  <c r="N69" i="71" s="1"/>
  <c r="AK69" i="71" s="1"/>
  <c r="K73" i="60"/>
  <c r="M69" i="71" s="1"/>
  <c r="J73" i="60"/>
  <c r="L69" i="71" s="1"/>
  <c r="I73" i="60"/>
  <c r="K69" i="71" s="1"/>
  <c r="H73" i="60"/>
  <c r="G73" i="60"/>
  <c r="F73" i="60"/>
  <c r="J69" i="71" s="1"/>
  <c r="E73" i="60"/>
  <c r="I69" i="71" s="1"/>
  <c r="N72" i="60"/>
  <c r="P68" i="71" s="1"/>
  <c r="BG68" i="71" s="1"/>
  <c r="M72" i="60"/>
  <c r="O68" i="71" s="1"/>
  <c r="AV68" i="71" s="1"/>
  <c r="L72" i="60"/>
  <c r="N68" i="71" s="1"/>
  <c r="AK68" i="71" s="1"/>
  <c r="K72" i="60"/>
  <c r="M68" i="71" s="1"/>
  <c r="J72" i="60"/>
  <c r="L68" i="71" s="1"/>
  <c r="I72" i="60"/>
  <c r="K68" i="71" s="1"/>
  <c r="H72" i="60"/>
  <c r="G72" i="60"/>
  <c r="F72" i="60"/>
  <c r="J68" i="71" s="1"/>
  <c r="E72" i="60"/>
  <c r="I68" i="71" s="1"/>
  <c r="N71" i="60"/>
  <c r="P67" i="71" s="1"/>
  <c r="BG67" i="71" s="1"/>
  <c r="M71" i="60"/>
  <c r="O67" i="71" s="1"/>
  <c r="AV67" i="71" s="1"/>
  <c r="L71" i="60"/>
  <c r="N67" i="71" s="1"/>
  <c r="AK67" i="71" s="1"/>
  <c r="K71" i="60"/>
  <c r="M67" i="71" s="1"/>
  <c r="J71" i="60"/>
  <c r="L67" i="71" s="1"/>
  <c r="I71" i="60"/>
  <c r="K67" i="71" s="1"/>
  <c r="H71" i="60"/>
  <c r="G71" i="60"/>
  <c r="F71" i="60"/>
  <c r="J67" i="71" s="1"/>
  <c r="E71" i="60"/>
  <c r="I67" i="71" s="1"/>
  <c r="N70" i="60"/>
  <c r="P66" i="71" s="1"/>
  <c r="BG66" i="71" s="1"/>
  <c r="M70" i="60"/>
  <c r="O66" i="71" s="1"/>
  <c r="AV66" i="71" s="1"/>
  <c r="L70" i="60"/>
  <c r="N66" i="71" s="1"/>
  <c r="AK66" i="71" s="1"/>
  <c r="K70" i="60"/>
  <c r="M66" i="71" s="1"/>
  <c r="J70" i="60"/>
  <c r="L66" i="71" s="1"/>
  <c r="I70" i="60"/>
  <c r="K66" i="71" s="1"/>
  <c r="H70" i="60"/>
  <c r="G70" i="60"/>
  <c r="F70" i="60"/>
  <c r="J66" i="71" s="1"/>
  <c r="E70" i="60"/>
  <c r="I66" i="71" s="1"/>
  <c r="N69" i="60"/>
  <c r="P65" i="71" s="1"/>
  <c r="BG65" i="71" s="1"/>
  <c r="M69" i="60"/>
  <c r="O65" i="71" s="1"/>
  <c r="AV65" i="71" s="1"/>
  <c r="L69" i="60"/>
  <c r="N65" i="71" s="1"/>
  <c r="AK65" i="71" s="1"/>
  <c r="K69" i="60"/>
  <c r="M65" i="71" s="1"/>
  <c r="J69" i="60"/>
  <c r="L65" i="71" s="1"/>
  <c r="I69" i="60"/>
  <c r="K65" i="71" s="1"/>
  <c r="H69" i="60"/>
  <c r="G69" i="60"/>
  <c r="F69" i="60"/>
  <c r="J65" i="71" s="1"/>
  <c r="E69" i="60"/>
  <c r="I65" i="71" s="1"/>
  <c r="N68" i="60"/>
  <c r="P64" i="71" s="1"/>
  <c r="BG64" i="71" s="1"/>
  <c r="M68" i="60"/>
  <c r="O64" i="71" s="1"/>
  <c r="AV64" i="71" s="1"/>
  <c r="L68" i="60"/>
  <c r="N64" i="71" s="1"/>
  <c r="AK64" i="71" s="1"/>
  <c r="K68" i="60"/>
  <c r="M64" i="71" s="1"/>
  <c r="J68" i="60"/>
  <c r="L64" i="71" s="1"/>
  <c r="I68" i="60"/>
  <c r="K64" i="71" s="1"/>
  <c r="H68" i="60"/>
  <c r="G68" i="60"/>
  <c r="F68" i="60"/>
  <c r="J64" i="71" s="1"/>
  <c r="E68" i="60"/>
  <c r="I64" i="71" s="1"/>
  <c r="N67" i="60"/>
  <c r="P63" i="71" s="1"/>
  <c r="BG63" i="71" s="1"/>
  <c r="M67" i="60"/>
  <c r="O63" i="71" s="1"/>
  <c r="AV63" i="71" s="1"/>
  <c r="L67" i="60"/>
  <c r="N63" i="71" s="1"/>
  <c r="AK63" i="71" s="1"/>
  <c r="K67" i="60"/>
  <c r="M63" i="71" s="1"/>
  <c r="J67" i="60"/>
  <c r="L63" i="71" s="1"/>
  <c r="I67" i="60"/>
  <c r="K63" i="71" s="1"/>
  <c r="H67" i="60"/>
  <c r="G67" i="60"/>
  <c r="F67" i="60"/>
  <c r="J63" i="71" s="1"/>
  <c r="E67" i="60"/>
  <c r="I63" i="71" s="1"/>
  <c r="N66" i="60"/>
  <c r="P62" i="71" s="1"/>
  <c r="BG62" i="71" s="1"/>
  <c r="M66" i="60"/>
  <c r="O62" i="71" s="1"/>
  <c r="AV62" i="71" s="1"/>
  <c r="L66" i="60"/>
  <c r="N62" i="71" s="1"/>
  <c r="AK62" i="71" s="1"/>
  <c r="K66" i="60"/>
  <c r="M62" i="71" s="1"/>
  <c r="J66" i="60"/>
  <c r="L62" i="71" s="1"/>
  <c r="I66" i="60"/>
  <c r="K62" i="71" s="1"/>
  <c r="H66" i="60"/>
  <c r="G66" i="60"/>
  <c r="F66" i="60"/>
  <c r="J62" i="71" s="1"/>
  <c r="E66" i="60"/>
  <c r="I62" i="71" s="1"/>
  <c r="N65" i="60"/>
  <c r="P61" i="71" s="1"/>
  <c r="BG61" i="71" s="1"/>
  <c r="M65" i="60"/>
  <c r="O61" i="71" s="1"/>
  <c r="AV61" i="71" s="1"/>
  <c r="L65" i="60"/>
  <c r="N61" i="71" s="1"/>
  <c r="AK61" i="71" s="1"/>
  <c r="K65" i="60"/>
  <c r="M61" i="71" s="1"/>
  <c r="J65" i="60"/>
  <c r="L61" i="71" s="1"/>
  <c r="I65" i="60"/>
  <c r="K61" i="71" s="1"/>
  <c r="H65" i="60"/>
  <c r="G65" i="60"/>
  <c r="F65" i="60"/>
  <c r="J61" i="71" s="1"/>
  <c r="E65" i="60"/>
  <c r="I61" i="71" s="1"/>
  <c r="N64" i="60"/>
  <c r="P60" i="71" s="1"/>
  <c r="BG60" i="71" s="1"/>
  <c r="M64" i="60"/>
  <c r="O60" i="71" s="1"/>
  <c r="AV60" i="71" s="1"/>
  <c r="L64" i="60"/>
  <c r="N60" i="71" s="1"/>
  <c r="AK60" i="71" s="1"/>
  <c r="K64" i="60"/>
  <c r="M60" i="71" s="1"/>
  <c r="J64" i="60"/>
  <c r="L60" i="71" s="1"/>
  <c r="I64" i="60"/>
  <c r="K60" i="71" s="1"/>
  <c r="H64" i="60"/>
  <c r="G64" i="60"/>
  <c r="F64" i="60"/>
  <c r="J60" i="71" s="1"/>
  <c r="E64" i="60"/>
  <c r="I60" i="71" s="1"/>
  <c r="N63" i="60"/>
  <c r="P59" i="71" s="1"/>
  <c r="BG59" i="71" s="1"/>
  <c r="M63" i="60"/>
  <c r="O59" i="71" s="1"/>
  <c r="AV59" i="71" s="1"/>
  <c r="L63" i="60"/>
  <c r="N59" i="71" s="1"/>
  <c r="AK59" i="71" s="1"/>
  <c r="K63" i="60"/>
  <c r="M59" i="71" s="1"/>
  <c r="J63" i="60"/>
  <c r="L59" i="71" s="1"/>
  <c r="I63" i="60"/>
  <c r="K59" i="71" s="1"/>
  <c r="H63" i="60"/>
  <c r="G63" i="60"/>
  <c r="F63" i="60"/>
  <c r="J59" i="71" s="1"/>
  <c r="E63" i="60"/>
  <c r="I59" i="71" s="1"/>
  <c r="N62" i="60"/>
  <c r="P58" i="71" s="1"/>
  <c r="BG58" i="71" s="1"/>
  <c r="M62" i="60"/>
  <c r="O58" i="71" s="1"/>
  <c r="AV58" i="71" s="1"/>
  <c r="L62" i="60"/>
  <c r="N58" i="71" s="1"/>
  <c r="AK58" i="71" s="1"/>
  <c r="K62" i="60"/>
  <c r="M58" i="71" s="1"/>
  <c r="J62" i="60"/>
  <c r="L58" i="71" s="1"/>
  <c r="I62" i="60"/>
  <c r="K58" i="71" s="1"/>
  <c r="H62" i="60"/>
  <c r="G62" i="60"/>
  <c r="F62" i="60"/>
  <c r="J58" i="71" s="1"/>
  <c r="E62" i="60"/>
  <c r="I58" i="71" s="1"/>
  <c r="N61" i="60"/>
  <c r="P57" i="71" s="1"/>
  <c r="BG57" i="71" s="1"/>
  <c r="M61" i="60"/>
  <c r="O57" i="71" s="1"/>
  <c r="AV57" i="71" s="1"/>
  <c r="L61" i="60"/>
  <c r="N57" i="71" s="1"/>
  <c r="AK57" i="71" s="1"/>
  <c r="K61" i="60"/>
  <c r="M57" i="71" s="1"/>
  <c r="J61" i="60"/>
  <c r="L57" i="71" s="1"/>
  <c r="I61" i="60"/>
  <c r="K57" i="71" s="1"/>
  <c r="H61" i="60"/>
  <c r="G61" i="60"/>
  <c r="F61" i="60"/>
  <c r="J57" i="71" s="1"/>
  <c r="BX57" i="71" s="1"/>
  <c r="E61" i="60"/>
  <c r="I57" i="71" s="1"/>
  <c r="N60" i="60"/>
  <c r="P56" i="71" s="1"/>
  <c r="BG56" i="71" s="1"/>
  <c r="M60" i="60"/>
  <c r="O56" i="71" s="1"/>
  <c r="AV56" i="71" s="1"/>
  <c r="L60" i="60"/>
  <c r="N56" i="71" s="1"/>
  <c r="AK56" i="71" s="1"/>
  <c r="K60" i="60"/>
  <c r="M56" i="71" s="1"/>
  <c r="J60" i="60"/>
  <c r="L56" i="71" s="1"/>
  <c r="I60" i="60"/>
  <c r="K56" i="71" s="1"/>
  <c r="H60" i="60"/>
  <c r="G60" i="60"/>
  <c r="F60" i="60"/>
  <c r="J56" i="71" s="1"/>
  <c r="E60" i="60"/>
  <c r="I56" i="71" s="1"/>
  <c r="N59" i="60"/>
  <c r="P55" i="71" s="1"/>
  <c r="BG55" i="71" s="1"/>
  <c r="M59" i="60"/>
  <c r="O55" i="71" s="1"/>
  <c r="AV55" i="71" s="1"/>
  <c r="L59" i="60"/>
  <c r="N55" i="71" s="1"/>
  <c r="AK55" i="71" s="1"/>
  <c r="K59" i="60"/>
  <c r="M55" i="71" s="1"/>
  <c r="J59" i="60"/>
  <c r="L55" i="71" s="1"/>
  <c r="I59" i="60"/>
  <c r="K55" i="71" s="1"/>
  <c r="H59" i="60"/>
  <c r="G59" i="60"/>
  <c r="F59" i="60"/>
  <c r="J55" i="71" s="1"/>
  <c r="E59" i="60"/>
  <c r="I55" i="71" s="1"/>
  <c r="N58" i="60"/>
  <c r="P54" i="71" s="1"/>
  <c r="BG54" i="71" s="1"/>
  <c r="M58" i="60"/>
  <c r="O54" i="71" s="1"/>
  <c r="AV54" i="71" s="1"/>
  <c r="L58" i="60"/>
  <c r="N54" i="71" s="1"/>
  <c r="AK54" i="71" s="1"/>
  <c r="K58" i="60"/>
  <c r="M54" i="71" s="1"/>
  <c r="J58" i="60"/>
  <c r="L54" i="71" s="1"/>
  <c r="I58" i="60"/>
  <c r="K54" i="71" s="1"/>
  <c r="H58" i="60"/>
  <c r="G58" i="60"/>
  <c r="F58" i="60"/>
  <c r="J54" i="71" s="1"/>
  <c r="E58" i="60"/>
  <c r="I54" i="71" s="1"/>
  <c r="N57" i="60"/>
  <c r="P53" i="71" s="1"/>
  <c r="BG53" i="71" s="1"/>
  <c r="M57" i="60"/>
  <c r="O53" i="71" s="1"/>
  <c r="AV53" i="71" s="1"/>
  <c r="L57" i="60"/>
  <c r="N53" i="71" s="1"/>
  <c r="AK53" i="71" s="1"/>
  <c r="K57" i="60"/>
  <c r="M53" i="71" s="1"/>
  <c r="J57" i="60"/>
  <c r="L53" i="71" s="1"/>
  <c r="I57" i="60"/>
  <c r="K53" i="71" s="1"/>
  <c r="H57" i="60"/>
  <c r="G57" i="60"/>
  <c r="F57" i="60"/>
  <c r="J53" i="71" s="1"/>
  <c r="E57" i="60"/>
  <c r="I53" i="71" s="1"/>
  <c r="N56" i="60"/>
  <c r="P52" i="71" s="1"/>
  <c r="BG52" i="71" s="1"/>
  <c r="M56" i="60"/>
  <c r="O52" i="71" s="1"/>
  <c r="AV52" i="71" s="1"/>
  <c r="L56" i="60"/>
  <c r="N52" i="71" s="1"/>
  <c r="AK52" i="71" s="1"/>
  <c r="K56" i="60"/>
  <c r="M52" i="71" s="1"/>
  <c r="J56" i="60"/>
  <c r="L52" i="71" s="1"/>
  <c r="I56" i="60"/>
  <c r="K52" i="71" s="1"/>
  <c r="H56" i="60"/>
  <c r="G56" i="60"/>
  <c r="F56" i="60"/>
  <c r="J52" i="71" s="1"/>
  <c r="E56" i="60"/>
  <c r="I52" i="71" s="1"/>
  <c r="N55" i="60"/>
  <c r="P51" i="71" s="1"/>
  <c r="BG51" i="71" s="1"/>
  <c r="M55" i="60"/>
  <c r="O51" i="71" s="1"/>
  <c r="AV51" i="71" s="1"/>
  <c r="L55" i="60"/>
  <c r="N51" i="71" s="1"/>
  <c r="AK51" i="71" s="1"/>
  <c r="K55" i="60"/>
  <c r="M51" i="71" s="1"/>
  <c r="J55" i="60"/>
  <c r="L51" i="71" s="1"/>
  <c r="I55" i="60"/>
  <c r="K51" i="71" s="1"/>
  <c r="H55" i="60"/>
  <c r="G55" i="60"/>
  <c r="F55" i="60"/>
  <c r="J51" i="71" s="1"/>
  <c r="E55" i="60"/>
  <c r="I51" i="71" s="1"/>
  <c r="N54" i="60"/>
  <c r="P50" i="71" s="1"/>
  <c r="BG50" i="71" s="1"/>
  <c r="M54" i="60"/>
  <c r="O50" i="71" s="1"/>
  <c r="AV50" i="71" s="1"/>
  <c r="L54" i="60"/>
  <c r="N50" i="71" s="1"/>
  <c r="AK50" i="71" s="1"/>
  <c r="K54" i="60"/>
  <c r="M50" i="71" s="1"/>
  <c r="J54" i="60"/>
  <c r="L50" i="71" s="1"/>
  <c r="I54" i="60"/>
  <c r="K50" i="71" s="1"/>
  <c r="H54" i="60"/>
  <c r="G54" i="60"/>
  <c r="F54" i="60"/>
  <c r="J50" i="71" s="1"/>
  <c r="E54" i="60"/>
  <c r="I50" i="71" s="1"/>
  <c r="N53" i="60"/>
  <c r="P49" i="71" s="1"/>
  <c r="BG49" i="71" s="1"/>
  <c r="M53" i="60"/>
  <c r="O49" i="71" s="1"/>
  <c r="AV49" i="71" s="1"/>
  <c r="L53" i="60"/>
  <c r="N49" i="71" s="1"/>
  <c r="AK49" i="71" s="1"/>
  <c r="K53" i="60"/>
  <c r="M49" i="71" s="1"/>
  <c r="J53" i="60"/>
  <c r="L49" i="71" s="1"/>
  <c r="I53" i="60"/>
  <c r="K49" i="71" s="1"/>
  <c r="H53" i="60"/>
  <c r="G53" i="60"/>
  <c r="F53" i="60"/>
  <c r="J49" i="71" s="1"/>
  <c r="E53" i="60"/>
  <c r="I49" i="71" s="1"/>
  <c r="N52" i="60"/>
  <c r="P48" i="71" s="1"/>
  <c r="BG48" i="71" s="1"/>
  <c r="M52" i="60"/>
  <c r="O48" i="71" s="1"/>
  <c r="AV48" i="71" s="1"/>
  <c r="L52" i="60"/>
  <c r="N48" i="71" s="1"/>
  <c r="AK48" i="71" s="1"/>
  <c r="K52" i="60"/>
  <c r="M48" i="71" s="1"/>
  <c r="J52" i="60"/>
  <c r="L48" i="71" s="1"/>
  <c r="I52" i="60"/>
  <c r="K48" i="71" s="1"/>
  <c r="H52" i="60"/>
  <c r="G52" i="60"/>
  <c r="F52" i="60"/>
  <c r="J48" i="71" s="1"/>
  <c r="E52" i="60"/>
  <c r="I48" i="71" s="1"/>
  <c r="N51" i="60"/>
  <c r="P47" i="71" s="1"/>
  <c r="BG47" i="71" s="1"/>
  <c r="M51" i="60"/>
  <c r="O47" i="71" s="1"/>
  <c r="AV47" i="71" s="1"/>
  <c r="L51" i="60"/>
  <c r="N47" i="71" s="1"/>
  <c r="AK47" i="71" s="1"/>
  <c r="K51" i="60"/>
  <c r="M47" i="71" s="1"/>
  <c r="J51" i="60"/>
  <c r="L47" i="71" s="1"/>
  <c r="I51" i="60"/>
  <c r="K47" i="71" s="1"/>
  <c r="H51" i="60"/>
  <c r="G51" i="60"/>
  <c r="F51" i="60"/>
  <c r="J47" i="71" s="1"/>
  <c r="E51" i="60"/>
  <c r="I47" i="71" s="1"/>
  <c r="N50" i="60"/>
  <c r="P46" i="71" s="1"/>
  <c r="BG46" i="71" s="1"/>
  <c r="M50" i="60"/>
  <c r="O46" i="71" s="1"/>
  <c r="AV46" i="71" s="1"/>
  <c r="L50" i="60"/>
  <c r="N46" i="71" s="1"/>
  <c r="AK46" i="71" s="1"/>
  <c r="K50" i="60"/>
  <c r="M46" i="71" s="1"/>
  <c r="J50" i="60"/>
  <c r="L46" i="71" s="1"/>
  <c r="I50" i="60"/>
  <c r="K46" i="71" s="1"/>
  <c r="H50" i="60"/>
  <c r="G50" i="60"/>
  <c r="F50" i="60"/>
  <c r="J46" i="71" s="1"/>
  <c r="E50" i="60"/>
  <c r="I46" i="71" s="1"/>
  <c r="N47" i="60"/>
  <c r="P43" i="71" s="1"/>
  <c r="BG43" i="71" s="1"/>
  <c r="M47" i="60"/>
  <c r="O43" i="71" s="1"/>
  <c r="AV43" i="71" s="1"/>
  <c r="L47" i="60"/>
  <c r="N43" i="71" s="1"/>
  <c r="AK43" i="71" s="1"/>
  <c r="K47" i="60"/>
  <c r="M43" i="71" s="1"/>
  <c r="J47" i="60"/>
  <c r="L43" i="71" s="1"/>
  <c r="I47" i="60"/>
  <c r="K43" i="71" s="1"/>
  <c r="H47" i="60"/>
  <c r="G47" i="60"/>
  <c r="F47" i="60"/>
  <c r="J43" i="71" s="1"/>
  <c r="E47" i="60"/>
  <c r="I43" i="71" s="1"/>
  <c r="N44" i="60"/>
  <c r="P40" i="71" s="1"/>
  <c r="BG40" i="71" s="1"/>
  <c r="M44" i="60"/>
  <c r="O40" i="71" s="1"/>
  <c r="AV40" i="71" s="1"/>
  <c r="L44" i="60"/>
  <c r="N40" i="71" s="1"/>
  <c r="AK40" i="71" s="1"/>
  <c r="K44" i="60"/>
  <c r="M40" i="71" s="1"/>
  <c r="J44" i="60"/>
  <c r="L40" i="71" s="1"/>
  <c r="I44" i="60"/>
  <c r="K40" i="71" s="1"/>
  <c r="H44" i="60"/>
  <c r="G44" i="60"/>
  <c r="F44" i="60"/>
  <c r="J40" i="71" s="1"/>
  <c r="E44" i="60"/>
  <c r="I40" i="71" s="1"/>
  <c r="N49" i="60"/>
  <c r="P45" i="71" s="1"/>
  <c r="BG45" i="71" s="1"/>
  <c r="M49" i="60"/>
  <c r="O45" i="71" s="1"/>
  <c r="AV45" i="71" s="1"/>
  <c r="L49" i="60"/>
  <c r="N45" i="71" s="1"/>
  <c r="AK45" i="71" s="1"/>
  <c r="K49" i="60"/>
  <c r="M45" i="71" s="1"/>
  <c r="J49" i="60"/>
  <c r="L45" i="71" s="1"/>
  <c r="I49" i="60"/>
  <c r="K45" i="71" s="1"/>
  <c r="H49" i="60"/>
  <c r="G49" i="60"/>
  <c r="F49" i="60"/>
  <c r="J45" i="71" s="1"/>
  <c r="E49" i="60"/>
  <c r="I45" i="71" s="1"/>
  <c r="N48" i="60"/>
  <c r="P44" i="71" s="1"/>
  <c r="BG44" i="71" s="1"/>
  <c r="M48" i="60"/>
  <c r="O44" i="71" s="1"/>
  <c r="AV44" i="71" s="1"/>
  <c r="L48" i="60"/>
  <c r="N44" i="71" s="1"/>
  <c r="AK44" i="71" s="1"/>
  <c r="K48" i="60"/>
  <c r="M44" i="71" s="1"/>
  <c r="J48" i="60"/>
  <c r="L44" i="71" s="1"/>
  <c r="I48" i="60"/>
  <c r="K44" i="71" s="1"/>
  <c r="H48" i="60"/>
  <c r="G48" i="60"/>
  <c r="F48" i="60"/>
  <c r="J44" i="71" s="1"/>
  <c r="E48" i="60"/>
  <c r="I44" i="71" s="1"/>
  <c r="N46" i="60"/>
  <c r="P42" i="71" s="1"/>
  <c r="BG42" i="71" s="1"/>
  <c r="M46" i="60"/>
  <c r="O42" i="71" s="1"/>
  <c r="AV42" i="71" s="1"/>
  <c r="L46" i="60"/>
  <c r="N42" i="71" s="1"/>
  <c r="AK42" i="71" s="1"/>
  <c r="K46" i="60"/>
  <c r="M42" i="71" s="1"/>
  <c r="J46" i="60"/>
  <c r="L42" i="71" s="1"/>
  <c r="I46" i="60"/>
  <c r="K42" i="71" s="1"/>
  <c r="H46" i="60"/>
  <c r="G46" i="60"/>
  <c r="F46" i="60"/>
  <c r="J42" i="71" s="1"/>
  <c r="E46" i="60"/>
  <c r="I42" i="71" s="1"/>
  <c r="N45" i="60"/>
  <c r="P41" i="71" s="1"/>
  <c r="BG41" i="71" s="1"/>
  <c r="M45" i="60"/>
  <c r="O41" i="71" s="1"/>
  <c r="AV41" i="71" s="1"/>
  <c r="L45" i="60"/>
  <c r="N41" i="71" s="1"/>
  <c r="AK41" i="71" s="1"/>
  <c r="K45" i="60"/>
  <c r="M41" i="71" s="1"/>
  <c r="J45" i="60"/>
  <c r="L41" i="71" s="1"/>
  <c r="I45" i="60"/>
  <c r="K41" i="71" s="1"/>
  <c r="H45" i="60"/>
  <c r="G45" i="60"/>
  <c r="F45" i="60"/>
  <c r="J41" i="71" s="1"/>
  <c r="E45" i="60"/>
  <c r="I41" i="71" s="1"/>
  <c r="N43" i="60"/>
  <c r="P39" i="71" s="1"/>
  <c r="BG39" i="71" s="1"/>
  <c r="M43" i="60"/>
  <c r="O39" i="71" s="1"/>
  <c r="AV39" i="71" s="1"/>
  <c r="L43" i="60"/>
  <c r="N39" i="71" s="1"/>
  <c r="AK39" i="71" s="1"/>
  <c r="K43" i="60"/>
  <c r="M39" i="71" s="1"/>
  <c r="J43" i="60"/>
  <c r="L39" i="71" s="1"/>
  <c r="I43" i="60"/>
  <c r="K39" i="71" s="1"/>
  <c r="H43" i="60"/>
  <c r="G43" i="60"/>
  <c r="F43" i="60"/>
  <c r="J39" i="71" s="1"/>
  <c r="E43" i="60"/>
  <c r="I39" i="71" s="1"/>
  <c r="N42" i="60"/>
  <c r="P38" i="71" s="1"/>
  <c r="BG38" i="71" s="1"/>
  <c r="M42" i="60"/>
  <c r="O38" i="71" s="1"/>
  <c r="AV38" i="71" s="1"/>
  <c r="L42" i="60"/>
  <c r="N38" i="71" s="1"/>
  <c r="AK38" i="71" s="1"/>
  <c r="K42" i="60"/>
  <c r="M38" i="71" s="1"/>
  <c r="J42" i="60"/>
  <c r="L38" i="71" s="1"/>
  <c r="I42" i="60"/>
  <c r="K38" i="71" s="1"/>
  <c r="H42" i="60"/>
  <c r="G42" i="60"/>
  <c r="F42" i="60"/>
  <c r="J38" i="71" s="1"/>
  <c r="E42" i="60"/>
  <c r="I38" i="71" s="1"/>
  <c r="N41" i="60"/>
  <c r="P37" i="71" s="1"/>
  <c r="BG37" i="71" s="1"/>
  <c r="M41" i="60"/>
  <c r="O37" i="71" s="1"/>
  <c r="AV37" i="71" s="1"/>
  <c r="L41" i="60"/>
  <c r="N37" i="71" s="1"/>
  <c r="AK37" i="71" s="1"/>
  <c r="K41" i="60"/>
  <c r="M37" i="71" s="1"/>
  <c r="J41" i="60"/>
  <c r="L37" i="71" s="1"/>
  <c r="I41" i="60"/>
  <c r="K37" i="71" s="1"/>
  <c r="H41" i="60"/>
  <c r="G41" i="60"/>
  <c r="F41" i="60"/>
  <c r="J37" i="71" s="1"/>
  <c r="E41" i="60"/>
  <c r="I37" i="71" s="1"/>
  <c r="N40" i="60"/>
  <c r="P36" i="71" s="1"/>
  <c r="BG36" i="71" s="1"/>
  <c r="M40" i="60"/>
  <c r="O36" i="71" s="1"/>
  <c r="AV36" i="71" s="1"/>
  <c r="L40" i="60"/>
  <c r="N36" i="71" s="1"/>
  <c r="AK36" i="71" s="1"/>
  <c r="K40" i="60"/>
  <c r="M36" i="71" s="1"/>
  <c r="J40" i="60"/>
  <c r="L36" i="71" s="1"/>
  <c r="I40" i="60"/>
  <c r="K36" i="71" s="1"/>
  <c r="H40" i="60"/>
  <c r="G40" i="60"/>
  <c r="F40" i="60"/>
  <c r="J36" i="71" s="1"/>
  <c r="E40" i="60"/>
  <c r="I36" i="71" s="1"/>
  <c r="N39" i="60"/>
  <c r="P35" i="71" s="1"/>
  <c r="BG35" i="71" s="1"/>
  <c r="M39" i="60"/>
  <c r="O35" i="71" s="1"/>
  <c r="AV35" i="71" s="1"/>
  <c r="L39" i="60"/>
  <c r="N35" i="71" s="1"/>
  <c r="AK35" i="71" s="1"/>
  <c r="K39" i="60"/>
  <c r="M35" i="71" s="1"/>
  <c r="J39" i="60"/>
  <c r="L35" i="71" s="1"/>
  <c r="I39" i="60"/>
  <c r="K35" i="71" s="1"/>
  <c r="H39" i="60"/>
  <c r="G39" i="60"/>
  <c r="F39" i="60"/>
  <c r="J35" i="71" s="1"/>
  <c r="E39" i="60"/>
  <c r="I35" i="71" s="1"/>
  <c r="N38" i="60"/>
  <c r="P34" i="71" s="1"/>
  <c r="BG34" i="71" s="1"/>
  <c r="M38" i="60"/>
  <c r="O34" i="71" s="1"/>
  <c r="AV34" i="71" s="1"/>
  <c r="L38" i="60"/>
  <c r="N34" i="71" s="1"/>
  <c r="AK34" i="71" s="1"/>
  <c r="K38" i="60"/>
  <c r="M34" i="71" s="1"/>
  <c r="J38" i="60"/>
  <c r="L34" i="71" s="1"/>
  <c r="I38" i="60"/>
  <c r="K34" i="71" s="1"/>
  <c r="H38" i="60"/>
  <c r="G38" i="60"/>
  <c r="F38" i="60"/>
  <c r="J34" i="71" s="1"/>
  <c r="E38" i="60"/>
  <c r="I34" i="71" s="1"/>
  <c r="N37" i="60"/>
  <c r="P33" i="71" s="1"/>
  <c r="BG33" i="71" s="1"/>
  <c r="M37" i="60"/>
  <c r="O33" i="71" s="1"/>
  <c r="AV33" i="71" s="1"/>
  <c r="L37" i="60"/>
  <c r="N33" i="71" s="1"/>
  <c r="AK33" i="71" s="1"/>
  <c r="K37" i="60"/>
  <c r="M33" i="71" s="1"/>
  <c r="J37" i="60"/>
  <c r="L33" i="71" s="1"/>
  <c r="I37" i="60"/>
  <c r="K33" i="71" s="1"/>
  <c r="H37" i="60"/>
  <c r="G37" i="60"/>
  <c r="F37" i="60"/>
  <c r="J33" i="71" s="1"/>
  <c r="E37" i="60"/>
  <c r="I33" i="71" s="1"/>
  <c r="N36" i="60"/>
  <c r="P32" i="71" s="1"/>
  <c r="BG32" i="71" s="1"/>
  <c r="M36" i="60"/>
  <c r="O32" i="71" s="1"/>
  <c r="AV32" i="71" s="1"/>
  <c r="L36" i="60"/>
  <c r="N32" i="71" s="1"/>
  <c r="AK32" i="71" s="1"/>
  <c r="K36" i="60"/>
  <c r="M32" i="71" s="1"/>
  <c r="J36" i="60"/>
  <c r="L32" i="71" s="1"/>
  <c r="I36" i="60"/>
  <c r="K32" i="71" s="1"/>
  <c r="H36" i="60"/>
  <c r="G36" i="60"/>
  <c r="F36" i="60"/>
  <c r="J32" i="71" s="1"/>
  <c r="E36" i="60"/>
  <c r="I32" i="71" s="1"/>
  <c r="N35" i="60"/>
  <c r="P31" i="71" s="1"/>
  <c r="BG31" i="71" s="1"/>
  <c r="M35" i="60"/>
  <c r="O31" i="71" s="1"/>
  <c r="AV31" i="71" s="1"/>
  <c r="L35" i="60"/>
  <c r="N31" i="71" s="1"/>
  <c r="AK31" i="71" s="1"/>
  <c r="K35" i="60"/>
  <c r="M31" i="71" s="1"/>
  <c r="J35" i="60"/>
  <c r="L31" i="71" s="1"/>
  <c r="I35" i="60"/>
  <c r="K31" i="71" s="1"/>
  <c r="H35" i="60"/>
  <c r="G35" i="60"/>
  <c r="F35" i="60"/>
  <c r="J31" i="71" s="1"/>
  <c r="E35" i="60"/>
  <c r="I31" i="71" s="1"/>
  <c r="N34" i="60"/>
  <c r="P30" i="71" s="1"/>
  <c r="BG30" i="71" s="1"/>
  <c r="M34" i="60"/>
  <c r="O30" i="71" s="1"/>
  <c r="AV30" i="71" s="1"/>
  <c r="L34" i="60"/>
  <c r="N30" i="71" s="1"/>
  <c r="AK30" i="71" s="1"/>
  <c r="K34" i="60"/>
  <c r="M30" i="71" s="1"/>
  <c r="J34" i="60"/>
  <c r="L30" i="71" s="1"/>
  <c r="I34" i="60"/>
  <c r="K30" i="71" s="1"/>
  <c r="H34" i="60"/>
  <c r="G34" i="60"/>
  <c r="F34" i="60"/>
  <c r="J30" i="71" s="1"/>
  <c r="E34" i="60"/>
  <c r="I30" i="71" s="1"/>
  <c r="N33" i="60"/>
  <c r="P29" i="71" s="1"/>
  <c r="BG29" i="71" s="1"/>
  <c r="M33" i="60"/>
  <c r="O29" i="71" s="1"/>
  <c r="AV29" i="71" s="1"/>
  <c r="L33" i="60"/>
  <c r="N29" i="71" s="1"/>
  <c r="AK29" i="71" s="1"/>
  <c r="K33" i="60"/>
  <c r="M29" i="71" s="1"/>
  <c r="J33" i="60"/>
  <c r="L29" i="71" s="1"/>
  <c r="I33" i="60"/>
  <c r="K29" i="71" s="1"/>
  <c r="H33" i="60"/>
  <c r="G33" i="60"/>
  <c r="F33" i="60"/>
  <c r="J29" i="71" s="1"/>
  <c r="E33" i="60"/>
  <c r="I29" i="71" s="1"/>
  <c r="N32" i="60"/>
  <c r="P28" i="71" s="1"/>
  <c r="BG28" i="71" s="1"/>
  <c r="M32" i="60"/>
  <c r="O28" i="71" s="1"/>
  <c r="AV28" i="71" s="1"/>
  <c r="L32" i="60"/>
  <c r="N28" i="71" s="1"/>
  <c r="AK28" i="71" s="1"/>
  <c r="K32" i="60"/>
  <c r="M28" i="71" s="1"/>
  <c r="J32" i="60"/>
  <c r="L28" i="71" s="1"/>
  <c r="I32" i="60"/>
  <c r="K28" i="71" s="1"/>
  <c r="H32" i="60"/>
  <c r="G32" i="60"/>
  <c r="F32" i="60"/>
  <c r="J28" i="71" s="1"/>
  <c r="E32" i="60"/>
  <c r="N31" i="60"/>
  <c r="P27" i="71" s="1"/>
  <c r="BG27" i="71" s="1"/>
  <c r="M31" i="60"/>
  <c r="O27" i="71" s="1"/>
  <c r="AV27" i="71" s="1"/>
  <c r="L31" i="60"/>
  <c r="N27" i="71" s="1"/>
  <c r="AK27" i="71" s="1"/>
  <c r="K31" i="60"/>
  <c r="M27" i="71" s="1"/>
  <c r="J31" i="60"/>
  <c r="L27" i="71" s="1"/>
  <c r="I31" i="60"/>
  <c r="K27" i="71" s="1"/>
  <c r="H31" i="60"/>
  <c r="G31" i="60"/>
  <c r="F31" i="60"/>
  <c r="J27" i="71" s="1"/>
  <c r="E31" i="60"/>
  <c r="I27" i="71" s="1"/>
  <c r="N30" i="60"/>
  <c r="P26" i="71" s="1"/>
  <c r="BG26" i="71" s="1"/>
  <c r="M30" i="60"/>
  <c r="O26" i="71" s="1"/>
  <c r="AV26" i="71" s="1"/>
  <c r="L30" i="60"/>
  <c r="N26" i="71" s="1"/>
  <c r="AK26" i="71" s="1"/>
  <c r="K30" i="60"/>
  <c r="M26" i="71" s="1"/>
  <c r="J30" i="60"/>
  <c r="L26" i="71" s="1"/>
  <c r="I30" i="60"/>
  <c r="K26" i="71" s="1"/>
  <c r="H30" i="60"/>
  <c r="G30" i="60"/>
  <c r="F30" i="60"/>
  <c r="J26" i="71" s="1"/>
  <c r="E30" i="60"/>
  <c r="N29" i="60"/>
  <c r="P25" i="71" s="1"/>
  <c r="BG25" i="71" s="1"/>
  <c r="M29" i="60"/>
  <c r="O25" i="71" s="1"/>
  <c r="AV25" i="71" s="1"/>
  <c r="L29" i="60"/>
  <c r="N25" i="71" s="1"/>
  <c r="AK25" i="71" s="1"/>
  <c r="K29" i="60"/>
  <c r="M25" i="71" s="1"/>
  <c r="J29" i="60"/>
  <c r="L25" i="71" s="1"/>
  <c r="I29" i="60"/>
  <c r="K25" i="71" s="1"/>
  <c r="H29" i="60"/>
  <c r="G29" i="60"/>
  <c r="F29" i="60"/>
  <c r="J25" i="71" s="1"/>
  <c r="E29" i="60"/>
  <c r="N28" i="60"/>
  <c r="P24" i="71" s="1"/>
  <c r="BG24" i="71" s="1"/>
  <c r="M28" i="60"/>
  <c r="O24" i="71" s="1"/>
  <c r="AV24" i="71" s="1"/>
  <c r="L28" i="60"/>
  <c r="N24" i="71" s="1"/>
  <c r="AK24" i="71" s="1"/>
  <c r="K28" i="60"/>
  <c r="M24" i="71" s="1"/>
  <c r="J28" i="60"/>
  <c r="L24" i="71" s="1"/>
  <c r="I28" i="60"/>
  <c r="K24" i="71" s="1"/>
  <c r="H28" i="60"/>
  <c r="G28" i="60"/>
  <c r="F28" i="60"/>
  <c r="J24" i="71" s="1"/>
  <c r="E28" i="60"/>
  <c r="N27" i="60"/>
  <c r="P23" i="71" s="1"/>
  <c r="BG23" i="71" s="1"/>
  <c r="M27" i="60"/>
  <c r="O23" i="71" s="1"/>
  <c r="AV23" i="71" s="1"/>
  <c r="L27" i="60"/>
  <c r="N23" i="71" s="1"/>
  <c r="AK23" i="71" s="1"/>
  <c r="K27" i="60"/>
  <c r="M23" i="71" s="1"/>
  <c r="J27" i="60"/>
  <c r="L23" i="71" s="1"/>
  <c r="I27" i="60"/>
  <c r="K23" i="71" s="1"/>
  <c r="H27" i="60"/>
  <c r="G27" i="60"/>
  <c r="F27" i="60"/>
  <c r="J23" i="71" s="1"/>
  <c r="E27" i="60"/>
  <c r="I23" i="71" s="1"/>
  <c r="N26" i="60"/>
  <c r="P22" i="71" s="1"/>
  <c r="BG22" i="71" s="1"/>
  <c r="M26" i="60"/>
  <c r="O22" i="71" s="1"/>
  <c r="AV22" i="71" s="1"/>
  <c r="L26" i="60"/>
  <c r="N22" i="71" s="1"/>
  <c r="AK22" i="71" s="1"/>
  <c r="K26" i="60"/>
  <c r="M22" i="71" s="1"/>
  <c r="J26" i="60"/>
  <c r="L22" i="71" s="1"/>
  <c r="I26" i="60"/>
  <c r="K22" i="71" s="1"/>
  <c r="H26" i="60"/>
  <c r="G26" i="60"/>
  <c r="F26" i="60"/>
  <c r="J22" i="71" s="1"/>
  <c r="E26" i="60"/>
  <c r="I22" i="71" s="1"/>
  <c r="N25" i="60"/>
  <c r="P21" i="71" s="1"/>
  <c r="BG21" i="71" s="1"/>
  <c r="M25" i="60"/>
  <c r="O21" i="71" s="1"/>
  <c r="AV21" i="71" s="1"/>
  <c r="L25" i="60"/>
  <c r="N21" i="71" s="1"/>
  <c r="AK21" i="71" s="1"/>
  <c r="K25" i="60"/>
  <c r="M21" i="71" s="1"/>
  <c r="J25" i="60"/>
  <c r="L21" i="71" s="1"/>
  <c r="I25" i="60"/>
  <c r="K21" i="71" s="1"/>
  <c r="H25" i="60"/>
  <c r="G25" i="60"/>
  <c r="F25" i="60"/>
  <c r="J21" i="71" s="1"/>
  <c r="E25" i="60"/>
  <c r="I21" i="71" s="1"/>
  <c r="N24" i="60"/>
  <c r="P20" i="71" s="1"/>
  <c r="BG20" i="71" s="1"/>
  <c r="M24" i="60"/>
  <c r="O20" i="71" s="1"/>
  <c r="AV20" i="71" s="1"/>
  <c r="L24" i="60"/>
  <c r="N20" i="71" s="1"/>
  <c r="AK20" i="71" s="1"/>
  <c r="K24" i="60"/>
  <c r="M20" i="71" s="1"/>
  <c r="J24" i="60"/>
  <c r="L20" i="71" s="1"/>
  <c r="I24" i="60"/>
  <c r="K20" i="71" s="1"/>
  <c r="H24" i="60"/>
  <c r="G24" i="60"/>
  <c r="F24" i="60"/>
  <c r="J20" i="71" s="1"/>
  <c r="E24" i="60"/>
  <c r="I20" i="71" s="1"/>
  <c r="N23" i="60"/>
  <c r="P19" i="71" s="1"/>
  <c r="BG19" i="71" s="1"/>
  <c r="M23" i="60"/>
  <c r="O19" i="71" s="1"/>
  <c r="AV19" i="71" s="1"/>
  <c r="L23" i="60"/>
  <c r="N19" i="71" s="1"/>
  <c r="AK19" i="71" s="1"/>
  <c r="K23" i="60"/>
  <c r="M19" i="71" s="1"/>
  <c r="J23" i="60"/>
  <c r="L19" i="71" s="1"/>
  <c r="I23" i="60"/>
  <c r="K19" i="71" s="1"/>
  <c r="H23" i="60"/>
  <c r="G23" i="60"/>
  <c r="F23" i="60"/>
  <c r="J19" i="71" s="1"/>
  <c r="E23" i="60"/>
  <c r="I19" i="71" s="1"/>
  <c r="N22" i="60"/>
  <c r="P18" i="71" s="1"/>
  <c r="BG18" i="71" s="1"/>
  <c r="M22" i="60"/>
  <c r="O18" i="71" s="1"/>
  <c r="AV18" i="71" s="1"/>
  <c r="L22" i="60"/>
  <c r="N18" i="71" s="1"/>
  <c r="AK18" i="71" s="1"/>
  <c r="K22" i="60"/>
  <c r="M18" i="71" s="1"/>
  <c r="J22" i="60"/>
  <c r="L18" i="71" s="1"/>
  <c r="I22" i="60"/>
  <c r="K18" i="71" s="1"/>
  <c r="H22" i="60"/>
  <c r="G22" i="60"/>
  <c r="F22" i="60"/>
  <c r="J18" i="71" s="1"/>
  <c r="E22" i="60"/>
  <c r="I18" i="71" s="1"/>
  <c r="N21" i="60"/>
  <c r="P17" i="71" s="1"/>
  <c r="BG17" i="71" s="1"/>
  <c r="M21" i="60"/>
  <c r="O17" i="71" s="1"/>
  <c r="AV17" i="71" s="1"/>
  <c r="L21" i="60"/>
  <c r="N17" i="71" s="1"/>
  <c r="AK17" i="71" s="1"/>
  <c r="K21" i="60"/>
  <c r="M17" i="71" s="1"/>
  <c r="J21" i="60"/>
  <c r="L17" i="71" s="1"/>
  <c r="I21" i="60"/>
  <c r="K17" i="71" s="1"/>
  <c r="H21" i="60"/>
  <c r="G21" i="60"/>
  <c r="F21" i="60"/>
  <c r="J17" i="71" s="1"/>
  <c r="E21" i="60"/>
  <c r="I17" i="71" s="1"/>
  <c r="N20" i="60"/>
  <c r="P16" i="71" s="1"/>
  <c r="BG16" i="71" s="1"/>
  <c r="M20" i="60"/>
  <c r="O16" i="71" s="1"/>
  <c r="AV16" i="71" s="1"/>
  <c r="L20" i="60"/>
  <c r="N16" i="71" s="1"/>
  <c r="AK16" i="71" s="1"/>
  <c r="K20" i="60"/>
  <c r="M16" i="71" s="1"/>
  <c r="J20" i="60"/>
  <c r="L16" i="71" s="1"/>
  <c r="I20" i="60"/>
  <c r="K16" i="71" s="1"/>
  <c r="H20" i="60"/>
  <c r="G20" i="60"/>
  <c r="F20" i="60"/>
  <c r="J16" i="71" s="1"/>
  <c r="E20" i="60"/>
  <c r="I16" i="71" s="1"/>
  <c r="N19" i="60"/>
  <c r="P15" i="71" s="1"/>
  <c r="BG15" i="71" s="1"/>
  <c r="M19" i="60"/>
  <c r="O15" i="71" s="1"/>
  <c r="AV15" i="71" s="1"/>
  <c r="L19" i="60"/>
  <c r="N15" i="71" s="1"/>
  <c r="AK15" i="71" s="1"/>
  <c r="K19" i="60"/>
  <c r="M15" i="71" s="1"/>
  <c r="J19" i="60"/>
  <c r="L15" i="71" s="1"/>
  <c r="I19" i="60"/>
  <c r="K15" i="71" s="1"/>
  <c r="H19" i="60"/>
  <c r="G19" i="60"/>
  <c r="F19" i="60"/>
  <c r="J15" i="71" s="1"/>
  <c r="E19" i="60"/>
  <c r="I15" i="71" s="1"/>
  <c r="N18" i="60"/>
  <c r="P14" i="71" s="1"/>
  <c r="BG14" i="71" s="1"/>
  <c r="M18" i="60"/>
  <c r="O14" i="71" s="1"/>
  <c r="AV14" i="71" s="1"/>
  <c r="L18" i="60"/>
  <c r="N14" i="71" s="1"/>
  <c r="AK14" i="71" s="1"/>
  <c r="K18" i="60"/>
  <c r="M14" i="71" s="1"/>
  <c r="J18" i="60"/>
  <c r="L14" i="71" s="1"/>
  <c r="I18" i="60"/>
  <c r="K14" i="71" s="1"/>
  <c r="H18" i="60"/>
  <c r="G18" i="60"/>
  <c r="F18" i="60"/>
  <c r="J14" i="71" s="1"/>
  <c r="E18" i="60"/>
  <c r="I14" i="71" s="1"/>
  <c r="N17" i="60"/>
  <c r="P13" i="71" s="1"/>
  <c r="BG13" i="71" s="1"/>
  <c r="M17" i="60"/>
  <c r="O13" i="71" s="1"/>
  <c r="AV13" i="71" s="1"/>
  <c r="L17" i="60"/>
  <c r="N13" i="71" s="1"/>
  <c r="AK13" i="71" s="1"/>
  <c r="K17" i="60"/>
  <c r="M13" i="71" s="1"/>
  <c r="J17" i="60"/>
  <c r="L13" i="71" s="1"/>
  <c r="I17" i="60"/>
  <c r="K13" i="71" s="1"/>
  <c r="H17" i="60"/>
  <c r="G17" i="60"/>
  <c r="F17" i="60"/>
  <c r="J13" i="71" s="1"/>
  <c r="E17" i="60"/>
  <c r="I13" i="71" s="1"/>
  <c r="N16" i="60"/>
  <c r="P12" i="71" s="1"/>
  <c r="BG12" i="71" s="1"/>
  <c r="M16" i="60"/>
  <c r="O12" i="71" s="1"/>
  <c r="AV12" i="71" s="1"/>
  <c r="L16" i="60"/>
  <c r="N12" i="71" s="1"/>
  <c r="AK12" i="71" s="1"/>
  <c r="K16" i="60"/>
  <c r="M12" i="71" s="1"/>
  <c r="J16" i="60"/>
  <c r="L12" i="71" s="1"/>
  <c r="I16" i="60"/>
  <c r="K12" i="71" s="1"/>
  <c r="H16" i="60"/>
  <c r="G16" i="60"/>
  <c r="F16" i="60"/>
  <c r="J12" i="71" s="1"/>
  <c r="E16" i="60"/>
  <c r="I12" i="71" s="1"/>
  <c r="N15" i="60"/>
  <c r="P11" i="71" s="1"/>
  <c r="BG11" i="71" s="1"/>
  <c r="M15" i="60"/>
  <c r="O11" i="71" s="1"/>
  <c r="AV11" i="71" s="1"/>
  <c r="L15" i="60"/>
  <c r="N11" i="71" s="1"/>
  <c r="AK11" i="71" s="1"/>
  <c r="K15" i="60"/>
  <c r="M11" i="71" s="1"/>
  <c r="J15" i="60"/>
  <c r="L11" i="71" s="1"/>
  <c r="I15" i="60"/>
  <c r="K11" i="71" s="1"/>
  <c r="H15" i="60"/>
  <c r="G15" i="60"/>
  <c r="F15" i="60"/>
  <c r="J11" i="71" s="1"/>
  <c r="E15" i="60"/>
  <c r="I11" i="71" s="1"/>
  <c r="N14" i="60"/>
  <c r="P10" i="71" s="1"/>
  <c r="BG10" i="71" s="1"/>
  <c r="M14" i="60"/>
  <c r="O10" i="71" s="1"/>
  <c r="AV10" i="71" s="1"/>
  <c r="L14" i="60"/>
  <c r="N10" i="71" s="1"/>
  <c r="AK10" i="71" s="1"/>
  <c r="K14" i="60"/>
  <c r="M10" i="71" s="1"/>
  <c r="J14" i="60"/>
  <c r="L10" i="71" s="1"/>
  <c r="I14" i="60"/>
  <c r="K10" i="71" s="1"/>
  <c r="H14" i="60"/>
  <c r="G14" i="60"/>
  <c r="F14" i="60"/>
  <c r="J10" i="71" s="1"/>
  <c r="E14" i="60"/>
  <c r="I10" i="71" s="1"/>
  <c r="J13" i="60"/>
  <c r="L9" i="71" s="1"/>
  <c r="I13" i="60"/>
  <c r="K9" i="71" s="1"/>
  <c r="H13" i="60"/>
  <c r="G13" i="60"/>
  <c r="F13" i="60"/>
  <c r="J9" i="71" s="1"/>
  <c r="E13" i="60"/>
  <c r="I9" i="71" s="1"/>
  <c r="C92" i="60"/>
  <c r="C88" i="71" s="1"/>
  <c r="C90" i="60"/>
  <c r="C86" i="71" s="1"/>
  <c r="D93" i="60"/>
  <c r="H89" i="71" s="1"/>
  <c r="D94" i="60"/>
  <c r="H90" i="71" s="1"/>
  <c r="D90" i="60"/>
  <c r="H86" i="71" s="1"/>
  <c r="D91" i="60"/>
  <c r="H87" i="71" s="1"/>
  <c r="D92" i="60"/>
  <c r="H88" i="71" s="1"/>
  <c r="D88" i="60"/>
  <c r="H84" i="71" s="1"/>
  <c r="D89" i="60"/>
  <c r="H85" i="71" s="1"/>
  <c r="C85" i="60"/>
  <c r="C81" i="71" s="1"/>
  <c r="D86" i="60"/>
  <c r="H82" i="71" s="1"/>
  <c r="D87" i="60"/>
  <c r="H83" i="71" s="1"/>
  <c r="D85" i="60"/>
  <c r="H81" i="71" s="1"/>
  <c r="D84" i="60"/>
  <c r="H80" i="71" s="1"/>
  <c r="C73" i="61" l="1"/>
  <c r="C46" i="64"/>
  <c r="C47" i="64" s="1"/>
  <c r="C30" i="64" s="1"/>
  <c r="C68" i="63"/>
  <c r="B83" i="67"/>
  <c r="B84" i="67" s="1"/>
  <c r="D116" i="67"/>
  <c r="C82" i="61"/>
  <c r="C77" i="63"/>
  <c r="C57" i="64"/>
  <c r="C58" i="64" s="1"/>
  <c r="C32" i="64" s="1"/>
  <c r="C21" i="63"/>
  <c r="C50" i="63"/>
  <c r="C54" i="61"/>
  <c r="C22" i="61"/>
  <c r="I25" i="71"/>
  <c r="I28" i="71"/>
  <c r="I24" i="71"/>
  <c r="BY57" i="71"/>
  <c r="I26" i="71"/>
  <c r="D83" i="60"/>
  <c r="H79" i="71" s="1"/>
  <c r="D82" i="60"/>
  <c r="H78" i="71" s="1"/>
  <c r="D81" i="60"/>
  <c r="H77" i="71" s="1"/>
  <c r="D80" i="60"/>
  <c r="H76" i="71" s="1"/>
  <c r="D79" i="60"/>
  <c r="H75" i="71" s="1"/>
  <c r="D78" i="60"/>
  <c r="H74" i="71" s="1"/>
  <c r="D77" i="60"/>
  <c r="H73" i="71" s="1"/>
  <c r="D76" i="60"/>
  <c r="H72" i="71" s="1"/>
  <c r="D75" i="60"/>
  <c r="H71" i="71" s="1"/>
  <c r="D71" i="60"/>
  <c r="H67" i="71" s="1"/>
  <c r="D72" i="60"/>
  <c r="H68" i="71" s="1"/>
  <c r="D73" i="60"/>
  <c r="H69" i="71" s="1"/>
  <c r="D74" i="60"/>
  <c r="H70" i="71" s="1"/>
  <c r="D66" i="60"/>
  <c r="H62" i="71" s="1"/>
  <c r="D67" i="60"/>
  <c r="H63" i="71" s="1"/>
  <c r="D68" i="60"/>
  <c r="H64" i="71" s="1"/>
  <c r="D69" i="60"/>
  <c r="H65" i="71" s="1"/>
  <c r="D70" i="60"/>
  <c r="H66" i="71" s="1"/>
  <c r="D65" i="60"/>
  <c r="H61" i="71" s="1"/>
  <c r="D62" i="60"/>
  <c r="H58" i="71" s="1"/>
  <c r="D63" i="60"/>
  <c r="H59" i="71" s="1"/>
  <c r="D64" i="60"/>
  <c r="H60" i="71" s="1"/>
  <c r="D61" i="60"/>
  <c r="H57" i="71" s="1"/>
  <c r="D60" i="60"/>
  <c r="H56" i="71" s="1"/>
  <c r="D59" i="60"/>
  <c r="H55" i="71" s="1"/>
  <c r="D58" i="60"/>
  <c r="H54" i="71" s="1"/>
  <c r="D56" i="60"/>
  <c r="H52" i="71" s="1"/>
  <c r="D57" i="60"/>
  <c r="H53" i="71" s="1"/>
  <c r="D55" i="60"/>
  <c r="H51" i="71" s="1"/>
  <c r="D54" i="60"/>
  <c r="H50" i="71" s="1"/>
  <c r="D53" i="60"/>
  <c r="H49" i="71" s="1"/>
  <c r="D52" i="60"/>
  <c r="H48" i="71" s="1"/>
  <c r="D51" i="60"/>
  <c r="H47" i="71" s="1"/>
  <c r="D50" i="60"/>
  <c r="H46" i="71" s="1"/>
  <c r="D49" i="60"/>
  <c r="H45" i="71" s="1"/>
  <c r="D48" i="60"/>
  <c r="H44" i="71" s="1"/>
  <c r="C83" i="60"/>
  <c r="C79" i="71" s="1"/>
  <c r="C80" i="60"/>
  <c r="C76" i="71" s="1"/>
  <c r="C77" i="60"/>
  <c r="C73" i="71" s="1"/>
  <c r="C75" i="60"/>
  <c r="C71" i="71" s="1"/>
  <c r="C65" i="60"/>
  <c r="C61" i="71" s="1"/>
  <c r="C58" i="60"/>
  <c r="C54" i="71" s="1"/>
  <c r="B50" i="60"/>
  <c r="B46" i="71" s="1"/>
  <c r="C50" i="60"/>
  <c r="C46" i="71" s="1"/>
  <c r="C48" i="60"/>
  <c r="C44" i="71" s="1"/>
  <c r="C47" i="60"/>
  <c r="C43" i="71" s="1"/>
  <c r="C45" i="60"/>
  <c r="C41" i="71" s="1"/>
  <c r="B45" i="60"/>
  <c r="B41" i="71" s="1"/>
  <c r="B40" i="60"/>
  <c r="B36" i="71" s="1"/>
  <c r="C38" i="60"/>
  <c r="C34" i="71" s="1"/>
  <c r="C35" i="60"/>
  <c r="C31" i="71" s="1"/>
  <c r="C31" i="60"/>
  <c r="C27" i="71" s="1"/>
  <c r="C27" i="60"/>
  <c r="C23" i="71" s="1"/>
  <c r="C22" i="60"/>
  <c r="C18" i="71" s="1"/>
  <c r="D44" i="60"/>
  <c r="H40" i="71" s="1"/>
  <c r="D45" i="60"/>
  <c r="H41" i="71" s="1"/>
  <c r="D46" i="60"/>
  <c r="H42" i="71" s="1"/>
  <c r="D47" i="60"/>
  <c r="H43" i="71" s="1"/>
  <c r="D40" i="60"/>
  <c r="H36" i="71" s="1"/>
  <c r="D41" i="60"/>
  <c r="H37" i="71" s="1"/>
  <c r="D42" i="60"/>
  <c r="H38" i="71" s="1"/>
  <c r="D43" i="60"/>
  <c r="H39" i="71" s="1"/>
  <c r="D37" i="60"/>
  <c r="H33" i="71" s="1"/>
  <c r="D38" i="60"/>
  <c r="H34" i="71" s="1"/>
  <c r="D39" i="60"/>
  <c r="H35" i="71" s="1"/>
  <c r="D32" i="60"/>
  <c r="H28" i="71" s="1"/>
  <c r="D33" i="60"/>
  <c r="H29" i="71" s="1"/>
  <c r="D34" i="60"/>
  <c r="H30" i="71" s="1"/>
  <c r="D35" i="60"/>
  <c r="H31" i="71" s="1"/>
  <c r="D36" i="60"/>
  <c r="H32" i="71" s="1"/>
  <c r="D28" i="60"/>
  <c r="H24" i="71" s="1"/>
  <c r="D29" i="60"/>
  <c r="H25" i="71" s="1"/>
  <c r="D30" i="60"/>
  <c r="H26" i="71" s="1"/>
  <c r="D31" i="60"/>
  <c r="H27" i="71" s="1"/>
  <c r="D20" i="60"/>
  <c r="H16" i="71" s="1"/>
  <c r="D21" i="60"/>
  <c r="H17" i="71" s="1"/>
  <c r="D22" i="60"/>
  <c r="H18" i="71" s="1"/>
  <c r="D23" i="60"/>
  <c r="H19" i="71" s="1"/>
  <c r="D24" i="60"/>
  <c r="H20" i="71" s="1"/>
  <c r="D25" i="60"/>
  <c r="H21" i="71" s="1"/>
  <c r="D26" i="60"/>
  <c r="H22" i="71" s="1"/>
  <c r="D27" i="60"/>
  <c r="H23" i="71" s="1"/>
  <c r="D18" i="60"/>
  <c r="H14" i="71" s="1"/>
  <c r="D19" i="60"/>
  <c r="H15" i="71" s="1"/>
  <c r="D14" i="60"/>
  <c r="H10" i="71" s="1"/>
  <c r="D15" i="60"/>
  <c r="H11" i="71" s="1"/>
  <c r="D16" i="60"/>
  <c r="H12" i="71" s="1"/>
  <c r="D17" i="60"/>
  <c r="H13" i="71" s="1"/>
  <c r="D13" i="60"/>
  <c r="H9" i="71" s="1"/>
  <c r="C13" i="60"/>
  <c r="B13" i="60"/>
  <c r="C83" i="61" l="1"/>
  <c r="C59" i="64"/>
  <c r="C78" i="63"/>
  <c r="B85" i="67"/>
  <c r="B86" i="67" s="1"/>
  <c r="D117" i="67"/>
  <c r="C46" i="61"/>
  <c r="C14" i="61"/>
  <c r="I14" i="61" s="1"/>
  <c r="C51" i="63"/>
  <c r="C22" i="63"/>
  <c r="C55" i="61"/>
  <c r="C23" i="61"/>
  <c r="C13" i="63"/>
  <c r="C42" i="63"/>
  <c r="L13" i="60"/>
  <c r="N9" i="71" s="1"/>
  <c r="AK9" i="71" s="1"/>
  <c r="M13" i="60"/>
  <c r="O9" i="71" s="1"/>
  <c r="AV9" i="71" s="1"/>
  <c r="N13" i="60"/>
  <c r="P9" i="71" s="1"/>
  <c r="BG9" i="71" s="1"/>
  <c r="K13" i="60"/>
  <c r="M9" i="71" s="1"/>
  <c r="AH94" i="60"/>
  <c r="AE94" i="60"/>
  <c r="AH93" i="60"/>
  <c r="AE93" i="60"/>
  <c r="AH92" i="60"/>
  <c r="AE92" i="60"/>
  <c r="AH91" i="60"/>
  <c r="AE91" i="60"/>
  <c r="AH90" i="60"/>
  <c r="AH89" i="60"/>
  <c r="AH88" i="60"/>
  <c r="AH87" i="60"/>
  <c r="AE87" i="60"/>
  <c r="AH86" i="60"/>
  <c r="AE86" i="60"/>
  <c r="AH85" i="60"/>
  <c r="AE85" i="60"/>
  <c r="AH84" i="60"/>
  <c r="AE84" i="60"/>
  <c r="AH83" i="60"/>
  <c r="AE83" i="60"/>
  <c r="AH82" i="60"/>
  <c r="AE82" i="60"/>
  <c r="AH81" i="60"/>
  <c r="AE81" i="60"/>
  <c r="AH80" i="60"/>
  <c r="AE80" i="60"/>
  <c r="AH79" i="60"/>
  <c r="AE79" i="60"/>
  <c r="AH78" i="60"/>
  <c r="AE78" i="60"/>
  <c r="AH77" i="60"/>
  <c r="AE77" i="60"/>
  <c r="AH76" i="60"/>
  <c r="AE76" i="60"/>
  <c r="AH75" i="60"/>
  <c r="AE75" i="60"/>
  <c r="AH74" i="60"/>
  <c r="AE74" i="60"/>
  <c r="AH73" i="60"/>
  <c r="AE73" i="60"/>
  <c r="AH72" i="60"/>
  <c r="AE72" i="60"/>
  <c r="AH71" i="60"/>
  <c r="AE71" i="60"/>
  <c r="AH70" i="60"/>
  <c r="AE70" i="60"/>
  <c r="AH69" i="60"/>
  <c r="AE69" i="60"/>
  <c r="AH68" i="60"/>
  <c r="AE68" i="60"/>
  <c r="AH67" i="60"/>
  <c r="AE67" i="60"/>
  <c r="AH66" i="60"/>
  <c r="AE66" i="60"/>
  <c r="AH65" i="60"/>
  <c r="AE65" i="60"/>
  <c r="AH64" i="60"/>
  <c r="AE64" i="60"/>
  <c r="AH63" i="60"/>
  <c r="AE63" i="60"/>
  <c r="AH62" i="60"/>
  <c r="AE62" i="60"/>
  <c r="AH61" i="60"/>
  <c r="AE61" i="60"/>
  <c r="AH60" i="60"/>
  <c r="AE60" i="60"/>
  <c r="AH59" i="60"/>
  <c r="AE59" i="60"/>
  <c r="AH58" i="60"/>
  <c r="AE58" i="60"/>
  <c r="AH57" i="60"/>
  <c r="AE57" i="60"/>
  <c r="AH56" i="60"/>
  <c r="AE56" i="60"/>
  <c r="AH55" i="60"/>
  <c r="AE55" i="60"/>
  <c r="AH54" i="60"/>
  <c r="AE54" i="60"/>
  <c r="AH53" i="60"/>
  <c r="AE53" i="60"/>
  <c r="AH52" i="60"/>
  <c r="AE52" i="60"/>
  <c r="AH51" i="60"/>
  <c r="AE51" i="60"/>
  <c r="AH50" i="60"/>
  <c r="AE50" i="60"/>
  <c r="AH49" i="60"/>
  <c r="AE49" i="60"/>
  <c r="AH48" i="60"/>
  <c r="AE48" i="60"/>
  <c r="AH47" i="60"/>
  <c r="AE47" i="60"/>
  <c r="AH46" i="60"/>
  <c r="AE46" i="60"/>
  <c r="AH45" i="60"/>
  <c r="AE45" i="60"/>
  <c r="AH44" i="60"/>
  <c r="AE44" i="60"/>
  <c r="AH43" i="60"/>
  <c r="AE43" i="60"/>
  <c r="AH42" i="60"/>
  <c r="AE42" i="60"/>
  <c r="AH41" i="60"/>
  <c r="AE41" i="60"/>
  <c r="AH40" i="60"/>
  <c r="AE40" i="60"/>
  <c r="AH39" i="60"/>
  <c r="AE39" i="60"/>
  <c r="AH38" i="60"/>
  <c r="AE38" i="60"/>
  <c r="AH37" i="60"/>
  <c r="AE37" i="60"/>
  <c r="AH36" i="60"/>
  <c r="AE36" i="60"/>
  <c r="AH35" i="60"/>
  <c r="AE35" i="60"/>
  <c r="AH34" i="60"/>
  <c r="AE34" i="60"/>
  <c r="AH33" i="60"/>
  <c r="AE33" i="60"/>
  <c r="AH32" i="60"/>
  <c r="AE32" i="60"/>
  <c r="AH31" i="60"/>
  <c r="AE31" i="60"/>
  <c r="AH30" i="60"/>
  <c r="AE30" i="60"/>
  <c r="AH29" i="60"/>
  <c r="AE29" i="60"/>
  <c r="AH28" i="60"/>
  <c r="AE28" i="60"/>
  <c r="AH27" i="60"/>
  <c r="AE27" i="60"/>
  <c r="AH26" i="60"/>
  <c r="AE26" i="60"/>
  <c r="AH25" i="60"/>
  <c r="AE25" i="60"/>
  <c r="AH24" i="60"/>
  <c r="AE24" i="60"/>
  <c r="AH23" i="60"/>
  <c r="AE23" i="60"/>
  <c r="AH22" i="60"/>
  <c r="AE22" i="60"/>
  <c r="AH21" i="60"/>
  <c r="AE21" i="60"/>
  <c r="AH20" i="60"/>
  <c r="AE20" i="60"/>
  <c r="AH19" i="60"/>
  <c r="AE19" i="60"/>
  <c r="AH18" i="60"/>
  <c r="AE18" i="60"/>
  <c r="AH17" i="60"/>
  <c r="AE17" i="60"/>
  <c r="AH16" i="60"/>
  <c r="AE16" i="60"/>
  <c r="AH15" i="60"/>
  <c r="AE15" i="60"/>
  <c r="AH14" i="60"/>
  <c r="AE14" i="60"/>
  <c r="AH13" i="60"/>
  <c r="AE13" i="60"/>
  <c r="P10" i="60"/>
  <c r="C52" i="63" l="1"/>
  <c r="C23" i="63"/>
  <c r="C84" i="61"/>
  <c r="C60" i="64"/>
  <c r="C79" i="63"/>
  <c r="D118" i="67"/>
  <c r="C61" i="64"/>
  <c r="C56" i="61"/>
  <c r="C24" i="61"/>
  <c r="C33" i="64" l="1"/>
  <c r="C34" i="64" s="1"/>
  <c r="C63" i="64"/>
  <c r="C25" i="61"/>
  <c r="C26" i="61" s="1"/>
  <c r="C57" i="61"/>
  <c r="C58" i="61" s="1"/>
  <c r="C85" i="61"/>
  <c r="C53" i="63"/>
  <c r="C54" i="63" s="1"/>
  <c r="C24" i="63"/>
  <c r="C25" i="63" s="1"/>
  <c r="C80" i="63"/>
  <c r="I17" i="59"/>
  <c r="E85" i="67" s="1"/>
  <c r="D168" i="65" s="1"/>
  <c r="I18" i="59"/>
  <c r="E86" i="67" s="1"/>
  <c r="D169" i="65" s="1"/>
  <c r="I16" i="59"/>
  <c r="E84" i="67" s="1"/>
  <c r="D167" i="65" s="1"/>
  <c r="I17" i="47" l="1"/>
  <c r="E83" i="67" s="1"/>
  <c r="D161" i="65" s="1"/>
  <c r="I16" i="47"/>
  <c r="E82" i="67" s="1"/>
  <c r="D160" i="65" s="1"/>
  <c r="C16" i="51" l="1"/>
  <c r="D20" i="51"/>
  <c r="B154" i="65" s="1"/>
  <c r="D19" i="51"/>
  <c r="B153" i="65" s="1"/>
  <c r="D18" i="51"/>
  <c r="B152" i="65" s="1"/>
  <c r="D17" i="51"/>
  <c r="B151" i="65" s="1"/>
  <c r="D16" i="51"/>
  <c r="B150" i="65" s="1"/>
  <c r="C16" i="59" l="1"/>
  <c r="V65" i="67" l="1"/>
  <c r="V64" i="67"/>
  <c r="V85" i="67" l="1"/>
  <c r="V86" i="67"/>
  <c r="V84" i="67"/>
  <c r="H17" i="59"/>
  <c r="H18" i="59"/>
  <c r="H16" i="59"/>
  <c r="F17" i="59"/>
  <c r="F18" i="59"/>
  <c r="F16" i="59"/>
  <c r="E17" i="59"/>
  <c r="E18" i="59"/>
  <c r="E16" i="59"/>
  <c r="D18" i="59"/>
  <c r="B169" i="65" s="1"/>
  <c r="D17" i="59"/>
  <c r="B168" i="65" s="1"/>
  <c r="D16" i="59"/>
  <c r="B167" i="65" s="1"/>
  <c r="B16" i="59"/>
  <c r="W94" i="60"/>
  <c r="Y90" i="71" s="1"/>
  <c r="V94" i="60"/>
  <c r="U94" i="60"/>
  <c r="T94" i="60"/>
  <c r="S94" i="60"/>
  <c r="U90" i="71" s="1"/>
  <c r="R94" i="60"/>
  <c r="T90" i="71" s="1"/>
  <c r="P94" i="60"/>
  <c r="R90" i="71" s="1"/>
  <c r="W93" i="60"/>
  <c r="Y89" i="71" s="1"/>
  <c r="V93" i="60"/>
  <c r="U93" i="60"/>
  <c r="T93" i="60"/>
  <c r="S93" i="60"/>
  <c r="U89" i="71" s="1"/>
  <c r="R93" i="60"/>
  <c r="T89" i="71" s="1"/>
  <c r="P93" i="60"/>
  <c r="R89" i="71" s="1"/>
  <c r="W92" i="60"/>
  <c r="Y88" i="71" s="1"/>
  <c r="V92" i="60"/>
  <c r="U92" i="60"/>
  <c r="T92" i="60"/>
  <c r="S92" i="60"/>
  <c r="U88" i="71" s="1"/>
  <c r="R92" i="60"/>
  <c r="T88" i="71" s="1"/>
  <c r="P92" i="60"/>
  <c r="R88" i="71" s="1"/>
  <c r="W90" i="71" l="1"/>
  <c r="Z169" i="65"/>
  <c r="AB169" i="65" s="1"/>
  <c r="AE169" i="65" s="1"/>
  <c r="AA169" i="65"/>
  <c r="AG169" i="65"/>
  <c r="AL169" i="65" s="1"/>
  <c r="X90" i="71"/>
  <c r="V89" i="71"/>
  <c r="BU89" i="71" s="1"/>
  <c r="Y168" i="65"/>
  <c r="X168" i="65"/>
  <c r="W89" i="71"/>
  <c r="AA168" i="65"/>
  <c r="Z168" i="65"/>
  <c r="AB168" i="65" s="1"/>
  <c r="AE168" i="65" s="1"/>
  <c r="AG168" i="65"/>
  <c r="AL168" i="65" s="1"/>
  <c r="X89" i="71"/>
  <c r="V88" i="71"/>
  <c r="X167" i="65"/>
  <c r="Y167" i="65"/>
  <c r="W88" i="71"/>
  <c r="AA167" i="65"/>
  <c r="Z167" i="65"/>
  <c r="AB167" i="65" s="1"/>
  <c r="AE167" i="65" s="1"/>
  <c r="V90" i="71"/>
  <c r="BU90" i="71" s="1"/>
  <c r="X169" i="65"/>
  <c r="AC169" i="65" s="1"/>
  <c r="Y169" i="65"/>
  <c r="AD169" i="65" s="1"/>
  <c r="X88" i="71"/>
  <c r="AG167" i="65"/>
  <c r="AH169" i="65"/>
  <c r="AI169" i="65"/>
  <c r="AI168" i="65"/>
  <c r="AH168" i="65"/>
  <c r="AI167" i="65"/>
  <c r="AH167" i="65"/>
  <c r="Q93" i="60"/>
  <c r="S89" i="71" s="1"/>
  <c r="Q92" i="60"/>
  <c r="S88" i="71" s="1"/>
  <c r="BV88" i="71" s="1"/>
  <c r="AB90" i="71"/>
  <c r="Q94" i="60"/>
  <c r="S90" i="71" s="1"/>
  <c r="BV90" i="71" s="1"/>
  <c r="BX90" i="71" s="1"/>
  <c r="BY90" i="71" s="1"/>
  <c r="X92" i="60"/>
  <c r="Z88" i="71" s="1"/>
  <c r="X93" i="60"/>
  <c r="Z89" i="71" s="1"/>
  <c r="V83" i="67"/>
  <c r="V82" i="67"/>
  <c r="E17" i="47"/>
  <c r="F17" i="47"/>
  <c r="F16" i="47"/>
  <c r="E16" i="47"/>
  <c r="D17" i="47"/>
  <c r="B161" i="65" s="1"/>
  <c r="D16" i="47"/>
  <c r="B160" i="65" s="1"/>
  <c r="C16" i="47"/>
  <c r="B16" i="47"/>
  <c r="W91" i="60"/>
  <c r="Y87" i="71" s="1"/>
  <c r="V91" i="60"/>
  <c r="T91" i="60"/>
  <c r="S91" i="60"/>
  <c r="U87" i="71" s="1"/>
  <c r="R91" i="60"/>
  <c r="T87" i="71" s="1"/>
  <c r="P91" i="60"/>
  <c r="V90" i="60"/>
  <c r="U90" i="60"/>
  <c r="T90" i="60"/>
  <c r="S90" i="60"/>
  <c r="U86" i="71" s="1"/>
  <c r="R90" i="60"/>
  <c r="T86" i="71" s="1"/>
  <c r="P90" i="60"/>
  <c r="BW90" i="71" l="1"/>
  <c r="AE170" i="65"/>
  <c r="F60" i="64" s="1"/>
  <c r="C24" i="64" s="1"/>
  <c r="AJ168" i="65"/>
  <c r="AJ169" i="65"/>
  <c r="BU88" i="71"/>
  <c r="AJ167" i="65"/>
  <c r="AM167" i="65" s="1"/>
  <c r="AM169" i="65"/>
  <c r="I40" i="72"/>
  <c r="BW88" i="71"/>
  <c r="AA90" i="71"/>
  <c r="AK169" i="65"/>
  <c r="AN169" i="65" s="1"/>
  <c r="V87" i="71"/>
  <c r="X161" i="65"/>
  <c r="Y161" i="65"/>
  <c r="AC168" i="65"/>
  <c r="AC167" i="65"/>
  <c r="BV89" i="71"/>
  <c r="BX89" i="71" s="1"/>
  <c r="BY89" i="71" s="1"/>
  <c r="BX88" i="71"/>
  <c r="BY88" i="71" s="1"/>
  <c r="Q90" i="60"/>
  <c r="S86" i="71" s="1"/>
  <c r="V86" i="71"/>
  <c r="Y160" i="65"/>
  <c r="X160" i="65"/>
  <c r="AA88" i="71"/>
  <c r="G40" i="72" s="1"/>
  <c r="AK167" i="65"/>
  <c r="AN167" i="65" s="1"/>
  <c r="X87" i="71"/>
  <c r="AG161" i="65"/>
  <c r="AD168" i="65"/>
  <c r="AH161" i="65"/>
  <c r="R87" i="71"/>
  <c r="AH160" i="65"/>
  <c r="R86" i="71"/>
  <c r="AD167" i="65"/>
  <c r="W86" i="71"/>
  <c r="AA160" i="65"/>
  <c r="Z160" i="65"/>
  <c r="AB160" i="65" s="1"/>
  <c r="AE160" i="65" s="1"/>
  <c r="X86" i="71"/>
  <c r="AG160" i="65"/>
  <c r="Q91" i="60"/>
  <c r="S87" i="71" s="1"/>
  <c r="AA89" i="71"/>
  <c r="AK168" i="65"/>
  <c r="AN168" i="65" s="1"/>
  <c r="AE90" i="60"/>
  <c r="X94" i="60"/>
  <c r="Z90" i="71" s="1"/>
  <c r="F40" i="72" s="1"/>
  <c r="AM168" i="65"/>
  <c r="AL167" i="65"/>
  <c r="AI161" i="65"/>
  <c r="AK160" i="65"/>
  <c r="W90" i="60"/>
  <c r="Y86" i="71" s="1"/>
  <c r="AF94" i="60"/>
  <c r="AB94" i="60"/>
  <c r="AZ19" i="59"/>
  <c r="AE88" i="60"/>
  <c r="AB88" i="71"/>
  <c r="AE89" i="60"/>
  <c r="AB89" i="71"/>
  <c r="U91" i="60"/>
  <c r="AJ161" i="65" s="1"/>
  <c r="AM161" i="65" s="1"/>
  <c r="X91" i="60"/>
  <c r="Z87" i="71" s="1"/>
  <c r="D57" i="61" l="1"/>
  <c r="AM170" i="65"/>
  <c r="E60" i="68" s="1"/>
  <c r="F57" i="61"/>
  <c r="E57" i="61"/>
  <c r="AN170" i="65"/>
  <c r="F60" i="68" s="1"/>
  <c r="C24" i="68" s="1"/>
  <c r="BD19" i="59"/>
  <c r="BU86" i="71"/>
  <c r="BU87" i="71"/>
  <c r="AZ18" i="47"/>
  <c r="G53" i="63"/>
  <c r="F53" i="63"/>
  <c r="D53" i="63"/>
  <c r="E53" i="63"/>
  <c r="AD170" i="65"/>
  <c r="E60" i="64" s="1"/>
  <c r="G57" i="61"/>
  <c r="BV86" i="71"/>
  <c r="G24" i="63"/>
  <c r="AC170" i="65"/>
  <c r="D60" i="64" s="1"/>
  <c r="E24" i="63"/>
  <c r="D24" i="63"/>
  <c r="F24" i="63"/>
  <c r="BW89" i="71"/>
  <c r="K40" i="72" s="1"/>
  <c r="AD160" i="65"/>
  <c r="AZ160" i="65"/>
  <c r="W87" i="71"/>
  <c r="BV87" i="71" s="1"/>
  <c r="BX87" i="71" s="1"/>
  <c r="BY87" i="71" s="1"/>
  <c r="AA161" i="65"/>
  <c r="AD161" i="65" s="1"/>
  <c r="Z161" i="65"/>
  <c r="AB161" i="65" s="1"/>
  <c r="AE161" i="65" s="1"/>
  <c r="AE162" i="65" s="1"/>
  <c r="F59" i="64" s="1"/>
  <c r="L40" i="72"/>
  <c r="BZ88" i="71"/>
  <c r="M40" i="72" s="1"/>
  <c r="D33" i="73" s="1"/>
  <c r="AC160" i="65"/>
  <c r="H40" i="72"/>
  <c r="AA87" i="71"/>
  <c r="AK161" i="65"/>
  <c r="AN161" i="65" s="1"/>
  <c r="J40" i="72"/>
  <c r="AF93" i="60"/>
  <c r="G25" i="61"/>
  <c r="AL170" i="65"/>
  <c r="D60" i="68" s="1"/>
  <c r="D25" i="61"/>
  <c r="E25" i="61"/>
  <c r="F25" i="61"/>
  <c r="AF92" i="60"/>
  <c r="AL161" i="65"/>
  <c r="AI160" i="65"/>
  <c r="AJ160" i="65"/>
  <c r="AM160" i="65"/>
  <c r="AA86" i="71"/>
  <c r="AI92" i="60"/>
  <c r="AB92" i="60"/>
  <c r="AB93" i="60"/>
  <c r="AI93" i="60"/>
  <c r="AI94" i="60"/>
  <c r="X90" i="60"/>
  <c r="Z86" i="71" s="1"/>
  <c r="F39" i="72" s="1"/>
  <c r="BG19" i="59"/>
  <c r="BF19" i="59"/>
  <c r="BB19" i="59"/>
  <c r="BC19" i="59"/>
  <c r="BA19" i="59"/>
  <c r="BE19" i="59"/>
  <c r="BD18" i="47"/>
  <c r="H24" i="63" l="1"/>
  <c r="I24" i="63" s="1"/>
  <c r="H57" i="61"/>
  <c r="I57" i="61" s="1"/>
  <c r="H53" i="63"/>
  <c r="I53" i="63" s="1"/>
  <c r="J39" i="72"/>
  <c r="BX86" i="71"/>
  <c r="BY86" i="71" s="1"/>
  <c r="G39" i="72"/>
  <c r="AC161" i="65"/>
  <c r="AC162" i="65" s="1"/>
  <c r="D59" i="64" s="1"/>
  <c r="I39" i="72"/>
  <c r="BW86" i="71"/>
  <c r="K39" i="72" s="1"/>
  <c r="G52" i="63"/>
  <c r="F52" i="63"/>
  <c r="G56" i="61"/>
  <c r="E52" i="63"/>
  <c r="D52" i="63"/>
  <c r="AD162" i="65"/>
  <c r="E59" i="64" s="1"/>
  <c r="P32" i="70"/>
  <c r="D67" i="73"/>
  <c r="BW87" i="71"/>
  <c r="AF91" i="60"/>
  <c r="AB87" i="71"/>
  <c r="F61" i="64"/>
  <c r="C23" i="64"/>
  <c r="F33" i="64"/>
  <c r="AF90" i="60"/>
  <c r="AB86" i="71"/>
  <c r="H25" i="61"/>
  <c r="I25" i="61" s="1"/>
  <c r="AM162" i="65"/>
  <c r="E59" i="68" s="1"/>
  <c r="E56" i="61"/>
  <c r="D56" i="61"/>
  <c r="F56" i="61"/>
  <c r="AN160" i="65"/>
  <c r="AN162" i="65" s="1"/>
  <c r="F59" i="68" s="1"/>
  <c r="AL160" i="65"/>
  <c r="AL162" i="65" s="1"/>
  <c r="AC92" i="60"/>
  <c r="AI90" i="60"/>
  <c r="AB90" i="60"/>
  <c r="AI91" i="60"/>
  <c r="AB91" i="60"/>
  <c r="BE18" i="47"/>
  <c r="BC18" i="47"/>
  <c r="BG18" i="47"/>
  <c r="BB18" i="47"/>
  <c r="BF18" i="47"/>
  <c r="BA18" i="47"/>
  <c r="H52" i="63" l="1"/>
  <c r="I52" i="63" s="1"/>
  <c r="D33" i="64"/>
  <c r="D61" i="64"/>
  <c r="L39" i="72"/>
  <c r="BZ86" i="71"/>
  <c r="M39" i="72" s="1"/>
  <c r="D32" i="73" s="1"/>
  <c r="G23" i="63"/>
  <c r="E23" i="63"/>
  <c r="H39" i="72"/>
  <c r="D23" i="63"/>
  <c r="F23" i="63"/>
  <c r="E33" i="64"/>
  <c r="E61" i="64"/>
  <c r="H56" i="61"/>
  <c r="I56" i="61" s="1"/>
  <c r="D24" i="61"/>
  <c r="F24" i="61"/>
  <c r="D59" i="68"/>
  <c r="G24" i="61"/>
  <c r="E24" i="61"/>
  <c r="F33" i="68"/>
  <c r="F61" i="68"/>
  <c r="C23" i="68"/>
  <c r="E61" i="68"/>
  <c r="E33" i="68"/>
  <c r="AC90" i="60"/>
  <c r="E16" i="57"/>
  <c r="U51" i="60"/>
  <c r="T51" i="60"/>
  <c r="T42" i="60"/>
  <c r="V38" i="71" s="1"/>
  <c r="BU38" i="71" s="1"/>
  <c r="P31" i="70" l="1"/>
  <c r="D66" i="73"/>
  <c r="H23" i="63"/>
  <c r="I23" i="63" s="1"/>
  <c r="V47" i="71"/>
  <c r="X34" i="65"/>
  <c r="Y34" i="65"/>
  <c r="I21" i="72"/>
  <c r="W47" i="71"/>
  <c r="Z34" i="65"/>
  <c r="AA34" i="65"/>
  <c r="AB34" i="65" s="1"/>
  <c r="AE34" i="65" s="1"/>
  <c r="D33" i="68"/>
  <c r="D61" i="68"/>
  <c r="H24" i="61"/>
  <c r="I24" i="61" s="1"/>
  <c r="AB47" i="71"/>
  <c r="X51" i="60"/>
  <c r="Z47" i="71" s="1"/>
  <c r="F26" i="72" s="1"/>
  <c r="X54" i="65"/>
  <c r="AH54" i="65"/>
  <c r="U43" i="60"/>
  <c r="U42" i="60"/>
  <c r="AJ55" i="65" l="1"/>
  <c r="AM55" i="65" s="1"/>
  <c r="W39" i="71"/>
  <c r="BV39" i="71" s="1"/>
  <c r="AJ54" i="65"/>
  <c r="W38" i="71"/>
  <c r="BV38" i="71" s="1"/>
  <c r="AD34" i="65"/>
  <c r="AC34" i="65"/>
  <c r="AM54" i="65"/>
  <c r="Z54" i="65"/>
  <c r="Y54" i="65"/>
  <c r="AA54" i="65"/>
  <c r="Z55" i="65"/>
  <c r="AN55" i="65" s="1"/>
  <c r="AA55" i="65"/>
  <c r="Y55" i="65"/>
  <c r="AD55" i="65" s="1"/>
  <c r="AF43" i="60"/>
  <c r="X42" i="60"/>
  <c r="Z38" i="71" s="1"/>
  <c r="F21" i="72" s="1"/>
  <c r="AF42" i="60"/>
  <c r="BX39" i="71" l="1"/>
  <c r="BY39" i="71" s="1"/>
  <c r="BW39" i="71"/>
  <c r="J21" i="72"/>
  <c r="BX38" i="71"/>
  <c r="BY38" i="71" s="1"/>
  <c r="BW38" i="71"/>
  <c r="K21" i="72" s="1"/>
  <c r="AD54" i="65"/>
  <c r="AB54" i="65"/>
  <c r="AN54" i="65" s="1"/>
  <c r="AC54" i="65"/>
  <c r="AB55" i="65"/>
  <c r="AE55" i="65" s="1"/>
  <c r="AE54" i="65"/>
  <c r="AB43" i="60"/>
  <c r="AI43" i="60"/>
  <c r="AI42" i="60"/>
  <c r="AB42" i="60"/>
  <c r="W89" i="60"/>
  <c r="Y85" i="71" s="1"/>
  <c r="W88" i="60"/>
  <c r="Y84" i="71" s="1"/>
  <c r="E19" i="51"/>
  <c r="F19" i="51"/>
  <c r="H19" i="51"/>
  <c r="I19" i="51"/>
  <c r="E77" i="67" s="1"/>
  <c r="D153" i="65" s="1"/>
  <c r="E20" i="51"/>
  <c r="F20" i="51"/>
  <c r="H20" i="51"/>
  <c r="I20" i="51"/>
  <c r="E78" i="67" s="1"/>
  <c r="D154" i="65" s="1"/>
  <c r="E17" i="51"/>
  <c r="F17" i="51"/>
  <c r="H17" i="51"/>
  <c r="I17" i="51"/>
  <c r="E75" i="67" s="1"/>
  <c r="D151" i="65" s="1"/>
  <c r="E18" i="51"/>
  <c r="F18" i="51"/>
  <c r="H18" i="51"/>
  <c r="I18" i="51"/>
  <c r="E76" i="67" s="1"/>
  <c r="D152" i="65" s="1"/>
  <c r="V75" i="67"/>
  <c r="V76" i="67"/>
  <c r="V77" i="67"/>
  <c r="V78" i="67"/>
  <c r="V74" i="67"/>
  <c r="I16" i="51"/>
  <c r="E74" i="67" s="1"/>
  <c r="D150" i="65" s="1"/>
  <c r="H16" i="51"/>
  <c r="F16" i="51"/>
  <c r="E16" i="51"/>
  <c r="B16" i="51"/>
  <c r="V89" i="60"/>
  <c r="X85" i="71" s="1"/>
  <c r="U89" i="60"/>
  <c r="T89" i="60"/>
  <c r="S89" i="60"/>
  <c r="U85" i="71" s="1"/>
  <c r="R89" i="60"/>
  <c r="T85" i="71" s="1"/>
  <c r="P89" i="60"/>
  <c r="R85" i="71" s="1"/>
  <c r="V88" i="60"/>
  <c r="T88" i="60"/>
  <c r="S88" i="60"/>
  <c r="U84" i="71" s="1"/>
  <c r="R88" i="60"/>
  <c r="T84" i="71" s="1"/>
  <c r="P88" i="60"/>
  <c r="R84" i="71" s="1"/>
  <c r="W87" i="60"/>
  <c r="Y83" i="71" s="1"/>
  <c r="V87" i="60"/>
  <c r="U87" i="60"/>
  <c r="T87" i="60"/>
  <c r="S87" i="60"/>
  <c r="U83" i="71" s="1"/>
  <c r="R87" i="60"/>
  <c r="T83" i="71" s="1"/>
  <c r="Q87" i="60"/>
  <c r="S83" i="71" s="1"/>
  <c r="P87" i="60"/>
  <c r="R83" i="71" s="1"/>
  <c r="W86" i="60"/>
  <c r="Y82" i="71" s="1"/>
  <c r="V86" i="60"/>
  <c r="U86" i="60"/>
  <c r="T86" i="60"/>
  <c r="S86" i="60"/>
  <c r="U82" i="71" s="1"/>
  <c r="R86" i="60"/>
  <c r="T82" i="71" s="1"/>
  <c r="Q86" i="60"/>
  <c r="S82" i="71" s="1"/>
  <c r="P86" i="60"/>
  <c r="R82" i="71" s="1"/>
  <c r="W85" i="60"/>
  <c r="Y81" i="71" s="1"/>
  <c r="V85" i="60"/>
  <c r="X81" i="71" s="1"/>
  <c r="U85" i="60"/>
  <c r="T85" i="60"/>
  <c r="S85" i="60"/>
  <c r="U81" i="71" s="1"/>
  <c r="R85" i="60"/>
  <c r="T81" i="71" s="1"/>
  <c r="Q85" i="60"/>
  <c r="S81" i="71" s="1"/>
  <c r="P85" i="60"/>
  <c r="R81" i="71" s="1"/>
  <c r="X87" i="60" l="1"/>
  <c r="Z83" i="71" s="1"/>
  <c r="Q88" i="60"/>
  <c r="S84" i="71" s="1"/>
  <c r="X86" i="60"/>
  <c r="Z82" i="71" s="1"/>
  <c r="V83" i="71"/>
  <c r="AH152" i="65"/>
  <c r="X152" i="65"/>
  <c r="AC152" i="65" s="1"/>
  <c r="Y152" i="65"/>
  <c r="AD152" i="65" s="1"/>
  <c r="V85" i="71"/>
  <c r="BU85" i="71" s="1"/>
  <c r="BW85" i="71" s="1"/>
  <c r="X154" i="65"/>
  <c r="AC154" i="65" s="1"/>
  <c r="Y154" i="65"/>
  <c r="AD154" i="65" s="1"/>
  <c r="X82" i="71"/>
  <c r="AG151" i="65"/>
  <c r="W85" i="71"/>
  <c r="Z154" i="65"/>
  <c r="AB154" i="65" s="1"/>
  <c r="AE154" i="65" s="1"/>
  <c r="AA154" i="65"/>
  <c r="W81" i="71"/>
  <c r="BV81" i="71" s="1"/>
  <c r="AA150" i="65"/>
  <c r="Z150" i="65"/>
  <c r="AB150" i="65" s="1"/>
  <c r="AE150" i="65" s="1"/>
  <c r="V84" i="71"/>
  <c r="BU84" i="71" s="1"/>
  <c r="AH153" i="65"/>
  <c r="X153" i="65"/>
  <c r="Y153" i="65"/>
  <c r="X84" i="71"/>
  <c r="AG153" i="65"/>
  <c r="W83" i="71"/>
  <c r="BV83" i="71" s="1"/>
  <c r="BX83" i="71" s="1"/>
  <c r="BY83" i="71" s="1"/>
  <c r="AA152" i="65"/>
  <c r="Z152" i="65"/>
  <c r="AB152" i="65" s="1"/>
  <c r="AE152" i="65" s="1"/>
  <c r="X83" i="71"/>
  <c r="AG152" i="65"/>
  <c r="L21" i="72"/>
  <c r="BZ38" i="71"/>
  <c r="M21" i="72" s="1"/>
  <c r="D18" i="73" s="1"/>
  <c r="W82" i="71"/>
  <c r="BV82" i="71" s="1"/>
  <c r="BX82" i="71" s="1"/>
  <c r="Z151" i="65"/>
  <c r="AB151" i="65" s="1"/>
  <c r="AE151" i="65" s="1"/>
  <c r="AA151" i="65"/>
  <c r="V81" i="71"/>
  <c r="BU81" i="71" s="1"/>
  <c r="Y150" i="65"/>
  <c r="X150" i="65"/>
  <c r="V82" i="71"/>
  <c r="AH151" i="65"/>
  <c r="Y151" i="65"/>
  <c r="X151" i="65"/>
  <c r="AI154" i="65"/>
  <c r="AH154" i="65"/>
  <c r="AG154" i="65"/>
  <c r="AI153" i="65"/>
  <c r="AJ152" i="65"/>
  <c r="AI152" i="65"/>
  <c r="AH150" i="65"/>
  <c r="AG150" i="65"/>
  <c r="AJ151" i="65"/>
  <c r="AI151" i="65"/>
  <c r="X85" i="60"/>
  <c r="Z81" i="71" s="1"/>
  <c r="F37" i="72" s="1"/>
  <c r="AI150" i="65"/>
  <c r="AN150" i="65" s="1"/>
  <c r="AJ150" i="65"/>
  <c r="AC42" i="60"/>
  <c r="U88" i="60"/>
  <c r="Q89" i="60"/>
  <c r="S85" i="71" s="1"/>
  <c r="BV85" i="71" s="1"/>
  <c r="BX85" i="71" s="1"/>
  <c r="BY85" i="71" s="1"/>
  <c r="X89" i="60"/>
  <c r="Z85" i="71" s="1"/>
  <c r="X88" i="60"/>
  <c r="Z84" i="71" s="1"/>
  <c r="AM151" i="65" l="1"/>
  <c r="AJ153" i="65"/>
  <c r="AM153" i="65" s="1"/>
  <c r="AD150" i="65"/>
  <c r="AM152" i="65"/>
  <c r="AL154" i="65"/>
  <c r="I38" i="72"/>
  <c r="AA85" i="71"/>
  <c r="AK154" i="65"/>
  <c r="AB82" i="71"/>
  <c r="AF86" i="60"/>
  <c r="AN154" i="65"/>
  <c r="AC151" i="65"/>
  <c r="AA84" i="71"/>
  <c r="G38" i="72" s="1"/>
  <c r="AK153" i="65"/>
  <c r="AD151" i="65"/>
  <c r="AB83" i="71"/>
  <c r="AF87" i="60"/>
  <c r="AJ154" i="65"/>
  <c r="AC153" i="65"/>
  <c r="J37" i="72"/>
  <c r="BX81" i="71"/>
  <c r="BY81" i="71" s="1"/>
  <c r="BW81" i="71"/>
  <c r="AM154" i="65"/>
  <c r="AF85" i="60"/>
  <c r="AB81" i="71"/>
  <c r="BU82" i="71"/>
  <c r="BW82" i="71" s="1"/>
  <c r="BU83" i="71"/>
  <c r="BW83" i="71" s="1"/>
  <c r="P17" i="70"/>
  <c r="D52" i="73"/>
  <c r="W84" i="71"/>
  <c r="BV84" i="71" s="1"/>
  <c r="AA153" i="65"/>
  <c r="AD153" i="65" s="1"/>
  <c r="Z153" i="65"/>
  <c r="AB153" i="65" s="1"/>
  <c r="AE153" i="65" s="1"/>
  <c r="AE155" i="65" s="1"/>
  <c r="F57" i="64" s="1"/>
  <c r="C22" i="64" s="1"/>
  <c r="F38" i="72"/>
  <c r="AC150" i="65"/>
  <c r="AI86" i="60"/>
  <c r="AB86" i="60"/>
  <c r="AI87" i="60"/>
  <c r="AB87" i="60"/>
  <c r="AB85" i="60"/>
  <c r="AI85" i="60"/>
  <c r="AN153" i="65"/>
  <c r="AL153" i="65"/>
  <c r="AN152" i="65"/>
  <c r="AL152" i="65"/>
  <c r="AL151" i="65"/>
  <c r="AN151" i="65"/>
  <c r="AL150" i="65"/>
  <c r="AM150" i="65"/>
  <c r="AB84" i="71"/>
  <c r="BE21" i="51"/>
  <c r="BA21" i="51"/>
  <c r="AB85" i="71"/>
  <c r="BD21" i="51"/>
  <c r="AZ21" i="51"/>
  <c r="G51" i="63" l="1"/>
  <c r="F51" i="63"/>
  <c r="AD155" i="65"/>
  <c r="E57" i="64" s="1"/>
  <c r="D51" i="63"/>
  <c r="E51" i="63"/>
  <c r="J38" i="72"/>
  <c r="BX84" i="71"/>
  <c r="BW84" i="71"/>
  <c r="K37" i="72" s="1"/>
  <c r="G22" i="63"/>
  <c r="F22" i="63"/>
  <c r="AC155" i="65"/>
  <c r="D57" i="64" s="1"/>
  <c r="D22" i="63"/>
  <c r="H22" i="63" s="1"/>
  <c r="I22" i="63" s="1"/>
  <c r="E22" i="63"/>
  <c r="I37" i="72"/>
  <c r="AN155" i="65"/>
  <c r="F57" i="68" s="1"/>
  <c r="C22" i="68" s="1"/>
  <c r="H37" i="72"/>
  <c r="AF89" i="60"/>
  <c r="AF88" i="60"/>
  <c r="BC21" i="51"/>
  <c r="BG21" i="51"/>
  <c r="G55" i="61"/>
  <c r="AM155" i="65"/>
  <c r="E57" i="68" s="1"/>
  <c r="D55" i="61"/>
  <c r="F55" i="61"/>
  <c r="E55" i="61"/>
  <c r="D23" i="61"/>
  <c r="G23" i="61"/>
  <c r="AL155" i="65"/>
  <c r="D57" i="68" s="1"/>
  <c r="E23" i="61"/>
  <c r="F23" i="61"/>
  <c r="BB21" i="51"/>
  <c r="AB88" i="60"/>
  <c r="AI88" i="60"/>
  <c r="AI89" i="60"/>
  <c r="AB89" i="60"/>
  <c r="BF21" i="51"/>
  <c r="V73" i="67"/>
  <c r="V72" i="67"/>
  <c r="E17" i="57"/>
  <c r="F17" i="57"/>
  <c r="H17" i="57"/>
  <c r="I17" i="57"/>
  <c r="E73" i="67" s="1"/>
  <c r="D144" i="65" s="1"/>
  <c r="I16" i="57"/>
  <c r="E72" i="67" s="1"/>
  <c r="D143" i="65" s="1"/>
  <c r="H16" i="57"/>
  <c r="F16" i="57"/>
  <c r="D17" i="57"/>
  <c r="B144" i="65" s="1"/>
  <c r="D16" i="57"/>
  <c r="B143" i="65" s="1"/>
  <c r="C16" i="57"/>
  <c r="B16" i="57"/>
  <c r="W84" i="60"/>
  <c r="Y80" i="71" s="1"/>
  <c r="V84" i="60"/>
  <c r="T84" i="60"/>
  <c r="S84" i="60"/>
  <c r="U80" i="71" s="1"/>
  <c r="R84" i="60"/>
  <c r="T80" i="71" s="1"/>
  <c r="P84" i="60"/>
  <c r="R80" i="71" s="1"/>
  <c r="W83" i="60"/>
  <c r="Y79" i="71" s="1"/>
  <c r="V83" i="60"/>
  <c r="T83" i="60"/>
  <c r="S83" i="60"/>
  <c r="U79" i="71" s="1"/>
  <c r="R83" i="60"/>
  <c r="T79" i="71" s="1"/>
  <c r="P83" i="60"/>
  <c r="R79" i="71" s="1"/>
  <c r="V79" i="71" l="1"/>
  <c r="X143" i="65"/>
  <c r="Y143" i="65"/>
  <c r="V80" i="71"/>
  <c r="Y144" i="65"/>
  <c r="X144" i="65"/>
  <c r="H51" i="63"/>
  <c r="I51" i="63" s="1"/>
  <c r="X80" i="71"/>
  <c r="AG144" i="65"/>
  <c r="X79" i="71"/>
  <c r="BU79" i="71" s="1"/>
  <c r="AG143" i="65"/>
  <c r="Q83" i="60"/>
  <c r="S79" i="71" s="1"/>
  <c r="BY84" i="71"/>
  <c r="L38" i="72" s="1"/>
  <c r="BY82" i="71"/>
  <c r="Q84" i="60"/>
  <c r="S80" i="71" s="1"/>
  <c r="H55" i="61"/>
  <c r="I55" i="61" s="1"/>
  <c r="H23" i="61"/>
  <c r="I23" i="61" s="1"/>
  <c r="AH144" i="65"/>
  <c r="AI144" i="65"/>
  <c r="AH143" i="65"/>
  <c r="AI143" i="65"/>
  <c r="AC85" i="60"/>
  <c r="U84" i="60"/>
  <c r="U83" i="60"/>
  <c r="X83" i="60"/>
  <c r="Z79" i="71" s="1"/>
  <c r="X84" i="60"/>
  <c r="Z80" i="71" s="1"/>
  <c r="AJ143" i="65" l="1"/>
  <c r="AM143" i="65" s="1"/>
  <c r="BU80" i="71"/>
  <c r="I36" i="72"/>
  <c r="F36" i="72"/>
  <c r="BV79" i="71"/>
  <c r="BW79" i="71" s="1"/>
  <c r="AA80" i="71"/>
  <c r="AK144" i="65"/>
  <c r="AN144" i="65" s="1"/>
  <c r="AJ144" i="65"/>
  <c r="AM144" i="65" s="1"/>
  <c r="AZ18" i="57"/>
  <c r="AD143" i="65"/>
  <c r="BZ81" i="71"/>
  <c r="M37" i="72" s="1"/>
  <c r="D31" i="73" s="1"/>
  <c r="L37" i="72"/>
  <c r="W79" i="71"/>
  <c r="Z143" i="65"/>
  <c r="AB143" i="65" s="1"/>
  <c r="AE143" i="65" s="1"/>
  <c r="AA143" i="65"/>
  <c r="AC143" i="65"/>
  <c r="AA79" i="71"/>
  <c r="AK143" i="65"/>
  <c r="AN143" i="65" s="1"/>
  <c r="W80" i="71"/>
  <c r="BV80" i="71" s="1"/>
  <c r="Z144" i="65"/>
  <c r="AB144" i="65" s="1"/>
  <c r="AE144" i="65" s="1"/>
  <c r="AA144" i="65"/>
  <c r="AD144" i="65" s="1"/>
  <c r="AL144" i="65"/>
  <c r="AL143" i="65"/>
  <c r="AB80" i="71"/>
  <c r="AB79" i="71"/>
  <c r="H36" i="72" s="1"/>
  <c r="BD18" i="57"/>
  <c r="G36" i="72" l="1"/>
  <c r="BX80" i="71"/>
  <c r="BY80" i="71" s="1"/>
  <c r="BW80" i="71"/>
  <c r="D54" i="61"/>
  <c r="F54" i="61"/>
  <c r="AM145" i="65"/>
  <c r="E56" i="68" s="1"/>
  <c r="E54" i="61"/>
  <c r="G54" i="61"/>
  <c r="K36" i="72"/>
  <c r="AC145" i="65"/>
  <c r="D56" i="64" s="1"/>
  <c r="D21" i="63"/>
  <c r="G21" i="63"/>
  <c r="AE145" i="65"/>
  <c r="F56" i="64" s="1"/>
  <c r="C21" i="64" s="1"/>
  <c r="G50" i="63"/>
  <c r="F50" i="63"/>
  <c r="D50" i="63"/>
  <c r="E50" i="63"/>
  <c r="AD145" i="65"/>
  <c r="E56" i="64" s="1"/>
  <c r="AC144" i="65"/>
  <c r="F21" i="63" s="1"/>
  <c r="J36" i="72"/>
  <c r="BX79" i="71"/>
  <c r="BY79" i="71" s="1"/>
  <c r="AF84" i="60"/>
  <c r="P30" i="70"/>
  <c r="D65" i="73"/>
  <c r="AN145" i="65"/>
  <c r="F56" i="68" s="1"/>
  <c r="C21" i="68" s="1"/>
  <c r="G22" i="61"/>
  <c r="F22" i="61"/>
  <c r="D22" i="61"/>
  <c r="E22" i="61"/>
  <c r="AL145" i="65"/>
  <c r="D56" i="68" s="1"/>
  <c r="AF83" i="60"/>
  <c r="AB84" i="60"/>
  <c r="AI84" i="60"/>
  <c r="AB83" i="60"/>
  <c r="AI83" i="60"/>
  <c r="BF18" i="57"/>
  <c r="BE18" i="57"/>
  <c r="BA18" i="57"/>
  <c r="BB18" i="57"/>
  <c r="BC18" i="57"/>
  <c r="BG18" i="57"/>
  <c r="E21" i="63" l="1"/>
  <c r="H54" i="61"/>
  <c r="I54" i="61" s="1"/>
  <c r="L36" i="72"/>
  <c r="BZ79" i="71"/>
  <c r="M36" i="72" s="1"/>
  <c r="D30" i="73" s="1"/>
  <c r="H50" i="63"/>
  <c r="I50" i="63" s="1"/>
  <c r="H21" i="63"/>
  <c r="I21" i="63" s="1"/>
  <c r="AC83" i="60"/>
  <c r="H22" i="61"/>
  <c r="I22" i="61" s="1"/>
  <c r="V71" i="67"/>
  <c r="V70" i="67"/>
  <c r="V69" i="67"/>
  <c r="I18" i="55"/>
  <c r="E71" i="67" s="1"/>
  <c r="D137" i="65" s="1"/>
  <c r="I17" i="55"/>
  <c r="E70" i="67" s="1"/>
  <c r="D136" i="65" s="1"/>
  <c r="I16" i="55"/>
  <c r="E69" i="67" s="1"/>
  <c r="D135" i="65" s="1"/>
  <c r="E18" i="55"/>
  <c r="F18" i="55"/>
  <c r="H18" i="55"/>
  <c r="E17" i="55"/>
  <c r="F17" i="55"/>
  <c r="H17" i="55"/>
  <c r="H16" i="55"/>
  <c r="F16" i="55"/>
  <c r="E16" i="55"/>
  <c r="C16" i="55"/>
  <c r="D18" i="55"/>
  <c r="B137" i="65" s="1"/>
  <c r="D17" i="55"/>
  <c r="B136" i="65" s="1"/>
  <c r="D16" i="55"/>
  <c r="B135" i="65" s="1"/>
  <c r="B16" i="55"/>
  <c r="V82" i="60"/>
  <c r="U82" i="60"/>
  <c r="T82" i="60"/>
  <c r="S82" i="60"/>
  <c r="U78" i="71" s="1"/>
  <c r="R82" i="60"/>
  <c r="T78" i="71" s="1"/>
  <c r="P82" i="60"/>
  <c r="R78" i="71" s="1"/>
  <c r="V81" i="60"/>
  <c r="T81" i="60"/>
  <c r="S81" i="60"/>
  <c r="U77" i="71" s="1"/>
  <c r="R81" i="60"/>
  <c r="T77" i="71" s="1"/>
  <c r="P81" i="60"/>
  <c r="R77" i="71" s="1"/>
  <c r="W80" i="60"/>
  <c r="Y76" i="71" s="1"/>
  <c r="V80" i="60"/>
  <c r="T80" i="60"/>
  <c r="S80" i="60"/>
  <c r="U76" i="71" s="1"/>
  <c r="R80" i="60"/>
  <c r="T76" i="71" s="1"/>
  <c r="P80" i="60"/>
  <c r="R76" i="71" s="1"/>
  <c r="X76" i="71" l="1"/>
  <c r="AG135" i="65"/>
  <c r="W78" i="71"/>
  <c r="AA137" i="65"/>
  <c r="Z137" i="65"/>
  <c r="AB137" i="65" s="1"/>
  <c r="X78" i="71"/>
  <c r="AG137" i="65"/>
  <c r="AL137" i="65" s="1"/>
  <c r="AB78" i="71"/>
  <c r="X77" i="71"/>
  <c r="AG136" i="65"/>
  <c r="V78" i="71"/>
  <c r="BU78" i="71" s="1"/>
  <c r="BW78" i="71" s="1"/>
  <c r="AH137" i="65"/>
  <c r="AM137" i="65" s="1"/>
  <c r="X137" i="65"/>
  <c r="AC137" i="65" s="1"/>
  <c r="Y137" i="65"/>
  <c r="AD137" i="65" s="1"/>
  <c r="V77" i="71"/>
  <c r="AH136" i="65"/>
  <c r="X136" i="65"/>
  <c r="AC136" i="65" s="1"/>
  <c r="Y136" i="65"/>
  <c r="AD136" i="65" s="1"/>
  <c r="P29" i="70"/>
  <c r="D64" i="73"/>
  <c r="AB77" i="71"/>
  <c r="V76" i="71"/>
  <c r="BU76" i="71" s="1"/>
  <c r="AH135" i="65"/>
  <c r="X135" i="65"/>
  <c r="Y135" i="65"/>
  <c r="AI135" i="65"/>
  <c r="AK137" i="65"/>
  <c r="W82" i="60"/>
  <c r="Y78" i="71" s="1"/>
  <c r="AK136" i="65"/>
  <c r="W81" i="60"/>
  <c r="Y77" i="71" s="1"/>
  <c r="U80" i="60"/>
  <c r="U81" i="60"/>
  <c r="Q80" i="60"/>
  <c r="S76" i="71" s="1"/>
  <c r="Q82" i="60"/>
  <c r="S78" i="71" s="1"/>
  <c r="Q81" i="60"/>
  <c r="S77" i="71" s="1"/>
  <c r="X80" i="60"/>
  <c r="Z76" i="71" s="1"/>
  <c r="V61" i="67"/>
  <c r="V62" i="67"/>
  <c r="V63" i="67"/>
  <c r="V58" i="67"/>
  <c r="V59" i="67"/>
  <c r="V60" i="67"/>
  <c r="V56" i="67"/>
  <c r="V57" i="67"/>
  <c r="V55" i="67"/>
  <c r="V54" i="67"/>
  <c r="N18" i="43"/>
  <c r="V7" i="67" s="1"/>
  <c r="N17" i="43"/>
  <c r="V6" i="67" s="1"/>
  <c r="N16" i="43"/>
  <c r="V5" i="67" s="1"/>
  <c r="E18" i="54"/>
  <c r="F18" i="54"/>
  <c r="H18" i="54"/>
  <c r="E17" i="54"/>
  <c r="F17" i="54"/>
  <c r="H17" i="54"/>
  <c r="V67" i="67"/>
  <c r="V68" i="67"/>
  <c r="V66" i="67"/>
  <c r="H16" i="54"/>
  <c r="F16" i="54"/>
  <c r="E16" i="54"/>
  <c r="D17" i="54"/>
  <c r="B128" i="65" s="1"/>
  <c r="D18" i="54"/>
  <c r="B129" i="65" s="1"/>
  <c r="D16" i="54"/>
  <c r="B127" i="65" s="1"/>
  <c r="AJ135" i="65" l="1"/>
  <c r="AM135" i="65" s="1"/>
  <c r="BU77" i="71"/>
  <c r="BV76" i="71"/>
  <c r="W77" i="71"/>
  <c r="BV77" i="71" s="1"/>
  <c r="BX77" i="71" s="1"/>
  <c r="BY77" i="71" s="1"/>
  <c r="AA136" i="65"/>
  <c r="Z136" i="65"/>
  <c r="AB136" i="65" s="1"/>
  <c r="AE136" i="65" s="1"/>
  <c r="BW76" i="71"/>
  <c r="I35" i="72"/>
  <c r="AF81" i="60"/>
  <c r="AZ19" i="55"/>
  <c r="X81" i="60"/>
  <c r="Z77" i="71" s="1"/>
  <c r="BV78" i="71"/>
  <c r="BX78" i="71" s="1"/>
  <c r="BY78" i="71" s="1"/>
  <c r="W76" i="71"/>
  <c r="AA135" i="65"/>
  <c r="Z135" i="65"/>
  <c r="AB135" i="65" s="1"/>
  <c r="AE135" i="65" s="1"/>
  <c r="AD135" i="65"/>
  <c r="AA76" i="71"/>
  <c r="AK135" i="65"/>
  <c r="AN135" i="65" s="1"/>
  <c r="BE19" i="55"/>
  <c r="AL135" i="65"/>
  <c r="AI136" i="65"/>
  <c r="AN136" i="65" s="1"/>
  <c r="AJ136" i="65"/>
  <c r="AM136" i="65" s="1"/>
  <c r="AB81" i="60"/>
  <c r="AA77" i="71"/>
  <c r="AI137" i="65"/>
  <c r="AN137" i="65" s="1"/>
  <c r="AJ137" i="65"/>
  <c r="AA78" i="71"/>
  <c r="BA19" i="55"/>
  <c r="X82" i="60"/>
  <c r="Z78" i="71" s="1"/>
  <c r="AF82" i="60"/>
  <c r="AE138" i="65" l="1"/>
  <c r="F55" i="64" s="1"/>
  <c r="C20" i="64" s="1"/>
  <c r="E53" i="61"/>
  <c r="G53" i="61"/>
  <c r="D53" i="61"/>
  <c r="AM138" i="65"/>
  <c r="E55" i="68" s="1"/>
  <c r="F53" i="61"/>
  <c r="F35" i="72"/>
  <c r="G35" i="72"/>
  <c r="AI81" i="60"/>
  <c r="AL136" i="65"/>
  <c r="G21" i="61" s="1"/>
  <c r="BW77" i="71"/>
  <c r="K35" i="72" s="1"/>
  <c r="E49" i="63"/>
  <c r="G49" i="63"/>
  <c r="AD138" i="65"/>
  <c r="E55" i="64" s="1"/>
  <c r="D49" i="63"/>
  <c r="F49" i="63"/>
  <c r="J35" i="72"/>
  <c r="BX76" i="71"/>
  <c r="BY76" i="71" s="1"/>
  <c r="AC135" i="65"/>
  <c r="BC19" i="55"/>
  <c r="AL138" i="65"/>
  <c r="D55" i="68" s="1"/>
  <c r="AN138" i="65"/>
  <c r="F55" i="68" s="1"/>
  <c r="C20" i="68" s="1"/>
  <c r="AB82" i="60"/>
  <c r="AI82" i="60"/>
  <c r="AB80" i="60"/>
  <c r="AI80" i="60"/>
  <c r="BD19" i="55"/>
  <c r="BB19" i="55"/>
  <c r="BG19" i="55"/>
  <c r="BF19" i="55"/>
  <c r="D21" i="61" l="1"/>
  <c r="H53" i="61"/>
  <c r="I53" i="61" s="1"/>
  <c r="AC80" i="60"/>
  <c r="H49" i="63"/>
  <c r="I49" i="63" s="1"/>
  <c r="F21" i="61"/>
  <c r="E21" i="61"/>
  <c r="H21" i="61" s="1"/>
  <c r="I21" i="61" s="1"/>
  <c r="F20" i="63"/>
  <c r="G20" i="63"/>
  <c r="AC138" i="65"/>
  <c r="D55" i="64" s="1"/>
  <c r="E20" i="63"/>
  <c r="D20" i="63"/>
  <c r="AF80" i="60"/>
  <c r="AB76" i="71"/>
  <c r="H35" i="72" s="1"/>
  <c r="L35" i="72"/>
  <c r="BZ76" i="71"/>
  <c r="M35" i="72" s="1"/>
  <c r="D29" i="73" s="1"/>
  <c r="C16" i="54"/>
  <c r="B16" i="54"/>
  <c r="W79" i="60"/>
  <c r="Y75" i="71" s="1"/>
  <c r="V79" i="60"/>
  <c r="T79" i="60"/>
  <c r="S79" i="60"/>
  <c r="U75" i="71" s="1"/>
  <c r="R79" i="60"/>
  <c r="T75" i="71" s="1"/>
  <c r="P79" i="60"/>
  <c r="R75" i="71" s="1"/>
  <c r="E68" i="67"/>
  <c r="D129" i="65" s="1"/>
  <c r="W78" i="60"/>
  <c r="Y74" i="71" s="1"/>
  <c r="V78" i="60"/>
  <c r="T78" i="60"/>
  <c r="S78" i="60"/>
  <c r="U74" i="71" s="1"/>
  <c r="R78" i="60"/>
  <c r="T74" i="71" s="1"/>
  <c r="P78" i="60"/>
  <c r="R74" i="71" s="1"/>
  <c r="E67" i="67"/>
  <c r="D128" i="65" s="1"/>
  <c r="V77" i="60"/>
  <c r="U77" i="60"/>
  <c r="T77" i="60"/>
  <c r="S77" i="60"/>
  <c r="U73" i="71" s="1"/>
  <c r="R77" i="60"/>
  <c r="T73" i="71" s="1"/>
  <c r="P77" i="60"/>
  <c r="R73" i="71" s="1"/>
  <c r="E66" i="67"/>
  <c r="D127" i="65" s="1"/>
  <c r="H20" i="63" l="1"/>
  <c r="I20" i="63" s="1"/>
  <c r="X74" i="71"/>
  <c r="AG128" i="65"/>
  <c r="V73" i="71"/>
  <c r="AH127" i="65"/>
  <c r="X127" i="65"/>
  <c r="Y127" i="65"/>
  <c r="D63" i="73"/>
  <c r="P28" i="70"/>
  <c r="X73" i="71"/>
  <c r="BU73" i="71" s="1"/>
  <c r="AG127" i="65"/>
  <c r="Q78" i="60"/>
  <c r="S74" i="71" s="1"/>
  <c r="V75" i="71"/>
  <c r="BU75" i="71" s="1"/>
  <c r="AH129" i="65"/>
  <c r="Y129" i="65"/>
  <c r="X129" i="65"/>
  <c r="W73" i="71"/>
  <c r="AA127" i="65"/>
  <c r="Z127" i="65"/>
  <c r="AB127" i="65" s="1"/>
  <c r="AE127" i="65" s="1"/>
  <c r="Q79" i="60"/>
  <c r="S75" i="71" s="1"/>
  <c r="X75" i="71"/>
  <c r="AG129" i="65"/>
  <c r="Q77" i="60"/>
  <c r="S73" i="71" s="1"/>
  <c r="BV73" i="71" s="1"/>
  <c r="V74" i="71"/>
  <c r="BU74" i="71" s="1"/>
  <c r="AH128" i="65"/>
  <c r="X128" i="65"/>
  <c r="Y128" i="65"/>
  <c r="AI129" i="65"/>
  <c r="AI128" i="65"/>
  <c r="AK127" i="65"/>
  <c r="W77" i="60"/>
  <c r="Y73" i="71" s="1"/>
  <c r="U79" i="60"/>
  <c r="U78" i="60"/>
  <c r="X77" i="60"/>
  <c r="Z73" i="71" s="1"/>
  <c r="X79" i="60"/>
  <c r="Z75" i="71" s="1"/>
  <c r="X78" i="60"/>
  <c r="Z74" i="71" s="1"/>
  <c r="I34" i="72" l="1"/>
  <c r="BW73" i="71"/>
  <c r="W74" i="71"/>
  <c r="Z128" i="65"/>
  <c r="AB128" i="65" s="1"/>
  <c r="AE128" i="65" s="1"/>
  <c r="AA128" i="65"/>
  <c r="AD128" i="65" s="1"/>
  <c r="AC128" i="65"/>
  <c r="AA74" i="71"/>
  <c r="AK128" i="65"/>
  <c r="AN128" i="65" s="1"/>
  <c r="AC127" i="65"/>
  <c r="AA75" i="71"/>
  <c r="AK129" i="65"/>
  <c r="AN129" i="65" s="1"/>
  <c r="AJ128" i="65"/>
  <c r="AM128" i="65" s="1"/>
  <c r="W75" i="71"/>
  <c r="BV75" i="71" s="1"/>
  <c r="Z129" i="65"/>
  <c r="AB129" i="65" s="1"/>
  <c r="AE129" i="65" s="1"/>
  <c r="AA129" i="65"/>
  <c r="AD129" i="65"/>
  <c r="AJ129" i="65"/>
  <c r="AM129" i="65" s="1"/>
  <c r="BV74" i="71"/>
  <c r="BX74" i="71" s="1"/>
  <c r="BY74" i="71" s="1"/>
  <c r="BA19" i="54"/>
  <c r="BX73" i="71"/>
  <c r="BY73" i="71" s="1"/>
  <c r="AD127" i="65"/>
  <c r="F34" i="72"/>
  <c r="BD19" i="54"/>
  <c r="AL129" i="65"/>
  <c r="AL128" i="65"/>
  <c r="AJ127" i="65"/>
  <c r="AM127" i="65" s="1"/>
  <c r="AI127" i="65"/>
  <c r="AA73" i="71"/>
  <c r="AB74" i="71"/>
  <c r="AZ19" i="54"/>
  <c r="AE130" i="65" l="1"/>
  <c r="F54" i="64" s="1"/>
  <c r="C19" i="64" s="1"/>
  <c r="BX75" i="71"/>
  <c r="BY75" i="71" s="1"/>
  <c r="J34" i="72"/>
  <c r="BW75" i="71"/>
  <c r="K34" i="72" s="1"/>
  <c r="F48" i="63"/>
  <c r="D48" i="63"/>
  <c r="G48" i="63"/>
  <c r="AD130" i="65"/>
  <c r="E54" i="64" s="1"/>
  <c r="E48" i="63"/>
  <c r="D19" i="63"/>
  <c r="G19" i="63"/>
  <c r="E19" i="63"/>
  <c r="BW74" i="71"/>
  <c r="G34" i="72"/>
  <c r="AC129" i="65"/>
  <c r="F19" i="63" s="1"/>
  <c r="L34" i="72"/>
  <c r="BZ73" i="71"/>
  <c r="M34" i="72" s="1"/>
  <c r="D28" i="73" s="1"/>
  <c r="AF77" i="60"/>
  <c r="AB73" i="71"/>
  <c r="BC19" i="54"/>
  <c r="AB75" i="71"/>
  <c r="AF79" i="60"/>
  <c r="AF78" i="60"/>
  <c r="AN127" i="65"/>
  <c r="AN130" i="65" s="1"/>
  <c r="F54" i="68" s="1"/>
  <c r="C19" i="68" s="1"/>
  <c r="AL127" i="65"/>
  <c r="F52" i="61"/>
  <c r="E52" i="61"/>
  <c r="AM130" i="65"/>
  <c r="E54" i="68" s="1"/>
  <c r="D52" i="61"/>
  <c r="G52" i="61"/>
  <c r="AB79" i="60"/>
  <c r="AI79" i="60"/>
  <c r="AB78" i="60"/>
  <c r="AI78" i="60"/>
  <c r="AI77" i="60"/>
  <c r="AB77" i="60"/>
  <c r="BG19" i="54"/>
  <c r="BE19" i="54"/>
  <c r="BF19" i="54"/>
  <c r="BB19" i="54"/>
  <c r="AC130" i="65" l="1"/>
  <c r="D54" i="64" s="1"/>
  <c r="H34" i="72"/>
  <c r="D62" i="73"/>
  <c r="P27" i="70"/>
  <c r="H48" i="63"/>
  <c r="I48" i="63" s="1"/>
  <c r="H19" i="63"/>
  <c r="I19" i="63" s="1"/>
  <c r="AC77" i="60"/>
  <c r="AL130" i="65"/>
  <c r="D54" i="68" s="1"/>
  <c r="D20" i="61"/>
  <c r="E20" i="61"/>
  <c r="G20" i="61"/>
  <c r="F20" i="61"/>
  <c r="H52" i="61"/>
  <c r="I52" i="61" s="1"/>
  <c r="W67" i="60"/>
  <c r="Y63" i="71" s="1"/>
  <c r="V67" i="60"/>
  <c r="W66" i="60"/>
  <c r="Y62" i="71" s="1"/>
  <c r="V66" i="60"/>
  <c r="U67" i="60"/>
  <c r="T67" i="60"/>
  <c r="U66" i="60"/>
  <c r="T66" i="60"/>
  <c r="W65" i="60"/>
  <c r="Y61" i="71" s="1"/>
  <c r="V65" i="60"/>
  <c r="U65" i="60"/>
  <c r="T65" i="60"/>
  <c r="E17" i="50"/>
  <c r="F17" i="50"/>
  <c r="H17" i="50"/>
  <c r="E18" i="50"/>
  <c r="F18" i="50"/>
  <c r="H18" i="50"/>
  <c r="E19" i="50"/>
  <c r="F19" i="50"/>
  <c r="H19" i="50"/>
  <c r="E20" i="50"/>
  <c r="F20" i="50"/>
  <c r="H20" i="50"/>
  <c r="E21" i="50"/>
  <c r="F21" i="50"/>
  <c r="H21" i="50"/>
  <c r="E22" i="50"/>
  <c r="F22" i="50"/>
  <c r="H22" i="50"/>
  <c r="E23" i="50"/>
  <c r="F23" i="50"/>
  <c r="H23" i="50"/>
  <c r="E24" i="50"/>
  <c r="F24" i="50"/>
  <c r="H24" i="50"/>
  <c r="E25" i="50"/>
  <c r="F25" i="50"/>
  <c r="H25" i="50"/>
  <c r="I16" i="50"/>
  <c r="E54" i="67" s="1"/>
  <c r="D105" i="65" s="1"/>
  <c r="H16" i="50"/>
  <c r="W62" i="71" l="1"/>
  <c r="BV62" i="71" s="1"/>
  <c r="BX62" i="71" s="1"/>
  <c r="BY62" i="71" s="1"/>
  <c r="AA106" i="65"/>
  <c r="Z106" i="65"/>
  <c r="AB106" i="65" s="1"/>
  <c r="AE106" i="65" s="1"/>
  <c r="W63" i="71"/>
  <c r="BV63" i="71" s="1"/>
  <c r="BX63" i="71" s="1"/>
  <c r="BY63" i="71" s="1"/>
  <c r="AA107" i="65"/>
  <c r="Z107" i="65"/>
  <c r="AB107" i="65" s="1"/>
  <c r="AE107" i="65" s="1"/>
  <c r="X63" i="71"/>
  <c r="AG107" i="65"/>
  <c r="V61" i="71"/>
  <c r="AH105" i="65"/>
  <c r="X105" i="65"/>
  <c r="Y105" i="65"/>
  <c r="AD105" i="65" s="1"/>
  <c r="X65" i="60"/>
  <c r="Z61" i="71" s="1"/>
  <c r="V63" i="71"/>
  <c r="AH107" i="65"/>
  <c r="Y107" i="65"/>
  <c r="X107" i="65"/>
  <c r="W61" i="71"/>
  <c r="BV61" i="71" s="1"/>
  <c r="AA105" i="65"/>
  <c r="Z105" i="65"/>
  <c r="AB105" i="65" s="1"/>
  <c r="AE105" i="65" s="1"/>
  <c r="X66" i="60"/>
  <c r="Z62" i="71" s="1"/>
  <c r="V62" i="71"/>
  <c r="AH106" i="65"/>
  <c r="Y106" i="65"/>
  <c r="AD106" i="65" s="1"/>
  <c r="X106" i="65"/>
  <c r="X62" i="71"/>
  <c r="AG106" i="65"/>
  <c r="X61" i="71"/>
  <c r="AG105" i="65"/>
  <c r="X67" i="60"/>
  <c r="Z63" i="71" s="1"/>
  <c r="H20" i="61"/>
  <c r="I20" i="61" s="1"/>
  <c r="AI107" i="65"/>
  <c r="AJ107" i="65"/>
  <c r="AJ106" i="65"/>
  <c r="AI106" i="65"/>
  <c r="AJ105" i="65"/>
  <c r="AI105" i="65"/>
  <c r="X63" i="60"/>
  <c r="Z59" i="71" s="1"/>
  <c r="W63" i="60"/>
  <c r="Y59" i="71" s="1"/>
  <c r="V63" i="60"/>
  <c r="W62" i="60"/>
  <c r="Y58" i="71" s="1"/>
  <c r="V62" i="60"/>
  <c r="U63" i="60"/>
  <c r="T63" i="60"/>
  <c r="U62" i="60"/>
  <c r="T62" i="60"/>
  <c r="AM106" i="65" l="1"/>
  <c r="AC106" i="65"/>
  <c r="AD107" i="65"/>
  <c r="AC107" i="65"/>
  <c r="AM105" i="65"/>
  <c r="AM107" i="65"/>
  <c r="W59" i="71"/>
  <c r="BV59" i="71" s="1"/>
  <c r="BX59" i="71" s="1"/>
  <c r="BY59" i="71" s="1"/>
  <c r="Z47" i="65"/>
  <c r="AB47" i="65" s="1"/>
  <c r="AE47" i="65" s="1"/>
  <c r="AA47" i="65"/>
  <c r="X59" i="71"/>
  <c r="AG47" i="65"/>
  <c r="V58" i="71"/>
  <c r="Y46" i="65"/>
  <c r="AH46" i="65"/>
  <c r="X46" i="65"/>
  <c r="BU62" i="71"/>
  <c r="BW62" i="71" s="1"/>
  <c r="AC105" i="65"/>
  <c r="BX61" i="71"/>
  <c r="BY61" i="71" s="1"/>
  <c r="BU63" i="71"/>
  <c r="BW63" i="71" s="1"/>
  <c r="AB61" i="71"/>
  <c r="AF65" i="60"/>
  <c r="V59" i="71"/>
  <c r="BU59" i="71" s="1"/>
  <c r="BW59" i="71" s="1"/>
  <c r="Y47" i="65"/>
  <c r="AH47" i="65"/>
  <c r="X47" i="65"/>
  <c r="X58" i="71"/>
  <c r="AG46" i="65"/>
  <c r="AB63" i="71"/>
  <c r="AF67" i="60"/>
  <c r="W58" i="71"/>
  <c r="BV58" i="71" s="1"/>
  <c r="AA46" i="65"/>
  <c r="Z46" i="65"/>
  <c r="AB46" i="65" s="1"/>
  <c r="AE46" i="65" s="1"/>
  <c r="BU61" i="71"/>
  <c r="X62" i="60"/>
  <c r="Z58" i="71" s="1"/>
  <c r="AB62" i="71"/>
  <c r="AF66" i="60"/>
  <c r="AB67" i="60"/>
  <c r="AI67" i="60"/>
  <c r="AI66" i="60"/>
  <c r="AB66" i="60"/>
  <c r="AL107" i="65"/>
  <c r="AN107" i="65"/>
  <c r="AL106" i="65"/>
  <c r="AN106" i="65"/>
  <c r="AL105" i="65"/>
  <c r="AN105" i="65"/>
  <c r="AJ46" i="65"/>
  <c r="AI46" i="65"/>
  <c r="AJ47" i="65"/>
  <c r="AI47" i="65"/>
  <c r="F16" i="50"/>
  <c r="E16" i="50"/>
  <c r="D17" i="50"/>
  <c r="B106" i="65" s="1"/>
  <c r="D18" i="50"/>
  <c r="B107" i="65" s="1"/>
  <c r="D19" i="50"/>
  <c r="B108" i="65" s="1"/>
  <c r="D20" i="50"/>
  <c r="B109" i="65" s="1"/>
  <c r="D21" i="50"/>
  <c r="B110" i="65" s="1"/>
  <c r="D22" i="50"/>
  <c r="B111" i="65" s="1"/>
  <c r="D23" i="50"/>
  <c r="B112" i="65" s="1"/>
  <c r="D24" i="50"/>
  <c r="B113" i="65" s="1"/>
  <c r="D25" i="50"/>
  <c r="B114" i="65" s="1"/>
  <c r="D16" i="50"/>
  <c r="B105" i="65" s="1"/>
  <c r="B16" i="50"/>
  <c r="C16" i="50"/>
  <c r="W74" i="60"/>
  <c r="Y70" i="71" s="1"/>
  <c r="V74" i="60"/>
  <c r="T74" i="60"/>
  <c r="S74" i="60"/>
  <c r="U70" i="71" s="1"/>
  <c r="R74" i="60"/>
  <c r="T70" i="71" s="1"/>
  <c r="P74" i="60"/>
  <c r="R70" i="71" s="1"/>
  <c r="I25" i="50"/>
  <c r="E63" i="67" s="1"/>
  <c r="D114" i="65" s="1"/>
  <c r="W73" i="60"/>
  <c r="Y69" i="71" s="1"/>
  <c r="V73" i="60"/>
  <c r="T73" i="60"/>
  <c r="S73" i="60"/>
  <c r="U69" i="71" s="1"/>
  <c r="R73" i="60"/>
  <c r="T69" i="71" s="1"/>
  <c r="P73" i="60"/>
  <c r="R69" i="71" s="1"/>
  <c r="I24" i="50"/>
  <c r="E62" i="67" s="1"/>
  <c r="D113" i="65" s="1"/>
  <c r="W72" i="60"/>
  <c r="Y68" i="71" s="1"/>
  <c r="V72" i="60"/>
  <c r="T72" i="60"/>
  <c r="S72" i="60"/>
  <c r="U68" i="71" s="1"/>
  <c r="R72" i="60"/>
  <c r="T68" i="71" s="1"/>
  <c r="P72" i="60"/>
  <c r="R68" i="71" s="1"/>
  <c r="I23" i="50"/>
  <c r="E61" i="67" s="1"/>
  <c r="D112" i="65" s="1"/>
  <c r="W71" i="60"/>
  <c r="Y67" i="71" s="1"/>
  <c r="V71" i="60"/>
  <c r="T71" i="60"/>
  <c r="S71" i="60"/>
  <c r="U67" i="71" s="1"/>
  <c r="R71" i="60"/>
  <c r="T67" i="71" s="1"/>
  <c r="P71" i="60"/>
  <c r="R67" i="71" s="1"/>
  <c r="I22" i="50"/>
  <c r="E60" i="67" s="1"/>
  <c r="D111" i="65" s="1"/>
  <c r="W70" i="60"/>
  <c r="Y66" i="71" s="1"/>
  <c r="V70" i="60"/>
  <c r="T70" i="60"/>
  <c r="S70" i="60"/>
  <c r="U66" i="71" s="1"/>
  <c r="R70" i="60"/>
  <c r="T66" i="71" s="1"/>
  <c r="P70" i="60"/>
  <c r="R66" i="71" s="1"/>
  <c r="I21" i="50"/>
  <c r="E59" i="67" s="1"/>
  <c r="D110" i="65" s="1"/>
  <c r="W69" i="60"/>
  <c r="Y65" i="71" s="1"/>
  <c r="V69" i="60"/>
  <c r="T69" i="60"/>
  <c r="S69" i="60"/>
  <c r="U65" i="71" s="1"/>
  <c r="R69" i="60"/>
  <c r="T65" i="71" s="1"/>
  <c r="P69" i="60"/>
  <c r="R65" i="71" s="1"/>
  <c r="I20" i="50"/>
  <c r="E58" i="67" s="1"/>
  <c r="D109" i="65" s="1"/>
  <c r="W68" i="60"/>
  <c r="Y64" i="71" s="1"/>
  <c r="T68" i="60"/>
  <c r="S68" i="60"/>
  <c r="U64" i="71" s="1"/>
  <c r="R68" i="60"/>
  <c r="T64" i="71" s="1"/>
  <c r="P68" i="60"/>
  <c r="R64" i="71" s="1"/>
  <c r="I19" i="50"/>
  <c r="E57" i="67" s="1"/>
  <c r="D108" i="65" s="1"/>
  <c r="S67" i="60"/>
  <c r="U63" i="71" s="1"/>
  <c r="R67" i="60"/>
  <c r="T63" i="71" s="1"/>
  <c r="Q67" i="60"/>
  <c r="S63" i="71" s="1"/>
  <c r="P67" i="60"/>
  <c r="R63" i="71" s="1"/>
  <c r="I18" i="50"/>
  <c r="E56" i="67" s="1"/>
  <c r="D107" i="65" s="1"/>
  <c r="S66" i="60"/>
  <c r="U62" i="71" s="1"/>
  <c r="R66" i="60"/>
  <c r="T62" i="71" s="1"/>
  <c r="Q66" i="60"/>
  <c r="S62" i="71" s="1"/>
  <c r="P66" i="60"/>
  <c r="R62" i="71" s="1"/>
  <c r="I17" i="50"/>
  <c r="E55" i="67" s="1"/>
  <c r="D106" i="65" s="1"/>
  <c r="S65" i="60"/>
  <c r="U61" i="71" s="1"/>
  <c r="R65" i="60"/>
  <c r="T61" i="71" s="1"/>
  <c r="Q65" i="60"/>
  <c r="S61" i="71" s="1"/>
  <c r="P65" i="60"/>
  <c r="R61" i="71" s="1"/>
  <c r="AM47" i="65" l="1"/>
  <c r="BU58" i="71"/>
  <c r="AM46" i="65"/>
  <c r="V69" i="71"/>
  <c r="AH113" i="65"/>
  <c r="X113" i="65"/>
  <c r="Y113" i="65"/>
  <c r="BW58" i="71"/>
  <c r="Q68" i="60"/>
  <c r="S64" i="71" s="1"/>
  <c r="Q72" i="60"/>
  <c r="S68" i="71" s="1"/>
  <c r="AK48" i="65"/>
  <c r="AN48" i="65" s="1"/>
  <c r="AA60" i="71"/>
  <c r="G30" i="72" s="1"/>
  <c r="Q71" i="60"/>
  <c r="S67" i="71" s="1"/>
  <c r="BX58" i="71"/>
  <c r="BY58" i="71" s="1"/>
  <c r="X67" i="71"/>
  <c r="AG111" i="65"/>
  <c r="V65" i="71"/>
  <c r="AH109" i="65"/>
  <c r="Y109" i="65"/>
  <c r="X109" i="65"/>
  <c r="X65" i="71"/>
  <c r="AG109" i="65"/>
  <c r="V64" i="71"/>
  <c r="BU64" i="71" s="1"/>
  <c r="AH108" i="65"/>
  <c r="Y108" i="65"/>
  <c r="X108" i="65"/>
  <c r="X68" i="71"/>
  <c r="AG112" i="65"/>
  <c r="Q70" i="60"/>
  <c r="S66" i="71" s="1"/>
  <c r="Q69" i="60"/>
  <c r="S65" i="71" s="1"/>
  <c r="V66" i="71"/>
  <c r="BU66" i="71" s="1"/>
  <c r="AH110" i="65"/>
  <c r="X110" i="65"/>
  <c r="Y110" i="65"/>
  <c r="Q73" i="60"/>
  <c r="S69" i="71" s="1"/>
  <c r="V70" i="71"/>
  <c r="AH114" i="65"/>
  <c r="X114" i="65"/>
  <c r="AC114" i="65" s="1"/>
  <c r="Y114" i="65"/>
  <c r="AD114" i="65" s="1"/>
  <c r="AC47" i="65"/>
  <c r="AC46" i="65"/>
  <c r="BW61" i="71"/>
  <c r="X69" i="71"/>
  <c r="BU69" i="71" s="1"/>
  <c r="AG113" i="65"/>
  <c r="V67" i="71"/>
  <c r="BU67" i="71" s="1"/>
  <c r="AH111" i="65"/>
  <c r="Y111" i="65"/>
  <c r="X111" i="65"/>
  <c r="Q74" i="60"/>
  <c r="S70" i="71" s="1"/>
  <c r="V68" i="71"/>
  <c r="AH112" i="65"/>
  <c r="Y112" i="65"/>
  <c r="X112" i="65"/>
  <c r="X66" i="71"/>
  <c r="AG110" i="65"/>
  <c r="X70" i="71"/>
  <c r="AG114" i="65"/>
  <c r="AD47" i="65"/>
  <c r="AD46" i="65"/>
  <c r="AI113" i="65"/>
  <c r="AI114" i="65"/>
  <c r="AI112" i="65"/>
  <c r="AI111" i="65"/>
  <c r="AI110" i="65"/>
  <c r="AI109" i="65"/>
  <c r="AI108" i="65"/>
  <c r="AN47" i="65"/>
  <c r="AL47" i="65"/>
  <c r="AN46" i="65"/>
  <c r="AL46" i="65"/>
  <c r="U71" i="60"/>
  <c r="U70" i="60"/>
  <c r="U72" i="60"/>
  <c r="U73" i="60"/>
  <c r="U74" i="60"/>
  <c r="AK109" i="65"/>
  <c r="U69" i="60"/>
  <c r="AK108" i="65"/>
  <c r="U68" i="60"/>
  <c r="X72" i="60"/>
  <c r="Z68" i="71" s="1"/>
  <c r="X74" i="60"/>
  <c r="Z70" i="71" s="1"/>
  <c r="F32" i="72" s="1"/>
  <c r="X71" i="60"/>
  <c r="Z67" i="71" s="1"/>
  <c r="X70" i="60"/>
  <c r="Z66" i="71" s="1"/>
  <c r="X69" i="60"/>
  <c r="Z65" i="71" s="1"/>
  <c r="X73" i="60"/>
  <c r="Z69" i="71" s="1"/>
  <c r="AJ110" i="65" l="1"/>
  <c r="AJ109" i="65"/>
  <c r="AM109" i="65" s="1"/>
  <c r="BU70" i="71"/>
  <c r="AM110" i="65"/>
  <c r="AJ113" i="65"/>
  <c r="AM113" i="65" s="1"/>
  <c r="AJ112" i="65"/>
  <c r="AM112" i="65" s="1"/>
  <c r="BU68" i="71"/>
  <c r="AJ111" i="65"/>
  <c r="AM111" i="65" s="1"/>
  <c r="BU65" i="71"/>
  <c r="I32" i="72"/>
  <c r="BW64" i="71"/>
  <c r="I31" i="72"/>
  <c r="AA68" i="71"/>
  <c r="AK112" i="65"/>
  <c r="AN112" i="65" s="1"/>
  <c r="AA69" i="71"/>
  <c r="AK113" i="65"/>
  <c r="AN113" i="65" s="1"/>
  <c r="W64" i="71"/>
  <c r="Z108" i="65"/>
  <c r="AB108" i="65" s="1"/>
  <c r="AE108" i="65" s="1"/>
  <c r="AA108" i="65"/>
  <c r="AD108" i="65" s="1"/>
  <c r="W66" i="71"/>
  <c r="BV66" i="71" s="1"/>
  <c r="Z110" i="65"/>
  <c r="AB110" i="65" s="1"/>
  <c r="AE110" i="65" s="1"/>
  <c r="AA110" i="65"/>
  <c r="AD110" i="65" s="1"/>
  <c r="AJ114" i="65"/>
  <c r="AM114" i="65" s="1"/>
  <c r="AA66" i="71"/>
  <c r="AK110" i="65"/>
  <c r="AN110" i="65" s="1"/>
  <c r="W67" i="71"/>
  <c r="AA111" i="65"/>
  <c r="Z111" i="65"/>
  <c r="AB111" i="65" s="1"/>
  <c r="AE111" i="65" s="1"/>
  <c r="BA26" i="50"/>
  <c r="BE26" i="50"/>
  <c r="BV67" i="71"/>
  <c r="BX67" i="71" s="1"/>
  <c r="BY67" i="71" s="1"/>
  <c r="BV64" i="71"/>
  <c r="AD111" i="65"/>
  <c r="W70" i="71"/>
  <c r="BV70" i="71" s="1"/>
  <c r="Z114" i="65"/>
  <c r="AB114" i="65" s="1"/>
  <c r="AE114" i="65" s="1"/>
  <c r="AA114" i="65"/>
  <c r="AJ108" i="65"/>
  <c r="AM108" i="65" s="1"/>
  <c r="AN49" i="65"/>
  <c r="F45" i="68" s="1"/>
  <c r="C12" i="68" s="1"/>
  <c r="BD26" i="50"/>
  <c r="AA70" i="71"/>
  <c r="G32" i="72" s="1"/>
  <c r="AK114" i="65"/>
  <c r="AA67" i="71"/>
  <c r="AK111" i="65"/>
  <c r="AN111" i="65" s="1"/>
  <c r="W68" i="71"/>
  <c r="BV68" i="71" s="1"/>
  <c r="AA112" i="65"/>
  <c r="AD112" i="65" s="1"/>
  <c r="Z112" i="65"/>
  <c r="AB112" i="65" s="1"/>
  <c r="AE112" i="65" s="1"/>
  <c r="AC108" i="65"/>
  <c r="W65" i="71"/>
  <c r="BV65" i="71" s="1"/>
  <c r="BX65" i="71" s="1"/>
  <c r="BY65" i="71" s="1"/>
  <c r="AA109" i="65"/>
  <c r="AD109" i="65" s="1"/>
  <c r="Z109" i="65"/>
  <c r="AB109" i="65" s="1"/>
  <c r="AE109" i="65" s="1"/>
  <c r="W69" i="71"/>
  <c r="BV69" i="71" s="1"/>
  <c r="Z113" i="65"/>
  <c r="AB113" i="65" s="1"/>
  <c r="AE113" i="65" s="1"/>
  <c r="AA113" i="65"/>
  <c r="AD113" i="65" s="1"/>
  <c r="AI65" i="60"/>
  <c r="AB65" i="60"/>
  <c r="AL114" i="65"/>
  <c r="AN114" i="65"/>
  <c r="AL113" i="65"/>
  <c r="AL112" i="65"/>
  <c r="AL111" i="65"/>
  <c r="AL110" i="65"/>
  <c r="AA65" i="71"/>
  <c r="AL109" i="65"/>
  <c r="AN109" i="65"/>
  <c r="AA64" i="71"/>
  <c r="AN108" i="65"/>
  <c r="AL108" i="65"/>
  <c r="AB69" i="71"/>
  <c r="AB68" i="71"/>
  <c r="AB66" i="71"/>
  <c r="AB70" i="71"/>
  <c r="AB67" i="71"/>
  <c r="AB65" i="71"/>
  <c r="AZ26" i="50"/>
  <c r="X68" i="60"/>
  <c r="Z64" i="71" s="1"/>
  <c r="F31" i="72" s="1"/>
  <c r="AB64" i="71"/>
  <c r="G50" i="61" l="1"/>
  <c r="E50" i="61"/>
  <c r="D50" i="61"/>
  <c r="F50" i="61"/>
  <c r="AM115" i="65"/>
  <c r="E52" i="68" s="1"/>
  <c r="BX66" i="71"/>
  <c r="BY66" i="71" s="1"/>
  <c r="BW66" i="71"/>
  <c r="BX68" i="71"/>
  <c r="BY68" i="71" s="1"/>
  <c r="BW68" i="71"/>
  <c r="J32" i="72"/>
  <c r="BX70" i="71"/>
  <c r="BY70" i="71" s="1"/>
  <c r="L32" i="72" s="1"/>
  <c r="BW70" i="71"/>
  <c r="BX69" i="71"/>
  <c r="BY69" i="71" s="1"/>
  <c r="BW69" i="71"/>
  <c r="AC111" i="65"/>
  <c r="BW67" i="71"/>
  <c r="H31" i="72"/>
  <c r="G31" i="72"/>
  <c r="AC110" i="65"/>
  <c r="BX64" i="71"/>
  <c r="BY64" i="71" s="1"/>
  <c r="J31" i="72"/>
  <c r="AE115" i="65"/>
  <c r="F52" i="64" s="1"/>
  <c r="G17" i="63"/>
  <c r="AD115" i="65"/>
  <c r="E52" i="64" s="1"/>
  <c r="E46" i="63"/>
  <c r="D46" i="63"/>
  <c r="G46" i="63"/>
  <c r="F46" i="63"/>
  <c r="AC109" i="65"/>
  <c r="AC112" i="65"/>
  <c r="AC113" i="65"/>
  <c r="BW65" i="71"/>
  <c r="AF73" i="60"/>
  <c r="AF74" i="60"/>
  <c r="AF72" i="60"/>
  <c r="AN115" i="65"/>
  <c r="F52" i="68" s="1"/>
  <c r="C17" i="68" s="1"/>
  <c r="AF71" i="60"/>
  <c r="AF70" i="60"/>
  <c r="AF69" i="60"/>
  <c r="AF68" i="60"/>
  <c r="D18" i="61"/>
  <c r="G18" i="61"/>
  <c r="AL115" i="65"/>
  <c r="D52" i="68" s="1"/>
  <c r="F18" i="61"/>
  <c r="E18" i="61"/>
  <c r="BG26" i="50"/>
  <c r="BC26" i="50"/>
  <c r="AB72" i="60"/>
  <c r="AI72" i="60"/>
  <c r="AI71" i="60"/>
  <c r="AB71" i="60"/>
  <c r="AB70" i="60"/>
  <c r="AI70" i="60"/>
  <c r="AI74" i="60"/>
  <c r="AB74" i="60"/>
  <c r="AB73" i="60"/>
  <c r="AI73" i="60"/>
  <c r="AB69" i="60"/>
  <c r="AI69" i="60"/>
  <c r="BB26" i="50"/>
  <c r="BF26" i="50"/>
  <c r="AI68" i="60"/>
  <c r="AB68" i="60"/>
  <c r="H50" i="61" l="1"/>
  <c r="I50" i="61" s="1"/>
  <c r="AC115" i="65"/>
  <c r="D52" i="64" s="1"/>
  <c r="K31" i="72"/>
  <c r="C17" i="64"/>
  <c r="E17" i="63"/>
  <c r="L31" i="72"/>
  <c r="BZ61" i="71"/>
  <c r="M31" i="72" s="1"/>
  <c r="D26" i="73" s="1"/>
  <c r="D17" i="63"/>
  <c r="H46" i="63"/>
  <c r="I46" i="63" s="1"/>
  <c r="F17" i="63"/>
  <c r="H18" i="61"/>
  <c r="I18" i="61" s="1"/>
  <c r="AC65" i="60"/>
  <c r="B16" i="53"/>
  <c r="W76" i="60"/>
  <c r="Y72" i="71" s="1"/>
  <c r="W75" i="60"/>
  <c r="Y71" i="71" s="1"/>
  <c r="T76" i="60"/>
  <c r="U76" i="60"/>
  <c r="U75" i="60"/>
  <c r="T75" i="60"/>
  <c r="I17" i="53"/>
  <c r="E65" i="67" s="1"/>
  <c r="D121" i="65" s="1"/>
  <c r="I16" i="53"/>
  <c r="E64" i="67" s="1"/>
  <c r="D120" i="65" s="1"/>
  <c r="H17" i="53"/>
  <c r="H16" i="53"/>
  <c r="F17" i="53"/>
  <c r="F16" i="53"/>
  <c r="E17" i="53"/>
  <c r="E16" i="53"/>
  <c r="D17" i="53"/>
  <c r="B121" i="65" s="1"/>
  <c r="D16" i="53"/>
  <c r="B120" i="65" s="1"/>
  <c r="C16" i="53"/>
  <c r="H17" i="63" l="1"/>
  <c r="I17" i="63" s="1"/>
  <c r="W71" i="71"/>
  <c r="BV71" i="71" s="1"/>
  <c r="AA120" i="65"/>
  <c r="Z120" i="65"/>
  <c r="AB120" i="65" s="1"/>
  <c r="AE120" i="65" s="1"/>
  <c r="V72" i="71"/>
  <c r="BU72" i="71" s="1"/>
  <c r="AH121" i="65"/>
  <c r="AM121" i="65" s="1"/>
  <c r="X121" i="65"/>
  <c r="Y121" i="65"/>
  <c r="W72" i="71"/>
  <c r="BV72" i="71" s="1"/>
  <c r="BX72" i="71" s="1"/>
  <c r="BY72" i="71" s="1"/>
  <c r="Z121" i="65"/>
  <c r="AB121" i="65" s="1"/>
  <c r="AE121" i="65" s="1"/>
  <c r="AA121" i="65"/>
  <c r="V71" i="71"/>
  <c r="BU71" i="71" s="1"/>
  <c r="AH120" i="65"/>
  <c r="Y120" i="65"/>
  <c r="X120" i="65"/>
  <c r="P25" i="70"/>
  <c r="D60" i="73"/>
  <c r="AI121" i="65"/>
  <c r="AI120" i="65"/>
  <c r="AJ120" i="65"/>
  <c r="S76" i="60"/>
  <c r="U72" i="71" s="1"/>
  <c r="R76" i="60"/>
  <c r="T72" i="71" s="1"/>
  <c r="Q76" i="60"/>
  <c r="S72" i="71" s="1"/>
  <c r="P76" i="60"/>
  <c r="R72" i="71" s="1"/>
  <c r="S75" i="60"/>
  <c r="U71" i="71" s="1"/>
  <c r="R75" i="60"/>
  <c r="T71" i="71" s="1"/>
  <c r="Q75" i="60"/>
  <c r="S71" i="71" s="1"/>
  <c r="P75" i="60"/>
  <c r="R71" i="71" s="1"/>
  <c r="AD120" i="65" l="1"/>
  <c r="BW71" i="71"/>
  <c r="I33" i="72"/>
  <c r="BW72" i="71"/>
  <c r="AE122" i="65"/>
  <c r="F53" i="64" s="1"/>
  <c r="AC121" i="65"/>
  <c r="AM120" i="65"/>
  <c r="D51" i="61" s="1"/>
  <c r="AC120" i="65"/>
  <c r="AD121" i="65"/>
  <c r="G47" i="63" s="1"/>
  <c r="E47" i="63"/>
  <c r="F47" i="63"/>
  <c r="AD122" i="65"/>
  <c r="E53" i="64" s="1"/>
  <c r="J33" i="72"/>
  <c r="BX71" i="71"/>
  <c r="BY71" i="71" s="1"/>
  <c r="AL121" i="65"/>
  <c r="AN121" i="65"/>
  <c r="AL120" i="65"/>
  <c r="AN120" i="65"/>
  <c r="AB76" i="60"/>
  <c r="AI76" i="60"/>
  <c r="BC18" i="53"/>
  <c r="AZ18" i="53"/>
  <c r="BD18" i="53"/>
  <c r="AF76" i="60"/>
  <c r="AF75" i="60"/>
  <c r="N17" i="44"/>
  <c r="V24" i="67" s="1"/>
  <c r="N18" i="44"/>
  <c r="V25" i="67" s="1"/>
  <c r="N16" i="44"/>
  <c r="V23" i="67" s="1"/>
  <c r="I17" i="44"/>
  <c r="E24" i="67" s="1"/>
  <c r="D47" i="65" s="1"/>
  <c r="I18" i="44"/>
  <c r="E25" i="67" s="1"/>
  <c r="D48" i="65" s="1"/>
  <c r="I16" i="44"/>
  <c r="E23" i="67" s="1"/>
  <c r="D46" i="65" s="1"/>
  <c r="H17" i="44"/>
  <c r="H18" i="44"/>
  <c r="H16" i="44"/>
  <c r="F17" i="44"/>
  <c r="F18" i="44"/>
  <c r="F16" i="44"/>
  <c r="E17" i="44"/>
  <c r="E18" i="44"/>
  <c r="E16" i="44"/>
  <c r="D18" i="44"/>
  <c r="B48" i="65" s="1"/>
  <c r="D17" i="44"/>
  <c r="B47" i="65" s="1"/>
  <c r="D16" i="44"/>
  <c r="B46" i="65" s="1"/>
  <c r="C16" i="44"/>
  <c r="B16" i="44"/>
  <c r="W64" i="60"/>
  <c r="V64" i="60"/>
  <c r="U64" i="60"/>
  <c r="S64" i="60"/>
  <c r="U60" i="71" s="1"/>
  <c r="R64" i="60"/>
  <c r="T60" i="71" s="1"/>
  <c r="Q64" i="60"/>
  <c r="S60" i="71" s="1"/>
  <c r="P64" i="60"/>
  <c r="R60" i="71" s="1"/>
  <c r="S63" i="60"/>
  <c r="U59" i="71" s="1"/>
  <c r="R63" i="60"/>
  <c r="T59" i="71" s="1"/>
  <c r="P63" i="60"/>
  <c r="R59" i="71" s="1"/>
  <c r="S62" i="60"/>
  <c r="U58" i="71" s="1"/>
  <c r="R62" i="60"/>
  <c r="T58" i="71" s="1"/>
  <c r="Q62" i="60"/>
  <c r="S58" i="71" s="1"/>
  <c r="P62" i="60"/>
  <c r="R58" i="71" s="1"/>
  <c r="G51" i="61" l="1"/>
  <c r="AM122" i="65"/>
  <c r="E53" i="68" s="1"/>
  <c r="E51" i="61"/>
  <c r="F51" i="61"/>
  <c r="D47" i="63"/>
  <c r="H47" i="63" s="1"/>
  <c r="I47" i="63" s="1"/>
  <c r="D18" i="63"/>
  <c r="AC122" i="65"/>
  <c r="D53" i="64" s="1"/>
  <c r="E18" i="63"/>
  <c r="G18" i="63"/>
  <c r="F18" i="63"/>
  <c r="C18" i="64"/>
  <c r="F32" i="64"/>
  <c r="F58" i="64"/>
  <c r="W60" i="71"/>
  <c r="BV60" i="71" s="1"/>
  <c r="AJ48" i="65"/>
  <c r="Z48" i="65"/>
  <c r="AB48" i="65" s="1"/>
  <c r="AE48" i="65" s="1"/>
  <c r="AE49" i="65" s="1"/>
  <c r="F45" i="64" s="1"/>
  <c r="C12" i="64" s="1"/>
  <c r="AA48" i="65"/>
  <c r="BZ71" i="71"/>
  <c r="M33" i="72" s="1"/>
  <c r="D27" i="73" s="1"/>
  <c r="L33" i="72"/>
  <c r="E58" i="64"/>
  <c r="E32" i="64"/>
  <c r="AI48" i="65"/>
  <c r="Y60" i="71"/>
  <c r="X60" i="71"/>
  <c r="AG48" i="65"/>
  <c r="AL48" i="65" s="1"/>
  <c r="K33" i="72"/>
  <c r="AN122" i="65"/>
  <c r="F53" i="68" s="1"/>
  <c r="C18" i="68" s="1"/>
  <c r="E19" i="61"/>
  <c r="AL122" i="65"/>
  <c r="D53" i="68" s="1"/>
  <c r="G19" i="61"/>
  <c r="D19" i="61"/>
  <c r="F19" i="61"/>
  <c r="E58" i="68"/>
  <c r="E32" i="68"/>
  <c r="H51" i="61"/>
  <c r="I51" i="61" s="1"/>
  <c r="AB75" i="60"/>
  <c r="AC75" i="60" s="1"/>
  <c r="AI75" i="60"/>
  <c r="Q63" i="60"/>
  <c r="S59" i="71" s="1"/>
  <c r="BE18" i="53"/>
  <c r="BA18" i="53"/>
  <c r="BG18" i="53"/>
  <c r="BF18" i="53"/>
  <c r="BB18" i="53"/>
  <c r="F58" i="68" l="1"/>
  <c r="BX60" i="71"/>
  <c r="BY60" i="71" s="1"/>
  <c r="J30" i="72"/>
  <c r="D32" i="64"/>
  <c r="D58" i="64"/>
  <c r="T64" i="60"/>
  <c r="AL49" i="65"/>
  <c r="D45" i="68" s="1"/>
  <c r="F13" i="61"/>
  <c r="E13" i="61"/>
  <c r="G13" i="61"/>
  <c r="D13" i="61"/>
  <c r="D61" i="73"/>
  <c r="P26" i="70"/>
  <c r="H18" i="63"/>
  <c r="I18" i="63" s="1"/>
  <c r="F32" i="68"/>
  <c r="H19" i="61"/>
  <c r="I19" i="61" s="1"/>
  <c r="D32" i="68"/>
  <c r="D58" i="68"/>
  <c r="V60" i="71" l="1"/>
  <c r="BU60" i="71" s="1"/>
  <c r="AH48" i="65"/>
  <c r="AM48" i="65" s="1"/>
  <c r="X48" i="65"/>
  <c r="AC48" i="65" s="1"/>
  <c r="Y48" i="65"/>
  <c r="AD48" i="65" s="1"/>
  <c r="H13" i="61"/>
  <c r="I13" i="61" s="1"/>
  <c r="AF63" i="60"/>
  <c r="AB59" i="71"/>
  <c r="X64" i="60"/>
  <c r="Z60" i="71" s="1"/>
  <c r="F30" i="72" s="1"/>
  <c r="L30" i="72"/>
  <c r="BZ58" i="71"/>
  <c r="M30" i="72" s="1"/>
  <c r="D25" i="73" s="1"/>
  <c r="AB64" i="60"/>
  <c r="AI64" i="60"/>
  <c r="AB63" i="60"/>
  <c r="AI63" i="60"/>
  <c r="BE19" i="44"/>
  <c r="AB60" i="71" l="1"/>
  <c r="AF64" i="60"/>
  <c r="D41" i="63"/>
  <c r="AD49" i="65"/>
  <c r="E45" i="64" s="1"/>
  <c r="F41" i="63"/>
  <c r="G41" i="63"/>
  <c r="E41" i="63"/>
  <c r="D12" i="63"/>
  <c r="E12" i="63"/>
  <c r="AC49" i="65"/>
  <c r="D45" i="64" s="1"/>
  <c r="F12" i="63"/>
  <c r="G12" i="63"/>
  <c r="E45" i="61"/>
  <c r="D45" i="61"/>
  <c r="AM49" i="65"/>
  <c r="E45" i="68" s="1"/>
  <c r="F45" i="61"/>
  <c r="G45" i="61"/>
  <c r="D59" i="73"/>
  <c r="P24" i="70"/>
  <c r="BW60" i="71"/>
  <c r="K30" i="72" s="1"/>
  <c r="I30" i="72"/>
  <c r="W32" i="60"/>
  <c r="Y28" i="71" s="1"/>
  <c r="V32" i="60"/>
  <c r="U32" i="60"/>
  <c r="T32" i="60"/>
  <c r="W30" i="60"/>
  <c r="Y26" i="71" s="1"/>
  <c r="V30" i="60"/>
  <c r="W29" i="60"/>
  <c r="Y25" i="71" s="1"/>
  <c r="V29" i="60"/>
  <c r="W28" i="60"/>
  <c r="Y24" i="71" s="1"/>
  <c r="V28" i="60"/>
  <c r="U30" i="60"/>
  <c r="T30" i="60"/>
  <c r="U29" i="60"/>
  <c r="T29" i="60"/>
  <c r="U28" i="60"/>
  <c r="T28" i="60"/>
  <c r="V51" i="67"/>
  <c r="V52" i="67"/>
  <c r="V53" i="67"/>
  <c r="V44" i="67"/>
  <c r="V45" i="67"/>
  <c r="V46" i="67"/>
  <c r="V47" i="67"/>
  <c r="V48" i="67"/>
  <c r="V49" i="67"/>
  <c r="V50" i="67"/>
  <c r="V43" i="67"/>
  <c r="I17" i="49"/>
  <c r="E44" i="67" s="1"/>
  <c r="D90" i="65" s="1"/>
  <c r="I18" i="49"/>
  <c r="E45" i="67" s="1"/>
  <c r="D91" i="65" s="1"/>
  <c r="I19" i="49"/>
  <c r="E46" i="67" s="1"/>
  <c r="D92" i="65" s="1"/>
  <c r="I20" i="49"/>
  <c r="E47" i="67" s="1"/>
  <c r="D93" i="65" s="1"/>
  <c r="I21" i="49"/>
  <c r="E48" i="67" s="1"/>
  <c r="D94" i="65" s="1"/>
  <c r="I22" i="49"/>
  <c r="E49" i="67" s="1"/>
  <c r="D95" i="65" s="1"/>
  <c r="I23" i="49"/>
  <c r="E50" i="67" s="1"/>
  <c r="D96" i="65" s="1"/>
  <c r="I24" i="49"/>
  <c r="E51" i="67" s="1"/>
  <c r="D97" i="65" s="1"/>
  <c r="I25" i="49"/>
  <c r="E52" i="67" s="1"/>
  <c r="D98" i="65" s="1"/>
  <c r="I26" i="49"/>
  <c r="E53" i="67" s="1"/>
  <c r="D99" i="65" s="1"/>
  <c r="I16" i="49"/>
  <c r="E43" i="67" s="1"/>
  <c r="D89" i="65" s="1"/>
  <c r="H21" i="49"/>
  <c r="F21" i="49"/>
  <c r="E21" i="49"/>
  <c r="H26" i="49"/>
  <c r="F26" i="49"/>
  <c r="E26" i="49"/>
  <c r="H25" i="49"/>
  <c r="F25" i="49"/>
  <c r="E25" i="49"/>
  <c r="H24" i="49"/>
  <c r="F24" i="49"/>
  <c r="E24" i="49"/>
  <c r="H23" i="49"/>
  <c r="F23" i="49"/>
  <c r="E23" i="49"/>
  <c r="H22" i="49"/>
  <c r="F22" i="49"/>
  <c r="E22" i="49"/>
  <c r="E20" i="49"/>
  <c r="F20" i="49"/>
  <c r="H20" i="49"/>
  <c r="E19" i="49"/>
  <c r="F19" i="49"/>
  <c r="H19" i="49"/>
  <c r="E17" i="49"/>
  <c r="F17" i="49"/>
  <c r="H17" i="49"/>
  <c r="E18" i="49"/>
  <c r="F18" i="49"/>
  <c r="H18" i="49"/>
  <c r="H16" i="49"/>
  <c r="F16" i="49"/>
  <c r="E16" i="49"/>
  <c r="C24" i="49"/>
  <c r="D24" i="49"/>
  <c r="B97" i="65" s="1"/>
  <c r="D25" i="49"/>
  <c r="B98" i="65" s="1"/>
  <c r="D26" i="49"/>
  <c r="B99" i="65" s="1"/>
  <c r="D22" i="49"/>
  <c r="B95" i="65" s="1"/>
  <c r="D23" i="49"/>
  <c r="B96" i="65" s="1"/>
  <c r="D21" i="49"/>
  <c r="B94" i="65" s="1"/>
  <c r="D20" i="49"/>
  <c r="B93" i="65" s="1"/>
  <c r="D19" i="49"/>
  <c r="B92" i="65" s="1"/>
  <c r="D17" i="49"/>
  <c r="B90" i="65" s="1"/>
  <c r="D18" i="49"/>
  <c r="B91" i="65" s="1"/>
  <c r="D16" i="49"/>
  <c r="B89" i="65" s="1"/>
  <c r="C20" i="49"/>
  <c r="C16" i="49"/>
  <c r="B16" i="49"/>
  <c r="W37" i="60"/>
  <c r="Y33" i="71" s="1"/>
  <c r="V37" i="60"/>
  <c r="T37" i="60"/>
  <c r="S37" i="60"/>
  <c r="U33" i="71" s="1"/>
  <c r="R37" i="60"/>
  <c r="T33" i="71" s="1"/>
  <c r="P37" i="60"/>
  <c r="R33" i="71" s="1"/>
  <c r="W36" i="60"/>
  <c r="Y32" i="71" s="1"/>
  <c r="V36" i="60"/>
  <c r="T36" i="60"/>
  <c r="S36" i="60"/>
  <c r="U32" i="71" s="1"/>
  <c r="R36" i="60"/>
  <c r="T32" i="71" s="1"/>
  <c r="P36" i="60"/>
  <c r="R32" i="71" s="1"/>
  <c r="W35" i="60"/>
  <c r="Y31" i="71" s="1"/>
  <c r="V35" i="60"/>
  <c r="T35" i="60"/>
  <c r="S35" i="60"/>
  <c r="U31" i="71" s="1"/>
  <c r="R35" i="60"/>
  <c r="T31" i="71" s="1"/>
  <c r="P35" i="60"/>
  <c r="R31" i="71" s="1"/>
  <c r="W34" i="60"/>
  <c r="Y30" i="71" s="1"/>
  <c r="V34" i="60"/>
  <c r="T34" i="60"/>
  <c r="S34" i="60"/>
  <c r="U30" i="71" s="1"/>
  <c r="R34" i="60"/>
  <c r="T30" i="71" s="1"/>
  <c r="P34" i="60"/>
  <c r="R30" i="71" s="1"/>
  <c r="W33" i="60"/>
  <c r="Y29" i="71" s="1"/>
  <c r="V33" i="60"/>
  <c r="T33" i="60"/>
  <c r="S33" i="60"/>
  <c r="U29" i="71" s="1"/>
  <c r="R33" i="60"/>
  <c r="T29" i="71" s="1"/>
  <c r="P33" i="60"/>
  <c r="R29" i="71" s="1"/>
  <c r="S32" i="60"/>
  <c r="U28" i="71" s="1"/>
  <c r="R32" i="60"/>
  <c r="T28" i="71" s="1"/>
  <c r="Q32" i="60"/>
  <c r="S28" i="71" s="1"/>
  <c r="P32" i="60"/>
  <c r="R28" i="71" s="1"/>
  <c r="W31" i="60"/>
  <c r="Y27" i="71" s="1"/>
  <c r="V31" i="60"/>
  <c r="T31" i="60"/>
  <c r="S31" i="60"/>
  <c r="U27" i="71" s="1"/>
  <c r="R31" i="60"/>
  <c r="T27" i="71" s="1"/>
  <c r="P31" i="60"/>
  <c r="R27" i="71" s="1"/>
  <c r="S30" i="60"/>
  <c r="U26" i="71" s="1"/>
  <c r="R30" i="60"/>
  <c r="T26" i="71" s="1"/>
  <c r="Q30" i="60"/>
  <c r="S26" i="71" s="1"/>
  <c r="P30" i="60"/>
  <c r="R26" i="71" s="1"/>
  <c r="S29" i="60"/>
  <c r="U25" i="71" s="1"/>
  <c r="R29" i="60"/>
  <c r="T25" i="71" s="1"/>
  <c r="Q29" i="60"/>
  <c r="S25" i="71" s="1"/>
  <c r="P29" i="60"/>
  <c r="R25" i="71" s="1"/>
  <c r="S28" i="60"/>
  <c r="U24" i="71" s="1"/>
  <c r="R28" i="60"/>
  <c r="T24" i="71" s="1"/>
  <c r="Q28" i="60"/>
  <c r="S24" i="71" s="1"/>
  <c r="P28" i="60"/>
  <c r="R24" i="71" s="1"/>
  <c r="W27" i="60"/>
  <c r="Y23" i="71" s="1"/>
  <c r="V27" i="60"/>
  <c r="T27" i="60"/>
  <c r="S27" i="60"/>
  <c r="U23" i="71" s="1"/>
  <c r="R27" i="60"/>
  <c r="T23" i="71" s="1"/>
  <c r="P27" i="60"/>
  <c r="R23" i="71" s="1"/>
  <c r="X27" i="71" l="1"/>
  <c r="AG93" i="65"/>
  <c r="V23" i="71"/>
  <c r="X89" i="65"/>
  <c r="Y89" i="65"/>
  <c r="V24" i="71"/>
  <c r="BU24" i="71" s="1"/>
  <c r="AH90" i="65"/>
  <c r="Y90" i="65"/>
  <c r="X90" i="65"/>
  <c r="X28" i="60"/>
  <c r="Z24" i="71" s="1"/>
  <c r="V30" i="71"/>
  <c r="BU30" i="71" s="1"/>
  <c r="Y96" i="65"/>
  <c r="X96" i="65"/>
  <c r="Q31" i="60"/>
  <c r="S27" i="71" s="1"/>
  <c r="AB29" i="71"/>
  <c r="Q33" i="60"/>
  <c r="S29" i="71" s="1"/>
  <c r="Q36" i="60"/>
  <c r="S32" i="71" s="1"/>
  <c r="X33" i="71"/>
  <c r="AG99" i="65"/>
  <c r="W24" i="71"/>
  <c r="BV24" i="71" s="1"/>
  <c r="BX24" i="71" s="1"/>
  <c r="BY24" i="71" s="1"/>
  <c r="Z90" i="65"/>
  <c r="AB90" i="65" s="1"/>
  <c r="AE90" i="65" s="1"/>
  <c r="AA90" i="65"/>
  <c r="X29" i="60"/>
  <c r="Z25" i="71" s="1"/>
  <c r="X24" i="71"/>
  <c r="AG90" i="65"/>
  <c r="V31" i="71"/>
  <c r="Y97" i="65"/>
  <c r="X97" i="65"/>
  <c r="Q34" i="60"/>
  <c r="S30" i="71" s="1"/>
  <c r="X30" i="71"/>
  <c r="AG96" i="65"/>
  <c r="AL96" i="65" s="1"/>
  <c r="V25" i="71"/>
  <c r="AH91" i="65"/>
  <c r="Y91" i="65"/>
  <c r="X91" i="65"/>
  <c r="X30" i="60"/>
  <c r="Z26" i="71" s="1"/>
  <c r="H41" i="63"/>
  <c r="I41" i="63" s="1"/>
  <c r="X29" i="71"/>
  <c r="AG95" i="65"/>
  <c r="AL95" i="65" s="1"/>
  <c r="X28" i="71"/>
  <c r="AG94" i="65"/>
  <c r="Q37" i="60"/>
  <c r="S33" i="71" s="1"/>
  <c r="X23" i="71"/>
  <c r="BU23" i="71" s="1"/>
  <c r="AG89" i="65"/>
  <c r="X31" i="71"/>
  <c r="AG97" i="65"/>
  <c r="X26" i="71"/>
  <c r="AG92" i="65"/>
  <c r="V33" i="71"/>
  <c r="Y99" i="65"/>
  <c r="X99" i="65"/>
  <c r="W25" i="71"/>
  <c r="BV25" i="71" s="1"/>
  <c r="BX25" i="71" s="1"/>
  <c r="BY25" i="71" s="1"/>
  <c r="AA91" i="65"/>
  <c r="Z91" i="65"/>
  <c r="AB91" i="65" s="1"/>
  <c r="AE91" i="65" s="1"/>
  <c r="X32" i="60"/>
  <c r="Z28" i="71" s="1"/>
  <c r="F16" i="72" s="1"/>
  <c r="H45" i="61"/>
  <c r="I45" i="61" s="1"/>
  <c r="Q27" i="60"/>
  <c r="S23" i="71" s="1"/>
  <c r="Q35" i="60"/>
  <c r="S31" i="71" s="1"/>
  <c r="X32" i="71"/>
  <c r="AG98" i="65"/>
  <c r="W28" i="71"/>
  <c r="BV28" i="71" s="1"/>
  <c r="Z94" i="65"/>
  <c r="AB94" i="65" s="1"/>
  <c r="AE94" i="65" s="1"/>
  <c r="AA94" i="65"/>
  <c r="X25" i="71"/>
  <c r="AG91" i="65"/>
  <c r="H12" i="63"/>
  <c r="I12" i="63" s="1"/>
  <c r="V27" i="71"/>
  <c r="BU27" i="71" s="1"/>
  <c r="Y93" i="65"/>
  <c r="X93" i="65"/>
  <c r="V29" i="71"/>
  <c r="X95" i="65"/>
  <c r="AC95" i="65" s="1"/>
  <c r="Y95" i="65"/>
  <c r="BU31" i="71"/>
  <c r="V32" i="71"/>
  <c r="Y98" i="65"/>
  <c r="AD98" i="65" s="1"/>
  <c r="X98" i="65"/>
  <c r="AC98" i="65" s="1"/>
  <c r="V26" i="71"/>
  <c r="AH92" i="65"/>
  <c r="AM92" i="65" s="1"/>
  <c r="Y92" i="65"/>
  <c r="X92" i="65"/>
  <c r="V28" i="71"/>
  <c r="AH94" i="65"/>
  <c r="X94" i="65"/>
  <c r="Y94" i="65"/>
  <c r="W26" i="71"/>
  <c r="BV26" i="71" s="1"/>
  <c r="AA92" i="65"/>
  <c r="Z92" i="65"/>
  <c r="AI99" i="65"/>
  <c r="AH99" i="65"/>
  <c r="AH98" i="65"/>
  <c r="AI98" i="65"/>
  <c r="AI97" i="65"/>
  <c r="AH97" i="65"/>
  <c r="AH96" i="65"/>
  <c r="AI96" i="65"/>
  <c r="AJ95" i="65"/>
  <c r="AI95" i="65"/>
  <c r="AH95" i="65"/>
  <c r="AJ94" i="65"/>
  <c r="AI94" i="65"/>
  <c r="AI93" i="65"/>
  <c r="AH93" i="65"/>
  <c r="AI92" i="65"/>
  <c r="AI91" i="65"/>
  <c r="AJ91" i="65"/>
  <c r="AI90" i="65"/>
  <c r="AJ90" i="65"/>
  <c r="AM90" i="65" s="1"/>
  <c r="AH89" i="65"/>
  <c r="AJ89" i="65"/>
  <c r="AI89" i="65"/>
  <c r="U37" i="60"/>
  <c r="U36" i="60"/>
  <c r="U35" i="60"/>
  <c r="U34" i="60"/>
  <c r="U33" i="60"/>
  <c r="U31" i="60"/>
  <c r="U27" i="60"/>
  <c r="X35" i="60"/>
  <c r="Z31" i="71" s="1"/>
  <c r="X31" i="60"/>
  <c r="Z27" i="71" s="1"/>
  <c r="X34" i="60"/>
  <c r="Z30" i="71" s="1"/>
  <c r="X36" i="60"/>
  <c r="Z32" i="71" s="1"/>
  <c r="X27" i="60"/>
  <c r="Z23" i="71" s="1"/>
  <c r="F13" i="72" s="1"/>
  <c r="X37" i="60"/>
  <c r="Z33" i="71" s="1"/>
  <c r="AM95" i="65" l="1"/>
  <c r="AD92" i="65"/>
  <c r="F17" i="72"/>
  <c r="AC90" i="65"/>
  <c r="AM91" i="65"/>
  <c r="BU33" i="71"/>
  <c r="BU32" i="71"/>
  <c r="BU29" i="71"/>
  <c r="BU28" i="71"/>
  <c r="I16" i="72" s="1"/>
  <c r="AM94" i="65"/>
  <c r="AJ99" i="65"/>
  <c r="AM99" i="65" s="1"/>
  <c r="I13" i="72"/>
  <c r="BW24" i="71"/>
  <c r="AD91" i="65"/>
  <c r="AD94" i="65"/>
  <c r="W23" i="71"/>
  <c r="BV23" i="71" s="1"/>
  <c r="BW23" i="71" s="1"/>
  <c r="AA89" i="65"/>
  <c r="AD89" i="65" s="1"/>
  <c r="Z89" i="65"/>
  <c r="AB89" i="65" s="1"/>
  <c r="AE89" i="65" s="1"/>
  <c r="AA31" i="71"/>
  <c r="AK97" i="65"/>
  <c r="AZ97" i="65" s="1"/>
  <c r="W29" i="71"/>
  <c r="BV29" i="71" s="1"/>
  <c r="BX29" i="71" s="1"/>
  <c r="BY29" i="71" s="1"/>
  <c r="AA95" i="65"/>
  <c r="AD95" i="65" s="1"/>
  <c r="Z95" i="65"/>
  <c r="AB95" i="65" s="1"/>
  <c r="AE95" i="65" s="1"/>
  <c r="BU26" i="71"/>
  <c r="BW26" i="71" s="1"/>
  <c r="F14" i="72"/>
  <c r="I17" i="72"/>
  <c r="I15" i="72"/>
  <c r="AA30" i="71"/>
  <c r="AK96" i="65"/>
  <c r="AZ96" i="65" s="1"/>
  <c r="AB28" i="71"/>
  <c r="AF32" i="60"/>
  <c r="J16" i="72"/>
  <c r="BX28" i="71"/>
  <c r="BY28" i="71" s="1"/>
  <c r="L16" i="72" s="1"/>
  <c r="AD90" i="65"/>
  <c r="AC91" i="65"/>
  <c r="AJ97" i="65"/>
  <c r="AM97" i="65" s="1"/>
  <c r="BU25" i="71"/>
  <c r="BW25" i="71" s="1"/>
  <c r="AB24" i="71"/>
  <c r="AF28" i="60"/>
  <c r="AB25" i="71"/>
  <c r="AF29" i="60"/>
  <c r="AC94" i="65"/>
  <c r="AA23" i="71"/>
  <c r="G13" i="72" s="1"/>
  <c r="AK89" i="65"/>
  <c r="AZ89" i="65" s="1"/>
  <c r="W27" i="71"/>
  <c r="BV27" i="71" s="1"/>
  <c r="Z93" i="65"/>
  <c r="AB93" i="65" s="1"/>
  <c r="AE93" i="65" s="1"/>
  <c r="AA93" i="65"/>
  <c r="AD93" i="65" s="1"/>
  <c r="AJ96" i="65"/>
  <c r="AM96" i="65" s="1"/>
  <c r="AA27" i="71"/>
  <c r="AK93" i="65"/>
  <c r="AZ93" i="65" s="1"/>
  <c r="AA33" i="71"/>
  <c r="AK99" i="65"/>
  <c r="AZ99" i="65" s="1"/>
  <c r="W31" i="71"/>
  <c r="BV31" i="71" s="1"/>
  <c r="AA97" i="65"/>
  <c r="AD97" i="65" s="1"/>
  <c r="Z97" i="65"/>
  <c r="AB97" i="65" s="1"/>
  <c r="AE97" i="65" s="1"/>
  <c r="W32" i="71"/>
  <c r="BV32" i="71" s="1"/>
  <c r="BX32" i="71" s="1"/>
  <c r="BY32" i="71" s="1"/>
  <c r="AA98" i="65"/>
  <c r="Z98" i="65"/>
  <c r="AB98" i="65" s="1"/>
  <c r="AE98" i="65" s="1"/>
  <c r="AB26" i="71"/>
  <c r="AF30" i="60"/>
  <c r="AA32" i="71"/>
  <c r="AK98" i="65"/>
  <c r="AZ98" i="65" s="1"/>
  <c r="W33" i="71"/>
  <c r="BV33" i="71" s="1"/>
  <c r="Z99" i="65"/>
  <c r="AB99" i="65" s="1"/>
  <c r="AE99" i="65" s="1"/>
  <c r="AA99" i="65"/>
  <c r="AD99" i="65" s="1"/>
  <c r="AA29" i="71"/>
  <c r="AK95" i="65"/>
  <c r="AZ95" i="65" s="1"/>
  <c r="AJ93" i="65"/>
  <c r="AM93" i="65" s="1"/>
  <c r="X33" i="60"/>
  <c r="Z29" i="71" s="1"/>
  <c r="F15" i="72" s="1"/>
  <c r="W30" i="71"/>
  <c r="BV30" i="71" s="1"/>
  <c r="Z96" i="65"/>
  <c r="AB96" i="65" s="1"/>
  <c r="AE96" i="65" s="1"/>
  <c r="AA96" i="65"/>
  <c r="AD96" i="65" s="1"/>
  <c r="AJ98" i="65"/>
  <c r="AB29" i="60"/>
  <c r="AI29" i="60"/>
  <c r="AB32" i="60"/>
  <c r="AI32" i="60"/>
  <c r="AB28" i="60"/>
  <c r="AI28" i="60"/>
  <c r="AB30" i="60"/>
  <c r="AI30" i="60"/>
  <c r="AC92" i="65"/>
  <c r="AB92" i="65"/>
  <c r="AE92" i="65" s="1"/>
  <c r="J14" i="72"/>
  <c r="BX26" i="71"/>
  <c r="AL99" i="65"/>
  <c r="AL98" i="65"/>
  <c r="AM98" i="65"/>
  <c r="AL97" i="65"/>
  <c r="AL94" i="65"/>
  <c r="AN94" i="65"/>
  <c r="AL93" i="65"/>
  <c r="AL92" i="65"/>
  <c r="AN92" i="65"/>
  <c r="AL91" i="65"/>
  <c r="AN91" i="65"/>
  <c r="AL90" i="65"/>
  <c r="AN90" i="65"/>
  <c r="AL89" i="65"/>
  <c r="AM89" i="65"/>
  <c r="AB33" i="71"/>
  <c r="AB32" i="71"/>
  <c r="AB31" i="71"/>
  <c r="AB30" i="71"/>
  <c r="AF33" i="60"/>
  <c r="AB27" i="71"/>
  <c r="AB23" i="71"/>
  <c r="AC99" i="65" l="1"/>
  <c r="AN97" i="65"/>
  <c r="AN99" i="65"/>
  <c r="AN93" i="65"/>
  <c r="AC89" i="65"/>
  <c r="BW28" i="71"/>
  <c r="AE100" i="65"/>
  <c r="F50" i="64" s="1"/>
  <c r="C16" i="64" s="1"/>
  <c r="BW29" i="71"/>
  <c r="I14" i="72"/>
  <c r="J17" i="72"/>
  <c r="BX31" i="71"/>
  <c r="BY31" i="71" s="1"/>
  <c r="BW31" i="71"/>
  <c r="E45" i="63"/>
  <c r="G45" i="63"/>
  <c r="D45" i="63"/>
  <c r="AD100" i="65"/>
  <c r="E50" i="64" s="1"/>
  <c r="F45" i="63"/>
  <c r="K13" i="72"/>
  <c r="BX33" i="71"/>
  <c r="BY33" i="71" s="1"/>
  <c r="BW33" i="71"/>
  <c r="BX30" i="71"/>
  <c r="BY30" i="71" s="1"/>
  <c r="BW30" i="71"/>
  <c r="H17" i="72"/>
  <c r="AN95" i="65"/>
  <c r="AC97" i="65"/>
  <c r="J15" i="72"/>
  <c r="BX27" i="71"/>
  <c r="BY27" i="71" s="1"/>
  <c r="AN96" i="65"/>
  <c r="BW27" i="71"/>
  <c r="G15" i="72"/>
  <c r="AC93" i="65"/>
  <c r="AC96" i="65"/>
  <c r="F16" i="63" s="1"/>
  <c r="H15" i="72"/>
  <c r="G17" i="72"/>
  <c r="AN98" i="65"/>
  <c r="J13" i="72"/>
  <c r="BX23" i="71"/>
  <c r="BY23" i="71" s="1"/>
  <c r="L13" i="72" s="1"/>
  <c r="H13" i="72"/>
  <c r="AN89" i="65"/>
  <c r="BW32" i="71"/>
  <c r="BY26" i="71"/>
  <c r="AF37" i="60"/>
  <c r="AF36" i="60"/>
  <c r="AF35" i="60"/>
  <c r="AF34" i="60"/>
  <c r="AF31" i="60"/>
  <c r="D49" i="61"/>
  <c r="E49" i="61"/>
  <c r="F49" i="61"/>
  <c r="G49" i="61"/>
  <c r="AM100" i="65"/>
  <c r="E50" i="68" s="1"/>
  <c r="G17" i="61"/>
  <c r="D17" i="61"/>
  <c r="E17" i="61"/>
  <c r="F17" i="61"/>
  <c r="AL100" i="65"/>
  <c r="D50" i="68" s="1"/>
  <c r="AB37" i="60"/>
  <c r="AI37" i="60"/>
  <c r="AB36" i="60"/>
  <c r="AI36" i="60"/>
  <c r="AB35" i="60"/>
  <c r="AI35" i="60"/>
  <c r="AB34" i="60"/>
  <c r="AI34" i="60"/>
  <c r="AB33" i="60"/>
  <c r="AI33" i="60"/>
  <c r="AB31" i="60"/>
  <c r="AI31" i="60"/>
  <c r="AI27" i="60"/>
  <c r="AB27" i="60"/>
  <c r="AC27" i="60" s="1"/>
  <c r="AF27" i="60"/>
  <c r="AZ27" i="49"/>
  <c r="BF27" i="49"/>
  <c r="BG27" i="49"/>
  <c r="BE27" i="49"/>
  <c r="BB27" i="49"/>
  <c r="BA27" i="49"/>
  <c r="BD27" i="49"/>
  <c r="BC27" i="49"/>
  <c r="AN100" i="65" l="1"/>
  <c r="F50" i="68" s="1"/>
  <c r="C16" i="68" s="1"/>
  <c r="K15" i="72"/>
  <c r="H45" i="63"/>
  <c r="I45" i="63" s="1"/>
  <c r="D16" i="63"/>
  <c r="E16" i="63"/>
  <c r="BZ27" i="71"/>
  <c r="M15" i="72" s="1"/>
  <c r="D14" i="73" s="1"/>
  <c r="L15" i="72"/>
  <c r="AC100" i="65"/>
  <c r="D50" i="64" s="1"/>
  <c r="K17" i="72"/>
  <c r="G16" i="63"/>
  <c r="H16" i="63" s="1"/>
  <c r="I16" i="63" s="1"/>
  <c r="BZ31" i="71"/>
  <c r="M17" i="72" s="1"/>
  <c r="D15" i="73" s="1"/>
  <c r="L17" i="72"/>
  <c r="BZ23" i="71"/>
  <c r="M13" i="72" s="1"/>
  <c r="L14" i="72"/>
  <c r="H17" i="61"/>
  <c r="I17" i="61" s="1"/>
  <c r="H49" i="61"/>
  <c r="I49" i="61" s="1"/>
  <c r="AC31" i="60"/>
  <c r="AC35" i="60"/>
  <c r="S44" i="60"/>
  <c r="U40" i="71" s="1"/>
  <c r="R44" i="60"/>
  <c r="T40" i="71" s="1"/>
  <c r="Q44" i="60"/>
  <c r="S40" i="71" s="1"/>
  <c r="P44" i="60"/>
  <c r="R40" i="71" s="1"/>
  <c r="V42" i="67"/>
  <c r="I21" i="48"/>
  <c r="E42" i="67" s="1"/>
  <c r="D83" i="65" s="1"/>
  <c r="H21" i="48"/>
  <c r="F21" i="48"/>
  <c r="E21" i="48"/>
  <c r="D21" i="48"/>
  <c r="B83" i="65" s="1"/>
  <c r="C21" i="48"/>
  <c r="B21" i="48"/>
  <c r="V38" i="67"/>
  <c r="V39" i="67"/>
  <c r="V40" i="67"/>
  <c r="V41" i="67"/>
  <c r="V37" i="67"/>
  <c r="I20" i="48"/>
  <c r="E41" i="67" s="1"/>
  <c r="D82" i="65" s="1"/>
  <c r="I19" i="48"/>
  <c r="E40" i="67" s="1"/>
  <c r="D81" i="65" s="1"/>
  <c r="I17" i="48"/>
  <c r="E38" i="67" s="1"/>
  <c r="D79" i="65" s="1"/>
  <c r="I18" i="48"/>
  <c r="E39" i="67" s="1"/>
  <c r="D80" i="65" s="1"/>
  <c r="I16" i="48"/>
  <c r="E37" i="67" s="1"/>
  <c r="D78" i="65" s="1"/>
  <c r="H17" i="48"/>
  <c r="H18" i="48"/>
  <c r="H19" i="48"/>
  <c r="H20" i="48"/>
  <c r="H16" i="48"/>
  <c r="F17" i="48"/>
  <c r="F18" i="48"/>
  <c r="F19" i="48"/>
  <c r="F20" i="48"/>
  <c r="F16" i="48"/>
  <c r="E17" i="48"/>
  <c r="E18" i="48"/>
  <c r="E19" i="48"/>
  <c r="E20" i="48"/>
  <c r="E16" i="48"/>
  <c r="D20" i="48"/>
  <c r="B82" i="65" s="1"/>
  <c r="D19" i="48"/>
  <c r="B81" i="65" s="1"/>
  <c r="D18" i="48"/>
  <c r="B80" i="65" s="1"/>
  <c r="D17" i="48"/>
  <c r="B79" i="65" s="1"/>
  <c r="D16" i="48"/>
  <c r="B78" i="65" s="1"/>
  <c r="C16" i="48"/>
  <c r="B16" i="48"/>
  <c r="W44" i="60"/>
  <c r="Y40" i="71" s="1"/>
  <c r="V44" i="60"/>
  <c r="U44" i="60"/>
  <c r="T44" i="60"/>
  <c r="W26" i="60"/>
  <c r="Y22" i="71" s="1"/>
  <c r="V26" i="60"/>
  <c r="T26" i="60"/>
  <c r="S26" i="60"/>
  <c r="U22" i="71" s="1"/>
  <c r="R26" i="60"/>
  <c r="T22" i="71" s="1"/>
  <c r="P26" i="60"/>
  <c r="W25" i="60"/>
  <c r="Y21" i="71" s="1"/>
  <c r="V25" i="60"/>
  <c r="T25" i="60"/>
  <c r="S25" i="60"/>
  <c r="U21" i="71" s="1"/>
  <c r="R25" i="60"/>
  <c r="T21" i="71" s="1"/>
  <c r="P25" i="60"/>
  <c r="W24" i="60"/>
  <c r="Y20" i="71" s="1"/>
  <c r="V24" i="60"/>
  <c r="U24" i="60"/>
  <c r="S24" i="60"/>
  <c r="U20" i="71" s="1"/>
  <c r="R24" i="60"/>
  <c r="T20" i="71" s="1"/>
  <c r="P24" i="60"/>
  <c r="W23" i="60"/>
  <c r="Y19" i="71" s="1"/>
  <c r="V23" i="60"/>
  <c r="U23" i="60"/>
  <c r="T23" i="60"/>
  <c r="S23" i="60"/>
  <c r="U19" i="71" s="1"/>
  <c r="R23" i="60"/>
  <c r="T19" i="71" s="1"/>
  <c r="P23" i="60"/>
  <c r="W22" i="60"/>
  <c r="Y18" i="71" s="1"/>
  <c r="V22" i="60"/>
  <c r="U22" i="60"/>
  <c r="S22" i="60"/>
  <c r="U18" i="71" s="1"/>
  <c r="R22" i="60"/>
  <c r="T18" i="71" s="1"/>
  <c r="P22" i="60"/>
  <c r="R19" i="71" l="1"/>
  <c r="AH79" i="65"/>
  <c r="X40" i="71"/>
  <c r="AG83" i="65"/>
  <c r="R18" i="71"/>
  <c r="D49" i="73"/>
  <c r="P14" i="70"/>
  <c r="R22" i="71"/>
  <c r="AH82" i="65"/>
  <c r="W19" i="71"/>
  <c r="Z79" i="65"/>
  <c r="AB79" i="65" s="1"/>
  <c r="AE79" i="65" s="1"/>
  <c r="X18" i="71"/>
  <c r="AG78" i="65"/>
  <c r="V40" i="71"/>
  <c r="AH83" i="65"/>
  <c r="X83" i="65"/>
  <c r="AC83" i="65" s="1"/>
  <c r="Y83" i="65"/>
  <c r="AD83" i="65" s="1"/>
  <c r="X20" i="71"/>
  <c r="AG80" i="65"/>
  <c r="X19" i="71"/>
  <c r="AG79" i="65"/>
  <c r="X22" i="71"/>
  <c r="AG82" i="65"/>
  <c r="W40" i="71"/>
  <c r="BV40" i="71" s="1"/>
  <c r="AA83" i="65"/>
  <c r="Z83" i="65"/>
  <c r="AB83" i="65" s="1"/>
  <c r="AE83" i="65" s="1"/>
  <c r="V19" i="71"/>
  <c r="Y79" i="65"/>
  <c r="X79" i="65"/>
  <c r="AB40" i="71"/>
  <c r="H22" i="72" s="1"/>
  <c r="X44" i="60"/>
  <c r="Z40" i="71" s="1"/>
  <c r="F22" i="72" s="1"/>
  <c r="V21" i="71"/>
  <c r="X81" i="65"/>
  <c r="Y81" i="65"/>
  <c r="X21" i="71"/>
  <c r="AG81" i="65"/>
  <c r="W20" i="71"/>
  <c r="Z80" i="65"/>
  <c r="AB80" i="65" s="1"/>
  <c r="AE80" i="65" s="1"/>
  <c r="W18" i="71"/>
  <c r="Z78" i="65"/>
  <c r="AB78" i="65" s="1"/>
  <c r="AE78" i="65" s="1"/>
  <c r="R20" i="71"/>
  <c r="R21" i="71"/>
  <c r="AH81" i="65"/>
  <c r="V22" i="71"/>
  <c r="Y82" i="65"/>
  <c r="X82" i="65"/>
  <c r="P13" i="70"/>
  <c r="D48" i="73"/>
  <c r="D13" i="73"/>
  <c r="AJ83" i="65"/>
  <c r="AI83" i="65"/>
  <c r="AI82" i="65"/>
  <c r="AI81" i="65"/>
  <c r="AI80" i="65"/>
  <c r="AI79" i="65"/>
  <c r="AI78" i="65"/>
  <c r="Q25" i="60"/>
  <c r="S21" i="71" s="1"/>
  <c r="AK80" i="65"/>
  <c r="AZ80" i="65" s="1"/>
  <c r="Q24" i="60"/>
  <c r="S20" i="71" s="1"/>
  <c r="AK79" i="65"/>
  <c r="AZ79" i="65" s="1"/>
  <c r="Q23" i="60"/>
  <c r="S19" i="71" s="1"/>
  <c r="AK78" i="65"/>
  <c r="AZ78" i="65" s="1"/>
  <c r="Q22" i="60"/>
  <c r="S18" i="71" s="1"/>
  <c r="Q26" i="60"/>
  <c r="S22" i="71" s="1"/>
  <c r="U26" i="60"/>
  <c r="U25" i="60"/>
  <c r="X26" i="60"/>
  <c r="Z22" i="71" s="1"/>
  <c r="X25" i="60"/>
  <c r="Z21" i="71" s="1"/>
  <c r="X23" i="60"/>
  <c r="Z19" i="71" s="1"/>
  <c r="AM83" i="65" l="1"/>
  <c r="BU40" i="71"/>
  <c r="BU21" i="71"/>
  <c r="BU22" i="71"/>
  <c r="AA22" i="71"/>
  <c r="AK82" i="65"/>
  <c r="AZ82" i="65" s="1"/>
  <c r="W21" i="71"/>
  <c r="Z81" i="65"/>
  <c r="AB81" i="65" s="1"/>
  <c r="AE81" i="65" s="1"/>
  <c r="W22" i="71"/>
  <c r="BV22" i="71" s="1"/>
  <c r="BX22" i="71" s="1"/>
  <c r="BY22" i="71" s="1"/>
  <c r="Z82" i="65"/>
  <c r="AB82" i="65" s="1"/>
  <c r="AE82" i="65" s="1"/>
  <c r="BV20" i="71"/>
  <c r="BX20" i="71" s="1"/>
  <c r="BY20" i="71" s="1"/>
  <c r="BV21" i="71"/>
  <c r="BX21" i="71" s="1"/>
  <c r="BY21" i="71" s="1"/>
  <c r="BV19" i="71"/>
  <c r="BX19" i="71" s="1"/>
  <c r="BY19" i="71" s="1"/>
  <c r="I22" i="72"/>
  <c r="BW40" i="71"/>
  <c r="K22" i="72" s="1"/>
  <c r="AC79" i="65"/>
  <c r="BV18" i="71"/>
  <c r="BX18" i="71" s="1"/>
  <c r="BY18" i="71" s="1"/>
  <c r="AA21" i="71"/>
  <c r="AK81" i="65"/>
  <c r="AZ81" i="65" s="1"/>
  <c r="X22" i="60"/>
  <c r="Z18" i="71" s="1"/>
  <c r="T22" i="60"/>
  <c r="X24" i="60"/>
  <c r="Z20" i="71" s="1"/>
  <c r="T24" i="60"/>
  <c r="J22" i="72"/>
  <c r="BX40" i="71"/>
  <c r="BY40" i="71" s="1"/>
  <c r="BU19" i="71"/>
  <c r="P12" i="70"/>
  <c r="D47" i="73"/>
  <c r="AL83" i="65"/>
  <c r="AN83" i="65"/>
  <c r="AN82" i="65"/>
  <c r="AL82" i="65"/>
  <c r="AL81" i="65"/>
  <c r="AL80" i="65"/>
  <c r="AN80" i="65"/>
  <c r="AL79" i="65"/>
  <c r="AN79" i="65"/>
  <c r="AL78" i="65"/>
  <c r="AN78" i="65"/>
  <c r="AA19" i="71"/>
  <c r="AA20" i="71"/>
  <c r="AJ81" i="65"/>
  <c r="AM81" i="65" s="1"/>
  <c r="AA81" i="65"/>
  <c r="AJ82" i="65"/>
  <c r="AM82" i="65" s="1"/>
  <c r="AA82" i="65"/>
  <c r="AJ80" i="65"/>
  <c r="AA80" i="65"/>
  <c r="AJ78" i="65"/>
  <c r="AA78" i="65"/>
  <c r="AA18" i="71"/>
  <c r="AJ79" i="65"/>
  <c r="AM79" i="65" s="1"/>
  <c r="AA79" i="65"/>
  <c r="AB22" i="71"/>
  <c r="AB21" i="71"/>
  <c r="AF44" i="60"/>
  <c r="F12" i="72" l="1"/>
  <c r="AC82" i="65"/>
  <c r="AE84" i="65"/>
  <c r="F49" i="64" s="1"/>
  <c r="C15" i="64" s="1"/>
  <c r="V18" i="71"/>
  <c r="BU18" i="71" s="1"/>
  <c r="BW18" i="71" s="1"/>
  <c r="Y78" i="65"/>
  <c r="X78" i="65"/>
  <c r="AC78" i="65" s="1"/>
  <c r="AH78" i="65"/>
  <c r="AM78" i="65"/>
  <c r="BW19" i="71"/>
  <c r="BZ40" i="71"/>
  <c r="M22" i="72" s="1"/>
  <c r="D19" i="73" s="1"/>
  <c r="L22" i="72"/>
  <c r="BZ18" i="71"/>
  <c r="M12" i="72" s="1"/>
  <c r="D12" i="73" s="1"/>
  <c r="BA22" i="48"/>
  <c r="AN81" i="65"/>
  <c r="AN84" i="65" s="1"/>
  <c r="F49" i="68" s="1"/>
  <c r="C15" i="68" s="1"/>
  <c r="G12" i="72"/>
  <c r="AC81" i="65"/>
  <c r="L12" i="72"/>
  <c r="AF23" i="60"/>
  <c r="AB19" i="71"/>
  <c r="AZ22" i="48"/>
  <c r="V20" i="71"/>
  <c r="BU20" i="71" s="1"/>
  <c r="BW20" i="71" s="1"/>
  <c r="X80" i="65"/>
  <c r="AC80" i="65" s="1"/>
  <c r="Y80" i="65"/>
  <c r="AD80" i="65" s="1"/>
  <c r="AH80" i="65"/>
  <c r="AM80" i="65" s="1"/>
  <c r="BW22" i="71"/>
  <c r="AF24" i="60"/>
  <c r="AB20" i="71"/>
  <c r="BW21" i="71"/>
  <c r="AF26" i="60"/>
  <c r="E16" i="61"/>
  <c r="AL84" i="65"/>
  <c r="D49" i="68" s="1"/>
  <c r="D16" i="61"/>
  <c r="G16" i="61"/>
  <c r="F16" i="61"/>
  <c r="AD78" i="65"/>
  <c r="AD82" i="65"/>
  <c r="AD81" i="65"/>
  <c r="AD79" i="65"/>
  <c r="AF25" i="60"/>
  <c r="AI44" i="60"/>
  <c r="AB44" i="60"/>
  <c r="AC44" i="60" s="1"/>
  <c r="AB26" i="60"/>
  <c r="AI26" i="60"/>
  <c r="AB25" i="60"/>
  <c r="AI25" i="60"/>
  <c r="AB24" i="60"/>
  <c r="AI24" i="60"/>
  <c r="AB23" i="60"/>
  <c r="AI23" i="60"/>
  <c r="AI22" i="60"/>
  <c r="AB22" i="60"/>
  <c r="BD22" i="48"/>
  <c r="BF22" i="48"/>
  <c r="BG22" i="48"/>
  <c r="BE22" i="48"/>
  <c r="BB22" i="48"/>
  <c r="G48" i="61" l="1"/>
  <c r="D48" i="61"/>
  <c r="E48" i="61"/>
  <c r="AM84" i="65"/>
  <c r="E49" i="68" s="1"/>
  <c r="F48" i="61"/>
  <c r="BC22" i="48"/>
  <c r="P18" i="70"/>
  <c r="D53" i="73"/>
  <c r="AC84" i="65"/>
  <c r="D49" i="64" s="1"/>
  <c r="E15" i="63"/>
  <c r="F15" i="63"/>
  <c r="G15" i="63"/>
  <c r="D15" i="63"/>
  <c r="P11" i="70"/>
  <c r="D46" i="73"/>
  <c r="AB18" i="71"/>
  <c r="H12" i="72" s="1"/>
  <c r="AF22" i="60"/>
  <c r="H16" i="61"/>
  <c r="I16" i="61" s="1"/>
  <c r="AC22" i="60"/>
  <c r="F44" i="63"/>
  <c r="D44" i="63"/>
  <c r="G44" i="63"/>
  <c r="AD84" i="65"/>
  <c r="E49" i="64" s="1"/>
  <c r="E44" i="63"/>
  <c r="N26" i="37"/>
  <c r="V36" i="67" s="1"/>
  <c r="N25" i="37"/>
  <c r="V35" i="67" s="1"/>
  <c r="I26" i="37"/>
  <c r="E36" i="67" s="1"/>
  <c r="D72" i="65" s="1"/>
  <c r="I25" i="37"/>
  <c r="E35" i="67" s="1"/>
  <c r="D71" i="65" s="1"/>
  <c r="H26" i="37"/>
  <c r="H25" i="37"/>
  <c r="F26" i="37"/>
  <c r="F25" i="37"/>
  <c r="E26" i="37"/>
  <c r="E25" i="37"/>
  <c r="D26" i="37"/>
  <c r="B72" i="65" s="1"/>
  <c r="D25" i="37"/>
  <c r="B71" i="65" s="1"/>
  <c r="C25" i="37"/>
  <c r="B25" i="37"/>
  <c r="U56" i="60"/>
  <c r="T56" i="60"/>
  <c r="U55" i="60"/>
  <c r="T55" i="60"/>
  <c r="U54" i="60"/>
  <c r="T54" i="60"/>
  <c r="U53" i="60"/>
  <c r="T53" i="60"/>
  <c r="U52" i="60"/>
  <c r="T52" i="60"/>
  <c r="W51" i="60"/>
  <c r="Y47" i="71" s="1"/>
  <c r="BV47" i="71" s="1"/>
  <c r="V51" i="60"/>
  <c r="X47" i="71" s="1"/>
  <c r="BU47" i="71" s="1"/>
  <c r="H48" i="61" l="1"/>
  <c r="I48" i="61" s="1"/>
  <c r="V50" i="71"/>
  <c r="X37" i="65"/>
  <c r="W51" i="71"/>
  <c r="Z38" i="65"/>
  <c r="AB38" i="65" s="1"/>
  <c r="AE38" i="65" s="1"/>
  <c r="W49" i="71"/>
  <c r="Z36" i="65"/>
  <c r="AB36" i="65" s="1"/>
  <c r="AE36" i="65" s="1"/>
  <c r="J26" i="72"/>
  <c r="BX47" i="71"/>
  <c r="BY47" i="71" s="1"/>
  <c r="L26" i="72" s="1"/>
  <c r="V49" i="71"/>
  <c r="X36" i="65"/>
  <c r="W50" i="71"/>
  <c r="Z37" i="65"/>
  <c r="AB37" i="65" s="1"/>
  <c r="AE37" i="65" s="1"/>
  <c r="W52" i="71"/>
  <c r="Z39" i="65"/>
  <c r="AB39" i="65" s="1"/>
  <c r="AE39" i="65" s="1"/>
  <c r="BW47" i="71"/>
  <c r="I26" i="72"/>
  <c r="V48" i="71"/>
  <c r="X35" i="65"/>
  <c r="AC35" i="65" s="1"/>
  <c r="V51" i="71"/>
  <c r="X38" i="65"/>
  <c r="V52" i="71"/>
  <c r="X39" i="65"/>
  <c r="W48" i="71"/>
  <c r="Z35" i="65"/>
  <c r="AB35" i="65" s="1"/>
  <c r="AE35" i="65" s="1"/>
  <c r="H15" i="63"/>
  <c r="I15" i="63" s="1"/>
  <c r="H44" i="63"/>
  <c r="I44" i="63" s="1"/>
  <c r="AI34" i="65"/>
  <c r="AN34" i="65" s="1"/>
  <c r="AH34" i="65"/>
  <c r="AG34" i="65"/>
  <c r="AL34" i="65" s="1"/>
  <c r="N17" i="45"/>
  <c r="V16" i="67" s="1"/>
  <c r="N18" i="45"/>
  <c r="V17" i="67" s="1"/>
  <c r="N19" i="45"/>
  <c r="V18" i="67" s="1"/>
  <c r="N20" i="45"/>
  <c r="V19" i="67" s="1"/>
  <c r="N21" i="45"/>
  <c r="V20" i="67" s="1"/>
  <c r="N22" i="45"/>
  <c r="V21" i="67" s="1"/>
  <c r="N23" i="45"/>
  <c r="V22" i="67" s="1"/>
  <c r="N16" i="45"/>
  <c r="V15" i="67" s="1"/>
  <c r="I17" i="45"/>
  <c r="E16" i="67" s="1"/>
  <c r="D34" i="65" s="1"/>
  <c r="I18" i="45"/>
  <c r="E17" i="67" s="1"/>
  <c r="D35" i="65" s="1"/>
  <c r="I19" i="45"/>
  <c r="E18" i="67" s="1"/>
  <c r="D36" i="65" s="1"/>
  <c r="I20" i="45"/>
  <c r="E19" i="67" s="1"/>
  <c r="D37" i="65" s="1"/>
  <c r="I21" i="45"/>
  <c r="E20" i="67" s="1"/>
  <c r="D38" i="65" s="1"/>
  <c r="I22" i="45"/>
  <c r="E21" i="67" s="1"/>
  <c r="D39" i="65" s="1"/>
  <c r="I23" i="45"/>
  <c r="E22" i="67" s="1"/>
  <c r="D40" i="65" s="1"/>
  <c r="H17" i="45"/>
  <c r="H18" i="45"/>
  <c r="H19" i="45"/>
  <c r="H20" i="45"/>
  <c r="H21" i="45"/>
  <c r="H22" i="45"/>
  <c r="H23" i="45"/>
  <c r="H16" i="45"/>
  <c r="F23" i="45"/>
  <c r="F17" i="45"/>
  <c r="F18" i="45"/>
  <c r="F19" i="45"/>
  <c r="F20" i="45"/>
  <c r="F21" i="45"/>
  <c r="F22" i="45"/>
  <c r="F16" i="45"/>
  <c r="E17" i="45"/>
  <c r="E18" i="45"/>
  <c r="E19" i="45"/>
  <c r="E20" i="45"/>
  <c r="E21" i="45"/>
  <c r="E22" i="45"/>
  <c r="E23" i="45"/>
  <c r="E16" i="45"/>
  <c r="D17" i="45"/>
  <c r="B34" i="65" s="1"/>
  <c r="D18" i="45"/>
  <c r="B35" i="65" s="1"/>
  <c r="D19" i="45"/>
  <c r="B36" i="65" s="1"/>
  <c r="D20" i="45"/>
  <c r="B37" i="65" s="1"/>
  <c r="D21" i="45"/>
  <c r="B38" i="65" s="1"/>
  <c r="D22" i="45"/>
  <c r="B39" i="65" s="1"/>
  <c r="D23" i="45"/>
  <c r="B40" i="65" s="1"/>
  <c r="D16" i="45"/>
  <c r="B33" i="65" s="1"/>
  <c r="C16" i="45"/>
  <c r="B16" i="45"/>
  <c r="W57" i="60"/>
  <c r="Y53" i="71" s="1"/>
  <c r="V57" i="60"/>
  <c r="U57" i="60"/>
  <c r="T57" i="60"/>
  <c r="S57" i="60"/>
  <c r="U53" i="71" s="1"/>
  <c r="R57" i="60"/>
  <c r="T53" i="71" s="1"/>
  <c r="Q57" i="60"/>
  <c r="S53" i="71" s="1"/>
  <c r="P57" i="60"/>
  <c r="R53" i="71" s="1"/>
  <c r="W56" i="60"/>
  <c r="Y52" i="71" s="1"/>
  <c r="V56" i="60"/>
  <c r="X52" i="71" s="1"/>
  <c r="S56" i="60"/>
  <c r="U52" i="71" s="1"/>
  <c r="P56" i="60"/>
  <c r="R52" i="71" s="1"/>
  <c r="W55" i="60"/>
  <c r="Y51" i="71" s="1"/>
  <c r="V55" i="60"/>
  <c r="X51" i="71" s="1"/>
  <c r="S55" i="60"/>
  <c r="U51" i="71" s="1"/>
  <c r="R55" i="60"/>
  <c r="T51" i="71" s="1"/>
  <c r="W54" i="60"/>
  <c r="Y50" i="71" s="1"/>
  <c r="V54" i="60"/>
  <c r="X50" i="71" s="1"/>
  <c r="S54" i="60"/>
  <c r="U50" i="71" s="1"/>
  <c r="R54" i="60"/>
  <c r="T50" i="71" s="1"/>
  <c r="P54" i="60"/>
  <c r="R50" i="71" s="1"/>
  <c r="BU50" i="71" s="1"/>
  <c r="W53" i="60"/>
  <c r="Y49" i="71" s="1"/>
  <c r="V53" i="60"/>
  <c r="X49" i="71" s="1"/>
  <c r="R53" i="60"/>
  <c r="T49" i="71" s="1"/>
  <c r="Q53" i="60"/>
  <c r="S49" i="71" s="1"/>
  <c r="P53" i="60"/>
  <c r="R49" i="71" s="1"/>
  <c r="W52" i="60"/>
  <c r="Y48" i="71" s="1"/>
  <c r="V52" i="60"/>
  <c r="X48" i="71" s="1"/>
  <c r="S52" i="60"/>
  <c r="U48" i="71" s="1"/>
  <c r="R52" i="60"/>
  <c r="T48" i="71" s="1"/>
  <c r="Q52" i="60"/>
  <c r="S48" i="71" s="1"/>
  <c r="P52" i="60"/>
  <c r="R48" i="71" s="1"/>
  <c r="S51" i="60"/>
  <c r="U47" i="71" s="1"/>
  <c r="R51" i="60"/>
  <c r="T47" i="71" s="1"/>
  <c r="Q51" i="60"/>
  <c r="S47" i="71" s="1"/>
  <c r="P51" i="60"/>
  <c r="R47" i="71" s="1"/>
  <c r="W50" i="60"/>
  <c r="Y46" i="71" s="1"/>
  <c r="V50" i="60"/>
  <c r="U50" i="60"/>
  <c r="T50" i="60"/>
  <c r="S50" i="60"/>
  <c r="U46" i="71" s="1"/>
  <c r="R50" i="60"/>
  <c r="T46" i="71" s="1"/>
  <c r="Q50" i="60"/>
  <c r="S46" i="71" s="1"/>
  <c r="P50" i="60"/>
  <c r="R46" i="71" s="1"/>
  <c r="AA35" i="65" l="1"/>
  <c r="P55" i="60"/>
  <c r="R51" i="71" s="1"/>
  <c r="BU51" i="71" s="1"/>
  <c r="S53" i="60"/>
  <c r="Q56" i="60"/>
  <c r="X53" i="71"/>
  <c r="BU53" i="71" s="1"/>
  <c r="AG40" i="65"/>
  <c r="X56" i="60"/>
  <c r="Z52" i="71" s="1"/>
  <c r="R56" i="60"/>
  <c r="AC38" i="65"/>
  <c r="V46" i="71"/>
  <c r="AH33" i="65"/>
  <c r="Y33" i="65"/>
  <c r="X33" i="65"/>
  <c r="Y38" i="65"/>
  <c r="Y37" i="65"/>
  <c r="BU48" i="71"/>
  <c r="W53" i="71"/>
  <c r="BV53" i="71" s="1"/>
  <c r="BX53" i="71" s="1"/>
  <c r="BY53" i="71" s="1"/>
  <c r="Z40" i="65"/>
  <c r="AB40" i="65" s="1"/>
  <c r="AE40" i="65" s="1"/>
  <c r="AA40" i="65"/>
  <c r="AA38" i="65"/>
  <c r="Q54" i="60"/>
  <c r="S50" i="71" s="1"/>
  <c r="BV50" i="71" s="1"/>
  <c r="BX50" i="71" s="1"/>
  <c r="BY50" i="71" s="1"/>
  <c r="W46" i="71"/>
  <c r="BV46" i="71" s="1"/>
  <c r="Z33" i="65"/>
  <c r="AB33" i="65" s="1"/>
  <c r="AE33" i="65" s="1"/>
  <c r="AE41" i="65" s="1"/>
  <c r="F44" i="64" s="1"/>
  <c r="C11" i="64" s="1"/>
  <c r="AA33" i="65"/>
  <c r="Y36" i="65"/>
  <c r="AC37" i="65"/>
  <c r="Q55" i="60"/>
  <c r="S51" i="71" s="1"/>
  <c r="BV51" i="71" s="1"/>
  <c r="BX51" i="71" s="1"/>
  <c r="BY51" i="71" s="1"/>
  <c r="V53" i="71"/>
  <c r="AH40" i="65"/>
  <c r="X40" i="65"/>
  <c r="AC40" i="65" s="1"/>
  <c r="Y40" i="65"/>
  <c r="AD40" i="65" s="1"/>
  <c r="BV48" i="71"/>
  <c r="BX48" i="71" s="1"/>
  <c r="BY48" i="71" s="1"/>
  <c r="AC39" i="65"/>
  <c r="X46" i="71"/>
  <c r="AG33" i="65"/>
  <c r="BU49" i="71"/>
  <c r="Y35" i="65"/>
  <c r="AD35" i="65" s="1"/>
  <c r="AC36" i="65"/>
  <c r="AM34" i="65"/>
  <c r="AJ40" i="65"/>
  <c r="AI40" i="65"/>
  <c r="AJ38" i="65"/>
  <c r="AI38" i="65"/>
  <c r="AN38" i="65" s="1"/>
  <c r="AH37" i="65"/>
  <c r="AG37" i="65"/>
  <c r="AI37" i="65"/>
  <c r="X55" i="60"/>
  <c r="Z51" i="71" s="1"/>
  <c r="AH35" i="65"/>
  <c r="AG35" i="65"/>
  <c r="AI35" i="65"/>
  <c r="AJ35" i="65"/>
  <c r="AG39" i="65"/>
  <c r="AI39" i="65"/>
  <c r="AH36" i="65"/>
  <c r="AG36" i="65"/>
  <c r="AJ36" i="65"/>
  <c r="AI36" i="65"/>
  <c r="AN36" i="65" s="1"/>
  <c r="AH38" i="65"/>
  <c r="AM38" i="65" s="1"/>
  <c r="AG38" i="65"/>
  <c r="AL38" i="65" s="1"/>
  <c r="AJ33" i="65"/>
  <c r="AI33" i="65"/>
  <c r="AK36" i="65"/>
  <c r="AK38" i="65"/>
  <c r="AK33" i="65"/>
  <c r="AK40" i="65"/>
  <c r="AK39" i="65"/>
  <c r="AK37" i="65"/>
  <c r="AK35" i="65"/>
  <c r="AB53" i="71"/>
  <c r="X50" i="60"/>
  <c r="Z46" i="71" s="1"/>
  <c r="AM40" i="65" l="1"/>
  <c r="BW53" i="71"/>
  <c r="AN40" i="65"/>
  <c r="BU46" i="71"/>
  <c r="AL40" i="65"/>
  <c r="AN35" i="65"/>
  <c r="AD38" i="65"/>
  <c r="AM33" i="65"/>
  <c r="BX46" i="71"/>
  <c r="BY46" i="71" s="1"/>
  <c r="BW46" i="71"/>
  <c r="AC33" i="65"/>
  <c r="X57" i="60"/>
  <c r="Z53" i="71" s="1"/>
  <c r="AN39" i="65"/>
  <c r="AJ37" i="65"/>
  <c r="AM37" i="65" s="1"/>
  <c r="BW50" i="71"/>
  <c r="S52" i="71"/>
  <c r="BV52" i="71" s="1"/>
  <c r="BX52" i="71" s="1"/>
  <c r="BY52" i="71" s="1"/>
  <c r="AA39" i="65"/>
  <c r="AJ39" i="65"/>
  <c r="AM39" i="65" s="1"/>
  <c r="AN37" i="65"/>
  <c r="U49" i="71"/>
  <c r="BV49" i="71" s="1"/>
  <c r="BX49" i="71" s="1"/>
  <c r="BY49" i="71" s="1"/>
  <c r="AA36" i="65"/>
  <c r="AD36" i="65" s="1"/>
  <c r="T52" i="71"/>
  <c r="BU52" i="71" s="1"/>
  <c r="BW52" i="71" s="1"/>
  <c r="Y39" i="65"/>
  <c r="AD39" i="65" s="1"/>
  <c r="AL36" i="65"/>
  <c r="AD33" i="65"/>
  <c r="AM36" i="65"/>
  <c r="AH39" i="65"/>
  <c r="BW48" i="71"/>
  <c r="AA37" i="65"/>
  <c r="AD37" i="65" s="1"/>
  <c r="BW51" i="71"/>
  <c r="AA53" i="71"/>
  <c r="X54" i="60"/>
  <c r="Z50" i="71" s="1"/>
  <c r="AA48" i="71"/>
  <c r="AL37" i="65"/>
  <c r="X52" i="60"/>
  <c r="Z48" i="71" s="1"/>
  <c r="AA52" i="71"/>
  <c r="AB52" i="71"/>
  <c r="AA49" i="71"/>
  <c r="AL39" i="65"/>
  <c r="AL35" i="65"/>
  <c r="AA50" i="71"/>
  <c r="AB50" i="71"/>
  <c r="AM35" i="65"/>
  <c r="AA51" i="71"/>
  <c r="AA46" i="71"/>
  <c r="AN33" i="65"/>
  <c r="AL33" i="65"/>
  <c r="X53" i="60"/>
  <c r="Z49" i="71" s="1"/>
  <c r="AF51" i="60"/>
  <c r="AF54" i="60"/>
  <c r="AF57" i="60"/>
  <c r="AN41" i="65" l="1"/>
  <c r="F44" i="68" s="1"/>
  <c r="C11" i="68" s="1"/>
  <c r="AM41" i="65"/>
  <c r="E44" i="68" s="1"/>
  <c r="F27" i="72"/>
  <c r="BW49" i="71"/>
  <c r="K26" i="72" s="1"/>
  <c r="AC41" i="65"/>
  <c r="D44" i="64" s="1"/>
  <c r="D11" i="63"/>
  <c r="G11" i="63"/>
  <c r="E11" i="63"/>
  <c r="F11" i="63"/>
  <c r="AF50" i="60"/>
  <c r="AB46" i="71"/>
  <c r="AF52" i="60"/>
  <c r="AB48" i="71"/>
  <c r="AF56" i="60"/>
  <c r="AF53" i="60"/>
  <c r="AB49" i="71"/>
  <c r="F44" i="61"/>
  <c r="I27" i="72"/>
  <c r="G27" i="72"/>
  <c r="BZ46" i="71"/>
  <c r="L27" i="72"/>
  <c r="AF55" i="60"/>
  <c r="AB51" i="71"/>
  <c r="F40" i="63"/>
  <c r="D40" i="63"/>
  <c r="AD41" i="65"/>
  <c r="E44" i="64" s="1"/>
  <c r="G40" i="63"/>
  <c r="E40" i="63"/>
  <c r="J27" i="72"/>
  <c r="D44" i="61"/>
  <c r="G44" i="61"/>
  <c r="E44" i="61"/>
  <c r="G12" i="61"/>
  <c r="F12" i="61"/>
  <c r="E12" i="61"/>
  <c r="AL41" i="65"/>
  <c r="D44" i="68" s="1"/>
  <c r="D12" i="61"/>
  <c r="AB57" i="60"/>
  <c r="AI57" i="60"/>
  <c r="AB56" i="60"/>
  <c r="AI56" i="60"/>
  <c r="AB55" i="60"/>
  <c r="AI55" i="60"/>
  <c r="AB52" i="60"/>
  <c r="AI52" i="60"/>
  <c r="AB54" i="60"/>
  <c r="AI54" i="60"/>
  <c r="AB53" i="60"/>
  <c r="AI53" i="60"/>
  <c r="AB51" i="60"/>
  <c r="AI51" i="60"/>
  <c r="AI50" i="60"/>
  <c r="AB50" i="60"/>
  <c r="AZ24" i="45"/>
  <c r="BC24" i="45"/>
  <c r="BG24" i="45"/>
  <c r="BB24" i="45"/>
  <c r="BA24" i="45"/>
  <c r="BF24" i="45"/>
  <c r="BE24" i="45"/>
  <c r="BD24" i="45"/>
  <c r="M26" i="72" l="1"/>
  <c r="D23" i="73" s="1"/>
  <c r="H26" i="72"/>
  <c r="H11" i="63"/>
  <c r="I11" i="63" s="1"/>
  <c r="H40" i="63"/>
  <c r="I40" i="63" s="1"/>
  <c r="H12" i="61"/>
  <c r="I12" i="61" s="1"/>
  <c r="H44" i="61"/>
  <c r="I44" i="61" s="1"/>
  <c r="AC50" i="60"/>
  <c r="N20" i="46"/>
  <c r="V12" i="67" s="1"/>
  <c r="N21" i="46"/>
  <c r="V13" i="67" s="1"/>
  <c r="N22" i="46"/>
  <c r="V14" i="67" s="1"/>
  <c r="P22" i="70" l="1"/>
  <c r="D57" i="73"/>
  <c r="E21" i="46"/>
  <c r="F21" i="46"/>
  <c r="H21" i="46"/>
  <c r="I21" i="46"/>
  <c r="E13" i="67" s="1"/>
  <c r="D26" i="65" s="1"/>
  <c r="E22" i="46"/>
  <c r="F22" i="46"/>
  <c r="H22" i="46"/>
  <c r="I22" i="46"/>
  <c r="E14" i="67" s="1"/>
  <c r="D27" i="65" s="1"/>
  <c r="I20" i="46"/>
  <c r="E12" i="67" s="1"/>
  <c r="D25" i="65" s="1"/>
  <c r="D21" i="46"/>
  <c r="B26" i="65" s="1"/>
  <c r="D22" i="46"/>
  <c r="B27" i="65" s="1"/>
  <c r="C21" i="46"/>
  <c r="E20" i="46"/>
  <c r="F20" i="46"/>
  <c r="H20" i="46"/>
  <c r="D20" i="46"/>
  <c r="B25" i="65" s="1"/>
  <c r="C20" i="46"/>
  <c r="N19" i="46"/>
  <c r="V11" i="67" s="1"/>
  <c r="N18" i="46"/>
  <c r="V10" i="67" s="1"/>
  <c r="N17" i="46"/>
  <c r="V9" i="67" s="1"/>
  <c r="W46" i="60"/>
  <c r="Y42" i="71" s="1"/>
  <c r="V46" i="60"/>
  <c r="U46" i="60"/>
  <c r="T46" i="60"/>
  <c r="R46" i="60"/>
  <c r="T42" i="71" s="1"/>
  <c r="S46" i="60"/>
  <c r="U42" i="71" s="1"/>
  <c r="W42" i="71" l="1"/>
  <c r="Z24" i="65"/>
  <c r="P46" i="60"/>
  <c r="X42" i="71"/>
  <c r="AG24" i="65"/>
  <c r="AL24" i="65" s="1"/>
  <c r="V42" i="71"/>
  <c r="X24" i="65"/>
  <c r="AC24" i="65" s="1"/>
  <c r="AI24" i="65"/>
  <c r="Q46" i="60"/>
  <c r="AK24" i="65"/>
  <c r="AB42" i="71"/>
  <c r="S42" i="71" l="1"/>
  <c r="BV42" i="71" s="1"/>
  <c r="BX42" i="71" s="1"/>
  <c r="BY42" i="71" s="1"/>
  <c r="AA24" i="65"/>
  <c r="AJ24" i="65"/>
  <c r="R42" i="71"/>
  <c r="BU42" i="71" s="1"/>
  <c r="BW42" i="71" s="1"/>
  <c r="AH24" i="65"/>
  <c r="AM24" i="65" s="1"/>
  <c r="Y24" i="65"/>
  <c r="AD24" i="65" s="1"/>
  <c r="AB24" i="65"/>
  <c r="AN24" i="65"/>
  <c r="X46" i="60"/>
  <c r="Z42" i="71" s="1"/>
  <c r="AA42" i="71"/>
  <c r="AF46" i="60"/>
  <c r="I19" i="46"/>
  <c r="E11" i="67" s="1"/>
  <c r="D24" i="65" s="1"/>
  <c r="I18" i="46"/>
  <c r="E10" i="67" s="1"/>
  <c r="D23" i="65" s="1"/>
  <c r="H19" i="46"/>
  <c r="H18" i="46"/>
  <c r="F19" i="46"/>
  <c r="E19" i="46"/>
  <c r="F18" i="46"/>
  <c r="E18" i="46"/>
  <c r="D19" i="46"/>
  <c r="B24" i="65" s="1"/>
  <c r="D18" i="46"/>
  <c r="B23" i="65" s="1"/>
  <c r="C18" i="46"/>
  <c r="B18" i="46"/>
  <c r="W39" i="60"/>
  <c r="Y35" i="71" s="1"/>
  <c r="V39" i="60"/>
  <c r="U39" i="60"/>
  <c r="T39" i="60"/>
  <c r="N16" i="46"/>
  <c r="V8" i="67" s="1"/>
  <c r="I17" i="46"/>
  <c r="E9" i="67" s="1"/>
  <c r="D22" i="65" s="1"/>
  <c r="I16" i="46"/>
  <c r="E8" i="67" s="1"/>
  <c r="D21" i="65" s="1"/>
  <c r="H17" i="46"/>
  <c r="H16" i="46"/>
  <c r="F17" i="46"/>
  <c r="F16" i="46"/>
  <c r="E17" i="46"/>
  <c r="E16" i="46"/>
  <c r="D17" i="46"/>
  <c r="B22" i="65" s="1"/>
  <c r="D16" i="46"/>
  <c r="B21" i="65" s="1"/>
  <c r="C16" i="46"/>
  <c r="B16" i="46"/>
  <c r="W49" i="60"/>
  <c r="Y45" i="71" s="1"/>
  <c r="V49" i="60"/>
  <c r="U49" i="60"/>
  <c r="T49" i="60"/>
  <c r="S49" i="60"/>
  <c r="U45" i="71" s="1"/>
  <c r="R49" i="60"/>
  <c r="T45" i="71" s="1"/>
  <c r="Q49" i="60"/>
  <c r="P49" i="60"/>
  <c r="W48" i="60"/>
  <c r="Y44" i="71" s="1"/>
  <c r="V48" i="60"/>
  <c r="U48" i="60"/>
  <c r="T48" i="60"/>
  <c r="S48" i="60"/>
  <c r="U44" i="71" s="1"/>
  <c r="R48" i="60"/>
  <c r="T44" i="71" s="1"/>
  <c r="P48" i="60"/>
  <c r="W47" i="60"/>
  <c r="Y43" i="71" s="1"/>
  <c r="V47" i="60"/>
  <c r="U47" i="60"/>
  <c r="T47" i="60"/>
  <c r="S47" i="60"/>
  <c r="U43" i="71" s="1"/>
  <c r="R47" i="60"/>
  <c r="T43" i="71" s="1"/>
  <c r="Q47" i="60"/>
  <c r="P47" i="60"/>
  <c r="W45" i="60"/>
  <c r="Y41" i="71" s="1"/>
  <c r="V45" i="60"/>
  <c r="U45" i="60"/>
  <c r="T45" i="60"/>
  <c r="S45" i="60"/>
  <c r="U41" i="71" s="1"/>
  <c r="R45" i="60"/>
  <c r="T41" i="71" s="1"/>
  <c r="Q45" i="60"/>
  <c r="P45" i="60"/>
  <c r="S39" i="60"/>
  <c r="R39" i="60"/>
  <c r="T35" i="71" s="1"/>
  <c r="Q39" i="60"/>
  <c r="S35" i="71" s="1"/>
  <c r="P39" i="60"/>
  <c r="R35" i="71" s="1"/>
  <c r="W38" i="60"/>
  <c r="Y34" i="71" s="1"/>
  <c r="V38" i="60"/>
  <c r="U38" i="60"/>
  <c r="T38" i="60"/>
  <c r="S38" i="60"/>
  <c r="U34" i="71" s="1"/>
  <c r="R38" i="60"/>
  <c r="T34" i="71" s="1"/>
  <c r="Q38" i="60"/>
  <c r="P38" i="60"/>
  <c r="U35" i="71" l="1"/>
  <c r="R22" i="65"/>
  <c r="U22" i="65" s="1"/>
  <c r="U28" i="65" s="1"/>
  <c r="Q22" i="65"/>
  <c r="T22" i="65" s="1"/>
  <c r="T28" i="65" s="1"/>
  <c r="R34" i="71"/>
  <c r="AH21" i="65"/>
  <c r="Y21" i="65"/>
  <c r="S41" i="71"/>
  <c r="AA23" i="65"/>
  <c r="X43" i="71"/>
  <c r="AG25" i="65"/>
  <c r="X39" i="60"/>
  <c r="Z35" i="71" s="1"/>
  <c r="F19" i="72" s="1"/>
  <c r="W44" i="71"/>
  <c r="Z26" i="65"/>
  <c r="AB26" i="65" s="1"/>
  <c r="X44" i="71"/>
  <c r="AG26" i="65"/>
  <c r="W35" i="71"/>
  <c r="BV35" i="71" s="1"/>
  <c r="Z22" i="65"/>
  <c r="AB22" i="65" s="1"/>
  <c r="W43" i="71"/>
  <c r="Z25" i="65"/>
  <c r="AB25" i="65" s="1"/>
  <c r="V34" i="71"/>
  <c r="X21" i="65"/>
  <c r="AC21" i="65" s="1"/>
  <c r="R44" i="71"/>
  <c r="AH26" i="65"/>
  <c r="Y26" i="65"/>
  <c r="V45" i="71"/>
  <c r="X27" i="65"/>
  <c r="V44" i="71"/>
  <c r="X26" i="65"/>
  <c r="AC26" i="65" s="1"/>
  <c r="V35" i="71"/>
  <c r="BU35" i="71" s="1"/>
  <c r="AD22" i="65"/>
  <c r="X22" i="65"/>
  <c r="AC22" i="65" s="1"/>
  <c r="R41" i="71"/>
  <c r="BU41" i="71" s="1"/>
  <c r="AH23" i="65"/>
  <c r="Y23" i="65"/>
  <c r="AD23" i="65" s="1"/>
  <c r="S34" i="71"/>
  <c r="AA21" i="65"/>
  <c r="W34" i="71"/>
  <c r="Z21" i="65"/>
  <c r="AB21" i="65" s="1"/>
  <c r="W41" i="71"/>
  <c r="Z23" i="65"/>
  <c r="AB23" i="65" s="1"/>
  <c r="W45" i="71"/>
  <c r="Z27" i="65"/>
  <c r="AB27" i="65" s="1"/>
  <c r="S43" i="71"/>
  <c r="BV43" i="71" s="1"/>
  <c r="AA25" i="65"/>
  <c r="V43" i="71"/>
  <c r="X25" i="65"/>
  <c r="AC25" i="65" s="1"/>
  <c r="S45" i="71"/>
  <c r="AA27" i="65"/>
  <c r="V41" i="71"/>
  <c r="X23" i="65"/>
  <c r="AC23" i="65" s="1"/>
  <c r="X34" i="71"/>
  <c r="AG21" i="65"/>
  <c r="X41" i="71"/>
  <c r="AG23" i="65"/>
  <c r="X45" i="71"/>
  <c r="AG27" i="65"/>
  <c r="R43" i="71"/>
  <c r="BU43" i="71" s="1"/>
  <c r="AH25" i="65"/>
  <c r="Y25" i="65"/>
  <c r="AD25" i="65" s="1"/>
  <c r="R45" i="71"/>
  <c r="AH27" i="65"/>
  <c r="Y27" i="65"/>
  <c r="X35" i="71"/>
  <c r="AG22" i="65"/>
  <c r="AB46" i="60"/>
  <c r="AJ27" i="65"/>
  <c r="AI27" i="65"/>
  <c r="AI26" i="65"/>
  <c r="AJ25" i="65"/>
  <c r="AI25" i="65"/>
  <c r="AJ23" i="65"/>
  <c r="AI23" i="65"/>
  <c r="AJ21" i="65"/>
  <c r="AI21" i="65"/>
  <c r="AM22" i="65"/>
  <c r="AI22" i="65"/>
  <c r="Q48" i="60"/>
  <c r="AJ26" i="65" s="1"/>
  <c r="X38" i="60"/>
  <c r="Z34" i="71" s="1"/>
  <c r="F18" i="72" s="1"/>
  <c r="AK27" i="65"/>
  <c r="AK25" i="65"/>
  <c r="X49" i="60"/>
  <c r="Z45" i="71" s="1"/>
  <c r="AK26" i="65"/>
  <c r="X48" i="60"/>
  <c r="Z44" i="71" s="1"/>
  <c r="F25" i="72" s="1"/>
  <c r="X47" i="60"/>
  <c r="Z43" i="71" s="1"/>
  <c r="F24" i="72" s="1"/>
  <c r="AK23" i="65"/>
  <c r="X45" i="60"/>
  <c r="Z41" i="71" s="1"/>
  <c r="F23" i="72" s="1"/>
  <c r="AM25" i="65" l="1"/>
  <c r="AM21" i="65"/>
  <c r="BU44" i="71"/>
  <c r="AM26" i="65"/>
  <c r="AD27" i="65"/>
  <c r="AC27" i="65"/>
  <c r="AD21" i="65"/>
  <c r="AM27" i="65"/>
  <c r="AI46" i="60"/>
  <c r="I19" i="72"/>
  <c r="BW35" i="71"/>
  <c r="AE28" i="65"/>
  <c r="F43" i="64" s="1"/>
  <c r="C10" i="64" s="1"/>
  <c r="J19" i="72"/>
  <c r="BX35" i="71"/>
  <c r="BY35" i="71" s="1"/>
  <c r="L19" i="72" s="1"/>
  <c r="I24" i="72"/>
  <c r="BW43" i="71"/>
  <c r="K24" i="72" s="1"/>
  <c r="J24" i="72"/>
  <c r="BX43" i="71"/>
  <c r="BY43" i="71" s="1"/>
  <c r="AM23" i="65"/>
  <c r="E10" i="63"/>
  <c r="BV41" i="71"/>
  <c r="BW41" i="71" s="1"/>
  <c r="K23" i="72" s="1"/>
  <c r="I23" i="72"/>
  <c r="AK22" i="65"/>
  <c r="AN22" i="65" s="1"/>
  <c r="AA35" i="71"/>
  <c r="G19" i="72" s="1"/>
  <c r="AB35" i="71"/>
  <c r="AL25" i="65"/>
  <c r="BU45" i="71"/>
  <c r="I25" i="72" s="1"/>
  <c r="BV45" i="71"/>
  <c r="BX45" i="71" s="1"/>
  <c r="BY45" i="71" s="1"/>
  <c r="BV34" i="71"/>
  <c r="F10" i="63"/>
  <c r="D10" i="63"/>
  <c r="AC28" i="65"/>
  <c r="D43" i="64" s="1"/>
  <c r="G10" i="63"/>
  <c r="AA34" i="71"/>
  <c r="G18" i="72" s="1"/>
  <c r="AK21" i="65"/>
  <c r="AN21" i="65" s="1"/>
  <c r="S44" i="71"/>
  <c r="BV44" i="71" s="1"/>
  <c r="AA26" i="65"/>
  <c r="AD26" i="65" s="1"/>
  <c r="BU34" i="71"/>
  <c r="AN26" i="65"/>
  <c r="AL26" i="65"/>
  <c r="AN23" i="65"/>
  <c r="AL23" i="65"/>
  <c r="AA45" i="71"/>
  <c r="AN27" i="65"/>
  <c r="AL27" i="65"/>
  <c r="AA44" i="71"/>
  <c r="AA43" i="71"/>
  <c r="G24" i="72" s="1"/>
  <c r="AN25" i="65"/>
  <c r="AA41" i="71"/>
  <c r="G23" i="72" s="1"/>
  <c r="AL21" i="65"/>
  <c r="AL22" i="65"/>
  <c r="AB45" i="71"/>
  <c r="AB43" i="71"/>
  <c r="H24" i="72" s="1"/>
  <c r="AB41" i="71"/>
  <c r="H23" i="72" s="1"/>
  <c r="AM28" i="65" l="1"/>
  <c r="E43" i="68" s="1"/>
  <c r="E43" i="61"/>
  <c r="G43" i="61"/>
  <c r="D43" i="61"/>
  <c r="F43" i="61"/>
  <c r="AF47" i="60"/>
  <c r="G25" i="72"/>
  <c r="AF45" i="60"/>
  <c r="D39" i="63"/>
  <c r="G39" i="63"/>
  <c r="AD28" i="65"/>
  <c r="E43" i="64" s="1"/>
  <c r="F39" i="63"/>
  <c r="E39" i="63"/>
  <c r="AF38" i="60"/>
  <c r="AB34" i="71"/>
  <c r="H18" i="72" s="1"/>
  <c r="I18" i="72"/>
  <c r="BW34" i="71"/>
  <c r="K18" i="72" s="1"/>
  <c r="J18" i="72"/>
  <c r="BX34" i="71"/>
  <c r="BY34" i="71" s="1"/>
  <c r="BZ43" i="71"/>
  <c r="M24" i="72" s="1"/>
  <c r="D21" i="73" s="1"/>
  <c r="L24" i="72"/>
  <c r="H10" i="63"/>
  <c r="I10" i="63" s="1"/>
  <c r="J25" i="72"/>
  <c r="BX44" i="71"/>
  <c r="BY44" i="71" s="1"/>
  <c r="AF48" i="60"/>
  <c r="AB44" i="71"/>
  <c r="H25" i="72" s="1"/>
  <c r="J23" i="72"/>
  <c r="BX41" i="71"/>
  <c r="BY41" i="71" s="1"/>
  <c r="BW44" i="71"/>
  <c r="BW45" i="71"/>
  <c r="AF49" i="60"/>
  <c r="AL28" i="65"/>
  <c r="D43" i="68" s="1"/>
  <c r="AN28" i="65"/>
  <c r="F43" i="68" s="1"/>
  <c r="C10" i="68" s="1"/>
  <c r="D11" i="61"/>
  <c r="E11" i="61"/>
  <c r="F11" i="61"/>
  <c r="G11" i="61"/>
  <c r="AB38" i="60"/>
  <c r="AI38" i="60"/>
  <c r="AI48" i="60"/>
  <c r="AB48" i="60"/>
  <c r="AI49" i="60"/>
  <c r="AB49" i="60"/>
  <c r="AI47" i="60"/>
  <c r="AB47" i="60"/>
  <c r="AC47" i="60" s="1"/>
  <c r="AC48" i="60" s="1"/>
  <c r="AB45" i="60"/>
  <c r="AC45" i="60" s="1"/>
  <c r="AI45" i="60"/>
  <c r="BC23" i="46"/>
  <c r="BG23" i="46"/>
  <c r="H43" i="61" l="1"/>
  <c r="I43" i="61" s="1"/>
  <c r="P20" i="70"/>
  <c r="D55" i="73"/>
  <c r="L25" i="72"/>
  <c r="BZ44" i="71"/>
  <c r="M25" i="72" s="1"/>
  <c r="D22" i="73" s="1"/>
  <c r="H39" i="63"/>
  <c r="I39" i="63" s="1"/>
  <c r="L18" i="72"/>
  <c r="BZ34" i="71"/>
  <c r="M18" i="72" s="1"/>
  <c r="D16" i="73" s="1"/>
  <c r="BZ41" i="71"/>
  <c r="L23" i="72"/>
  <c r="K25" i="72"/>
  <c r="H11" i="61"/>
  <c r="I11" i="61" s="1"/>
  <c r="AI56" i="65"/>
  <c r="D50" i="73" l="1"/>
  <c r="P15" i="70"/>
  <c r="M23" i="72"/>
  <c r="D20" i="73" s="1"/>
  <c r="CA41" i="71"/>
  <c r="N23" i="72" s="1"/>
  <c r="E20" i="73" s="1"/>
  <c r="P21" i="70"/>
  <c r="D56" i="73"/>
  <c r="I17" i="43"/>
  <c r="E6" i="67" s="1"/>
  <c r="D14" i="65" s="1"/>
  <c r="I18" i="43"/>
  <c r="E7" i="67" s="1"/>
  <c r="D15" i="65" s="1"/>
  <c r="I16" i="43"/>
  <c r="E5" i="67" s="1"/>
  <c r="D13" i="65" s="1"/>
  <c r="H17" i="43"/>
  <c r="H18" i="43"/>
  <c r="H16" i="43"/>
  <c r="F17" i="43"/>
  <c r="F18" i="43"/>
  <c r="F16" i="43"/>
  <c r="E17" i="43"/>
  <c r="E18" i="43"/>
  <c r="E16" i="43"/>
  <c r="D17" i="43"/>
  <c r="B14" i="65" s="1"/>
  <c r="D18" i="43"/>
  <c r="B15" i="65" s="1"/>
  <c r="D16" i="43"/>
  <c r="B13" i="65" s="1"/>
  <c r="C16" i="43"/>
  <c r="B16" i="43"/>
  <c r="AT18" i="43"/>
  <c r="W60" i="60" s="1"/>
  <c r="AS18" i="43"/>
  <c r="V60" i="60" s="1"/>
  <c r="X56" i="71" s="1"/>
  <c r="AL18" i="43"/>
  <c r="U60" i="60" s="1"/>
  <c r="AK18" i="43"/>
  <c r="T60" i="60" s="1"/>
  <c r="V56" i="71" s="1"/>
  <c r="AD18" i="43"/>
  <c r="S60" i="60" s="1"/>
  <c r="AC18" i="43"/>
  <c r="R60" i="60" s="1"/>
  <c r="P60" i="60"/>
  <c r="R56" i="71" s="1"/>
  <c r="AT17" i="43"/>
  <c r="AS17" i="43"/>
  <c r="V59" i="60" s="1"/>
  <c r="X55" i="71" s="1"/>
  <c r="AL17" i="43"/>
  <c r="U59" i="60" s="1"/>
  <c r="AK17" i="43"/>
  <c r="T59" i="60" s="1"/>
  <c r="V55" i="71" s="1"/>
  <c r="AD17" i="43"/>
  <c r="S59" i="60" s="1"/>
  <c r="AC17" i="43"/>
  <c r="R59" i="60" s="1"/>
  <c r="V17" i="43"/>
  <c r="U17" i="43"/>
  <c r="P59" i="60" s="1"/>
  <c r="R55" i="71" s="1"/>
  <c r="AT16" i="43"/>
  <c r="AS16" i="43"/>
  <c r="V58" i="60" s="1"/>
  <c r="X54" i="71" s="1"/>
  <c r="AL16" i="43"/>
  <c r="U58" i="60" s="1"/>
  <c r="AK16" i="43"/>
  <c r="T58" i="60" s="1"/>
  <c r="V54" i="71" s="1"/>
  <c r="AD16" i="43"/>
  <c r="S58" i="60" s="1"/>
  <c r="AC16" i="43"/>
  <c r="R58" i="60" s="1"/>
  <c r="V16" i="43"/>
  <c r="U16" i="43"/>
  <c r="P58" i="60" s="1"/>
  <c r="R54" i="71" s="1"/>
  <c r="Q60" i="60" l="1"/>
  <c r="S56" i="71" s="1"/>
  <c r="AY18" i="43"/>
  <c r="AW18" i="43"/>
  <c r="AX18" i="43"/>
  <c r="AV18" i="43"/>
  <c r="Q59" i="60"/>
  <c r="S55" i="71" s="1"/>
  <c r="AV17" i="43"/>
  <c r="AY17" i="43"/>
  <c r="AW17" i="43"/>
  <c r="AX17" i="43"/>
  <c r="AY16" i="43"/>
  <c r="AW16" i="43"/>
  <c r="AV16" i="43"/>
  <c r="AX16" i="43"/>
  <c r="Z15" i="65"/>
  <c r="W56" i="71"/>
  <c r="Q13" i="65"/>
  <c r="U54" i="71"/>
  <c r="O15" i="65"/>
  <c r="T15" i="65" s="1"/>
  <c r="T56" i="71"/>
  <c r="BU56" i="71" s="1"/>
  <c r="Q19" i="70"/>
  <c r="C13" i="74"/>
  <c r="C22" i="74" s="1"/>
  <c r="Z13" i="65"/>
  <c r="W54" i="71"/>
  <c r="O14" i="65"/>
  <c r="T55" i="71"/>
  <c r="P19" i="70"/>
  <c r="D54" i="73"/>
  <c r="Q15" i="65"/>
  <c r="U56" i="71"/>
  <c r="Q14" i="65"/>
  <c r="U55" i="71"/>
  <c r="Z14" i="65"/>
  <c r="W55" i="71"/>
  <c r="AI15" i="65"/>
  <c r="Y56" i="71"/>
  <c r="O13" i="65"/>
  <c r="T54" i="71"/>
  <c r="BU54" i="71" s="1"/>
  <c r="AH15" i="65"/>
  <c r="AG15" i="65"/>
  <c r="AL15" i="65" s="1"/>
  <c r="Y14" i="65"/>
  <c r="X14" i="65"/>
  <c r="Q58" i="60"/>
  <c r="S54" i="71" s="1"/>
  <c r="AH14" i="65"/>
  <c r="AG14" i="65"/>
  <c r="X13" i="65"/>
  <c r="Y13" i="65"/>
  <c r="H15" i="65"/>
  <c r="AA15" i="65"/>
  <c r="AJ15" i="65"/>
  <c r="R15" i="65"/>
  <c r="P13" i="65"/>
  <c r="F13" i="65"/>
  <c r="P15" i="65"/>
  <c r="U15" i="65" s="1"/>
  <c r="F15" i="65"/>
  <c r="AG13" i="65"/>
  <c r="AH13" i="65"/>
  <c r="P14" i="65"/>
  <c r="F14" i="65"/>
  <c r="Y15" i="65"/>
  <c r="X15" i="65"/>
  <c r="AC15" i="65" s="1"/>
  <c r="AA56" i="65"/>
  <c r="Z56" i="65"/>
  <c r="AJ56" i="65" s="1"/>
  <c r="AM56" i="65" s="1"/>
  <c r="AK13" i="65"/>
  <c r="W58" i="60"/>
  <c r="Y54" i="71" s="1"/>
  <c r="AK14" i="65"/>
  <c r="W59" i="60"/>
  <c r="Y55" i="71" s="1"/>
  <c r="AF61" i="60"/>
  <c r="AU16" i="43"/>
  <c r="X58" i="60" s="1"/>
  <c r="Z54" i="71" s="1"/>
  <c r="AU17" i="43"/>
  <c r="X59" i="60" s="1"/>
  <c r="Z55" i="71" s="1"/>
  <c r="BU55" i="71" s="1"/>
  <c r="AK15" i="65"/>
  <c r="X60" i="60"/>
  <c r="Z56" i="71" s="1"/>
  <c r="F29" i="72" s="1"/>
  <c r="T13" i="65" l="1"/>
  <c r="T14" i="65"/>
  <c r="T16" i="65" s="1"/>
  <c r="R14" i="65"/>
  <c r="H14" i="65"/>
  <c r="AA14" i="65"/>
  <c r="AD14" i="65" s="1"/>
  <c r="BF18" i="43"/>
  <c r="BG18" i="43"/>
  <c r="BD18" i="43"/>
  <c r="BE18" i="43"/>
  <c r="U14" i="65"/>
  <c r="BF17" i="43"/>
  <c r="BB17" i="43"/>
  <c r="BE17" i="43"/>
  <c r="BG17" i="43"/>
  <c r="BC17" i="43"/>
  <c r="AB55" i="71" s="1"/>
  <c r="BD17" i="43"/>
  <c r="BF16" i="43"/>
  <c r="BB16" i="43"/>
  <c r="BD16" i="43"/>
  <c r="BD19" i="43" s="1"/>
  <c r="AZ16" i="43"/>
  <c r="BE16" i="43"/>
  <c r="BA16" i="43"/>
  <c r="BG16" i="43"/>
  <c r="BC16" i="43"/>
  <c r="AB54" i="71" s="1"/>
  <c r="BV56" i="71"/>
  <c r="BV54" i="71"/>
  <c r="BX54" i="71" s="1"/>
  <c r="BY54" i="71" s="1"/>
  <c r="AD15" i="65"/>
  <c r="I29" i="72"/>
  <c r="BW56" i="71"/>
  <c r="I28" i="72"/>
  <c r="J29" i="72"/>
  <c r="BX56" i="71"/>
  <c r="BY56" i="71" s="1"/>
  <c r="L29" i="72" s="1"/>
  <c r="AC14" i="65"/>
  <c r="F28" i="72"/>
  <c r="AC13" i="65"/>
  <c r="AM57" i="65"/>
  <c r="E46" i="68" s="1"/>
  <c r="G46" i="61"/>
  <c r="E46" i="61"/>
  <c r="D46" i="61"/>
  <c r="F46" i="61"/>
  <c r="AB56" i="65"/>
  <c r="AE56" i="65" s="1"/>
  <c r="AE57" i="65" s="1"/>
  <c r="F46" i="64" s="1"/>
  <c r="C13" i="64" s="1"/>
  <c r="AD56" i="65"/>
  <c r="AN56" i="65"/>
  <c r="AN57" i="65" s="1"/>
  <c r="F46" i="68" s="1"/>
  <c r="C13" i="68" s="1"/>
  <c r="AC56" i="65"/>
  <c r="K13" i="65"/>
  <c r="K16" i="65" s="1"/>
  <c r="R13" i="65"/>
  <c r="AA13" i="65"/>
  <c r="AD13" i="65" s="1"/>
  <c r="H13" i="65"/>
  <c r="AA56" i="71"/>
  <c r="G29" i="72" s="1"/>
  <c r="AA55" i="71"/>
  <c r="BV55" i="71" s="1"/>
  <c r="BX55" i="71" s="1"/>
  <c r="BY55" i="71" s="1"/>
  <c r="K15" i="65"/>
  <c r="K14" i="65"/>
  <c r="AM15" i="65"/>
  <c r="AJ13" i="65"/>
  <c r="AM13" i="65" s="1"/>
  <c r="AI13" i="65"/>
  <c r="AA54" i="71"/>
  <c r="G28" i="72" s="1"/>
  <c r="AJ14" i="65"/>
  <c r="AM14" i="65" s="1"/>
  <c r="AI14" i="65"/>
  <c r="AB61" i="60"/>
  <c r="AI61" i="60"/>
  <c r="AC16" i="65" l="1"/>
  <c r="D42" i="64" s="1"/>
  <c r="AZ19" i="43"/>
  <c r="BW54" i="71"/>
  <c r="G9" i="63"/>
  <c r="J28" i="72"/>
  <c r="L14" i="65"/>
  <c r="L15" i="65"/>
  <c r="BW55" i="71"/>
  <c r="K28" i="72" s="1"/>
  <c r="L28" i="72"/>
  <c r="BZ54" i="71"/>
  <c r="D9" i="63"/>
  <c r="F9" i="63"/>
  <c r="E9" i="63"/>
  <c r="AF60" i="60"/>
  <c r="AB56" i="71"/>
  <c r="H28" i="72" s="1"/>
  <c r="H46" i="61"/>
  <c r="I46" i="61" s="1"/>
  <c r="G42" i="61"/>
  <c r="D42" i="61"/>
  <c r="F42" i="61"/>
  <c r="E42" i="61"/>
  <c r="AF59" i="60"/>
  <c r="G13" i="63"/>
  <c r="F13" i="63"/>
  <c r="E13" i="63"/>
  <c r="D13" i="63"/>
  <c r="AC57" i="65"/>
  <c r="D46" i="64" s="1"/>
  <c r="D30" i="64" s="1"/>
  <c r="AD57" i="65"/>
  <c r="E46" i="64" s="1"/>
  <c r="D42" i="63"/>
  <c r="E42" i="63"/>
  <c r="G42" i="63"/>
  <c r="F42" i="63"/>
  <c r="G38" i="63"/>
  <c r="D38" i="63"/>
  <c r="F38" i="63"/>
  <c r="E38" i="63"/>
  <c r="AD16" i="65"/>
  <c r="E42" i="64" s="1"/>
  <c r="AE16" i="65"/>
  <c r="F42" i="64" s="1"/>
  <c r="AM16" i="65"/>
  <c r="E42" i="68" s="1"/>
  <c r="AL13" i="65"/>
  <c r="AL14" i="65"/>
  <c r="AI59" i="60"/>
  <c r="AB59" i="60"/>
  <c r="AI60" i="60"/>
  <c r="AB60" i="60"/>
  <c r="AI58" i="60"/>
  <c r="AB58" i="60"/>
  <c r="AF58" i="60"/>
  <c r="BG19" i="43"/>
  <c r="BC19" i="43"/>
  <c r="BF19" i="43"/>
  <c r="BE19" i="43"/>
  <c r="BB19" i="43"/>
  <c r="BA19" i="43"/>
  <c r="D47" i="64" l="1"/>
  <c r="H13" i="63"/>
  <c r="I13" i="63" s="1"/>
  <c r="H9" i="63"/>
  <c r="I9" i="63" s="1"/>
  <c r="L13" i="65"/>
  <c r="L16" i="65" s="1"/>
  <c r="M28" i="72"/>
  <c r="D24" i="73" s="1"/>
  <c r="CA46" i="71"/>
  <c r="N26" i="72" s="1"/>
  <c r="E23" i="73" s="1"/>
  <c r="E30" i="68"/>
  <c r="E47" i="68"/>
  <c r="H42" i="61"/>
  <c r="AL16" i="65"/>
  <c r="D42" i="68" s="1"/>
  <c r="E10" i="61"/>
  <c r="G10" i="61"/>
  <c r="F10" i="61"/>
  <c r="D10" i="61"/>
  <c r="H42" i="63"/>
  <c r="I42" i="63" s="1"/>
  <c r="U13" i="65"/>
  <c r="U16" i="65" s="1"/>
  <c r="V16" i="65"/>
  <c r="E30" i="64"/>
  <c r="E47" i="64"/>
  <c r="H38" i="63"/>
  <c r="I38" i="63" s="1"/>
  <c r="C9" i="64"/>
  <c r="F30" i="64"/>
  <c r="F47" i="64"/>
  <c r="AN16" i="65"/>
  <c r="F42" i="68" s="1"/>
  <c r="AC58" i="60"/>
  <c r="C14" i="74" l="1"/>
  <c r="C23" i="74" s="1"/>
  <c r="Q22" i="70"/>
  <c r="D58" i="73"/>
  <c r="P23" i="70"/>
  <c r="D30" i="68"/>
  <c r="D47" i="68"/>
  <c r="H10" i="61"/>
  <c r="I42" i="61"/>
  <c r="F30" i="68"/>
  <c r="F47" i="68"/>
  <c r="C9" i="68"/>
  <c r="I10" i="61" l="1"/>
  <c r="W21" i="60" l="1"/>
  <c r="Y17" i="71" s="1"/>
  <c r="V21" i="60"/>
  <c r="N24" i="37"/>
  <c r="V34" i="67" s="1"/>
  <c r="F24" i="37"/>
  <c r="I24" i="37"/>
  <c r="E34" i="67" s="1"/>
  <c r="D70" i="65" s="1"/>
  <c r="H24" i="37"/>
  <c r="E24" i="37"/>
  <c r="D24" i="37"/>
  <c r="B70" i="65" s="1"/>
  <c r="X21" i="60" l="1"/>
  <c r="Z17" i="71" s="1"/>
  <c r="T21" i="60"/>
  <c r="X17" i="71"/>
  <c r="AG70" i="65"/>
  <c r="AI70" i="65"/>
  <c r="U21" i="60"/>
  <c r="W17" i="71" l="1"/>
  <c r="BV17" i="71" s="1"/>
  <c r="BX17" i="71" s="1"/>
  <c r="BY17" i="71" s="1"/>
  <c r="Z70" i="65"/>
  <c r="AB70" i="65" s="1"/>
  <c r="AE70" i="65" s="1"/>
  <c r="AA70" i="65"/>
  <c r="AJ70" i="65"/>
  <c r="V17" i="71"/>
  <c r="BU17" i="71" s="1"/>
  <c r="BW17" i="71" s="1"/>
  <c r="AH70" i="65"/>
  <c r="X70" i="65"/>
  <c r="AC70" i="65" s="1"/>
  <c r="Y70" i="65"/>
  <c r="AD70" i="65" s="1"/>
  <c r="Y21" i="60"/>
  <c r="AA17" i="71" s="1"/>
  <c r="AK70" i="65"/>
  <c r="AL70" i="65"/>
  <c r="AB17" i="71"/>
  <c r="V41" i="60"/>
  <c r="W41" i="60"/>
  <c r="Y37" i="71" s="1"/>
  <c r="V40" i="60"/>
  <c r="W40" i="60"/>
  <c r="Y36" i="71" s="1"/>
  <c r="V20" i="60"/>
  <c r="W20" i="60"/>
  <c r="Y16" i="71" s="1"/>
  <c r="V19" i="60"/>
  <c r="W19" i="60"/>
  <c r="Y15" i="71" s="1"/>
  <c r="V18" i="60"/>
  <c r="W18" i="60"/>
  <c r="Y14" i="71" s="1"/>
  <c r="V17" i="60"/>
  <c r="W17" i="60"/>
  <c r="Y13" i="71" s="1"/>
  <c r="V16" i="60"/>
  <c r="W16" i="60"/>
  <c r="Y12" i="71" s="1"/>
  <c r="V15" i="60"/>
  <c r="W15" i="60"/>
  <c r="Y11" i="71" s="1"/>
  <c r="V14" i="60"/>
  <c r="W14" i="60"/>
  <c r="Y10" i="71" s="1"/>
  <c r="U41" i="60"/>
  <c r="T41" i="60"/>
  <c r="U40" i="60"/>
  <c r="T40" i="60"/>
  <c r="U20" i="60"/>
  <c r="T20" i="60"/>
  <c r="U19" i="60"/>
  <c r="T19" i="60"/>
  <c r="U18" i="60"/>
  <c r="T18" i="60"/>
  <c r="U17" i="60"/>
  <c r="T17" i="60"/>
  <c r="U16" i="60"/>
  <c r="T16" i="60"/>
  <c r="S41" i="60"/>
  <c r="U37" i="71" s="1"/>
  <c r="R41" i="60"/>
  <c r="T37" i="71" s="1"/>
  <c r="S40" i="60"/>
  <c r="U36" i="71" s="1"/>
  <c r="R40" i="60"/>
  <c r="T36" i="71" s="1"/>
  <c r="S20" i="60"/>
  <c r="U16" i="71" s="1"/>
  <c r="R20" i="60"/>
  <c r="T16" i="71" s="1"/>
  <c r="S19" i="60"/>
  <c r="U15" i="71" s="1"/>
  <c r="R19" i="60"/>
  <c r="T15" i="71" s="1"/>
  <c r="S18" i="60"/>
  <c r="U14" i="71" s="1"/>
  <c r="R18" i="60"/>
  <c r="T14" i="71" s="1"/>
  <c r="S17" i="60"/>
  <c r="U13" i="71" s="1"/>
  <c r="R17" i="60"/>
  <c r="T13" i="71" s="1"/>
  <c r="S16" i="60"/>
  <c r="U12" i="71" s="1"/>
  <c r="R16" i="60"/>
  <c r="T12" i="71" s="1"/>
  <c r="P41" i="60"/>
  <c r="R37" i="71" s="1"/>
  <c r="P40" i="60"/>
  <c r="R36" i="71" s="1"/>
  <c r="Q20" i="60"/>
  <c r="S16" i="71" s="1"/>
  <c r="P20" i="60"/>
  <c r="R16" i="71" s="1"/>
  <c r="P19" i="60"/>
  <c r="R15" i="71" s="1"/>
  <c r="P18" i="60"/>
  <c r="R14" i="71" s="1"/>
  <c r="P17" i="60"/>
  <c r="R13" i="71" s="1"/>
  <c r="Q16" i="60"/>
  <c r="S12" i="71" s="1"/>
  <c r="P16" i="60"/>
  <c r="R12" i="71" s="1"/>
  <c r="N17" i="37"/>
  <c r="V27" i="67" s="1"/>
  <c r="N18" i="37"/>
  <c r="V28" i="67" s="1"/>
  <c r="N19" i="37"/>
  <c r="V29" i="67" s="1"/>
  <c r="N20" i="37"/>
  <c r="V30" i="67" s="1"/>
  <c r="N21" i="37"/>
  <c r="V31" i="67" s="1"/>
  <c r="N22" i="37"/>
  <c r="V32" i="67" s="1"/>
  <c r="N23" i="37"/>
  <c r="V33" i="67" s="1"/>
  <c r="H17" i="37"/>
  <c r="I17" i="37"/>
  <c r="E27" i="67" s="1"/>
  <c r="D63" i="65" s="1"/>
  <c r="H18" i="37"/>
  <c r="I18" i="37"/>
  <c r="E28" i="67" s="1"/>
  <c r="D64" i="65" s="1"/>
  <c r="H19" i="37"/>
  <c r="I19" i="37"/>
  <c r="E29" i="67" s="1"/>
  <c r="D65" i="65" s="1"/>
  <c r="H20" i="37"/>
  <c r="I20" i="37"/>
  <c r="E30" i="67" s="1"/>
  <c r="D66" i="65" s="1"/>
  <c r="H21" i="37"/>
  <c r="I21" i="37"/>
  <c r="E31" i="67" s="1"/>
  <c r="D67" i="65" s="1"/>
  <c r="H22" i="37"/>
  <c r="I22" i="37"/>
  <c r="E32" i="67" s="1"/>
  <c r="D68" i="65" s="1"/>
  <c r="H23" i="37"/>
  <c r="I23" i="37"/>
  <c r="E33" i="67" s="1"/>
  <c r="D69" i="65" s="1"/>
  <c r="E17" i="37"/>
  <c r="E18" i="37"/>
  <c r="E19" i="37"/>
  <c r="E20" i="37"/>
  <c r="E21" i="37"/>
  <c r="E22" i="37"/>
  <c r="E23" i="37"/>
  <c r="C16" i="37"/>
  <c r="D16" i="37"/>
  <c r="B62" i="65" s="1"/>
  <c r="D17" i="37"/>
  <c r="B63" i="65" s="1"/>
  <c r="D18" i="37"/>
  <c r="B64" i="65" s="1"/>
  <c r="D19" i="37"/>
  <c r="B65" i="65" s="1"/>
  <c r="D20" i="37"/>
  <c r="B66" i="65" s="1"/>
  <c r="D21" i="37"/>
  <c r="B67" i="65" s="1"/>
  <c r="D22" i="37"/>
  <c r="B68" i="65" s="1"/>
  <c r="D23" i="37"/>
  <c r="B69" i="65" s="1"/>
  <c r="B16" i="37"/>
  <c r="F19" i="37"/>
  <c r="F20" i="37"/>
  <c r="F21" i="37"/>
  <c r="F22" i="37"/>
  <c r="F23" i="37"/>
  <c r="E16" i="37"/>
  <c r="S14" i="60"/>
  <c r="U10" i="71" s="1"/>
  <c r="P14" i="60"/>
  <c r="R10" i="71" s="1"/>
  <c r="R14" i="60"/>
  <c r="T10" i="71" s="1"/>
  <c r="T14" i="60"/>
  <c r="S15" i="60"/>
  <c r="U11" i="71" s="1"/>
  <c r="P15" i="60"/>
  <c r="R11" i="71" s="1"/>
  <c r="R15" i="60"/>
  <c r="T11" i="71" s="1"/>
  <c r="T15" i="60"/>
  <c r="U14" i="60"/>
  <c r="U15" i="60"/>
  <c r="W11" i="71" s="1"/>
  <c r="F17" i="37"/>
  <c r="F18" i="37"/>
  <c r="W13" i="60"/>
  <c r="Y9" i="71" s="1"/>
  <c r="V13" i="60"/>
  <c r="U13" i="60"/>
  <c r="T13" i="60"/>
  <c r="S13" i="60"/>
  <c r="U9" i="71" s="1"/>
  <c r="R13" i="60"/>
  <c r="T9" i="71" s="1"/>
  <c r="P13" i="60"/>
  <c r="R9" i="71" s="1"/>
  <c r="F16" i="37"/>
  <c r="N16" i="37"/>
  <c r="V26" i="67" s="1"/>
  <c r="I16" i="37"/>
  <c r="E26" i="67" s="1"/>
  <c r="D62" i="65" s="1"/>
  <c r="H16" i="37"/>
  <c r="F7" i="39"/>
  <c r="V13" i="71" l="1"/>
  <c r="AH66" i="65"/>
  <c r="X66" i="65"/>
  <c r="Y66" i="65"/>
  <c r="X16" i="71"/>
  <c r="AG69" i="65"/>
  <c r="V15" i="71"/>
  <c r="BU15" i="71" s="1"/>
  <c r="AH68" i="65"/>
  <c r="X68" i="65"/>
  <c r="Y68" i="65"/>
  <c r="V37" i="71"/>
  <c r="BU37" i="71" s="1"/>
  <c r="AH72" i="65"/>
  <c r="X72" i="65"/>
  <c r="Y72" i="65"/>
  <c r="W14" i="71"/>
  <c r="Z67" i="65"/>
  <c r="AB67" i="65" s="1"/>
  <c r="AE67" i="65" s="1"/>
  <c r="W9" i="71"/>
  <c r="Z62" i="65"/>
  <c r="AB62" i="65" s="1"/>
  <c r="AE62" i="65" s="1"/>
  <c r="W15" i="71"/>
  <c r="Z68" i="65"/>
  <c r="AB68" i="65" s="1"/>
  <c r="AE68" i="65" s="1"/>
  <c r="X12" i="71"/>
  <c r="AG65" i="65"/>
  <c r="X37" i="71"/>
  <c r="AG72" i="65"/>
  <c r="AM70" i="65"/>
  <c r="V12" i="71"/>
  <c r="AH65" i="65"/>
  <c r="X65" i="65"/>
  <c r="Y65" i="65"/>
  <c r="X15" i="71"/>
  <c r="AG68" i="65"/>
  <c r="V11" i="71"/>
  <c r="AH64" i="65"/>
  <c r="Y64" i="65"/>
  <c r="X64" i="65"/>
  <c r="X11" i="71"/>
  <c r="AG64" i="65"/>
  <c r="V9" i="71"/>
  <c r="AH62" i="65"/>
  <c r="Y62" i="65"/>
  <c r="X62" i="65"/>
  <c r="V10" i="71"/>
  <c r="AH63" i="65"/>
  <c r="X63" i="65"/>
  <c r="Y63" i="65"/>
  <c r="X9" i="71"/>
  <c r="AG62" i="65"/>
  <c r="V16" i="71"/>
  <c r="AH69" i="65"/>
  <c r="X69" i="65"/>
  <c r="Y69" i="65"/>
  <c r="AF21" i="60"/>
  <c r="X14" i="71"/>
  <c r="AG67" i="65"/>
  <c r="W10" i="71"/>
  <c r="Z63" i="65"/>
  <c r="AB63" i="65" s="1"/>
  <c r="AE63" i="65" s="1"/>
  <c r="W12" i="71"/>
  <c r="BV12" i="71" s="1"/>
  <c r="BX12" i="71" s="1"/>
  <c r="BY12" i="71" s="1"/>
  <c r="Z65" i="65"/>
  <c r="AB65" i="65" s="1"/>
  <c r="AE65" i="65" s="1"/>
  <c r="AA65" i="65"/>
  <c r="AN70" i="65"/>
  <c r="AZ70" i="65"/>
  <c r="W13" i="71"/>
  <c r="Z66" i="65"/>
  <c r="AB66" i="65" s="1"/>
  <c r="AE66" i="65" s="1"/>
  <c r="X36" i="71"/>
  <c r="BU36" i="71" s="1"/>
  <c r="AG71" i="65"/>
  <c r="AL71" i="65" s="1"/>
  <c r="W16" i="71"/>
  <c r="BV16" i="71" s="1"/>
  <c r="BX16" i="71" s="1"/>
  <c r="BY16" i="71" s="1"/>
  <c r="Z69" i="65"/>
  <c r="AB69" i="65" s="1"/>
  <c r="AE69" i="65" s="1"/>
  <c r="AA69" i="65"/>
  <c r="X13" i="71"/>
  <c r="BU13" i="71" s="1"/>
  <c r="AG66" i="65"/>
  <c r="W36" i="71"/>
  <c r="Z71" i="65"/>
  <c r="AB71" i="65" s="1"/>
  <c r="AE71" i="65" s="1"/>
  <c r="W37" i="71"/>
  <c r="Z72" i="65"/>
  <c r="AB72" i="65" s="1"/>
  <c r="AE72" i="65" s="1"/>
  <c r="X10" i="71"/>
  <c r="AG63" i="65"/>
  <c r="V14" i="71"/>
  <c r="BU14" i="71" s="1"/>
  <c r="AH67" i="65"/>
  <c r="X67" i="65"/>
  <c r="Y67" i="65"/>
  <c r="V36" i="71"/>
  <c r="AH71" i="65"/>
  <c r="Y71" i="65"/>
  <c r="X71" i="65"/>
  <c r="AC71" i="65" s="1"/>
  <c r="AI71" i="65"/>
  <c r="AI72" i="65"/>
  <c r="AJ69" i="65"/>
  <c r="AI69" i="65"/>
  <c r="AI68" i="65"/>
  <c r="AI67" i="65"/>
  <c r="AI66" i="65"/>
  <c r="AJ65" i="65"/>
  <c r="AM65" i="65" s="1"/>
  <c r="AI65" i="65"/>
  <c r="Z64" i="65"/>
  <c r="AI64" i="65"/>
  <c r="AI63" i="65"/>
  <c r="AI62" i="65"/>
  <c r="AI21" i="60"/>
  <c r="AB21" i="60"/>
  <c r="Q41" i="60"/>
  <c r="S37" i="71" s="1"/>
  <c r="Q14" i="60"/>
  <c r="S10" i="71" s="1"/>
  <c r="Q17" i="60"/>
  <c r="S13" i="71" s="1"/>
  <c r="BV13" i="71" s="1"/>
  <c r="BX13" i="71" s="1"/>
  <c r="BY13" i="71" s="1"/>
  <c r="Q18" i="60"/>
  <c r="S14" i="71" s="1"/>
  <c r="BV14" i="71" s="1"/>
  <c r="BX14" i="71" s="1"/>
  <c r="BY14" i="71" s="1"/>
  <c r="Q13" i="60"/>
  <c r="S9" i="71" s="1"/>
  <c r="BV9" i="71" s="1"/>
  <c r="Q19" i="60"/>
  <c r="S15" i="71" s="1"/>
  <c r="Q15" i="60"/>
  <c r="S11" i="71" s="1"/>
  <c r="BV11" i="71" s="1"/>
  <c r="BX11" i="71" s="1"/>
  <c r="BY11" i="71" s="1"/>
  <c r="Q40" i="60"/>
  <c r="S36" i="71" s="1"/>
  <c r="BV36" i="71" s="1"/>
  <c r="X18" i="60"/>
  <c r="Z14" i="71" s="1"/>
  <c r="AK68" i="65"/>
  <c r="AZ68" i="65" s="1"/>
  <c r="X20" i="60"/>
  <c r="Z16" i="71" s="1"/>
  <c r="X15" i="60"/>
  <c r="Z11" i="71" s="1"/>
  <c r="X41" i="60"/>
  <c r="Z37" i="71" s="1"/>
  <c r="X40" i="60"/>
  <c r="Z36" i="71" s="1"/>
  <c r="X19" i="60"/>
  <c r="Z15" i="71" s="1"/>
  <c r="X17" i="60"/>
  <c r="Z13" i="71" s="1"/>
  <c r="AK62" i="65"/>
  <c r="AZ62" i="65" s="1"/>
  <c r="X13" i="60"/>
  <c r="Z9" i="71" s="1"/>
  <c r="X14" i="60"/>
  <c r="Z10" i="71" s="1"/>
  <c r="X16" i="60"/>
  <c r="Z12" i="71" s="1"/>
  <c r="AK65" i="65"/>
  <c r="AZ65" i="65" s="1"/>
  <c r="AK69" i="65"/>
  <c r="AZ69" i="65" s="1"/>
  <c r="AK64" i="65"/>
  <c r="AZ64" i="65" s="1"/>
  <c r="AK66" i="65"/>
  <c r="AZ66" i="65" s="1"/>
  <c r="AK63" i="65"/>
  <c r="AZ63" i="65" s="1"/>
  <c r="AK67" i="65"/>
  <c r="AZ67" i="65" s="1"/>
  <c r="AC62" i="65" l="1"/>
  <c r="AC65" i="65"/>
  <c r="AA72" i="65"/>
  <c r="AJ72" i="65"/>
  <c r="AM72" i="65" s="1"/>
  <c r="AD69" i="65"/>
  <c r="BW14" i="71"/>
  <c r="AD65" i="65"/>
  <c r="AJ63" i="65"/>
  <c r="AM63" i="65" s="1"/>
  <c r="AC68" i="65"/>
  <c r="BU10" i="71"/>
  <c r="AA62" i="65"/>
  <c r="AD62" i="65" s="1"/>
  <c r="AJ71" i="65"/>
  <c r="AM71" i="65" s="1"/>
  <c r="BV10" i="71"/>
  <c r="BX10" i="71" s="1"/>
  <c r="BY10" i="71" s="1"/>
  <c r="AC69" i="65"/>
  <c r="BU9" i="71"/>
  <c r="I11" i="72" s="1"/>
  <c r="BW13" i="71"/>
  <c r="BU11" i="71"/>
  <c r="BW11" i="71" s="1"/>
  <c r="AJ64" i="65"/>
  <c r="AM64" i="65" s="1"/>
  <c r="AA64" i="65"/>
  <c r="AD64" i="65" s="1"/>
  <c r="AJ66" i="65"/>
  <c r="AM66" i="65" s="1"/>
  <c r="BU12" i="71"/>
  <c r="BW12" i="71" s="1"/>
  <c r="BU16" i="71"/>
  <c r="AJ67" i="65"/>
  <c r="AM67" i="65" s="1"/>
  <c r="AC67" i="65"/>
  <c r="BW16" i="71"/>
  <c r="AA67" i="65"/>
  <c r="AD67" i="65" s="1"/>
  <c r="AA63" i="65"/>
  <c r="AD63" i="65" s="1"/>
  <c r="F11" i="72"/>
  <c r="AM69" i="65"/>
  <c r="AD72" i="65"/>
  <c r="BV15" i="71"/>
  <c r="BX15" i="71" s="1"/>
  <c r="BY15" i="71" s="1"/>
  <c r="BX36" i="71"/>
  <c r="BY36" i="71" s="1"/>
  <c r="AA71" i="65"/>
  <c r="AD71" i="65" s="1"/>
  <c r="AA66" i="65"/>
  <c r="AD66" i="65" s="1"/>
  <c r="AC72" i="65"/>
  <c r="AC66" i="65"/>
  <c r="AJ62" i="65"/>
  <c r="AM62" i="65" s="1"/>
  <c r="AA36" i="71"/>
  <c r="AK71" i="65"/>
  <c r="AA37" i="71"/>
  <c r="AK72" i="65"/>
  <c r="AC63" i="65"/>
  <c r="BX9" i="71"/>
  <c r="I20" i="72"/>
  <c r="BW36" i="71"/>
  <c r="AJ68" i="65"/>
  <c r="AM68" i="65" s="1"/>
  <c r="F20" i="72"/>
  <c r="BV37" i="71"/>
  <c r="BX37" i="71" s="1"/>
  <c r="BY37" i="71" s="1"/>
  <c r="AA68" i="65"/>
  <c r="AD68" i="65" s="1"/>
  <c r="AL72" i="65"/>
  <c r="AA16" i="71"/>
  <c r="AB16" i="71"/>
  <c r="AL69" i="65"/>
  <c r="AN69" i="65"/>
  <c r="AA15" i="71"/>
  <c r="AB15" i="71"/>
  <c r="AL68" i="65"/>
  <c r="AN68" i="65"/>
  <c r="AA14" i="71"/>
  <c r="AB14" i="71"/>
  <c r="AL67" i="65"/>
  <c r="AN67" i="65"/>
  <c r="AA13" i="71"/>
  <c r="AB13" i="71"/>
  <c r="AL66" i="65"/>
  <c r="AN66" i="65"/>
  <c r="AL65" i="65"/>
  <c r="AN65" i="65"/>
  <c r="AA12" i="71"/>
  <c r="AB64" i="65"/>
  <c r="AE64" i="65" s="1"/>
  <c r="AE73" i="65" s="1"/>
  <c r="F48" i="64" s="1"/>
  <c r="AC64" i="65"/>
  <c r="AA11" i="71"/>
  <c r="AB11" i="71"/>
  <c r="AL64" i="65"/>
  <c r="AN64" i="65"/>
  <c r="AA10" i="71"/>
  <c r="AL63" i="65"/>
  <c r="AN63" i="65"/>
  <c r="AA9" i="71"/>
  <c r="AL62" i="65"/>
  <c r="AN62" i="65"/>
  <c r="AB36" i="71"/>
  <c r="AB37" i="71"/>
  <c r="AF18" i="60"/>
  <c r="AF15" i="60"/>
  <c r="AF41" i="60"/>
  <c r="BW37" i="71" l="1"/>
  <c r="K20" i="72" s="1"/>
  <c r="AF20" i="60"/>
  <c r="AF17" i="60"/>
  <c r="G47" i="61"/>
  <c r="G58" i="61" s="1"/>
  <c r="E64" i="61" s="1"/>
  <c r="BW10" i="71"/>
  <c r="D47" i="61"/>
  <c r="D58" i="61" s="1"/>
  <c r="E61" i="61" s="1"/>
  <c r="I12" i="72"/>
  <c r="AF40" i="60"/>
  <c r="AM73" i="65"/>
  <c r="E48" i="68" s="1"/>
  <c r="E51" i="68" s="1"/>
  <c r="E63" i="68" s="1"/>
  <c r="BW9" i="71"/>
  <c r="K11" i="72" s="1"/>
  <c r="F47" i="61"/>
  <c r="F58" i="61" s="1"/>
  <c r="E63" i="61" s="1"/>
  <c r="J12" i="72"/>
  <c r="AF14" i="60"/>
  <c r="AB10" i="71"/>
  <c r="E47" i="61"/>
  <c r="E58" i="61" s="1"/>
  <c r="E62" i="61" s="1"/>
  <c r="L20" i="72"/>
  <c r="BZ36" i="71"/>
  <c r="AN72" i="65"/>
  <c r="AZ72" i="65"/>
  <c r="AF13" i="60"/>
  <c r="AB9" i="71"/>
  <c r="J20" i="72"/>
  <c r="BY9" i="71"/>
  <c r="BX91" i="71"/>
  <c r="J11" i="72"/>
  <c r="AN71" i="65"/>
  <c r="AZ71" i="65"/>
  <c r="AF19" i="60"/>
  <c r="G11" i="72"/>
  <c r="AF16" i="60"/>
  <c r="AB12" i="71"/>
  <c r="G20" i="72"/>
  <c r="BW15" i="71"/>
  <c r="K12" i="72" s="1"/>
  <c r="H20" i="72"/>
  <c r="G14" i="63"/>
  <c r="G25" i="63" s="1"/>
  <c r="E30" i="63" s="1"/>
  <c r="D14" i="63"/>
  <c r="F14" i="63"/>
  <c r="F25" i="63" s="1"/>
  <c r="E29" i="63" s="1"/>
  <c r="E14" i="63"/>
  <c r="E25" i="63" s="1"/>
  <c r="E28" i="63" s="1"/>
  <c r="AC73" i="65"/>
  <c r="D48" i="64" s="1"/>
  <c r="E43" i="63"/>
  <c r="E54" i="63" s="1"/>
  <c r="E57" i="63" s="1"/>
  <c r="F43" i="63"/>
  <c r="F54" i="63" s="1"/>
  <c r="E58" i="63" s="1"/>
  <c r="G43" i="63"/>
  <c r="G54" i="63" s="1"/>
  <c r="E59" i="63" s="1"/>
  <c r="D43" i="63"/>
  <c r="AD73" i="65"/>
  <c r="E48" i="64" s="1"/>
  <c r="F51" i="64"/>
  <c r="F63" i="64" s="1"/>
  <c r="C25" i="64" s="1"/>
  <c r="F31" i="64"/>
  <c r="F34" i="64" s="1"/>
  <c r="C14" i="64"/>
  <c r="G15" i="61"/>
  <c r="G26" i="61" s="1"/>
  <c r="E31" i="61" s="1"/>
  <c r="F15" i="61"/>
  <c r="F26" i="61" s="1"/>
  <c r="E30" i="61" s="1"/>
  <c r="E15" i="61"/>
  <c r="E26" i="61" s="1"/>
  <c r="E29" i="61" s="1"/>
  <c r="D15" i="61"/>
  <c r="AL73" i="65"/>
  <c r="D48" i="68" s="1"/>
  <c r="AI20" i="60"/>
  <c r="AB20" i="60"/>
  <c r="AI16" i="60"/>
  <c r="AB16" i="60"/>
  <c r="AB14" i="60"/>
  <c r="AI14" i="60"/>
  <c r="AI19" i="60"/>
  <c r="AB19" i="60"/>
  <c r="AB18" i="60"/>
  <c r="AI18" i="60"/>
  <c r="AB41" i="60"/>
  <c r="AI41" i="60"/>
  <c r="AI17" i="60"/>
  <c r="AB17" i="60"/>
  <c r="AI13" i="60"/>
  <c r="AB13" i="60"/>
  <c r="AB40" i="60"/>
  <c r="AI40" i="60"/>
  <c r="AB15" i="60"/>
  <c r="AI15" i="60"/>
  <c r="BA27" i="37"/>
  <c r="BC27" i="37"/>
  <c r="BB27" i="37"/>
  <c r="BG27" i="37"/>
  <c r="AZ27" i="37"/>
  <c r="BF27" i="37"/>
  <c r="BD27" i="37"/>
  <c r="BE27" i="37"/>
  <c r="AF39" i="60"/>
  <c r="AN73" i="65" l="1"/>
  <c r="F48" i="68" s="1"/>
  <c r="C14" i="68" s="1"/>
  <c r="E31" i="68"/>
  <c r="E34" i="68" s="1"/>
  <c r="H11" i="72"/>
  <c r="H47" i="61"/>
  <c r="H58" i="61" s="1"/>
  <c r="I58" i="61" s="1"/>
  <c r="CA36" i="71"/>
  <c r="N20" i="72" s="1"/>
  <c r="E17" i="73" s="1"/>
  <c r="M20" i="72"/>
  <c r="D17" i="73" s="1"/>
  <c r="BZ9" i="71"/>
  <c r="L11" i="72"/>
  <c r="E65" i="61"/>
  <c r="F51" i="68"/>
  <c r="F63" i="68" s="1"/>
  <c r="C25" i="68" s="1"/>
  <c r="F31" i="68"/>
  <c r="F34" i="68" s="1"/>
  <c r="H43" i="63"/>
  <c r="I43" i="63" s="1"/>
  <c r="D54" i="63"/>
  <c r="D51" i="64"/>
  <c r="D63" i="64" s="1"/>
  <c r="D31" i="64"/>
  <c r="D34" i="64" s="1"/>
  <c r="E31" i="64"/>
  <c r="E34" i="64" s="1"/>
  <c r="E51" i="64"/>
  <c r="E63" i="64" s="1"/>
  <c r="H14" i="63"/>
  <c r="I14" i="63" s="1"/>
  <c r="D25" i="63"/>
  <c r="D51" i="68"/>
  <c r="D63" i="68" s="1"/>
  <c r="D31" i="68"/>
  <c r="D34" i="68" s="1"/>
  <c r="H15" i="61"/>
  <c r="D26" i="61"/>
  <c r="E28" i="61" s="1"/>
  <c r="AC40" i="60"/>
  <c r="AC13" i="60"/>
  <c r="BB23" i="46"/>
  <c r="AI39" i="60"/>
  <c r="AB39" i="60"/>
  <c r="AC38" i="60" s="1"/>
  <c r="BF23" i="46"/>
  <c r="BA23" i="46"/>
  <c r="BE23" i="46"/>
  <c r="BD23" i="46"/>
  <c r="AZ23" i="46"/>
  <c r="BA19" i="44"/>
  <c r="BD19" i="44"/>
  <c r="AZ19" i="44"/>
  <c r="BB19" i="44"/>
  <c r="I47" i="61" l="1"/>
  <c r="M11" i="72"/>
  <c r="CA9" i="71"/>
  <c r="BZ91" i="71"/>
  <c r="P16" i="70"/>
  <c r="D51" i="73"/>
  <c r="Q16" i="70"/>
  <c r="D73" i="73"/>
  <c r="C12" i="74"/>
  <c r="C21" i="74" s="1"/>
  <c r="E27" i="63"/>
  <c r="E60" i="63" s="1"/>
  <c r="H25" i="63"/>
  <c r="I25" i="63" s="1"/>
  <c r="H54" i="63"/>
  <c r="I54" i="63" s="1"/>
  <c r="E56" i="63"/>
  <c r="I15" i="61"/>
  <c r="H26" i="61"/>
  <c r="I26" i="61" s="1"/>
  <c r="BC19" i="44"/>
  <c r="AB58" i="71"/>
  <c r="H30" i="72" s="1"/>
  <c r="BG19" i="44"/>
  <c r="BF19" i="44"/>
  <c r="AF62" i="60"/>
  <c r="N11" i="72" l="1"/>
  <c r="CA91" i="71"/>
  <c r="D11" i="73"/>
  <c r="M41" i="72"/>
  <c r="AB62" i="60"/>
  <c r="AC62" i="60" s="1"/>
  <c r="AC95" i="60" s="1"/>
  <c r="AI62" i="60"/>
  <c r="P10" i="70" l="1"/>
  <c r="P33" i="70" s="1"/>
  <c r="D45" i="73"/>
  <c r="D34" i="73"/>
  <c r="N41" i="72"/>
  <c r="E11" i="73"/>
  <c r="Q10" i="70" l="1"/>
  <c r="Q33" i="70" s="1"/>
  <c r="C11" i="74"/>
  <c r="D71" i="73"/>
  <c r="E34" i="73"/>
  <c r="C15" i="74" l="1"/>
  <c r="C20" i="7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J4" authorId="0" shapeId="0" xr:uid="{084259D4-6DF8-4E4A-9593-747E56BEB6B4}">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LISETH MORALES R.</author>
  </authors>
  <commentList>
    <comment ref="AQ12" authorId="0" shapeId="0" xr:uid="{E60429DA-3A07-4BFE-9C6D-69246F115F0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20" authorId="0" shapeId="0" xr:uid="{232CC5D8-9CAA-48CF-B466-AFD162BF6E72}">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32" authorId="0" shapeId="0" xr:uid="{2EF82E48-F1AF-435E-8F3C-D4192481E546}">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45" authorId="0" shapeId="0" xr:uid="{9D906DA0-05F9-4CEF-B3FB-7C97C5CAD224}">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53" authorId="0" shapeId="0" xr:uid="{38CEF07B-6C15-4782-B963-1AD07A4E8437}">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61" authorId="0" shapeId="0" xr:uid="{AB3EB383-BCD6-492E-9077-E92177C44C2D}">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77" authorId="0" shapeId="0" xr:uid="{05ACE0AA-8809-43EA-8CE5-50A9C9200364}">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88" authorId="0" shapeId="0" xr:uid="{FE6E2745-7439-4EBC-BEF9-010E8B2EC288}">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04" authorId="0" shapeId="0" xr:uid="{3F990C6B-9371-457D-9858-B04F8289173B}">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19" authorId="0" shapeId="0" xr:uid="{5AC63B11-1D5F-4C37-ACCF-421007708E6F}">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26" authorId="0" shapeId="0" xr:uid="{D314DB47-024C-435F-9276-2292CD89FEDD}">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34" authorId="0" shapeId="0" xr:uid="{A2EA2213-F83F-4DB8-BDBB-4E745DBBD2D3}">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42" authorId="0" shapeId="0" xr:uid="{64311E52-0C9F-428B-A345-C59A71A361A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49" authorId="0" shapeId="0" xr:uid="{9A28AC3D-84FB-413C-A6E5-5AA00038E5F0}">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59" authorId="0" shapeId="0" xr:uid="{E93F8C76-0105-497F-A0AC-37F29A421A12}">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 ref="AQ166" authorId="0" shapeId="0" xr:uid="{0763BCBA-DFF1-4A83-94BC-5CA7DB1D310E}">
      <text>
        <r>
          <rPr>
            <b/>
            <sz val="9"/>
            <color indexed="81"/>
            <rFont val="Tahoma"/>
            <family val="2"/>
          </rPr>
          <t>El rango del valor del indicador que se considera aceptable, se calcula automáticamente con el diligenciamiento de los valores: Satisfactorio e Insatisfactorio.</t>
        </r>
        <r>
          <rPr>
            <sz val="9"/>
            <color indexed="81"/>
            <rFont val="Tahoma"/>
            <family val="2"/>
          </rPr>
          <t xml:space="preserve">
</t>
        </r>
      </text>
    </comment>
  </commentList>
</comments>
</file>

<file path=xl/sharedStrings.xml><?xml version="1.0" encoding="utf-8"?>
<sst xmlns="http://schemas.openxmlformats.org/spreadsheetml/2006/main" count="4454" uniqueCount="1081">
  <si>
    <t>OBJETIVO ESTRATÉGICO</t>
  </si>
  <si>
    <t>PLAN OPERATIVO ANUAL</t>
  </si>
  <si>
    <t>ENERO</t>
  </si>
  <si>
    <t>FEBRERO</t>
  </si>
  <si>
    <t>MARZO</t>
  </si>
  <si>
    <t>TOTAL TRIMESTRE</t>
  </si>
  <si>
    <t>MAYO</t>
  </si>
  <si>
    <t>JUNIO</t>
  </si>
  <si>
    <t>JULIO</t>
  </si>
  <si>
    <t>AGOSTO</t>
  </si>
  <si>
    <t>SEPTIEMBRE</t>
  </si>
  <si>
    <t>OCTUBRE</t>
  </si>
  <si>
    <t>NOVIEMBRE</t>
  </si>
  <si>
    <t>DICIEMBRE</t>
  </si>
  <si>
    <t>Programado</t>
  </si>
  <si>
    <t>Ejecutado</t>
  </si>
  <si>
    <t>PROMEDIO</t>
  </si>
  <si>
    <t>PRODUCTO</t>
  </si>
  <si>
    <t>PRIMER TRIMESTRE</t>
  </si>
  <si>
    <t>SEGUNDO TRIMESTRE</t>
  </si>
  <si>
    <t>TERCER TRIMESTRE</t>
  </si>
  <si>
    <t>CUARTO TRIMESTRE</t>
  </si>
  <si>
    <t>LÍNEA BASE</t>
  </si>
  <si>
    <t xml:space="preserve">FECHA DE ELABORACIÓN: </t>
  </si>
  <si>
    <t xml:space="preserve">ABRIL </t>
  </si>
  <si>
    <t>Versión:</t>
  </si>
  <si>
    <t>Página:</t>
  </si>
  <si>
    <t>Vigente desde:</t>
  </si>
  <si>
    <r>
      <t xml:space="preserve">Código: </t>
    </r>
    <r>
      <rPr>
        <sz val="12"/>
        <color theme="1"/>
        <rFont val="Arial"/>
        <family val="2"/>
      </rPr>
      <t>01-FR-03</t>
    </r>
  </si>
  <si>
    <t>CAMPO</t>
  </si>
  <si>
    <t>DESCRIPCIÓN</t>
  </si>
  <si>
    <t>OBJETIVO DEL PROCESO:</t>
  </si>
  <si>
    <t>PRODUCTO:</t>
  </si>
  <si>
    <t>ACCIONES OPERATIVAS</t>
  </si>
  <si>
    <t>2 de 3</t>
  </si>
  <si>
    <t>3 de 3</t>
  </si>
  <si>
    <t>FECHA DE ELABORACIÓN:</t>
  </si>
  <si>
    <t>Registre el nombre completo y la denominación del empleo del (la) responsable del Proceso.</t>
  </si>
  <si>
    <t>FÓRMULA DEL  INDICADOR</t>
  </si>
  <si>
    <t>RECURSOS</t>
  </si>
  <si>
    <t>PROCESO RESPONSABLE</t>
  </si>
  <si>
    <t>DEPENDENCIA(S) RESPONSABLE(S)</t>
  </si>
  <si>
    <t>TOTAL PROGRAMADO
CUATRIENIO</t>
  </si>
  <si>
    <r>
      <t xml:space="preserve">PLAN OPERATIVO ANUAL -POA-
</t>
    </r>
    <r>
      <rPr>
        <b/>
        <sz val="18"/>
        <rFont val="Arial"/>
        <family val="2"/>
      </rPr>
      <t>(Plan de Acción Institucional)</t>
    </r>
  </si>
  <si>
    <t>PROCESO RESPONSABLE:</t>
  </si>
  <si>
    <t>1 de 3</t>
  </si>
  <si>
    <t>INSTRUCCIONES PARA EL DILIGENCIAMIENTO DEL PLAN OPERATIVO ANUAL</t>
  </si>
  <si>
    <t>SECCIÓN PLAN OPERATIVO ANUAL INSTITUCIONAL</t>
  </si>
  <si>
    <t>ALCANCE: Aplica a todos los procesos institucionales de la Personería de Bogotá, D. C.</t>
  </si>
  <si>
    <t xml:space="preserve">FECHA DE ACTUALIZACIÓN: </t>
  </si>
  <si>
    <t>RESPONSABLE(S) DE PROCESO:</t>
  </si>
  <si>
    <t>META ESTRATÉGICA
CUATRIENIO</t>
  </si>
  <si>
    <t>META POA 
CUATRIENIO</t>
  </si>
  <si>
    <t>PESO PORCENTUAL
META POA</t>
  </si>
  <si>
    <t>MAGNITUD PROGRAMADA
META POA 
CUATRIENIO</t>
  </si>
  <si>
    <t>INDICADOR
META POA</t>
  </si>
  <si>
    <t>MAGNITUD PROGRAMADA META
POA AÑO</t>
  </si>
  <si>
    <t>AÑO</t>
  </si>
  <si>
    <t>INDICADOR META POA</t>
  </si>
  <si>
    <t xml:space="preserve">PESO PORCENTUAL
</t>
  </si>
  <si>
    <t>TOTAL PROGRAMADO
AÑO</t>
  </si>
  <si>
    <t>SECCIÓN PLAN OPERATIVO ANUAL POR PROCESOS</t>
  </si>
  <si>
    <t>OBJETIVO ESTRATÉGICO PROCESO:</t>
  </si>
  <si>
    <t>Registre el objetivo estratégico definido en la plataforma estratégica de la Entidad y en el mismo orden definido en el Plan Estratégico Institucional.</t>
  </si>
  <si>
    <t>Registre la(s) meta(s) que permitirá(n) la consecución del objetivo estratégico correspondiente. Utilice una fila diferente por cada meta (Esta meta corresponde a las ya definidas en el Plan Estratégico Institucional).</t>
  </si>
  <si>
    <t>Registre el valor porcentual de aporte de la Meta POA al cumplimiento de la Meta Estratégica relacionada.</t>
  </si>
  <si>
    <t>DEPENDENCIA(S) RESPONSABLE(S):</t>
  </si>
  <si>
    <t>LÍNEA DE BASE:</t>
  </si>
  <si>
    <t>LÍNEA DE BASE</t>
  </si>
  <si>
    <t>Registre el valor que se tiene como nivel de referencia para adelantar la medición. Unicamente en el caso de no disponer de información histórica ingrese S.I. (sin información).</t>
  </si>
  <si>
    <t>Señale el nombre del (los) indicador(es), de acuerdo con las variables de medición de la meta POA programada.</t>
  </si>
  <si>
    <t>Registre el nombre del proceso institucional responsable del cumplimiento de la meta POA</t>
  </si>
  <si>
    <t>Registre el (los) nombre(s) de la(s) Dependencia(s) responsable(s) en la consecución de las metas establecidas a la que pertenencen el responsable de proceso y/o responsables operativos .</t>
  </si>
  <si>
    <t>PROGRAMACIÓN CUATRIENIO</t>
  </si>
  <si>
    <t>PROGRAMACIÓN CUATRIENIO:</t>
  </si>
  <si>
    <t>TOTAL PROGRAMADO CUATRIENIO:</t>
  </si>
  <si>
    <t>PROCESOS</t>
  </si>
  <si>
    <t>DIRECCIONAMIENTO ESTRATÉGICO</t>
  </si>
  <si>
    <t>GESTIÓN DEL CONOCIMIENTO E INNOVACIÓN</t>
  </si>
  <si>
    <t>DIRECCIONAMIENTO TIC</t>
  </si>
  <si>
    <t>FECHA DE ACTUALIZACIÓN:</t>
  </si>
  <si>
    <t>Cuando se trate de la programación, registre la fecha en que ésta se realiza y se formaliza. La fecha se debe escribir con la estructura dd-mm-aaaa, teniendo en cuenta que los días y los meses tienen dos dígitos incluido el cero</t>
  </si>
  <si>
    <t>Cuando se trate de la programación, registre la fecha en que ésta se aprueba y se formaliza. La fecha se debe escribir con la estructura dd-mm-aaaa, teniendo en cuenta que los días y los meses tienen dos dígitos incluido el cero</t>
  </si>
  <si>
    <t>Registre el objetivo del Proceso, el cual debe transcribir de manera exacta tomado de la Caracterización de Proceso que se encuentre vigente.</t>
  </si>
  <si>
    <t>COMUNICACIÓN ESTRATÉGICA</t>
  </si>
  <si>
    <t>SERVICIO AL USUARIO</t>
  </si>
  <si>
    <t>PROMOCIÓN Y DEFENSA DE DERECHOS</t>
  </si>
  <si>
    <t>PREVENCIÓN Y CONTROL A LA FUNCIÓN PÚBLICA</t>
  </si>
  <si>
    <t>POTESTAD DISCIPLINARIA</t>
  </si>
  <si>
    <t>GESTIÓN DEL TALENTO HUMANO</t>
  </si>
  <si>
    <t>GESTIÓN ADMINISTRATIVA</t>
  </si>
  <si>
    <t>GESTIÓN FINANCIERA</t>
  </si>
  <si>
    <t>GESTIÓN CONTRACTUAL</t>
  </si>
  <si>
    <t>GESTIÓN DOCUMENTAL</t>
  </si>
  <si>
    <t>CONTROL DISCIPLINARIO INTERNO</t>
  </si>
  <si>
    <t>EVALUACIÓN Y SEGUIMIENTO</t>
  </si>
  <si>
    <t>Seleccione de la lista</t>
  </si>
  <si>
    <t>Seleccione de la lista desplegable el nombre del proceso institucional a cargo.</t>
  </si>
  <si>
    <t>AÑO:</t>
  </si>
  <si>
    <t>Seleccione de la lista desplegable el año que se detalla.</t>
  </si>
  <si>
    <t>Estos campos se completan de manera automática tomando la información registrada en la página 1 del formato (sección Plan Operativo Anual Institucional).</t>
  </si>
  <si>
    <t>FÓRMULA DEL INDICADOR</t>
  </si>
  <si>
    <t>Registre la formula del indicador, señalando las variables que entreguen información cuantitativa respecto del desempeño (gestión o resultados) en el cumplimiento de la meta POA programada.</t>
  </si>
  <si>
    <t>Registre las acciones relevantes y necesarias para dar cumplimiento a la meta POA definida.</t>
  </si>
  <si>
    <r>
      <t xml:space="preserve">Señale cuáles son los </t>
    </r>
    <r>
      <rPr>
        <b/>
        <sz val="12"/>
        <rFont val="Arial"/>
        <family val="2"/>
      </rPr>
      <t>productos finales</t>
    </r>
    <r>
      <rPr>
        <sz val="12"/>
        <rFont val="Arial"/>
        <family val="2"/>
      </rPr>
      <t xml:space="preserve"> (bienes y servicios que entrega) como resultado del cumplimiento de la meta POA definida. </t>
    </r>
  </si>
  <si>
    <t>Señale los recursos reuqeridos para cumplir la meta POA.</t>
  </si>
  <si>
    <t>RECURSOS:</t>
  </si>
  <si>
    <t>PLANIFICACIÓN DETALLADA</t>
  </si>
  <si>
    <t>PLANIFICACIÓN DETALLADA:</t>
  </si>
  <si>
    <t>En esta sección encontrará los doce meses del año, agrupados por trimestre. A su vez, cada mes y cada trimestre se conforman por las celdas correspondientes a lo programado y a lo ejecutado. Cuando se trate de la programación, registre en la celda correspondiente a la columna PROGRAMADO, la magnitud de la meta correspondiente a cada período.
El reporte de EJECUTADO, será consolidado y registrado por la Dirección de Planeación en la celda correspondiente, conforme con los reportes entregados por los procesos responsables de manera periodica en el instrumento dispuesto de manera institucional para tal fin .</t>
  </si>
  <si>
    <t>TOTAL PROGRAMADO AÑO:</t>
  </si>
  <si>
    <t>En esta sección encontrará los campos para los años a programar en el cuatrienio. Registre en cada campo el año correspondiente, por ejemplo, AÑO 2021. Registre en la celda de cada año la magnitud correspondite de la meta. La sumatoria de la magnitud de los años debe ser igual a la magnitud programada de la meta POA para el cuatrienio.</t>
  </si>
  <si>
    <t>Espacio de cálculo del total programado en el cuatrienio que se genera de manera automática, con los datos que se registran por cada año.</t>
  </si>
  <si>
    <t>PLAN OPERATIVO ANUAL -POA- 
(Por Procesos)</t>
  </si>
  <si>
    <t xml:space="preserve">PRIMER TRIMESTRE </t>
  </si>
  <si>
    <t xml:space="preserve"> TERCER TRIMESRE</t>
  </si>
  <si>
    <t xml:space="preserve"> CUARTO TRIMESRE</t>
  </si>
  <si>
    <t xml:space="preserve">SEGUNDO TRIMESTRE </t>
  </si>
  <si>
    <t xml:space="preserve">TERCER TRIMESTRE </t>
  </si>
  <si>
    <t xml:space="preserve">CUARTO TRIMESTRE </t>
  </si>
  <si>
    <t>Espacio de cálculo automático, debe corresponder con la magnitud programada de la meta POA del año.</t>
  </si>
  <si>
    <t>Espacio de cálculo automático que consolida por trimestre el avance de la ejecución.</t>
  </si>
  <si>
    <t>Cuando se trate de la programación inicial, registre la fecha en que ésta se realiza y formaliza. La fecha se debe escribir con la estructura dd-mm-aaaa, teniendo en cuenta que los días y los meses tienen dos dígitos incluido el cero</t>
  </si>
  <si>
    <t>Registre la fecha en que la actualización ésta se aprueba y formaliza. La fecha se debe escribir con la estructura dd-mm-aaaa, teniendo en cuenta que los días y los meses tienen dos dígitos incluido el cero</t>
  </si>
  <si>
    <t>Registre la(s) meta(s) del nivel táctico, es decir aquella(s) que conllevan al desarrollo del objetivo estratégico y meta estratégica alineados y que es necesario implementar a nivel de procesos, para responder a los compromisos definidos en el Plan Estratégico Institucional y en el marco del modelo de operación por procesos de la Entidad permitir la medición del cumplimiento del objetivo del proceso y de su desempeño.</t>
  </si>
  <si>
    <t>CUMPLIMIENTO ACUMULADO META POA AÑO</t>
  </si>
  <si>
    <t xml:space="preserve"> CUMPLIMIENTO ACUMULADO META POA EN CUATRIENIO</t>
  </si>
  <si>
    <t>PERSONERÍA DE BOGOTA, D. C.</t>
  </si>
  <si>
    <t>EJECUCIÓN ACUMULADA AÑO</t>
  </si>
  <si>
    <t>EJECUCIÓN ACUMULADA AÑO:</t>
  </si>
  <si>
    <t>Espacio de cálculo automático que compara total programado por cada meta en el año vs. el total de la ejecución acumulada en el año; es presentada de manera acumulada por trimestre.</t>
  </si>
  <si>
    <t>Espacio de cálculo automático que presenta el grado de cumplimiento de la meta POA en el cuatrienio tomando como insumo la ejecución acumulada de la meta y la programación en el cuatrienio; es presentada de manera acumulada por trimestre.</t>
  </si>
  <si>
    <t>MAGNITUD PROGRAMADA META
POA CUATRIENIO</t>
  </si>
  <si>
    <t>META 
POA CUATRIENIO</t>
  </si>
  <si>
    <t>Indique el valor (cantidad) que se espera alcance la meta en el cuatrienio y que se refleje en el indicador asociado. Debe ser consecuente con el valor (cantidad) expresada en la redacción de la meta POA.</t>
  </si>
  <si>
    <t>OBJETIVO ESTRATÉGICO 
META ESTRATÉGICA CUATRIENIO
META POA CUATRIENIO
PESO PORCENTUAL
LÍNEA DE BASE
INDICADOR META POA
DEPENDENCIA(S) RESPONSABLE(S)</t>
  </si>
  <si>
    <t>MAGNITUD PROGRAMADA META POA 
CUATRIENIO:</t>
  </si>
  <si>
    <t>MAGNITUD PROGRAMADA META POA AÑO:</t>
  </si>
  <si>
    <r>
      <t xml:space="preserve">Indique el valor (cantidad) que se espera alcance la meta en el cuatrienio y que se refleje en el indicador asociado. Debe corresponder con el valor (cantidad) expresado en la redacción de la meta POA y en el campo denominado </t>
    </r>
    <r>
      <rPr>
        <sz val="10"/>
        <rFont val="Arial"/>
        <family val="2"/>
      </rPr>
      <t>MAGNITUD PROGRAMADA META POA CUATRIENIO</t>
    </r>
    <r>
      <rPr>
        <sz val="12"/>
        <rFont val="Arial"/>
        <family val="2"/>
      </rPr>
      <t xml:space="preserve"> de la página 1 del formato.</t>
    </r>
  </si>
  <si>
    <t>META ESTRATÉGICA CUATRIENIO:</t>
  </si>
  <si>
    <t>META POA CUATRIENIO:</t>
  </si>
  <si>
    <t>PESO PORCENTUAL META POA:</t>
  </si>
  <si>
    <t>INDICADOR META POA:</t>
  </si>
  <si>
    <t>Registre el valor (cantidad) que se espera alcance la meta en el año seleccionado. Debe corresponder con el valor (cantidad) registrado en la página 1 para la meta en el correspondiente año, debe ser tomado de la sección Programacion Cuatrienio para el año requerido.</t>
  </si>
  <si>
    <t>CUMPLIMIENTO ACUMULADO META POA EN CUATRIENIO</t>
  </si>
  <si>
    <t>PERSONERÍA DE 
BOGOTA, D. C.</t>
  </si>
  <si>
    <t>Nota: Si este documento se encuentra impreso se considera Copia no Controlada. La versión vigente está publicada en el repositorio oficial de la Personería de Bogotá, D. C.</t>
  </si>
  <si>
    <t>∑ No. de Intervenciones a Petición de Parte Realizadas en Defensa de los Derechos + No. de Intervenciones de Oficio Realizadas en Defensa de los Derechos</t>
  </si>
  <si>
    <t>∑ No. de Personas Orientadas (Incluye las Orientaciones de Traslados por No Competencia)</t>
  </si>
  <si>
    <t>∑ No. de Personas Asistidas</t>
  </si>
  <si>
    <t>∑ No. de Espacios de Transferencia de Conocimiento Realizados</t>
  </si>
  <si>
    <t>∑ No. de Actividades de Acercamiento de la Entidad a la Comunidad Realizadas</t>
  </si>
  <si>
    <t>∑ No. de Monitoreos Realizados en Escenarios de Posible Vulneración de Derechos</t>
  </si>
  <si>
    <t>Defender y promover los derechos de las personas mediante las intervenciones y gestiones necesarias para el restablecimiento y goce de los derechos y garantías fundamentales, así como la defensa del interés y patrimonio público.</t>
  </si>
  <si>
    <t>* P.D. para la Coordinación del MP y DDHH y sus dependencias adscritas.</t>
  </si>
  <si>
    <t>* Grupo para el Acompañamiento en Escenarios de Posible Vulneración de Derechos (GAEPVD).</t>
  </si>
  <si>
    <t>* P.D. para la Coordinación del MP y DDHH, P.D. para Asuntos Policivos y Civiles, Penales I, Penales II, Derechos Humanos, Familia, Víctimas, Consumidor y Asuntos Jurisdiccionales.
* Grupo para el Acompañamiento en Escenarios de Posible Vulneración de Derechos (GAEPVD).</t>
  </si>
  <si>
    <t>Intervenciones Realizadas en Defensa de los Derechos</t>
  </si>
  <si>
    <t>Personas Orientadas en Garantía de Derechos</t>
  </si>
  <si>
    <t>Personas Asistidas en Garantía de Derechos</t>
  </si>
  <si>
    <t>Monitoreos Realizados en Escenarios de Posible Vulneración de Derechos</t>
  </si>
  <si>
    <t>Actividades de Acercamiento de la Entidad a la Comunidad Realizadas</t>
  </si>
  <si>
    <t>Módulos y/o Mejoras al Sistema de Información de Protestas y Conflictividad Social Diseñadas y/o Implementadas</t>
  </si>
  <si>
    <t>* Recurso Humano
* Recursos Físicos
* Recursos Tecnológicos</t>
  </si>
  <si>
    <t>1. Realizar la intervención a petición de parte y de oficio pertinente por parte del Agente del Ministerio Público.
2. Realizar el registro de las intervenciones realizadas en el sistema de información misional, formatos o bases de datos establecidas en cada una de las dependencias.</t>
  </si>
  <si>
    <t>1. Elaborar material de difusión y solicitar su aprobación.
2. Revisar y aprobar el materia de difusión por parte de la P.D. para la Coordinación del MP y los DDHH.
3. Realizar la sensibilización bajo el mecanismo planificado, dejando evidencia según lineamientos de la P.D. para la Coordinación del MP y los DDHH.</t>
  </si>
  <si>
    <t>1. Recibir la petición bajo cualquier canal.
2. Realizar la creación del SINPROC en el sistema de información misional.
3. Dar respuesta a la petición y registrarla en el sistema.
4. Finalizar la petición en el sistema de información misional.</t>
  </si>
  <si>
    <t>1. Recibir la petición bajo cualquier canal.
2. Realizar la creación del SINPROC en el sistema de información misional.
3. Realizar las gestiones o tramites necesarios para dar respuesta a la petición.
4. Registrar la respuesta en el SINPROC creado.
5. Finalizar la petición en el sistema de información misional.</t>
  </si>
  <si>
    <t>1. Planificar la actividad que permitirá acercar los servicios de la Entidad a la comunidad.
2. Planificar la logística necesaria para el adecuado desarrollo de la actividad.
3. Ejecutar la actividad para acercar los servicios de la Entidad a la comunidad.</t>
  </si>
  <si>
    <t>1. Fortalecer la promoción de derechos, la prevención y control a la función pública y la potestad disciplinaria con enfoque territorial que contribuya al desarrollo sostenible.</t>
  </si>
  <si>
    <t>∑ No. de Módulos y/o Mejoras Diseñadas y/o Implementadas al Sistema de Información sobre Protesta y Conflictividad Social
------------------------------------------------------- * 100
∑ No. de Módulos y/o Mejoras Programadas para ser Diseñadas y/o Implementadas en el Sistema de Información sobre Protesta y Conflictividad Social</t>
  </si>
  <si>
    <t>* P.D. para la Coordinación de Gestión de las Personerías Locales y sus Personerías Locales adscritas.</t>
  </si>
  <si>
    <t>S.I.</t>
  </si>
  <si>
    <t>Intervenciones Realizadas en los procesos policivos de primera instancia.</t>
  </si>
  <si>
    <t>* P.D. para la Coordinación del MP y DDHH, P.D. para Asuntos Penales I, Penales II, Policivos y Civiles, Derechos Humanos y Familia.
* P.D. para la Coordinación de Gestión de las Personerías Locales y sus Personerías Locales adscritas.</t>
  </si>
  <si>
    <t>* P.D. para la Coordinación del MP y DDHH y sus dependencias adscritas.
* Grupo para el Acompañamiento en Escenarios de Posible Vulneración de Derechos (GAEPVD).
* P.D. para la Coordinación de Gestión de las Personerías Locales y sus Personerías Locales adscritas.</t>
  </si>
  <si>
    <t>∑ No. de Intervenciones Realizadas en los Procesos Policivos de Primera Instancia.</t>
  </si>
  <si>
    <t>1. Realizar la intervención correspondiente por parte del Agente del Ministerio Público.
2. Realizar el registro de las intervenciones realizadas en el sistema de información misional, formatos o bases de datos establecidas en cada una de las dependencias.</t>
  </si>
  <si>
    <t>0% de los módulos y/o mejoras diseñadas y/o implementadas en el sistema de información sobre protesta y conflictividad social.</t>
  </si>
  <si>
    <t>1. Identificar los escenarios de posible vulneración a los derechos que se presentan en el Distrito
2. Realizar el seguimiento al posible derecho vulnerado según lineamientos institucionales
3. Presentar los informes, actas o reportes que demuestren el seguimiento y los hallazgos identificados.</t>
  </si>
  <si>
    <t>∑ No. de Peticiones Atendidas y/o Gestionadas en Garantía de Derechos</t>
  </si>
  <si>
    <t>Peticiones Atendidas y/o Gestionadas en Garantía de Derechos</t>
  </si>
  <si>
    <t>* P.D. para la Coordinación del MP y DDHH y sus dependencias adscritas
* P.D. para la Coordinación de la Prevención y Control a la Función Pública y sus dependencias adscritas
* P.D. para la Coordinación de Gestión de las Personerías Locales y sus Personerías Locales adscritas.</t>
  </si>
  <si>
    <t>1.1.5. Sensibilizar y/o capacitar a 352.132 personas en derechos humanos, Derecho Internacional Humanitario, Deberes de los Ciudadanos y oferta institucional, en el cuatrienio.</t>
  </si>
  <si>
    <t>Personas Sensibilizadas y/o Capacitadas en el Distrito Capital</t>
  </si>
  <si>
    <t>∑ No. de Personas Sensibilizadas y/o Capacitadas en el Distrito Capital</t>
  </si>
  <si>
    <t>Seguimientos y/o Informes a la Posible Vulneración de los Derechos Realizados</t>
  </si>
  <si>
    <t>∑ No. de Seguimientos y/o Informes a la Posible Vulneración de los Derechos Realizados</t>
  </si>
  <si>
    <t>1.1.7. Monitorear 2.800  escenarios de posible vulneración de derechos en la ciudad, en el cuatrienio.</t>
  </si>
  <si>
    <t>Jornadas de Sensibilización y Verificación a la Fuerza Pública Realizadas</t>
  </si>
  <si>
    <t>∑ No. de Jornadas de Sensibilización y Verificación a la Fuerza Pública Realizadas</t>
  </si>
  <si>
    <t>Espacios de Participación Interinstitucional y/o con Comunidades Vulnerables Asistidos</t>
  </si>
  <si>
    <t>∑ No. de Espacios de Participación Interinstitucional y/o con Comunidades Vulnerables Asistidos</t>
  </si>
  <si>
    <t>1. Recibir la citación al espacio de participación.
2. Asistir al espacio de participación realizando las intervenciones necesarias.
3. Elaborar el informe ejecutivo sobre su participación en el espacio.
4. Realizar la creación del SINPROC en el sistema de información misional.
5. Registrar el informe en el SINPROC creado y finalizarlo.</t>
  </si>
  <si>
    <t>* P.D. para Asuntos Penales I, Penales II, Familia, Derechos Humanos y Policivos y Civiles
* P.D. para los sectores Planeación y Movilidad
* P.D. para los sectores educación y cultura, recreación y deporte.</t>
  </si>
  <si>
    <t>* P.D. para la Coordinación del MP y DDHH, P.D. para Asuntos Penales I, Penales II, Derechos Humanos, Familia, Víctimas y Consumidor.
* Grupo para el Acompañamiento en Escenarios de Posible Vulneración de Derechos (GAEPVD).</t>
  </si>
  <si>
    <t>Espacios de Transferencia de Conocimiento Realizados</t>
  </si>
  <si>
    <t xml:space="preserve"> </t>
  </si>
  <si>
    <t>1.2 Realizar 2.071 ejercicios de prevención y control a la función pública a las entidades de la administración distrital, articulados y con mayor seguimiento, durante el cuatrienio.</t>
  </si>
  <si>
    <t>1.3 Diseñar e implementar el 100% de la estrategia para impulsar el 100% de los procesos disciplinarios en cumplimiento de la Constitución, la ley, la doctrina, la jurisprudencia y los estándares internacionales sobre derechos humanos vigentes, en el cuatrienio.</t>
  </si>
  <si>
    <t>1.4 Diseñar e implementar el 100% de la estrategia de articulación y comunicación con los otros ejes misionales de la Entidad y las OCID de la Administración Distrital, en el cuatrienio.</t>
  </si>
  <si>
    <t xml:space="preserve">2.2 Articular 12  acciones de trabajo interinstitucional y cooperación para garantizar el enfoque social, para el fortalecimiento de la prestación del servicio al usuario, en el cuatrienio. </t>
  </si>
  <si>
    <t>2.3 Implementar el 100% de las actividades del plan de participación ciudadana que fortalezca los mecanismos de participación y relacionamiento con la ciudadanía, durante el cuatrienio.</t>
  </si>
  <si>
    <t>3.1. Desarrollar 45 estrategias y espacios de transferencia orientados a preservar el conocimiento tácito y explícito en la Personería de Bogotá, D.C., para fortalecer la toma de decisiones y el mejoramiento institucional, en el cuatrienio.</t>
  </si>
  <si>
    <t>3.2. Implementar el 100% de las actividades orientadas a promover el diseño y presentación de propuestas de innovación por parte de los(as) funcionarios(as) y colaboradores(as) de la Personería de Bogotá D.C., en el cuatrienio.</t>
  </si>
  <si>
    <t>3.3. Implementar una (1) estrategia que incorpore herramientas técnicas y tecnológicas que permitan la captura de información, y el procesamiento y análisis de bases de datos, en el cuatrienio.</t>
  </si>
  <si>
    <t>4.1 Implementar el 100% de las acciones planeadas que permitan avanzar en la transformación digital de la Personería de Bogotá D.C. de manera óptima, en un período de 4 años.</t>
  </si>
  <si>
    <t>4.2 Mantener y adecuar el 100% de los  Sistemas de Gestión de la Calidad y Ambiental implementados por la Entidad, con el fin de mejorar la capacidad institucional en los componentes de calidad y ambiental, durante el cuatrienio.</t>
  </si>
  <si>
    <t>4.3 Desarrollar e implementar el 100% de la estrategia de comunicaciones para aumentar el conocimiento de las funciones, servicios y gestión de la Personería de Bogotá, D. C. y mantener la valoración positiva y/o neutral de las comunicaciones generadas por la entidad, durante el cuatrienio.</t>
  </si>
  <si>
    <t>4.6 Implementar y/o mejorar el 100% de las actividades para  la  generación de los documentos e informes emitidos por el proceso Gestión Financiera, con el fin de asegurar la oportunidad  y confiabilidad de la gestión presupuestal, de tesorería y contable a través de la optimización del tiempo de respuesta y la precisión de la información.</t>
  </si>
  <si>
    <t>4.7 Desarrollar e implementar en la Personería de Bogotá, el 100% del expediente contractual Digital  con el fin agilizar y asegurar toda la información contractual de la Entidad en su etapa precontractual, contractual y postcontractual, a febrero de 2028.</t>
  </si>
  <si>
    <t>4.8 Implementar 124 actividades necesarias para la modernización de la gestión institucional a través de los procesos de apoyo, como el de gestión documental, mediante el diseño e implementación de instrumentos archivísticos y herramientas de gestión documental que permitan una adecuada gestión de la información, para contribuir a la prestación del servicio, en el cuatrienio.</t>
  </si>
  <si>
    <t>4.9 Fortalecer el 100%  de la gestión de la contestación de acciones de tutela,  representación judicial y registro de sanciones disciplinarias,  a través de la mejora de las herramientas tecnológicas que se utilizan para gestionar la información, durante el cuatrienio.</t>
  </si>
  <si>
    <t>4.10 Desarrollar 600 actividades encaminadas a la prevención de las faltas disciplinarias mediante la ejecución oportuna de actuaciones de fondo en los procesos que se adelanten, en el cuatrienio.</t>
  </si>
  <si>
    <t>4.11 Verificar y evaluar el 100% la gestión institucional en el marco del Sistema de Control Interno y Otros Sistemas de Gestión, con el fin de contribuir a la mejora de la capacidad institucional, durante el cuatrienio.</t>
  </si>
  <si>
    <t>1.2.1 Realizar 839 acciones de prevención y control a la función pública a las entidades de la administración distrital, durante el cuatrienio.</t>
  </si>
  <si>
    <t>1.2.2 Realizar 218 seguimientos a los resultados de las acciones de prevención y control a la función pública a las entidades de la administración distrital, durante el cuatrienio.</t>
  </si>
  <si>
    <t>1.2.3 Realizar 881 revisiones contractuales a contratos suscritos por las entidades de la administración distrital, durante el cuatrienio.</t>
  </si>
  <si>
    <t>1.2.4 Realizar 120 ejercicios de control  de carácter preventivo o ejecutivo sobre la gestión de las entidades de la administración distrital, durante el  cuatrienio.</t>
  </si>
  <si>
    <t>1.2.5 Realizar 13 acciones de prevención y control a la función pública transversales en temas prioritarios de ciudad, durante el cuatrienio.</t>
  </si>
  <si>
    <t>Acciones de prevención y control a la función pública a las entidades de la administración distrital, realizadas</t>
  </si>
  <si>
    <t>Personería Delegada para la Coordinación de Prevención y Control a la Función Pública y las 09 Delegadas Adscritas
Personería Delegada para la Coordinación de Gestión de las Personerías Locales y las 20 Personerías Locales</t>
  </si>
  <si>
    <t>Seguimientos a los resultados de las acciones de prevención y control a la función pública a las entidades de la administración distrital, realizados</t>
  </si>
  <si>
    <t>Personería Delegada para la Coordinación de Prevención y Control a la Función Pública y las 09 Delegadas Adscritas</t>
  </si>
  <si>
    <t>Revisiones contractuales a contratos suscritos por las entidades de la administración distrital, realizadas</t>
  </si>
  <si>
    <t>Ejercicios de control  de carácter preventivo o ejecutivo sobre la gestión de las entidades de la administración distrital, realizados</t>
  </si>
  <si>
    <t>Acciones de prevención y control a la función pública transversales en temas prioritarios de ciudad, realizadas</t>
  </si>
  <si>
    <t>*Personería Delegada para la Coordinación de Prevención y Control a la Función Pública y las 09 Delegadas Adscritas
Personería Delegada para la Coordinación de Gestión de las Personerías Locales y las 20 Personerías Locales</t>
  </si>
  <si>
    <t>Procesos disciplinarios descongestionados</t>
  </si>
  <si>
    <t>PD Coordinación Potestad Disciplinaria, PD Potestad Disciplinaria I, II, III y IV y  Dirección de Investigaciones Especiales y Apoyo Técnico</t>
  </si>
  <si>
    <t>Procesos con riesgo de prescripción resueltos de fondo</t>
  </si>
  <si>
    <t>Asuntos disciplinarios impulsados dentro del término establecido en la ley para el ejercicio de la acción disciplinaria.</t>
  </si>
  <si>
    <t>Noticias disciplinarias comisionadas evaluadas</t>
  </si>
  <si>
    <t>1.3.1 Descongestionar 1.079 procesos disciplinarios vencidos en su etapa procesal (indagación, investigación y juzgamiento), en el cuatrienio.</t>
  </si>
  <si>
    <t>1.3.2 Resolver de fondo el 100% de los  procesos que se encuentran en riesgo de prescripción, en el cuatrienio.</t>
  </si>
  <si>
    <t>1.3.3 Impulsar el 100% de los asuntos disciplinarios dentro del término establecido en la ley para el ejercicio de la acción disciplinaria, en el cuatrienio.</t>
  </si>
  <si>
    <t>1.3.4 Evaluar en oportunidad el 100% de las noticias disciplinarias comisionadas, en el cuatrienio.</t>
  </si>
  <si>
    <t>Acciones de seguimiento a las OCID realizadas</t>
  </si>
  <si>
    <t>PD Coordinación Potestad Disciplinaria</t>
  </si>
  <si>
    <t>Procesos de interés e impacto asumidos por competencia preferente</t>
  </si>
  <si>
    <t>Reuniones de sensibilización de asuntos disciplinarios desarrolladas con las OCID</t>
  </si>
  <si>
    <t>Acciones de sensibilización en materia disciplinaria desarrolladas con los ejes misionales de la Entidad</t>
  </si>
  <si>
    <t>1.4.1 Realizar 208 acciones de seguimiento a las Oficinas de Control Interno Disciplinario del Distrito para la evaluación y verificación de cumplimiento de sus obligaciones y la identificación de hechos constitutivos de faltas relevantes en temas de interés e impacto, en el cuatrienio.</t>
  </si>
  <si>
    <t>1.4.4 Desarrollar 4 acciones de sensibilización en materia disciplinaria con los ejes misionales de la Entidad, para fortalecer el conocimiento frente a la sustentación disciplinaria y los soportes que permitan la identificación clara de los hechos disciplinariamente relevantes, en el cuatrienio.</t>
  </si>
  <si>
    <t>1.4.3 Desarrollar 15 reuniones de sensibilización de asuntos disciplinarios por Sectores de la Administración Pública del Distrito Capital con las OCID correspondientes, para fortalecer el conocimiento en la sustanciación de procesos disciplinarios que se llevan en sus propias oficinas, en el cuatrienio.</t>
  </si>
  <si>
    <t>1.4.2  Asumir por competencia preferente el 100% de los procesos cuyos temas sean considerados de interés e impacto para el Distrito Capital ya sea de oficio o a petición de parte, en el cuatrienio.</t>
  </si>
  <si>
    <t>Jornadas de capacitación y diálogo realizadas</t>
  </si>
  <si>
    <t>Documentos de memorias construidos y publicados</t>
  </si>
  <si>
    <t>Reuniones teórico prácticas de orientación en materia disciplinaria efectuadas con el eje disciplinario de la Entidad</t>
  </si>
  <si>
    <t>1.5.1 Realizar 8 jornadas de capacitación y diálogo para fortalecer el conocimiento de los operadores disciplinarios de la Personería de Bogotá, D.C., de las OCID y de las entidades territoriales y nacionales, en el cuatrienio.</t>
  </si>
  <si>
    <t>1.5.2 Construir y publicar 4 documentos de memorias de las jornadas de capacitación y diálogo sobre los temas de derecho disciplinario, en el cuatrienio.</t>
  </si>
  <si>
    <t>1.5.3 Efectuar 35 reuniones teórico prácticas de orientación en materia disciplinaria con los operadores disciplinarios de la Personería de Bogotá, D.C., en el cuatrienio.</t>
  </si>
  <si>
    <t>Informes de seguimiento de política pública distrital o de análisis sectorial elaborados</t>
  </si>
  <si>
    <t>Solicitudes de participación en la elaboración de informes de seguimiento de política pública distrital o de análisis sectorial atendidas</t>
  </si>
  <si>
    <t xml:space="preserve">1.6.1 Elaborar 8 informes de seguimiento de política pública distrital o de análisis sectorial, en el cuatrienio </t>
  </si>
  <si>
    <t>1.6.2 Atender el 100% de solicitudes de participación en la elaboración de informes de seguimiento de política pública distrital o de análisis sectorial de la Dirección de Gestión del Conocimiento e Innovación, en el cuatrienio</t>
  </si>
  <si>
    <t xml:space="preserve">Lineamientos en compromiso con la calidad implementados </t>
  </si>
  <si>
    <t>Secretaría General</t>
  </si>
  <si>
    <t>Acuerdos interinstitucionales y/o de cooperación  gestionados</t>
  </si>
  <si>
    <t>Actividades contenidas en el plan de Participación Ciudadana realizadas</t>
  </si>
  <si>
    <t>3.1.1. Implementar 5 estrategias orientadas a preservar el conocimiento tácito y explícito en la Personería de Bogotá, D.C., para fortalecer la toma de decisiones y el mejoramiento institucional, en el cuatrienio</t>
  </si>
  <si>
    <t>Estrategias orientadas a preservar el conocimiento tácito y explícito implementadas</t>
  </si>
  <si>
    <t>3.2.1. Desarrollar 4 concursos y/o convocatorias orientadas a promover el diseño y presentación de propuestas de innovación por parte de los funcionarios y colaboradores de la Personería de Bogotá D.C., en el cuatrienio</t>
  </si>
  <si>
    <t>Concursos y/o convocatorias orientadas a promover el diseño y presentación de propuestas de innovación desarrolladas</t>
  </si>
  <si>
    <t>3.3.1.  Formular e implementar una unidad de análisis de datos, en el cuatrienio</t>
  </si>
  <si>
    <t>Unidad de análisis de datos formulada e implementada</t>
  </si>
  <si>
    <t>3.3.2. Elaborar 15 tableros de control sectoriales como insumo para los informes preventivos o para los análisis sectoriales, en el cuatrienio</t>
  </si>
  <si>
    <t>Tableros de control sectoriales elaborados</t>
  </si>
  <si>
    <t>3.1.2. Desarrollar 40 espacios de transferencia de conocimiento que permitan fortalecer la atención de las personas que acuden a la Personería de Bogotá, en el cuatrienio.</t>
  </si>
  <si>
    <t xml:space="preserve">
 Proyectos programados en la hoja de ruta del PETI implementados.
</t>
  </si>
  <si>
    <t>Proyectos planificados de mejorar los servicios digitales a los ciudadanos  implementados</t>
  </si>
  <si>
    <t xml:space="preserve">  Actividades programadas para garantizar la exactitud, completitud y fiabilidad de los datos ejecutadas</t>
  </si>
  <si>
    <t xml:space="preserve">Proyectos programados a los Sistemas de Información implementados
</t>
  </si>
  <si>
    <t>Actividades programadas en el Plan de Cultura y  Apropiación ejecutadas</t>
  </si>
  <si>
    <t>Dirección De Gestión Del Conocimiento E Innovación</t>
  </si>
  <si>
    <t>Dirección de Tecnologías de La Información y las Comunicaciones</t>
  </si>
  <si>
    <t>4.1.1 Implementar el 100% de los proyectos programados en la hoja de ruta del Plan Estratégico de Tecnología, garantizando el cumpliendo con los plazos y presupuestos asignados para el cuatrienio</t>
  </si>
  <si>
    <t>4.1.3 Implementar el 100% de los proyectos planificados, ofreciendo cobertura, rapidez y seguridad en la prestación de servicios digitales a los ciudadanos durante el cuatrienio.</t>
  </si>
  <si>
    <t>4.1.5 Implementar el 100% de los proyectos programados, garantizando la usabilidad, fiabilidad y eficiencia a los Sistemas de Información durante el cuatrienio,</t>
  </si>
  <si>
    <t>4.1.8  Diseñar y/o implementar en un 100% los módulos y/o mejoras definidas para el Sistema de Información sobre Protesta y Conflictividad Social en el Distrito Capital, de la Personería de Bogotá, en el cuatrienio.</t>
  </si>
  <si>
    <t xml:space="preserve">Sostenibilidad del SGC mediante el proceso de mejora continua y cumplimiento de requisitos asegurada </t>
  </si>
  <si>
    <t xml:space="preserve">META TRANSVERSAL
Lidera: DIRECCIONAMIENTO ESTRATÉGICO
Aportan: TODOS LOS PROCESOS
</t>
  </si>
  <si>
    <t xml:space="preserve">Sostenibilidad del SGA mediante el proceso de mejora continua y cumplimiento de requisitos asegurada </t>
  </si>
  <si>
    <t>Programa de Transparencia y Ética Pública anual formulado</t>
  </si>
  <si>
    <t>Percepción de los usuarios en calificación excelente y bueno el servicio incrementada.</t>
  </si>
  <si>
    <t>Dirección de Planeación
Aportan: Dependencias lideradas por  Responsables de procesos y operativos de todos los procesos institucionales</t>
  </si>
  <si>
    <t>Dirección de Planeación</t>
  </si>
  <si>
    <t xml:space="preserve">4.2.1 Asegurar la sostenibilidad del SGC mediante el desarrollo del 100% de las actividades necesarias para el proceso de mejora continua y cumplimiento de requisitos de la NTC ISO 9001 que contribuya al fortalecimiento de la gestión institucional, en el cuatrienio.
</t>
  </si>
  <si>
    <t>4.2.2  Asegurar la sostenibilidad del SGA mediante el desarrollo del 100% de las actividades para el proceso de mejora continua y cumplimiento de requisitos con el fin de afianzar la gestión ambiental de la Entidad, en el cuatrienio.</t>
  </si>
  <si>
    <t>4.2.3 Formular un (1) Programa de Transparencia y Ética Pública anual, de conformidad con las disposiciones legales vigentes, durante el cuatrienio.</t>
  </si>
  <si>
    <t>4.2.4 Incrementar al 98% la percepción de los usuarios que califican como excelente y bueno el servicio en la Personería de Bogotá, D. C., en el cuatrienio.</t>
  </si>
  <si>
    <t>Oficina Asesora de Comunicaciones</t>
  </si>
  <si>
    <t>2.	Promover la participación ciudadana y la articulación interinstitucional para garantizar la protección de los derechos y el interés general.</t>
  </si>
  <si>
    <t xml:space="preserve">3. Fomentar una cultura de gestión del conocimiento, la innovación y la investigación como instrumentos transversales a través de la incorporación de herramientas de uso y apropiación y la consolidación de alianzas. </t>
  </si>
  <si>
    <t>4. Fortalecer las capacidades institucionales a través de la  modernización y la transformación tecnológica de la Personería de Bogotá, D. C.</t>
  </si>
  <si>
    <t xml:space="preserve">
Dirección de Talento Humano
</t>
  </si>
  <si>
    <t xml:space="preserve">Novedades incluidas en la nómina oportunamente  </t>
  </si>
  <si>
    <t>Dependencia Líder: 
Dirección de Talento Humano
Dependencia Operativa:
Subdirección de Gestión del Talento Humano</t>
  </si>
  <si>
    <t>Dependencia Líder: 
Dirección de Talento Humano
Dependencia Operativa:
Subdirección de Desarrollo del Talento Humano</t>
  </si>
  <si>
    <t>Actividades del Sistema de Gestión de Seguridad y Salud en el Trabajo ejecutadas</t>
  </si>
  <si>
    <t>Dirección de Talento Humano</t>
  </si>
  <si>
    <t>Micrositio de Talento Humano diseñado e implementado</t>
  </si>
  <si>
    <t>Servicios atendidos que contribuyan a mantener o modernizar la infraestructura física de la entidad y  al fortalecimiento de las capacidades institucionales.</t>
  </si>
  <si>
    <t>Subdirección de Gestión Documental y Recursos Físicos</t>
  </si>
  <si>
    <t>Actividades del Plan Estratégico de Seguridad Vial ejecutadas.</t>
  </si>
  <si>
    <t xml:space="preserve">Actividades programadas para mejorar o implementar Vs Actividades adelantadas </t>
  </si>
  <si>
    <t>Subdirección de Gestión Financiera</t>
  </si>
  <si>
    <t>Actividades programadas para optimizar los recursos Vs Actividades llevadas a cabo.</t>
  </si>
  <si>
    <t>S.I</t>
  </si>
  <si>
    <t>Ejercicio de referenciación  de buenas practicas en la implementación del expediente contractual digital desarrollado</t>
  </si>
  <si>
    <t>GESTION CONTRACTUAL</t>
  </si>
  <si>
    <t>Porcentaje del expediente contractual digital  desarrollado.</t>
  </si>
  <si>
    <t>Porcentaje del expediente contractual digital implementado y mantenido</t>
  </si>
  <si>
    <t>Subdirección de Gestión Contractual</t>
  </si>
  <si>
    <t xml:space="preserve">Cant. Actividades diseño por año: 
2020: 32
2021: 28
2022: 24,8
2023: 26,1 
</t>
  </si>
  <si>
    <t xml:space="preserve">Cant. Actividades implementación por año: 
2020: 32
2021: 22
2022: 27,6 
2023: 26,3
</t>
  </si>
  <si>
    <t>Porcentaje de procesos judiciales en los que la Entidad es vinculada o demandada representados con oportunidad.</t>
  </si>
  <si>
    <t>Oficina Asesora Jurídica</t>
  </si>
  <si>
    <t>Porcentaje de acciones de tutela en las cuales la Entidad es vinculada o demandada representadas con oportunidad.</t>
  </si>
  <si>
    <t>Porcentaje de reportes de sanciones disciplinarias registradas con oportunidad.</t>
  </si>
  <si>
    <t xml:space="preserve">
Porcentaje de actividades para el fortalecimiento del aplicativo de registro de sanciones disciplinarias realizadas con oportunidad.
</t>
  </si>
  <si>
    <t>Programa anual de auditorías ejecutado.</t>
  </si>
  <si>
    <t>Oficina de Control Interno</t>
  </si>
  <si>
    <t xml:space="preserve"> Grado de avance en la implementación de acciones para la mejora continua y sostenibilidad del Sistema de Gestión de la Calidad</t>
  </si>
  <si>
    <t>1. Analizar informe anual del plan de Acción del SGC de la vigencia anterior
2. Elaborar el Plan de Acción del SGC para la sostenibilidad y mejora de la vigencia actual
3. Socializar Plan de Acción del SGC aprobado por el CIGD
4. Ejecutar el Plan de Acción para la sostenibilidad y mejora del SGC.
5. Generar informes de avance en la ejecución del plan.</t>
  </si>
  <si>
    <t>Mejora continua y sostenibilidad del Sistema de Gestión de la Calidad</t>
  </si>
  <si>
    <t>Tecnológicos
Financieros
Talento Humano</t>
  </si>
  <si>
    <t xml:space="preserve"> Grado de avance en la implementación de acciones para la mejora continua y cumplimiento de requisitos del Sistema de Gestión Ambiental</t>
  </si>
  <si>
    <t>Mejora continua y cumplimiento de requisitos de Gestión Ambiental</t>
  </si>
  <si>
    <r>
      <rPr>
        <sz val="12"/>
        <rFont val="Calibri"/>
        <family val="2"/>
      </rPr>
      <t>∑</t>
    </r>
    <r>
      <rPr>
        <sz val="12"/>
        <rFont val="Arial"/>
        <family val="2"/>
      </rPr>
      <t xml:space="preserve">Número de PTEP formulados, consolidados y publicados </t>
    </r>
  </si>
  <si>
    <t>1. Coordinar la formulación del PTEP
2. Consolidar y publicar el PTEP</t>
  </si>
  <si>
    <t>Programa de Transparencia y Ética Pública formulado anual</t>
  </si>
  <si>
    <t xml:space="preserve">GESTIÓN JURÍDICA </t>
  </si>
  <si>
    <t>ALEXANDRA RAMÍRZ SUÁREZ
DIRECTORA DE PLANEACIÓN</t>
  </si>
  <si>
    <t>Establecer las políticas, lineamientos, directrices, planes, programas, proyectos y recursos que orienten la gestión de la Entidad para el cumplimiento de la misión institucional de forma transparente y participativa.</t>
  </si>
  <si>
    <t xml:space="preserve">(Número total de encuestas con calificación excelente y buena/número total de encuestas registradas)*100 </t>
  </si>
  <si>
    <t>1. Aplicación mensual de las encuestas de satisfacción de los usuarios(as)
2. Análisis semestral de la medición de la percepción de la satisfacción de los usuarios(as).
3. Desarrollar las acciones de mejora producto de los aspectos a mejorar descritos por los usuarios(as).</t>
  </si>
  <si>
    <t>Análisis resultado de la medición de la encuesta de satisfacción</t>
  </si>
  <si>
    <t xml:space="preserve">∑ Informes de seguimiento de política pública distrital o de análisis sectorial </t>
  </si>
  <si>
    <t>1. Definición y modificación del procedimiento para la realización de investigaciones.
2, Definición temática del informe por parte de la alta dirección.
3. Conformación equipo de trabajo.
4. Definición alcance y metodología.
5. Recolección y procesamiento de la información.
6. Análisis y escritura del informe.
7. Mesa de trabajo con la administración distrital para validar los resultados del informe.
8. Presentación del informe final al despacho.
9. Socialización del informe final.</t>
  </si>
  <si>
    <t xml:space="preserve">1 Informe de seguimiento de políticas públicas distritales o de análisis sectorial </t>
  </si>
  <si>
    <t>(∑ Solicitudes de participación en la elaboración de informes de seguimiento de política pública distrital o de análisis sectorial atendidas)/(∑ Solicitudes de participación en la elaboración de informes de seguimiento de política pública distrital o de análisis sectorial presentadas por la DGCI)</t>
  </si>
  <si>
    <t>1. Recepción de la solicitud de apoyo institucional.
2. Recopilación de los insumos registrados por el Sistema de Información de la Protesta y Conflictividad Social en el Distrito Capital. 
3. Análisis de la información recolectada en clave de la solicitud recibida.
4. Elaboración participativa del informe.</t>
  </si>
  <si>
    <t>100% de las solicitudes de participación de elaboración de informes de seguimiento de política distrital o de análisis sectorial atendidas</t>
  </si>
  <si>
    <t>Número de estrategias implementadas</t>
  </si>
  <si>
    <t>1. Planeación y aprobación 
2. Desarrollo e implementación
3. Análisis y evaluación</t>
  </si>
  <si>
    <t xml:space="preserve">5 estrategias </t>
  </si>
  <si>
    <t>Número de concursos y/o convocatorias desarrolladas</t>
  </si>
  <si>
    <t>1. Planeación 
2. Difusión del concurso y/o convocatoria
3. Análisis de propuestas
4. Difusión de resultados</t>
  </si>
  <si>
    <t>4 concursos</t>
  </si>
  <si>
    <t>% Avance implementación unidad de análisis de datos</t>
  </si>
  <si>
    <t>1. Definición del alcance de la unidad.
2. Formulación del procedimiento que seguirá la unidad.
3. Socialización interna de la unidad.
4. Implementación de la unidad.</t>
  </si>
  <si>
    <t>25% de avance en la implementación de la unidad de análisis de datos</t>
  </si>
  <si>
    <t>∑ Tableros de control sectoriales</t>
  </si>
  <si>
    <t>1. Adquisición de licencias.
2. Definición de temáticas del 1er tablero.
3. Solicitud, consolidación y limpieza de los datos.
4. Procesamiento de los datos y montaje en la herramienta interactiva.
5. Publicación y socialización del tablero sectorial</t>
  </si>
  <si>
    <t>1 tablero de control sectorial como insumo para los informes preventivos o para los análisis sectoriales</t>
  </si>
  <si>
    <t>1.6 Implementar el 100% de una (1) estrategia transversal de investigación que incorpore el análisis de datos, en el cuatrienio.</t>
  </si>
  <si>
    <r>
      <t xml:space="preserve">Dirección De Gestión Del Conocimiento E Innovación
P.D. para la Coordinación del MP y DDHH
</t>
    </r>
    <r>
      <rPr>
        <b/>
        <sz val="11"/>
        <rFont val="Arial"/>
        <family val="2"/>
      </rPr>
      <t>Grupo para el Acompañamiento en Escenarios de Posible Vulneración de Derechos (GAEPVD)</t>
    </r>
    <r>
      <rPr>
        <sz val="11"/>
        <rFont val="Arial"/>
        <family val="2"/>
      </rPr>
      <t xml:space="preserve">
</t>
    </r>
  </si>
  <si>
    <t>Establecer lineamientos, políticas y directrices en materia de gestión de la información, mediante la administración de
la infraestructura tecnológica, sistemas de información, servicios tecnológicos y la implementación de soluciones
innovadoras que permitan el gobierno digital, la interoperabilidad, la integridad, la confidencialidad y la disponibilidad de
la información.</t>
  </si>
  <si>
    <t>Hoja de Ruta de Proyectos del PETI 2024-2028</t>
  </si>
  <si>
    <t xml:space="preserve">
Financieros y humano especializado
</t>
  </si>
  <si>
    <t xml:space="preserve">Lineamientos  de Seguridad  y privacidad de la Información adoptados  </t>
  </si>
  <si>
    <t>Técnicos, financieros y humano especializado</t>
  </si>
  <si>
    <t>Estrategia de servicios digitales a los ciudadano</t>
  </si>
  <si>
    <t>(Número de Actividades Completadas" sobre el "Número Total de Actividades Programadas")×100</t>
  </si>
  <si>
    <t>Técnicos y humano especializado</t>
  </si>
  <si>
    <t xml:space="preserve">Listado de mejoras y optimizaciones priorizadas  de Infraestructura tecnológica </t>
  </si>
  <si>
    <r>
      <t xml:space="preserve">* P.D. para la Coordinación del MP y DDHH
</t>
    </r>
    <r>
      <rPr>
        <b/>
        <sz val="11"/>
        <rFont val="Arial"/>
        <family val="2"/>
      </rPr>
      <t>Grupo para el Acompañamiento en Escenarios de Posible Vulneración de Derechos (GAEPVD).</t>
    </r>
  </si>
  <si>
    <t>("Número de Proyectos Completados" sobre el "Número Total de Proyectos Programados")×100</t>
  </si>
  <si>
    <t>(Número de actividades ejecutadas / Total de actividades planificadas) * 100%</t>
  </si>
  <si>
    <t xml:space="preserve">(“Número de requerimientos desarrollados” sobre el “Número total de requerimientos programados)x 100.
</t>
  </si>
  <si>
    <t xml:space="preserve"> (“Número de Actividades de optimización Cumplidas” sobre el “Total de Actividades Planificadas”) x100
</t>
  </si>
  <si>
    <t>Prevenir y controlar la función pública, mediante actuaciones para vigilar hechos o conductas que vulneren los derechos de las personas, el ordenamiento jurídico o menoscaben el patrimonio público.</t>
  </si>
  <si>
    <t>∑ Número de acciones de prevención y control a la función pública a las entidades de la administración distrital realizadas</t>
  </si>
  <si>
    <t xml:space="preserve">1. Definir tema a evaluar.
2. Elaborar plan de trabajo.
3. Elaborar plan de gestión.
4. Ejecutar plan de gestión.
5. Elaborar informe.
6. Sistematizar los resultados.
7. Elaborar informe ejecutivo para el despacho, de ser necesario.
8. Notificar a las entidades vigiladas.
9. Notificar a otros entes de control, de ser necesario. 
</t>
  </si>
  <si>
    <t>Informes de acciones de prevención y control a la función pública a las entidades de la administración distrital</t>
  </si>
  <si>
    <t>Humanos, físicos, tecnológicos y financieros</t>
  </si>
  <si>
    <t>∑ Número de Seguimientos a los resultados de las acciones de prevención y control a la función pública a las entidades de la administración distrital realizados</t>
  </si>
  <si>
    <t xml:space="preserve">1. Definir cuales informes realizados requieren seguimiento.
2. Elaborar plan de trabajo
3. Realizar seguimiento a las observaciones documentadas en el informe.
4. Elaborar informe de seguimiento. 
5. Sistematizar los resultados.
6. Elaborar informe ejecutivo para el despacho, de ser necesario.
7. Notificar a las entidades vigiladas.
8. Notificar a otros entes de control, de ser necesario. </t>
  </si>
  <si>
    <t>Informes de seguimientos a los resultados de las acciones de prevención y control a la función pública a las entidades de la administración distrital</t>
  </si>
  <si>
    <t>∑ Número de Revisiones contractuales a contratos suscritos por las entidades de la administración distrital realizadas</t>
  </si>
  <si>
    <t xml:space="preserve">1. Definir los contratos a revisar.
2. Elaborar plan de trabajo.
3. Realizar revisión contractual.
4. Elaborar informe de revisión contractual.
5. Sistematizar los resultados.
6. Elaborar informe ejecutivo para el despacho, de ser necesario.
7. Notificar a las entidades vigiladas.
8. Notificar a otros entes de control, de ser necesario. </t>
  </si>
  <si>
    <t>∑ Número de Ejercicios de control  de carácter preventivo o ejecutivo sobre la gestión de las entidades del nivel central de la administración distrital realizados</t>
  </si>
  <si>
    <t xml:space="preserve">1. Definir los temas de control preventivo.
2. Realizar verificación de la situación.
3. Elaborar informe de control preventivo. 
4. Sistematizar los resultados.
5. Elaborar informe ejecutivo para el despacho, de ser necesario.
6. Notificar a las entidades vigiladas.
7. Notificar a otros entes de control, de ser necesario. </t>
  </si>
  <si>
    <t>Informes de ejercicios de control  de carácter preventivo o ejecutivo sobre la gestión de las entidades del nivel central de la administración distrital</t>
  </si>
  <si>
    <t>∑ Número de Acciones de prevención y control a la función pública transversales en temas prioritarios de ciudad realizadas</t>
  </si>
  <si>
    <t xml:space="preserve">1. Definir tema a evaluar y definir Delegadas a participar. 
2. Elaborar plan de gestión.
3. Ejecutar plan de gestión.
4. Elaborar informe.
5. Sistematizar los resultados.
6. Elaborar informe ejecutivo para el despacho, de ser necesario.
7. Notificar a las entidades vigiladas.
8. Notificar a otros entes de control, de ser necesario. 
</t>
  </si>
  <si>
    <t>Informes de acciones de prevención y control a la función pública transversales</t>
  </si>
  <si>
    <t xml:space="preserve">Número de actividades del plan de participación ciudadana realizadas en el período / Número de actividades del plan de participación ciudadana programadas en el período * 100 </t>
  </si>
  <si>
    <t xml:space="preserve">1. Mesas resolutivas sectoriales
2. Apoyos técnicos a los veedores ciudadanos
3. Eventos de capacitación y/o sensibilización en temas de control social.
4. Mesas resolutivas "EL PERSONERO TE ESCUCHA"
</t>
  </si>
  <si>
    <t>Vigilar, sensibilizar y promover el cumplimiento de los deberes y el correcto actuar de los servidores públicos en el Distrito Capital, a través de acciones para contrarrestar la omisión o extralimitación de funciones de conformidad con la normatividad vigente.</t>
  </si>
  <si>
    <t>• Identificar procesos vencidos en su etapa procesal.
• Decidir de fondo sobre los procesos.</t>
  </si>
  <si>
    <t>Decisiones de fondo: Auto de archivo, de apertura de investigación disciplinaria, de pliego de cargos, de terminación, de nulidad y de fallo</t>
  </si>
  <si>
    <t>Humanos, Físicos, Tecnológicos, financieros</t>
  </si>
  <si>
    <t xml:space="preserve">Procesos con riesgo de prescripción con decisiones de fondo / total de procesos con riesgo de prescripción </t>
  </si>
  <si>
    <t>• Identificar expedientes con riesgo de prescripción.
• Decidir de fondo sobre los procesos.</t>
  </si>
  <si>
    <t>• Conocer el asunto disciplinario.
• Impulsar la actuación disciplinaria.</t>
  </si>
  <si>
    <t>Actuaciones de impulso procesal y decisiones de fondo: Auto de archivo, de apertura de investigación disciplinaria, de pliego de cargos, de terminación, de nulidad y de fallo</t>
  </si>
  <si>
    <t>Noticias disciplinarias evaluadas / Total de noticias disciplinarias comisionadas</t>
  </si>
  <si>
    <t>• Evaluar la noticia disciplinaria una vez comisionada a la delegada y/o dirección</t>
  </si>
  <si>
    <t>Evaluaciones de noticias disciplinarias</t>
  </si>
  <si>
    <t>Número de acciones de seguimiento a las OCID realizadas</t>
  </si>
  <si>
    <t>• Definir temas de impacto.
• Realizar las acciones de seguimiento.
• Producir informe de seguimiento.</t>
  </si>
  <si>
    <t>Acciones de seguimiento</t>
  </si>
  <si>
    <t>Procesos asumidos por competencia preferente / total de procesos considerados de interés e impacto</t>
  </si>
  <si>
    <t>• Estudiar el ejercicio del poder preferente.
• Emitir auto por el cual se avoca el conocimiento por poder preferente.</t>
  </si>
  <si>
    <t>Decisión de ejercicio del poder preferente</t>
  </si>
  <si>
    <t xml:space="preserve">Número de reuniones de sensibilización desarrolladas </t>
  </si>
  <si>
    <t>• Preparar las reuniones.
• Citar a reuniones.
• Desarrollar las reuniones.</t>
  </si>
  <si>
    <t>Sensibilizaciones desarrolladas</t>
  </si>
  <si>
    <t xml:space="preserve">Número de acciones de sensibilización desarrolladas </t>
  </si>
  <si>
    <t>• Preparar los temas y logística para convocatoria y desarrollo.
• Desarrollar las jornadas.
• Emitir certificados de asistencia.</t>
  </si>
  <si>
    <t>Número de documentos de memorias construidos y publicados</t>
  </si>
  <si>
    <t>Número de reuniones teórico prácticas de orientación en materia disciplinaria efectuadas con el eje disciplinario de la Entidad</t>
  </si>
  <si>
    <t>• Preparar los temas y logística para convocatoria y desarrollo.
• Desarrollar las reuniones.</t>
  </si>
  <si>
    <t>Reuniones teórico prácticas de orientación en materia disciplinaria efectuadas</t>
  </si>
  <si>
    <t>Comunicar y divulgar información a nivel interno y externo a través de la generación de directrices y estrategias que permitan dar a conocer la gestión de la entidad a todas las partes interesadas.</t>
  </si>
  <si>
    <t>Presupuesto para contratación de proveedor de monitoreo
Talento humano
Equipos de computo, de producción audiovisual y de diseño</t>
  </si>
  <si>
    <t>Talento humano
Equipos de computo, de producción audiovisual y de diseño</t>
  </si>
  <si>
    <t>1. Elaboración del la herramienta para el sondeo
2. Divulgación y aplicación del sondeo
3. Tabulación y análisis de resultados del sondeo</t>
  </si>
  <si>
    <t>Gestionar la prestación de los servicios operativos y la administración de los bienes e infraestructura a todos los procesos de la Personería de Bogotá D.C, para el desarrollo de la misión y los objetivos institucionales.</t>
  </si>
  <si>
    <t># de servicios realizados / # de servicios solicitados</t>
  </si>
  <si>
    <t xml:space="preserve">1. Atender los servicios de mantenimiento de bienes e instalaciones en los tiempos de respuesta establecidos.
2. Atender los servicios de almacén en los tiempos de respuesta establecidos.
3. Atender los servicios de transporte de manera satisfactoria.
</t>
  </si>
  <si>
    <t>Técnicos, financieros, tecnológicos y humanos.</t>
  </si>
  <si>
    <t># de actividades del PESV realizadas / # de actividades del PESV programadas</t>
  </si>
  <si>
    <t>1. Ejecutar el cronograma de actividades del Plan Estratégico de Seguridad Vial</t>
  </si>
  <si>
    <t xml:space="preserve">Cronograma de ejecución del Plan Estratégico de Seguridad Vial </t>
  </si>
  <si>
    <t>Plan Anual de Vacantes y Plan de Previsión de Recursos Humanos formulados e implementados</t>
  </si>
  <si>
    <t>Acciones de los Sistemas de Gestión y Evaluación del Desempeño Laboral de la Personería de Bogotá, D.C., implementadas</t>
  </si>
  <si>
    <t>Plan Institucional de Capacitación formulado e implementado</t>
  </si>
  <si>
    <t>Plan Institucional de Bienestar formulado e implementado</t>
  </si>
  <si>
    <t>Plan Institucional de Incentivos formulado e implementado</t>
  </si>
  <si>
    <t>Plan de Gestión de Integridad diseñado e implementado</t>
  </si>
  <si>
    <t>Porcentaje de satisfacción de usuarios internos incrementado</t>
  </si>
  <si>
    <t>Proveer el Talento Humano requerido por los procesos institucionales mediante la gestión del ingreso, permanencia, desarrollo integral y retiro de los(as) funcionarios(as), para el cumplimiento de la misión, objetivos y funciones de la Personería de Bogotá, D.C.</t>
  </si>
  <si>
    <t>Grado de avance en la formulación y ejecución del Plan Anual de Vacantes y Plan de Previsión de Recursos Humanos</t>
  </si>
  <si>
    <t>1. Proveer los empleos vacantes de la planta de cargos de la Entidad, mediante nombramiento, encargo o comisión, de acuerdo a lo establecido en la normativa vigente.
2. Efectuar la reubicación de los funcionarios, de acuerdo a sus competencias y las necesidades de la Entidad, para facilitar el cumplimiento de los objetivos institucionales. 
3. Realizar los trámites necesarios para el retiro de los funcionarios de la planta de personal de la Personería de Bogotá D.C., de acuerdo a las diferentes causales establecidas en la normativa vigente.
4. Tramitar oportunamente las solicitudes de comisión de los (las) funcionarios(as) de carrera administrativa que aspiran a ocupar un empleo de libre nombramiento en otras entidades, o de comisión de estudio, de acuerdo con la normativa vigente.
5. Estudiar, elaborar, suscribir y comunicar/notificar actos administrativos, de competencia de la Dirección así como las respuestas a los requerimientos, de conformidad con las normas vigentes y los procedimientos establecidos, relacionados con las novedades y situaciones administrativas.</t>
  </si>
  <si>
    <t>Cumplimiento de las obligaciones legales de la Entidad y de la Dirección de Talento Humano. 
Coadyuvancia en la consecución de los objetivos institucionales, a través de la provisión óptima y oportuna del talento humano para tal fin.
Respuesta oportuna a las solicitudes de los servidores de la Entidad o requerimientos externos en la materia.</t>
  </si>
  <si>
    <t xml:space="preserve"> N° de Novedades incluidas en la Nomina oportunamente / N° de novedades radicadas en los plazos establecidos</t>
  </si>
  <si>
    <t>1. Recibir por parte de la Dirección de Talento Humano, las Resoluciones de novedades autorizadas para el mes en liquidación; y por parte de los (las) funcionarios(as) y/o entidades externas, las modificaciones o autorizaciones que afecten la liquidación de la nómina; según las fechas previstas en el cronograma de nómina.
2. Realizar oportunamente el ingreso de las diferentes novedades que pueden afectar la liquidación de la nómina mensual, en el aplicativo de nómina PERNO.
3. Dar trámite oportuno a los descuentos salariales por conceptos de embargos, que son originados por orden judicial y afectan el salario, así como de las libranzas de las diferentes Entidades Financieras, Cooperativas, Fondos, Sindicatos, Seguros y Medicina Prepagada, a petición de los (las) funcionarios(as) de la Entidad y que pueden afectar la liquidación de la nómina.
4. Liquidar la nómina del mes en el sistema de nómina PERNO, e imprimir, revisar y aprobar la pre-nómina. 
5. Elaborar los informes mensuales, RA (Relación de Autorización) del aplicativo PERNO y los archivos planos, para ser enviados a la Subdirección  de Gestión Financiera, para hacer el cargue de la nómina en el sistema de la Secretaría de Hacienda, para su respectivo pago.
6. Verificar y aprobar el pago de la nómina del mes liquidado, por medio de la firma del (la) Director(a) de Talento Humano, como ordenador(a) del gasto.
7. Elaborar el PAC bimestral  relacionado con los gastos de personal de la Personería de Bogotá, D.C. para atender las obligaciones oportunamente a los funcionarios (as) y exfuncionarios (as). Una vez al año, elaborar la proyección anual del presupuesto para la siguiente vigencia.</t>
  </si>
  <si>
    <t xml:space="preserve">Pago de la nómina de manera oportuna - fechas emitidas por Secretaria de Hacienda -  y cumpliendo las obligaciones legales de la Entidad y de la Subdirección de Gestión del Talento Humano, en materia salarial, prestacional, de aportes sociales y parafiscales y demás pagos o aportes a terceros que afecten la nómina.
</t>
  </si>
  <si>
    <t>N° de usuarios satisfechos con los servicios prestados por la SGTH (Certificaciones laborales, bonos pensionales y autorizaciones de retiro de cesantías. / N° de usuarios encuestados *100</t>
  </si>
  <si>
    <t xml:space="preserve">Usuarios satisfechos con ocasión a la emisión de certificaciones laborales, bonos pensionales y autorizaciones de retiro de cesantías. </t>
  </si>
  <si>
    <t>Grado de avance en la formulación y ejecución del Plan Institucional de Capacitación</t>
  </si>
  <si>
    <t>1. Elaborar el diagnóstico de necesidades institucionales de capacitación, para fortalecer las competencias de los(as) servidores(as) de la Entidad. (10%)
2. Elaborar y divulgar el Plan Institucional de Capacitación PIC de la vigencia. (10%)
3. Implementar el Plan Institucional de Capacitación PIC de la vigencia. (70%)
4. Hacer seguimiento y evaluación al Plan Institucional de Capacitación PIC de la vigencia. (10%)</t>
  </si>
  <si>
    <t>Talento humano cualificado y competente para cumplir los objetivos estratégicos de la Entidad.
Mejoramiento continuo en el fortalecimiento de competencias de los servidores de la Entidad.
Cumplimiento de las obligaciones legales de la Entidad y de la Dirección de Talento Humano, en materia de capacitación.</t>
  </si>
  <si>
    <t>Técnicos
Humanos
Financieros</t>
  </si>
  <si>
    <t>Grado de avance en la formulación y ejecución del Plan Institucional de Bienestar</t>
  </si>
  <si>
    <t>1. Elaborar el diagnóstico de necesidades institucionales para Identificar los criterios prioritarios a tener en cuenta con el fin de mejorar la calidad de vida laboral de los servidores de la Entidad. (10%)
2. Elaborar y divulgar el Plan Institucional de Bienestar de la vigencia. (10%)
3. Implementar el Plan Institucional de Bienestar e Incentivos de la vigencia. (70%)
4. Hacer seguimiento y evaluación al Plan Institucional de Bienestar e Incentivos de la vigencia. (10%)</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</si>
  <si>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bienestar y felicidad en el trabajo.</t>
  </si>
  <si>
    <t>Grado de avance en la formulación y ejecución del Plan Institucional de Incentivos</t>
  </si>
  <si>
    <t xml:space="preserve">
1. Identificar los criterios para el otorgamiento de incentivos  a los servidores de la Entidad, en la vigencia . (10%)
2. Elaborar aprobar y divulgar el Plan Institucional de Incentivos de la vigencia. (10%)
3. Implementar el Plan Institucional de Incentivos de la vigencia. (70%)
4. Hacer seguimiento y evaluación al Plan Institucional de Incentivos de la vigencia. (10%)</t>
  </si>
  <si>
    <t>Talento humano motivado y comprometido para cumplir los objetivos estratégicos de la Entidad.
Mejoramiento continuo en la calidad de vida laboral de los servidores de la Entidad.
Cumplimiento de las obligaciones legales de la Entidad y de la Dirección de Talento Humano, en materia de estímulos.</t>
  </si>
  <si>
    <t>Grado de avance en la ejecución de las actividades del SG-SST</t>
  </si>
  <si>
    <t xml:space="preserve">
1. Diseñar y elaborar el Plan de Gestión del Sistema de Gestión de Seguridad y Salud en el Trabajo de la vigencia. (10%)
2. Divulgar el Plan de Gestión del Sistema de Gestión de Seguridad y Salud en el Trabajo de la vigencia. (10%)
3. Ejecutar e implementar el Plan de Gestión del Sistema de Gestión de Seguridad y Salud en el Trabajo de la vigencia. (70%)
4. Hacer seguimiento y evaluación al Plan de Gestión del Sistema de Gestión de Seguridad y Salud en el Trabajo de la vigencia (10%)</t>
  </si>
  <si>
    <t>Evaluación, control y socialización de los riesgos que puedan afectar la seguridad y salud de los servidores de la Entidad.
Mejoramiento continuo en las condiciones de seguridad y salud en el trabajo de los(as) servidores(as) públicos(as) de la Entidad.
Cumplimiento de los requisitos legales y técnicos en materia de SST
Cumplimiento de las actividades programadas en el Plan Anual de Seguridad y Salud en el trabajo</t>
  </si>
  <si>
    <t>Grado de avance en la ejecución de acciones sobre los Sistemas de Gestión y Evaluación del Desempeño Laboral de la Personería de Bogotá, D.C.</t>
  </si>
  <si>
    <t>Técnicos
Humanos
Tecnológicos</t>
  </si>
  <si>
    <t>Grado de avance en la formulación y ejecución del Plan de Gestión de Integridad</t>
  </si>
  <si>
    <t>1. Proyectar el plan de gestión de integridad con base en las propuestas aportadas por los gestores y colaboradores de la Entidad. (10%)
2. Aprobar el Plan de Gestión de Integridad de la vigencia. (10%)
3. Implementar las actividades propuestas en el  Plan de Gestión de Integridad de la vigencia. (80%)</t>
  </si>
  <si>
    <t>Talento humano íntegro y comprometido para cumplir los objetivos estratégicos de la Entidad.</t>
  </si>
  <si>
    <t>Grado de avance de implementación del micrositio de Talento Humano</t>
  </si>
  <si>
    <t>Técnicos
Humanos
Financieros
Tecnológicos</t>
  </si>
  <si>
    <t>4.4.1 Formular e implementar el 100% del Plan Anual de Vacantes y Plan de Previsión de Recursos Humanos de la vigencia.</t>
  </si>
  <si>
    <t>4.4.2 Incluir el 100% de las Novedades en la nómina oportunamente, para liquidación y pago, en cada vigencia.</t>
  </si>
  <si>
    <t>4.4.3 Incrementar al 98% la satisfacción de los usuarios internos con los servicios prestados de Certificaciones laborales, bonos pensionales y autorizaciones de retiro de cesantías, en cada vigencia.</t>
  </si>
  <si>
    <t xml:space="preserve">4.4.4 Formular e implementar el 100% del Plan Institucional de Capacitación de la vigencia.
</t>
  </si>
  <si>
    <t>4.4.5 Formular e implementar el 100% del Plan Institucional de Bienestar de la vigencia .</t>
  </si>
  <si>
    <t>4.4.6 Formular e implementar el 100% del Plan Institucional de Incentivos de la vigencia.</t>
  </si>
  <si>
    <t>4.4.7 Ejecutar el 100 % de las actividades del Sistema de Gestión de Seguridad y Salud en el Trabajo de la vigencia.</t>
  </si>
  <si>
    <t>4.4.8 Implementar el 100% de las acciones de los Sistemas de Gestión y Evaluación del Desempeño Laboral de la Entidad.</t>
  </si>
  <si>
    <t>4.4.9 Diseñar e implementar el 100 % del Plan de Gestión de Integridad de la vigencia</t>
  </si>
  <si>
    <t>4.4.10 Diseñar e implementar  el 100%  del  micrositio de Talento Humano durante el cuatrienio</t>
  </si>
  <si>
    <t>Noticias de impacto derivadas de la gestión de los procesos misionales difundidas</t>
  </si>
  <si>
    <t xml:space="preserve"> Información interna de interés para los servidores y contratistas de la Entidad, comunicada.</t>
  </si>
  <si>
    <t>Porcentaje de satisfacción de usuarios internos  alcanzado</t>
  </si>
  <si>
    <t>Informe de resultados del sondeo de percepción de satisfacción del usuario interno</t>
  </si>
  <si>
    <t>Comunicaciones masivas</t>
  </si>
  <si>
    <t>1. Comunicación radicada en la SHD.
2. Comunicaciones emitidas a diferentes entidades relacionadas por la SHD.
3. Acta de mesas de trabajo llevadas a cabo con diferentes entidades.</t>
  </si>
  <si>
    <t>1. Listado de Informes requeridos 
2. Documento en el cual se plasme la información recolectada con las entidades señaladas.
3. Comunicaciones a los proveedores identificados.</t>
  </si>
  <si>
    <t>1. Documento que contenga el listado con las áreas intervinientes en la creación de terceros.
2. Documento que contenga el listado de los aplicativos utilizados.
3. Acta de mesas de trabajo con las áreas intervinientes.</t>
  </si>
  <si>
    <t>4.5.1 Atender  el 100% de los servicios de mantenimiento, almacén y transporte, solicitados por los (as) colaboradores (as) de la Personería de Bogotá, D.C., para mantener o modernizar la infraestructura física de la entidad y aportar al fortalecimiento de las capacidades institucionales, durante el cuatrienio.</t>
  </si>
  <si>
    <t>4.6.1 Adelantar el 100% de las actividades necesarias para mejorar y/o implementar el mecanismo de creación de documentos requeridos en la generación de archivos, para pagos de nómina, proveedores, contratistas y otros.</t>
  </si>
  <si>
    <t>4.6.2 Llevar a cabo el 100% de las actividades necesarias para optimizar los recursos existentes en los aplicativos, para la generación de informes, implementando y/o mejorando el mecanismo de emisión de los mismos.</t>
  </si>
  <si>
    <t>4.6.3 Optimizar al 100% el mecanismo de creación de terceros a partir de implementar y/o mejorar la interacción entre los aplicativos utilizados y las áreas involucradas en dicha actividad.</t>
  </si>
  <si>
    <t xml:space="preserve"> 4.4 Implementar el 100% de las actividades del Plan Estratégico de Talento Humano que permitan fortalecer y/o modernizar la gestión del talento humano en la Entidad, durante el cuatrienio.</t>
  </si>
  <si>
    <t>(Cantidad de actividades implementadas y/o mejoradas ejecutadas / Cantidad de actividades programadas)*100</t>
  </si>
  <si>
    <t>(Cantidad de actividades para optimizar ejecutadas / Cantidad de actividades programadas)*100</t>
  </si>
  <si>
    <t>(Cantidad de acciones implementadas y/o mejoradas ejecutadas / Cantidad de acciones programadas)*100</t>
  </si>
  <si>
    <t>1. Acta (s)  de mesa (s) de trabajo y documentos anexos.
2. Acta de visita administrativa y anexos.</t>
  </si>
  <si>
    <t>Humanos y tecnológicos</t>
  </si>
  <si>
    <t>Humanos, financieros y tecnológicos</t>
  </si>
  <si>
    <t>Expediente contractual digital implementado y en mantenimiento /  Expediente contractual digital  implementado y en mantenimiento programado.</t>
  </si>
  <si>
    <t>4.7.2 Desarrollar el 100%  del expediente contractual digital a 2026.</t>
  </si>
  <si>
    <t xml:space="preserve">4.7.3 Implementar y mantener el 100% del expediente contractual digital en el Personería de Bogotá a 2028 </t>
  </si>
  <si>
    <t>4.8.1 Desarrollar 38 actividades de diseño, actualización o ajuste de los instrumentos archivísticos establecidos por norma, y de las herramientas de apoyo a la gestión documental durante el cuatrienio</t>
  </si>
  <si>
    <t>4.8.2 Desarrollar 86 actividades de implementación de instrumentos archivísticos establecidos por norma, y de las herramientas de apoyo a la gestión documental programadas para cada vigencia.</t>
  </si>
  <si>
    <r>
      <rPr>
        <b/>
        <sz val="12"/>
        <color rgb="FF000000"/>
        <rFont val="Arial"/>
        <family val="2"/>
        <charset val="1"/>
      </rPr>
      <t xml:space="preserve">Código: </t>
    </r>
    <r>
      <rPr>
        <sz val="12"/>
        <color rgb="FF000000"/>
        <rFont val="Arial"/>
        <family val="2"/>
        <charset val="1"/>
      </rPr>
      <t>01-FR-03</t>
    </r>
  </si>
  <si>
    <t>Plan y/o cronogramas de diseño, actualización o ajuste de instrumentos archivísticos y herramientas de apoyo a la gestión documental.
Evidencias de aprobación y/o convalidación de instrumentos archivísticos y herramientas de apoyo a la gestión documental
Evidencias de publicación de instrumentos archivísticos y herramientas de gestión documental.</t>
  </si>
  <si>
    <t>Recurso humano
Tecnológico</t>
  </si>
  <si>
    <t>Plan y/o cronogramas de implementación de instrumentos archivísticos y de herramientas de apoyo a la gestión documental.
Evidencias de revisión a correcta aplicación de instrumentos archivísticos en dependencias, y de orientaciones y asistencia técnica a dependencias en materia de gestión documental (actas, listados, comunicaciones oficiales, transferencias documentales).</t>
  </si>
  <si>
    <t>Recurso humano
Tecnológico
Aplicativo de gestión documental</t>
  </si>
  <si>
    <t>(Número de procesos judiciales en los que se representa oportunamente, de acuerdo con los términos fijados por los despachos judiciales / Número total de procesos judiciales en los que sea vinculada o demandada la Entidad)  (x 100)</t>
  </si>
  <si>
    <t xml:space="preserve">1. Recibir las solicitudes de conciliación y demandas
2. Hacer el reparto correspondiente entre los abogados
3.Elaborar las fichas de conciliación
4. Asistir a las audiencias de conciliación
5. Intervenir en el trámite de los procesos
</t>
  </si>
  <si>
    <t>Defensa judicial idónea y oportuna.</t>
  </si>
  <si>
    <t>Humano y tecnológico.</t>
  </si>
  <si>
    <t xml:space="preserve">(Número de acciones de tutela en las que se interviene oportunamente, de acuerdo con los términos fijados por los despachos judiciales / Número total de acciones de tutela  en las que sea accionada o vinculada la Entidad) (x 100) </t>
  </si>
  <si>
    <t xml:space="preserve">1.Recibir las acciones de tutela
2.Hacer el reparto correspondiente entre los abogados
3.Revisar los informes base de respuesta, emitidos por la dependencias competentes
4.Registrar las acciones de tutela en la base de datos creada para tal fin
5.Hacer seguimiento al trámite judicial,  revisar los fallos de 1ª y 2ª instancia, registrarlos en la base de datos.
</t>
  </si>
  <si>
    <t xml:space="preserve">
Número de reportes registrados / Número de solicitudes de actualización de reportes recibidos (x100)
</t>
  </si>
  <si>
    <t xml:space="preserve">1.Recibir las solicitudes de registro de sanciones,  2.corrección y/o modificación
3.Revisar las solicitudes y documentación anexa
4.Registrar las sanciones en el sistema de antecedentes disciplinarios
5.Comunicar a la entidad que genera el reporte
</t>
  </si>
  <si>
    <t>Aplicativo de registro de sanciones y base de datos con la información actualizada de manera permanente.</t>
  </si>
  <si>
    <t>Porcentaje de actividades realizadas / porcentaje de actividades requeridas</t>
  </si>
  <si>
    <t>1.Levantamiento de información,  identificación de necesidades y proyección de requerimientos funcionales
2.Acompañamiento en fase de desarrollo y pruebas
3. Participación en etapa de producción</t>
  </si>
  <si>
    <t>Aplicativo tecnológico para el seguimiento de actuaciones judiciales, registro y reparto de acciones de tutela.</t>
  </si>
  <si>
    <t>Aplicativo de registro de sanciones disciplinarias fortalecido.</t>
  </si>
  <si>
    <t>4.9.1 Representar con oportunidad en el 100% de los procesos judiciales en los cuales la Entidad sea vinculada o demandada, durante el cuatrienio.</t>
  </si>
  <si>
    <t>4.9.2 Representar con oportunidad en el 100% de las acciones de tutela en las cuales la Entidad sea vinculada o accionada, durante el cuatrienio</t>
  </si>
  <si>
    <t>4.9.3 Registrar con oportunidad el 100% de los reportes de las sanciones disciplinarias de los servidores públicos distritales, durante el cuatrienio.</t>
  </si>
  <si>
    <t>4.9.5 Realizar con oportunidad el 100% de las actividades necesarias para el fortalecimiento del aplicativo de registro de sanciones disciplinarias, durante el cuatrienio.</t>
  </si>
  <si>
    <t>Humanos y Tecnológicos</t>
  </si>
  <si>
    <t>Sumatoria de lineamientos  implementados</t>
  </si>
  <si>
    <t>Lineamientos en compromiso con la calidad implementados en la vigencia</t>
  </si>
  <si>
    <t>Sumatoria de acuerdo interinstitucionales y/o de cooperación  gestionado</t>
  </si>
  <si>
    <t>Gestionar acuerdos interinstitucionales y/o de cooperación</t>
  </si>
  <si>
    <t>Acuerdos interinstitucionales y/o de cooperación  gestionados en la vigencia</t>
  </si>
  <si>
    <t>Porcentaje de actividades para la implementación del aplicativo  para seguimiento de actuaciones judiciales, registro y reparto de acciones de tutela realizadas con oportunidad.</t>
  </si>
  <si>
    <t xml:space="preserve">4.1.2 Ejecutar el 100% de los controles y requisitos de seguridad definidos por el Sistema de Gestión de Seguridad de la Información -SGSI- durante el cuatrienio.
</t>
  </si>
  <si>
    <t>(Número de controles y requisitos ejecutados/Número de controles y requisitos definidos)*100</t>
  </si>
  <si>
    <t>2.2.1 Implementar 8 lineamientos en compromiso con la calidad para satisfacer las necesidades y expectativas de los (as) usuarios(as) y partes interesadas, en el cuatrienio.</t>
  </si>
  <si>
    <t>2.2.2 Gestionar 4 acuerdos interinstitucionales y/o de cooperación para garantizar el enfoque social en el marco de un estado pluralista, para el fortalecimiento de la prestación de Servicio al Usuario, en el cuatrienio</t>
  </si>
  <si>
    <t>HÉCTOR MAURICIO QUINTERO CASTRELLÓN
SECRETARIO GENERAL</t>
  </si>
  <si>
    <t>Acciones programadas / acciones ejecutadas *100</t>
  </si>
  <si>
    <t>- Programar acciones de prevención basadas en el Código General Disciplinario vigente
- Realizar la actividades logísticas requeridas para el desarrollo de la actividad
- Realizar la evaluación de la acción realizada</t>
  </si>
  <si>
    <t>- Material de sensibilización
- Registros de asistencia o actas de reunión
- Registros fotográficos y/o en vídeo</t>
  </si>
  <si>
    <t>- Recursos humano (Profesionales, Asistenciales)
- Infraestructura (Instalaciones, bienes, elementos e insumos de oficina)
Tecnológicos (Equipos de cómputo y comunicación, Servicio de internet, Equipos de impresión y/o digitalización )</t>
  </si>
  <si>
    <t>Adelantar la sustanciación de los procesos disciplinarios internos, emitiendo las providencias requeridas hasta el archivo, terminación o pliego de cargos, debidamente notificado.</t>
  </si>
  <si>
    <t>- Autos de decisiones proferidas.</t>
  </si>
  <si>
    <t>4.10.1 Realizar 24 actividades encaminadas a la prevención de las faltas disciplinarias que se presentan con mayor frecuencia por parte de los(as) funcionarios.</t>
  </si>
  <si>
    <t>Oficina de Control Interno Disciplinario</t>
  </si>
  <si>
    <t>Programa Anual de Auditorías Aprobado</t>
  </si>
  <si>
    <t>Número de jornadas de Sensibilización realizadas</t>
  </si>
  <si>
    <t>Directivos y referentes de gestión sensibilizados
Listado asistencia a la capacitación realizada</t>
  </si>
  <si>
    <t>4.11.2 Desarrollar 4 estrategias de sensibilización acerca de la cultura del control.</t>
  </si>
  <si>
    <t>4.11.3 Realizar 4 jornadas de sensibilización a Directivos y Referentes de proceso sobre la Séptima Dimensión.</t>
  </si>
  <si>
    <t>Priorizar los temas acerca de la sensibilización.
Preparar y presentar la sensibilización.
Listado de asistencia y evaluación.</t>
  </si>
  <si>
    <t>DAVID RICARDO SÁNCHEZ LOZANO
DIRECTOR DE GESTIÓN DEL CONOCIMIENTO E INNOVACIÓN</t>
  </si>
  <si>
    <t>WILLIAM OSPINA GIRALDO
JEDE DE LA OFICINA D CONTROL INTERNO</t>
  </si>
  <si>
    <t>1. Actualizar la Caracterización de Usuario de la Personería de Bogotá, D. C. (cada año).
2. Actualizar los Protocolos para la Protección de Denunciantes de Actos de Corrupción 14-PC-03 (año 2).
3. Actualizar el Procedimiento Gestión de Quejas, Reclamos, Sugerencias, Denuncias y Felicitaciones 14-PT-04 (año 2).
4. Actualizar la Matriz Trasversal de Portafolio de Servicios de la Entidad (año 2).
5. Actualizar la Guía de Servicios al Usuario 14-GU-02 (año 3).</t>
  </si>
  <si>
    <r>
      <t xml:space="preserve">Código: </t>
    </r>
    <r>
      <rPr>
        <sz val="12"/>
        <rFont val="Arial"/>
        <family val="2"/>
      </rPr>
      <t>01-FR-03</t>
    </r>
  </si>
  <si>
    <t>4.5 Implementar el 100% de las acciones que contribuyan a la modernización de la infraestructura física de la Entidad, para brindar una respuesta oportuna a las solicitudes de los usuarios, a 30 de junio de 2028.</t>
  </si>
  <si>
    <t>1.1. Realizar 1.690.234 acciones de promoción, defensa del debido proceso y del interés público, en garantía de los derechos de las personas en el Distrito Capital, de manera oportuna y resolutiva, en el cuatrienio.</t>
  </si>
  <si>
    <t>* P.D. para Derechos Humanos, Familia, Orientación y Asistencia, Consumidor, Asuntos Jurisdiccionales , Víctimas y Dirección de Conciliación y M.A.S.C.
* P.D. para la Coordinación de la Prevención y Control a la Función Pública y sus dependencias adscritas.
* P.D. para la Coordinación de Gestión de las Personerías Locales y sus Personerías Locales adscritas.</t>
  </si>
  <si>
    <t>1.1.9. Realizar 16.000 intervenciones en los procesos policivos de primera instancia en las inspecciones de policía y alcaldías locales y corregidurías para garantizar el debido proceso y la defensa del patrimonio público, durante el cuatrienio</t>
  </si>
  <si>
    <t>1.5 Desarrollar 43 escenarios y documentar 4  para fortalecer el conocimiento y las competencias de los operadores disciplinarios de la Personería de Bogotá, D.C. y entidades territoriales y nacionales que apoyan el cumplimiento de la labor misional, en el cuatrienio.</t>
  </si>
  <si>
    <t>4.1.4 Ejecutar el 100% de las actividades programadas para garantizar la exactitud, completitud y fiabilidad de los datos que facilite la toma de decisiones durante el cuatrienio.</t>
  </si>
  <si>
    <t>4.1.6 Ejecutar el 100% las actividades programadas en el Plan de Cultura y  Apropiación, para fomentar el uso y aprovechamiento de las herramientas TIC durante el cuatrienio</t>
  </si>
  <si>
    <t xml:space="preserve">
4.1.7 Ejecutar el 100% de las actividades programadas para garantizar la robustez, disponibilidad y escalabilidad de la infraestructura tecnológica durante el cuatrienio.</t>
  </si>
  <si>
    <t>Actividades programadas para garantizar la robustez, disponibilidad y escalabilidad de la infraestructura tecnológica ejecutadas</t>
  </si>
  <si>
    <t>4.5.2 Ejecutar  el 100% de las actividades del Plan Estratégico de Seguridad Vial  durante el cuatrienio.</t>
  </si>
  <si>
    <t>Acciones programadas para optimizar el mecanismo de creación de terceros Vs Acciones implementadas o mejoradas para optimizar el mecanismo de creación de terceros.</t>
  </si>
  <si>
    <t>4.7.1 Desarrollar el 100% de  un (1)  ejercicio de referenciación  para identificar buenas practicas en la implementación del expediente contractual digital en entidades publicas en el 2025</t>
  </si>
  <si>
    <t>Cantidad de actividades de diseño, actualización o ajuste de instrumentos archivísticos y herramientas de apoyo a la gestión documental desarrolladas</t>
  </si>
  <si>
    <t>Cantidad de actividades de implementación de instrumentos archivísticos y herramientas de apoyo a la gestión documental desarrolladas</t>
  </si>
  <si>
    <t>4.11.1 Ejecutar  4  programas anuales de auditorías, aprobados por el Comité Institucional de Coordinación del Sistema de Control Interno.</t>
  </si>
  <si>
    <t>Estrategia de Sensibilización acerca de la Cultura del Control realizada.</t>
  </si>
  <si>
    <t>Jornada de sensibilización a Directivos y Referentes de Procesos sobre la Séptima Dimensión del MIPG realizada.</t>
  </si>
  <si>
    <t>1. Analizar informe anual del plan de Acción del SGA de la vigencia anterior
2. Elaborar el Plan de Acción del SGA para la sostenibilidad y mejora de la vigencia actual
3. Socializar Plan de Acción del SGA aprobado por el CIGD
4. Ejecutar el Plan de Acción para la sostenibilidad y mejora del SGA.
5. Elaborar el informe de  desempeño anual del SGA</t>
  </si>
  <si>
    <t>Humano, Financiero, Físico, Tecnológico</t>
  </si>
  <si>
    <t>1. Elaborar material de difusión y solicitar su aprobación.
2. Revisar y aprobar el material de difusión por parte de la P.D. para la Coordinación del MP y los DDHH.
3. Realizar la socialización de la oferta institucional y tema de interés bajo el mecanismo planificado dejando evidencia según lineamientos de la P.D. para la Coordinación del MP y los DDHH.</t>
  </si>
  <si>
    <t xml:space="preserve">("Número de actividades completadas" sobre el "Número Total de actividades programadas")×100
</t>
  </si>
  <si>
    <t>Consolidación de necesidades de mejora y aprovechamiento de datos</t>
  </si>
  <si>
    <t>Consolidación de necesidades de sistematización o desarrollo a los Sistemas de información misionales y de apoyo  de la entidad</t>
  </si>
  <si>
    <t>Fase de proyección  de la estrategia de uso y apropiación</t>
  </si>
  <si>
    <t>Estrategia de cultura y apropiación de las tecnologías de información</t>
  </si>
  <si>
    <t>1. Realizar el diagnóstico de necesidades.
2. Definir los módulos y/o mejoras a diseñar y/o implementar en el cuatrienio (Un módulo y/o mejora por año, a partir de 2025)
3. Planificar el módulo o mejora para el sistema de información.
4. Desarrollar el módulo o mejora para el sistema de información.
5. Realizar la puesta en producción del módulo o mejora.</t>
  </si>
  <si>
    <t xml:space="preserve">1. Recepcionar la solicitud bajo cualquier canal y de acuerdo con las dinámicas propias de la ciudad. 
2. Identificar y analizar el contexto según competencias. 
3. Realizar la asignación de equipo idóneo y calificado.
4. Realizar el monitoreo en terreno. 
5. Registrar la información de acuerdo con protocolos. </t>
  </si>
  <si>
    <t>1. Recepcionar la solicitud de verificación por parte de la Fuerza Pública
2. Realizar la asignación del equipo idóneo
3. Realizar la sensibilización y verificación a la Fuerza Pública
4. Registrar la información de acuerdo con protocolos</t>
  </si>
  <si>
    <t>Informes de revisiones contractuales a contratos suscritos por las entidades de la administración distrital</t>
  </si>
  <si>
    <t>Número de jornadas de capacitación y diálogo realizadas</t>
  </si>
  <si>
    <t>• Elaborar el documento de memoria.
• Gestionar la diagramación, publicación y difusión.</t>
  </si>
  <si>
    <t>Técnicos, financieros, tecnológicos y humanos</t>
  </si>
  <si>
    <t>Financieros, tecnológicos y humanos</t>
  </si>
  <si>
    <t xml:space="preserve">1. Recibir a través del correo electrónico, sistema de gestión documental de la entidad (SIRIUS) e intranet las solicitudes de emisión de certificaciones laborales, certificaciones de bonos pensionales, y autorización de retiro de cesantías  por parte de los (las) funcionarios(as) y/o exfuncionarios(as).  
2. Dar trámite a las solicitudes dentro de los términos establecidos en la ley.
3. Comunicar por los medios autorizados por los usuarios, las certificaciones  laborales, bonos pensionales o autorización de retiro de cesantías emitidas por parte de la Subdirección de Gestión del Talento Humano.                                                                    
4. Remitir enlace de encuesta de satisfacción de los servicios recibidos.
</t>
  </si>
  <si>
    <t>Matriz de registro mensual de prestación del servicio realizados de mantenimiento, almacén y transporte.</t>
  </si>
  <si>
    <t>1. Solicitar a la SHD listado de entidades que efectúan sus pagos a través de Bogdata.
2. Emitir comunicaciones a entidades que efectúan sus pagos a través de Bogdata con el fin de conocer la forma en que llevan a cabo la generación de los archivos necesarios para los pagos de nómina, proveedores, contratistas y otros.
3. Llevar a cabo  mesas de trabajo para conocer el mecanismo utilizado por diferentes entidades.</t>
  </si>
  <si>
    <t xml:space="preserve">
1. Efectuar el diagnóstico del listado de informes requeridos de manera periódica y/o esporádica.
2. Evaluar la pertinencia de utilizar los recursos tecnológicos existentes y ya desarrollados en otras entidades, a través de consulta directa a las entidades que utilizan sistemas como Bogdata y SECOP.
3. Solicitar a los proveedores de las aplicaciones existentes la viabilidad de activar y permitir el acceso a informes específicos y genéricos.</t>
  </si>
  <si>
    <t>1. Definir las áreas que intervienen en la creación de terceros.
2. Establecer los aplicativos utilizados en la creación de terceros.
3. Efectuar mesa de trabajo con las áreas que  generan la necesidad de un nuevo tercero con el fin de establecer el mecanismo óptimo para su creación. (tales como Subdirección de contratación y Gestión de Talento Humano)</t>
  </si>
  <si>
    <t>Ejercicios de referenciación de entidades públicas realizados/ Ejercicios de referenciación de entidades públicas programados</t>
  </si>
  <si>
    <t xml:space="preserve">1. Adelantar ejercicio de diagnóstico frente a las necesidades de la entidad para el desarrollo  expediente contractual digital .
2. Adelantar una visita administrativa a una entidad pública que sirva como referente del desarrollo e implementación del expediente digital contractual y buenas practicas implementadas </t>
  </si>
  <si>
    <t>Desarrollo del Expediente contractual digital adelantado/ Desarrollo del Expediente contractual digital  programado</t>
  </si>
  <si>
    <t>3. Adelantar la planificación  para la creación del expediente contractual digital que permita estimar los recursos necesarios, los tiempos de desarrollo.
4. Incluir el proceso contractual en el Plan Anual de Adquisiciones para el desarrollo del expediente contractual electrónico.
5. Adelantar el análisis para determinar el campo de acción y el alcance de manera conjunta con la Subdirección de Gestión Documental y Recursos Físicos.
6. Diseñar la herramienta tecnológica que permita la creación del expediente contractual digital.
7.  Iniciar la programación del expediente digital contractual.
8.  Desarrollar las pruebas del expediente digital contractual desde la etapa precontractual.</t>
  </si>
  <si>
    <t>3. Documentos con el análisis, documentos previos y estudio de mercado estudio técnico.
4. Solicitud de inclusión en el PAA y versión del PAA con el o los procesos contractuales incluidos.
5. Documento de análisis elaborado con el  proveedor y con participación de la Subdirección e Gestión Contractual, Subdirección de Gestión documental y Recursos Físicos y OTIC.
6. Anexo técnico con el diseño del expediente contractual digital.
7. Soportes de la programación desarrollada.
8. Soportes de las pruebas realizadas y los resultados obtenidos.</t>
  </si>
  <si>
    <t>9. Iniciar con  la producción del expediente contractual digital desde la etapa precontractual.
10.  Establecer el mantenimiento del expediente contractual digital.
11. Adelantar la documentación para la transferencia de conocimiento a todas las áreas involucradas en el proyecto.</t>
  </si>
  <si>
    <t>9.  Evidencia de la producción del expediente contractual y los módulos precontractual, contractual y postcontractual y las interacciones.
10.  Anexo frente al mantenimiento del expediente contractual digital y el soporte técnico requerido.
11. Adelantar capacitación frente al uso del expediente contractual digital en cada una de las etapas del proceso.
12. Elaborar un manual del usuario por parte del proveedor con apoyo de la Subdirección de Gestión Contractual, Subdirección de gestión documental y recursos físicos y OTIC.</t>
  </si>
  <si>
    <t>Elaborar el programa anual de auditorias 
Presentar el programa anual de auditorías al Comité Institucional de Coordinación del Sistema de Control Interno para su aprobación.
Ejecutar el programa anual de auditorías.</t>
  </si>
  <si>
    <t>Infraestructura, Humanos y Tecnológicos.</t>
  </si>
  <si>
    <t>Número de estrategias de sensibilización acerca de la cultura del control desarrolladas</t>
  </si>
  <si>
    <t>Reunión con el equipo de trabajo para establecer  la estrategia de sensibilización a desarrollarse.
Elaborar el acta de decisiones que se tomen para dicha reunión.
Llevar a cabo a la estrategia de sensibilización definida.
Al finalizar aplicar la encuesta de percepción de la estrategia.</t>
  </si>
  <si>
    <t>Estrategia realizada acerca de la cultura del control</t>
  </si>
  <si>
    <t>Desarrollar conocimiento e innovación, mediante la gestión de la información e iniciativas, que aseguren su transferencia y transformación</t>
  </si>
  <si>
    <t>Coordinar, administrar y controlar las operaciones presupuestales, de tesorería y contables de la Personería de Bogotá, D. C., mediante la aplicación de la normatividad legal vigente, para asegurar la calidad, confiabilidad, razonabilidad y oportunidad de la información financiera y presupuestal de la Entidad.</t>
  </si>
  <si>
    <t>Gestionar la adquisición de los bienes y servicios programados en el plan anual de adquisiciones de la Entidad, con el propósito de cumplirlos objetivos establecidos en los planes, programas y proyectos institucionales de acuerdo con la normatividad vigente</t>
  </si>
  <si>
    <t>Administrar y salvaguardar la documentación de la Personería de Bogotá D.C, en todas las etapas de su ciclo de vida, mediante la aplicación de lineamientos e instrumentos archivísticos definidos por la normatividad vigente, para constituir la memoria institucional y facilitar el acceso a la información para los fines de la Entidad y los de sus usuarios</t>
  </si>
  <si>
    <t>Representar judicialmente a la Personería de Bogotá, D. C. de manera efectiva y oportuna en procura de salvaguardar sus intereses, conceptuar sobre los asuntos que sean requeridos por el (la) Personero(a) de Bogotá, el (la) Personero(a) Auxiliar, el (la) Secretario(a) General y los(as) Personeros(as) Delegados(as) con funciones de Coordinación, registrar sanciones, expedir antecedentes disciplinarios, recopilar y actualizar permanentemente la normativa, para salvaguardar la responsabilidad, los recursos de la entidad y reducir con estas acciones el riesgo de ocurrencia del daño antijurídico que pueda ser generado por el actuar de los agentes de la Entidad.</t>
  </si>
  <si>
    <t>Definir los lineamientos necesarios para satisfacer las necesidades y expectativas de los(as) usuarios(as) y partes interesadas, en el marco de las disposiciones legales vigentes, mediante los diferentes canales de atención con los que cuenta la Entidad.</t>
  </si>
  <si>
    <t>Proteger la función pública al interior de la Personería de Bogotá, D. C. de posibles conductas disciplinarias realizadas por sus servidores(as)
públicos(as) adelantando las actuaciones con observancia del debido proceso.</t>
  </si>
  <si>
    <t>Realizar seguimiento y evaluación a la gestión de los procesos y sistemas de gestión de la Personería de Bogotá D.C., a través de los roles establecidos para la Oficina de Control Interno en la normatividad vigente, con el propósito de determinar la eficacia, eficiencia y efectividad, en el cumplimiento de los objetivos institucionales y contribuir al mejoramiento continuo de los procesos de la Entidad.</t>
  </si>
  <si>
    <t>GESTIÓN DEL CONOCIMIENTO E INNOVACIÓN
 PROMOCIÓN Y DEFENSA DE DERECHOS</t>
  </si>
  <si>
    <t>SERVICIO AL USUARIO+</t>
  </si>
  <si>
    <t>GESTIÓN JURÍDICA</t>
  </si>
  <si>
    <t>2.1.2. Realizar 90 actividades que permitan el acercamiento de la Entidad a la Comunidad, en el cuatrienio.</t>
  </si>
  <si>
    <t>2.3.1 Realizar el 100% de las actividades contenidas en el plan de participación ciudadana, durante el cuatrienio.</t>
  </si>
  <si>
    <t>4.3.1. Difundir el 100% de las noticias de impacto derivadas de la gestión de los procesos misionales con el fin de aumentar la visibilización de la  Personería de Bogotá  en medios de comunicación, en cada vigencia.</t>
  </si>
  <si>
    <t xml:space="preserve">4.3.2 Comunicar  el 100% de la información interna de interés para los servidores y contratistas de la Entidad, durante el cuatrienio, en cada vigencia. </t>
  </si>
  <si>
    <t>4.3.3 Alcanzar el 85% de satisfacción de los usuarios internos con los servicios prestados por el proceso Comunicación Estratégica, en cada vigencia</t>
  </si>
  <si>
    <t>4.9.4 Realizar con oportunidad el 100% de las actividades requeridas para la implementación de un aplicativo tecnológico para el seguimiento de actuaciones judiciales, registro y reparto de acciones de tutela, durante el cuatrienio.</t>
  </si>
  <si>
    <t>Número de productos de comunicación interna realizados y difundidos/Número de productos de comunicación interna solicitados por las dependencias</t>
  </si>
  <si>
    <t>Redacción de noticias internas, diagramación, piezas gráficas y audiovisuales y publicación de boletín interno.</t>
  </si>
  <si>
    <t>Número de respuestas de evaluaciones de satisfacción con calificación de 4 o superior/Número de respuestas de evaluaciones de satisfacción recibidas</t>
  </si>
  <si>
    <t>Noticias realizadas y publicadas</t>
  </si>
  <si>
    <t>∑Procesos disciplinarios vencidos con decisiones de fondo</t>
  </si>
  <si>
    <t>(Procesos con impulso procesal) / (Procesos en instrucción y juzgamiento programados en el mes)</t>
  </si>
  <si>
    <t>Sensibilizaciones efectuadas</t>
  </si>
  <si>
    <t>Decisión de fondo emitida</t>
  </si>
  <si>
    <t>Decisiones emitidas/Decisiones estimadas *100</t>
  </si>
  <si>
    <t>Grado de avance del Programa  Anual de Auditoria</t>
  </si>
  <si>
    <r>
      <t xml:space="preserve">INFORME DE SEGUIMIENTO 
PLAN OPERATIVO ANUAL -POA-
</t>
    </r>
    <r>
      <rPr>
        <b/>
        <sz val="18"/>
        <rFont val="Arial"/>
        <family val="2"/>
      </rPr>
      <t>(Plan de Acción Institucional)</t>
    </r>
  </si>
  <si>
    <t xml:space="preserve">PERIODO: </t>
  </si>
  <si>
    <t>TRIMESTRE 2</t>
  </si>
  <si>
    <t>CUATRIENIO</t>
  </si>
  <si>
    <t>TOTAL PROGAMADO 
AÑO</t>
  </si>
  <si>
    <t>TOTAL EJECUTADO AÑO</t>
  </si>
  <si>
    <t>CUMPLIMIENTO ACUMULADO
POA AÑO
POR INDICADOR</t>
  </si>
  <si>
    <t>CUMPLIMIENTO ACUMULADO EN LA VIGENCIA RESPECTO DEL CUATRIENIO</t>
  </si>
  <si>
    <t>CONTRIBUCIÓN EN LA VIGENCIA A LA  META ESTRATEGICA EN EL CUATRIENIO</t>
  </si>
  <si>
    <t>CONTRIBUCIÓN PROMEDIO GRADO DE CUMPLIMIENTO META ESTRATÉGICA</t>
  </si>
  <si>
    <t>PROGRAMADO</t>
  </si>
  <si>
    <t>EJECUTADO</t>
  </si>
  <si>
    <t>CONSOLIDADO DE INDICADORES SGC</t>
  </si>
  <si>
    <t>RANGOS DE CUMPLIMIENTO</t>
  </si>
  <si>
    <t>No</t>
  </si>
  <si>
    <t>PROCESO</t>
  </si>
  <si>
    <t>IDENTIFICACIÓN DEL INDICADOR</t>
  </si>
  <si>
    <t>NOMBRE DEL INDICADOR</t>
  </si>
  <si>
    <t>FORMULA DEL INDICADOR</t>
  </si>
  <si>
    <t>TIPO DE INDICADOR</t>
  </si>
  <si>
    <t>SATISFACTORIO
 (El valor equivale a %)</t>
  </si>
  <si>
    <t>ACEPTABLE
 (El valor equivale a %)</t>
  </si>
  <si>
    <t>INSATISFACTORIO 
(El valor equivale a %)</t>
  </si>
  <si>
    <t>MAGNITUD META CUATRIENIO</t>
  </si>
  <si>
    <t>RESPONSABLES</t>
  </si>
  <si>
    <t>01 Direccionamiento Estratégico</t>
  </si>
  <si>
    <t>01-RI-01</t>
  </si>
  <si>
    <t>Eficacia</t>
  </si>
  <si>
    <t>Mayor A:</t>
  </si>
  <si>
    <t>01-RI-02</t>
  </si>
  <si>
    <t>01-RI-03</t>
  </si>
  <si>
    <t>02 Gestión del Conocimiento e Innovación</t>
  </si>
  <si>
    <t>02-RI-01</t>
  </si>
  <si>
    <t>02-RI-04</t>
  </si>
  <si>
    <t>02-RI-02</t>
  </si>
  <si>
    <t>02-RI-03</t>
  </si>
  <si>
    <t>03 Direccionamiento TIC</t>
  </si>
  <si>
    <t>03-RI-01</t>
  </si>
  <si>
    <t>03-RI-02</t>
  </si>
  <si>
    <t>03-RI-03</t>
  </si>
  <si>
    <t>03-RI-04</t>
  </si>
  <si>
    <t>03-RI-05</t>
  </si>
  <si>
    <t>03-RI-06</t>
  </si>
  <si>
    <t>03-RI-07</t>
  </si>
  <si>
    <t>04 Comunicación Estratégica</t>
  </si>
  <si>
    <t>04-RI-01</t>
  </si>
  <si>
    <t>04-RI-02</t>
  </si>
  <si>
    <t>05 Promoción y Defensa de Derechos</t>
  </si>
  <si>
    <t>05-RI-01</t>
  </si>
  <si>
    <t>05-RI-02</t>
  </si>
  <si>
    <t>05-RI-03</t>
  </si>
  <si>
    <t>05-RI-04</t>
  </si>
  <si>
    <t>05-RI-05</t>
  </si>
  <si>
    <t>05-RI-06</t>
  </si>
  <si>
    <t>05-RI-07</t>
  </si>
  <si>
    <t>05-RI-08</t>
  </si>
  <si>
    <t>05-RI-09</t>
  </si>
  <si>
    <t>05-RI-10</t>
  </si>
  <si>
    <t>05-RI-11</t>
  </si>
  <si>
    <t>06 Prevención y Control a la Función Pública</t>
  </si>
  <si>
    <t>06-RI-01</t>
  </si>
  <si>
    <t>06-RI-02</t>
  </si>
  <si>
    <t>06-RI-03</t>
  </si>
  <si>
    <t>06-RI-04</t>
  </si>
  <si>
    <t>06-RI-05</t>
  </si>
  <si>
    <t>06-RI-06</t>
  </si>
  <si>
    <t>07 Potestad Disciplinaria</t>
  </si>
  <si>
    <t>07-RI-01</t>
  </si>
  <si>
    <t>07-RI-02</t>
  </si>
  <si>
    <t>07-RI-03</t>
  </si>
  <si>
    <t>07-RI-04</t>
  </si>
  <si>
    <t>07-RI-05</t>
  </si>
  <si>
    <t>07-RI-06</t>
  </si>
  <si>
    <t>07-RI-07</t>
  </si>
  <si>
    <t>07-RI-08</t>
  </si>
  <si>
    <t>08 Gestión del Talento Humano</t>
  </si>
  <si>
    <t>08-RI-01</t>
  </si>
  <si>
    <t>08-RI-02</t>
  </si>
  <si>
    <t>08-RI-03</t>
  </si>
  <si>
    <t>Efectividad</t>
  </si>
  <si>
    <t>08-RI-04</t>
  </si>
  <si>
    <t>08-RI-05</t>
  </si>
  <si>
    <t>08-RI-06</t>
  </si>
  <si>
    <t>08-RI-07</t>
  </si>
  <si>
    <t>08-RI-08</t>
  </si>
  <si>
    <t>09 Gestión Administrativa</t>
  </si>
  <si>
    <t>09-R1-01</t>
  </si>
  <si>
    <t>10 Gestión Financiera</t>
  </si>
  <si>
    <t>10-R1-01</t>
  </si>
  <si>
    <t>10-R1-02</t>
  </si>
  <si>
    <t>10-R1-03</t>
  </si>
  <si>
    <t>11 Gestión Contractual</t>
  </si>
  <si>
    <t>11-RI-01</t>
  </si>
  <si>
    <t>11-RI-02</t>
  </si>
  <si>
    <t>Eficiencia</t>
  </si>
  <si>
    <t>11-RI-03</t>
  </si>
  <si>
    <t>12 Gestión Documental</t>
  </si>
  <si>
    <t>12-RI-01</t>
  </si>
  <si>
    <t>12-RI-02</t>
  </si>
  <si>
    <t>13 Gestión Jurídica</t>
  </si>
  <si>
    <t>13-RI-01</t>
  </si>
  <si>
    <t>13-RI-02</t>
  </si>
  <si>
    <t>13-RI-03</t>
  </si>
  <si>
    <t>13-RI-04</t>
  </si>
  <si>
    <t>13-RI-05</t>
  </si>
  <si>
    <t>14 Servicio al Usuario</t>
  </si>
  <si>
    <t>14-RI-01</t>
  </si>
  <si>
    <t>14-RI-02</t>
  </si>
  <si>
    <t>14-RI-03</t>
  </si>
  <si>
    <t>15 Control Disciplinario Interno</t>
  </si>
  <si>
    <t>15-RI-01</t>
  </si>
  <si>
    <t>15-RI-02</t>
  </si>
  <si>
    <t>16 Evaluación y Seguimiento</t>
  </si>
  <si>
    <t>16-RI-01</t>
  </si>
  <si>
    <t>16-RI-02</t>
  </si>
  <si>
    <t>16-RI-03</t>
  </si>
  <si>
    <t>Proceso</t>
  </si>
  <si>
    <t>No. de indicadores</t>
  </si>
  <si>
    <t>Tipo de Indicador</t>
  </si>
  <si>
    <t>06 Prevención y Control de la Función Pública</t>
  </si>
  <si>
    <t>TOTAL INDICADORES</t>
  </si>
  <si>
    <t xml:space="preserve">
JEFE OFICINA ASESORA JURÍDICA</t>
  </si>
  <si>
    <t xml:space="preserve">
SUBDIRECTOR DE GESTIÓN CONTRACTUAL</t>
  </si>
  <si>
    <t>MAGNITUD META AÑO
2024</t>
  </si>
  <si>
    <t>MAGNITUD META AÑO
2025</t>
  </si>
  <si>
    <t>MAGNITUD META AÑO
2026</t>
  </si>
  <si>
    <t>MAGNITUD META AÑO
2027</t>
  </si>
  <si>
    <t>MAGNITUD META AÑO
2028</t>
  </si>
  <si>
    <t>Tipología de proceso</t>
  </si>
  <si>
    <t>Instrumento de planeación</t>
  </si>
  <si>
    <t>Tipología de indicador</t>
  </si>
  <si>
    <t>Vigencia</t>
  </si>
  <si>
    <t>Tendencia del Indicador</t>
  </si>
  <si>
    <t>rangos</t>
  </si>
  <si>
    <t>Estratégico</t>
  </si>
  <si>
    <t>Plan Operativo Anual POA por procesos (SGC)</t>
  </si>
  <si>
    <t>Anual</t>
  </si>
  <si>
    <t>Creciente</t>
  </si>
  <si>
    <t>Plan Estratégico Institucional PEI</t>
  </si>
  <si>
    <t>Cuatrienal</t>
  </si>
  <si>
    <t>Decreciente</t>
  </si>
  <si>
    <t>Mayor o igual A:</t>
  </si>
  <si>
    <t>Productos, Metas y Resultados PMR</t>
  </si>
  <si>
    <t>Permanente</t>
  </si>
  <si>
    <t>Igual A:</t>
  </si>
  <si>
    <t>Proyecto de inversión</t>
  </si>
  <si>
    <t>Menor o igual A:</t>
  </si>
  <si>
    <t>Misional</t>
  </si>
  <si>
    <t>Sistema de Gestión de Seguridad y Salud en el Trabajo</t>
  </si>
  <si>
    <t>Menor A:</t>
  </si>
  <si>
    <t>Sistema de Gestión de Seguridad de la Información</t>
  </si>
  <si>
    <t>Sistema de Gestión Ambiental</t>
  </si>
  <si>
    <t>De apoyo</t>
  </si>
  <si>
    <t>Modelo Integrado de Planeación y Gestión</t>
  </si>
  <si>
    <t>De evaluación, seguimiento y control</t>
  </si>
  <si>
    <t>No Aplica</t>
  </si>
  <si>
    <t>N.A.</t>
  </si>
  <si>
    <t>02-RI-05</t>
  </si>
  <si>
    <t>02-RI-06</t>
  </si>
  <si>
    <t>02-RI-07</t>
  </si>
  <si>
    <t>03-RI-08</t>
  </si>
  <si>
    <t>04-RI-03</t>
  </si>
  <si>
    <t>PERSONERIA DE BOGOTA, D. C.</t>
  </si>
  <si>
    <t>Cuarto Trimestre</t>
  </si>
  <si>
    <t xml:space="preserve">Fecha de corte: </t>
  </si>
  <si>
    <t>Proceso 01 Direccionamiento Estratégico</t>
  </si>
  <si>
    <t>Primer Trimestre</t>
  </si>
  <si>
    <t>Segundo Trimestre</t>
  </si>
  <si>
    <t>Tercer Trimestre</t>
  </si>
  <si>
    <t>Identificación del Indicador</t>
  </si>
  <si>
    <t>Nombre del indicador</t>
  </si>
  <si>
    <t xml:space="preserve">Magnitud programada </t>
  </si>
  <si>
    <t>Ejecución Primer Trimestre</t>
  </si>
  <si>
    <t>Ejecución Acumulada Año</t>
  </si>
  <si>
    <t>Porcentaje de cumplimiento</t>
  </si>
  <si>
    <t>Ejecución segundo Trimestre</t>
  </si>
  <si>
    <t>Ejecución tercer Trimestre</t>
  </si>
  <si>
    <t>Ejecución Cuarto Trimestre</t>
  </si>
  <si>
    <t>Observaciones / Recomendaciones</t>
  </si>
  <si>
    <t>SATISFACTORIO 
(El valor equivale a %)</t>
  </si>
  <si>
    <t>ACEPTABLE (El valor equivale a %)</t>
  </si>
  <si>
    <t>PROMEDIO PROCESO</t>
  </si>
  <si>
    <r>
      <t>Proceso 02 Gestión del Conocim</t>
    </r>
    <r>
      <rPr>
        <sz val="12"/>
        <color theme="1"/>
        <rFont val="Arial"/>
        <family val="2"/>
      </rPr>
      <t>iento e Innovación</t>
    </r>
  </si>
  <si>
    <t>Proceso 03 Direccionamiento TIC</t>
  </si>
  <si>
    <t>Proceso 04 Comunicación Estratégica</t>
  </si>
  <si>
    <t>Proceso 14 Servicio al Usuario</t>
  </si>
  <si>
    <t>Proceso 05 Promoción y Defensa de Derechos</t>
  </si>
  <si>
    <t>trimestre</t>
  </si>
  <si>
    <t>acumulado</t>
  </si>
  <si>
    <t>Proceso 06 Prevención y Control de la Función Pública</t>
  </si>
  <si>
    <t>Proceso 07 Potestad Disciplinaria</t>
  </si>
  <si>
    <t>ok</t>
  </si>
  <si>
    <t>Proceso 08 Gestión del Talento Humano</t>
  </si>
  <si>
    <t>Proceso 09 Gestión Administrativa</t>
  </si>
  <si>
    <t>Proceso 10 Gestión Financiera</t>
  </si>
  <si>
    <t>Proceso 11 Gestión Contractual</t>
  </si>
  <si>
    <t>Proceso 12 Gestión Documental</t>
  </si>
  <si>
    <t>Proceso 13 Gestión Jurídica</t>
  </si>
  <si>
    <t>Proceso 15 Control Disciplinario Interno</t>
  </si>
  <si>
    <t>Proceso 16 Evaluación y Seguimiento</t>
  </si>
  <si>
    <t>Trimestres</t>
  </si>
  <si>
    <t>07-RI-09</t>
  </si>
  <si>
    <t>07-RI-10</t>
  </si>
  <si>
    <t>07-RI-11</t>
  </si>
  <si>
    <t>08-RI-09</t>
  </si>
  <si>
    <t>08-RI-10</t>
  </si>
  <si>
    <t>Ejecución 
Corte
31/12/2024</t>
  </si>
  <si>
    <t>Meta Operativa</t>
  </si>
  <si>
    <t>09-R1-02</t>
  </si>
  <si>
    <t>PERSONERIA DE
BOGOTA, D. C.</t>
  </si>
  <si>
    <t>INFORME DE DESEMPEÑO PROMEDIO POR PROCESOS 
SGC</t>
  </si>
  <si>
    <t>PROMEDIO POA PROCESOS-SGC ENTIDAD</t>
  </si>
  <si>
    <t>Tipo de Proceso</t>
  </si>
  <si>
    <t>Porcentaje Promedio de Cumplimiento 
por tipo de Proceso</t>
  </si>
  <si>
    <t>Acumulado al corte</t>
  </si>
  <si>
    <t xml:space="preserve">Anual </t>
  </si>
  <si>
    <t xml:space="preserve">Procesos Estratégicos </t>
  </si>
  <si>
    <t xml:space="preserve">Procesos Misionales </t>
  </si>
  <si>
    <t xml:space="preserve">Procesos Apoyo </t>
  </si>
  <si>
    <t>Procesos de Evaluación, Seguimiento y Control</t>
  </si>
  <si>
    <t>Total General</t>
  </si>
  <si>
    <t>Porcentaje Promedio de cumplimiento</t>
  </si>
  <si>
    <t>Procesos estratégicos</t>
  </si>
  <si>
    <t>Procesos misionales</t>
  </si>
  <si>
    <t>Procesos de apoyo</t>
  </si>
  <si>
    <t>Promedio procesos de evaluación, seguimiento y control</t>
  </si>
  <si>
    <t>TRIMESTRE 3</t>
  </si>
  <si>
    <t>año</t>
  </si>
  <si>
    <t>TRIMESTRE 1</t>
  </si>
  <si>
    <t>TRIMESTRE 4</t>
  </si>
  <si>
    <t>PLAN OPERATIVO ANUAL
 2024</t>
  </si>
  <si>
    <t>PERSONERIA DE 
BOGOTA, D. C.</t>
  </si>
  <si>
    <t>Desempeño Promedio 
Año 2024
Tercer Trimestre</t>
  </si>
  <si>
    <t>RESULTADO DEL SEGUIMIENTO Y MEDICIÓN</t>
  </si>
  <si>
    <t>Total de Indicadores</t>
  </si>
  <si>
    <t>No de Indicadores con Meta Cumplida según programación</t>
  </si>
  <si>
    <t xml:space="preserve">No de Indicadores con ejecución superior a la programada </t>
  </si>
  <si>
    <t xml:space="preserve">No de Indicadores con ejecución menor a la programada </t>
  </si>
  <si>
    <t>No de indicadores sin programar en el periodo</t>
  </si>
  <si>
    <t>TOTAL INDICADORES POA PROCESOS -SGC</t>
  </si>
  <si>
    <t>CUMPLIMIENTO PROGRAMACIÓN - ACUMULADO</t>
  </si>
  <si>
    <t>Corte Acumulado</t>
  </si>
  <si>
    <t>No de Indicadores</t>
  </si>
  <si>
    <t>CUMPLIMIENTO PROGRAMACIÓN EN EL PERIODO 
Tercer Trimestre de 2024</t>
  </si>
  <si>
    <t>Fuente: Reportes suministrados por los referentes de gestión de los procesos institucionales.</t>
  </si>
  <si>
    <t>07 PotestAM Disciplinaria</t>
  </si>
  <si>
    <t>09 Gestión AMministrativa</t>
  </si>
  <si>
    <t>PROMEDIO POA PROCESOS-SGC ENTIDAM</t>
  </si>
  <si>
    <t>No. de indicAMores</t>
  </si>
  <si>
    <t>CUMPLIMIENTO PROGRAMACIÓN EN EL PERIODO</t>
  </si>
  <si>
    <t>MATRIZ PLAN ESTRATÉGICO INSTITUCIONAL</t>
  </si>
  <si>
    <r>
      <t xml:space="preserve">Código: </t>
    </r>
    <r>
      <rPr>
        <sz val="12"/>
        <color theme="1"/>
        <rFont val="Arial"/>
        <family val="2"/>
      </rPr>
      <t>01-FR-04</t>
    </r>
  </si>
  <si>
    <r>
      <t xml:space="preserve">Versión:
</t>
    </r>
    <r>
      <rPr>
        <sz val="12"/>
        <color theme="1"/>
        <rFont val="Arial"/>
        <family val="2"/>
      </rPr>
      <t>8</t>
    </r>
  </si>
  <si>
    <t>Página:
1 de 2</t>
  </si>
  <si>
    <t>PERIODO: 2024 - 2028</t>
  </si>
  <si>
    <t xml:space="preserve">META ESTRATÉGICA </t>
  </si>
  <si>
    <t>INDICADOR</t>
  </si>
  <si>
    <t>PESO PORCENTUAL</t>
  </si>
  <si>
    <t>MAGNITUD CUATRIENIO</t>
  </si>
  <si>
    <t>LINÉA DE BASE</t>
  </si>
  <si>
    <t>ALINEACIÓN CON ODS</t>
  </si>
  <si>
    <t>PROCESO(S) RESPONSABLE(S)</t>
  </si>
  <si>
    <t>PLANIFICACIÓN CUATRIENIO</t>
  </si>
  <si>
    <t>CUMPLIMIENTO ACUMULADO 
META ESTRATÉGICA</t>
  </si>
  <si>
    <t>TOTAL CUATRIENIO</t>
  </si>
  <si>
    <t>Cumplimiento Acumulado 
Objetivos Estratégicos</t>
  </si>
  <si>
    <t>Acciones de promoción y garantía de derechos realizadas</t>
  </si>
  <si>
    <t>ODS 5. Igualdad de género
ODS 16. Paz, justicia e instituciones sólidas</t>
  </si>
  <si>
    <t>PROMOCIÓN Y DEFENSA DE DERECHOS
PREVENCIÓN Y CONTROL A LA FUNCIÓN PÚBLICA</t>
  </si>
  <si>
    <t>Ejercicios de prevención y control a la función pública a las entidades de la administración distrital realizados</t>
  </si>
  <si>
    <t>ODS 16. Paz, justicia e instituciones sólidas</t>
  </si>
  <si>
    <t>Estrategia para el impulso del 100% de los procesos disciplinarios, diseñada e implementada</t>
  </si>
  <si>
    <t>Estrategia de articulación y comunicación con ejes misionales de la Entidad y las OCID, diseñada e implementada</t>
  </si>
  <si>
    <t>Escenarios para fortalecer el conocimiento y las competencias en materia disciplinaria desarrollados</t>
  </si>
  <si>
    <t>Estrategia transversal de investigación que incorpore el análisis de datos implementada</t>
  </si>
  <si>
    <t>GESTIÓN DEL CONOCIMIENTO E INNOVACIÓN
PROMOCIÓN Y DEFENSA DE DERECHOS</t>
  </si>
  <si>
    <t>2.1 Desarrollar 2.311 acciones de articulación interinstitucional y de acercamiento a la comunidad, con enfoque hacia la participación ciudadana y la garantía de derechos, en el cuatrienio. 
(Meta alineada con la estratégia "Tu Localidad  tiene Personero")</t>
  </si>
  <si>
    <t>Acciones de articulación interinstitucional y de acercamiento a la comunidad realizadas</t>
  </si>
  <si>
    <t>Lineamientos en compromiso con la calidad implementados.
Acuerdos interinstitucionales gestionados.</t>
  </si>
  <si>
    <t>Plan de participación ciudadana que fortalezca los mecanismos de participación y relacionamiento, implementado</t>
  </si>
  <si>
    <t>Estrategias y espacios de transferencia orientados a preservar el conocimiento tácito y explícito desarrollados</t>
  </si>
  <si>
    <t>GESTIÓN DEL CONOCIMIENTO E INNOVACIÓN
PROMOCIÓN Y DEFENSA DE DERECHOS</t>
  </si>
  <si>
    <t>Actividades orientadas a promover el diseño y presentación de propuestas de innovación implementadas</t>
  </si>
  <si>
    <t>Estrategia técnica y tecnológica para la captura de información, el procesamiento y análisis de bases de datos implementada</t>
  </si>
  <si>
    <t>Acciones planeadas para  avanzar en la transformación digital de la Personería de Bogotá, D. C., implementadas.</t>
  </si>
  <si>
    <t>DIRECCIONAMIENTO TIC
PROMOCIÓN Y DEFENSA DE DERECHOS</t>
  </si>
  <si>
    <t>Sistemas de gestión para mejorar la capacidad institucional mantenidos y adecuados</t>
  </si>
  <si>
    <t>DIRECCIONAMIENTO ESTRATÉGICO
SERVICIO AL USUARIO</t>
  </si>
  <si>
    <t>Estrategia de comunicaciones desarrollada e implementada</t>
  </si>
  <si>
    <t>4.4 Implementar el 100% de las actividades del Plan Estratégico de Talento Humano que permitan fortalecer y/o modernizar la gestión del talento humano en la Entidad, durante el cuatrienio.</t>
  </si>
  <si>
    <t>Actividades del Plan Estratégico de Talento Humano implementadas</t>
  </si>
  <si>
    <t>Acciones que contribuyan a la modernización de la infraestructura física de la Entidad implementadas</t>
  </si>
  <si>
    <t>Actividades para la generación de los documentos e informes implementadas y/o mejoradas</t>
  </si>
  <si>
    <t>Porcentaje del Expediente contractual digital desarrollado e implementado</t>
  </si>
  <si>
    <t>Actividades necesarias para la modernización de la gestión institucional implementadas</t>
  </si>
  <si>
    <t>Porcentaje de la gestión de la contestación de acciones de tutela, representación judicial y registro de sanciones disciplinarias fortalecido a través de la mejora de las herramientas tecnológicas.</t>
  </si>
  <si>
    <t xml:space="preserve">GESTIÓN JURIDICA </t>
  </si>
  <si>
    <t>Actividades encaminadas a la prevención de las faltas disciplinarias desarrolladas</t>
  </si>
  <si>
    <t>Gestión Institucional verificada y evaluada</t>
  </si>
  <si>
    <t>SEMESTRE 2</t>
  </si>
  <si>
    <t>PESO PORCENTUAL
META ESTRATÉGICA</t>
  </si>
  <si>
    <t>INDICADOR
META ESTRATÉGICA</t>
  </si>
  <si>
    <t>FORMULA INDICADOR</t>
  </si>
  <si>
    <t>CUMPLIMIENTO ACUMULADO POA AÑO
POR INDICADOR</t>
  </si>
  <si>
    <t>CONTRIBUCIÓN A META ESTRATEGICA EN EL CUATRIENIO</t>
  </si>
  <si>
    <t>GRADO DE CUMPLIMIENTO POR META ESTRATÉGICA</t>
  </si>
  <si>
    <t>GRADO DE CUMPLIMIENTO POR OBJETIVO ESTRATÉGICO Y DE LA CALIDAD</t>
  </si>
  <si>
    <t>% Cumplimiento al corte</t>
  </si>
  <si>
    <t>Fuente: Consolidación de reportes entregados por los procesos en hojas de vida de indicadores de gestión.</t>
  </si>
  <si>
    <r>
      <t xml:space="preserve">INFORME DE SEGUIMIENTO 
PLAN ESTRATÉGICO INSTITUCIONAL - PEI-
</t>
    </r>
    <r>
      <rPr>
        <b/>
        <sz val="18"/>
        <rFont val="Arial"/>
        <family val="2"/>
      </rPr>
      <t>2024-2028</t>
    </r>
  </si>
  <si>
    <t>Grado de cumplimiento de la estrategia para impulso de los procesos disciplinarios</t>
  </si>
  <si>
    <t>Grado de cumplimiento de la estrategia de articulación con ejes misionales de la Entidad y las OCID</t>
  </si>
  <si>
    <t>/2024</t>
  </si>
  <si>
    <r>
      <t>ACUMULADO HASTA LA FECHA DE</t>
    </r>
    <r>
      <rPr>
        <sz val="12"/>
        <color theme="1"/>
        <rFont val="Arial"/>
        <family val="2"/>
      </rPr>
      <t xml:space="preserve"> </t>
    </r>
    <r>
      <rPr>
        <b/>
        <sz val="12"/>
        <color theme="1"/>
        <rFont val="Arial"/>
        <family val="2"/>
      </rPr>
      <t>CORTE DEL CUATRIENIO 
2024-2028
 CORTE 31/12/2024</t>
    </r>
  </si>
  <si>
    <r>
      <t xml:space="preserve">CUMPLIMIENTO ACUMULADO EN EL CUATRIENIO 2024-2028
</t>
    </r>
    <r>
      <rPr>
        <b/>
        <sz val="12"/>
        <color theme="3" tint="-0.249977111117893"/>
        <rFont val="Arial"/>
        <family val="2"/>
      </rPr>
      <t xml:space="preserve"> </t>
    </r>
    <r>
      <rPr>
        <b/>
        <sz val="14"/>
        <color theme="3" tint="-0.249977111117893"/>
        <rFont val="Arial"/>
        <family val="2"/>
      </rPr>
      <t>CORTE 31/12/2024</t>
    </r>
    <r>
      <rPr>
        <b/>
        <sz val="12"/>
        <rFont val="Arial"/>
        <family val="2"/>
      </rPr>
      <t xml:space="preserve">
</t>
    </r>
  </si>
  <si>
    <t>Grado de cumplimiento de los lineamientos gestionados</t>
  </si>
  <si>
    <t>Grado de cumplimiento de las acciones de promoción y garantía de derechos realizadas</t>
  </si>
  <si>
    <t>Grado de cumplimiento de ejercicios de prevención y controla la función pública a las entidades de la administración distrital realizados</t>
  </si>
  <si>
    <t>Grado de cumplimiento de escenarios desarrollados</t>
  </si>
  <si>
    <t>Grado de cumplimiento de la estrategia transversal de investigación implementada</t>
  </si>
  <si>
    <t>Grado de cumplimiento del plan de participación implementado</t>
  </si>
  <si>
    <t>Grado de cumplimiento de estrategias y espaciosde transferencia desarrollados</t>
  </si>
  <si>
    <t>Grado de cumplimiento de la estrategia técnica y tecnológica implementada</t>
  </si>
  <si>
    <t>Grado de cumplimiento de los sitemas de gestión mantenidos y adecuados</t>
  </si>
  <si>
    <t>Grado de cumplimiento de acciones para avanzar en la transformación digital implementadas</t>
  </si>
  <si>
    <t>Grado de cumplimiento de la estrategia de comunicaciones desarrollada e implementada</t>
  </si>
  <si>
    <t>Grado de cumplimiento de actividades del Plan Estratégico de Talento Humano implementadas</t>
  </si>
  <si>
    <t>Grado de cumplimiento de acciones que contribuyan a la modernización implementadas</t>
  </si>
  <si>
    <t>Grado de cumplimiento de actividades para generación de docuentos e informes implementadas y/o mejoradas</t>
  </si>
  <si>
    <t>Grado de cumplimiento del expediente conmtractual digital desarrollada e implementado</t>
  </si>
  <si>
    <t>Grado de cumplimiento de actividades para la modernización de la gestión institucional implementadas</t>
  </si>
  <si>
    <t>Grado de cumplimiento de gestión jurídica desarrollada</t>
  </si>
  <si>
    <t xml:space="preserve">Grado de cumplimiento de actividades encaminadas a la prevención de las faltas disciplinarias desarrolladas </t>
  </si>
  <si>
    <t>Grado de cumplimiento de la gestión institucional verificada y evaluada</t>
  </si>
  <si>
    <t>Grado de cumplimiento de acciones de articulación interinstitucional realizadas</t>
  </si>
  <si>
    <t>Grado de cumplimiento de actividades para diseño e innovación implementadas</t>
  </si>
  <si>
    <t>Acumulado Corte: 31 de diciembre de 2024</t>
  </si>
  <si>
    <t>INFORME DE SEGUIMIENTO
RESUMEN EJECUCIÓN METAS ESTRATÉGICAS 
PLAN ESTRATÉGICO INSTITUCIONAL - PEI- 
2024-2028</t>
  </si>
  <si>
    <t>GRADO DE CUMPLIMIENTO POR META ESTRATÉGICA
EN EL CUATRIENIO</t>
  </si>
  <si>
    <t>GRADO DE CUMPLIMIENTO POR OBJETIVO ESTRATÉGICO Y DE LA CALIDAD
EN EL CUATRIENIO</t>
  </si>
  <si>
    <t>GRADO DE CUMPLIMIENTO 
AÑO 2024</t>
  </si>
  <si>
    <t>GRADO DE CUMPLIMIENTO CUATRIENIO
ACUMULADO CORTE 31/12/2024</t>
  </si>
  <si>
    <t>CUMPLIMIENTO ACUMULADO
PROMEDIO POR INDICADOR
CORTE 31-12-2024</t>
  </si>
  <si>
    <t>CUMPLIMIENTO PROMEDIO AÑO
 31-12-2024
POR INDICADOR</t>
  </si>
  <si>
    <t>GRADO DE CUMPLIMIENTO PROMEDIO POR META ESTRATÉGICA</t>
  </si>
  <si>
    <t>GRADO DE CUMPLIMIENTO PROMEDIO POR OBJETIVO ESTRATÉGICO Y DE LA CALIDAD</t>
  </si>
  <si>
    <t xml:space="preserve">Fuente: Reportes entregados por los procesos en hojas de vida de indicadores </t>
  </si>
  <si>
    <t>Meta Estratégica 1.1</t>
  </si>
  <si>
    <t>Meta Estratégica 1.2</t>
  </si>
  <si>
    <t>Meta Estratégica 1.3</t>
  </si>
  <si>
    <t>Meta Estratégica 2.1</t>
  </si>
  <si>
    <t>Meta Estratégica 2.2</t>
  </si>
  <si>
    <t>Meta Estratégica 2.3</t>
  </si>
  <si>
    <t>Meta Estratégica 3.1</t>
  </si>
  <si>
    <t>Meta Estratégica 3.2</t>
  </si>
  <si>
    <t>Meta Estratégica 3.3</t>
  </si>
  <si>
    <t>Meta Estratégica 4.1</t>
  </si>
  <si>
    <t>Meta Estratégica 4.2</t>
  </si>
  <si>
    <t>Meta Estratégica 4.3</t>
  </si>
  <si>
    <t>Meta Estratégica 4.4</t>
  </si>
  <si>
    <t>Meta Estratégica 4.5</t>
  </si>
  <si>
    <t>Meta Estratégica 4.6</t>
  </si>
  <si>
    <t>Meta Estratégica 4.7</t>
  </si>
  <si>
    <t>Objetivo Estratégico 1</t>
  </si>
  <si>
    <t>Objetivo Estratégico 2</t>
  </si>
  <si>
    <t>Objetivo Estratégico 3</t>
  </si>
  <si>
    <t>Objetivo Estratégico 4</t>
  </si>
  <si>
    <t>Objetivo Estratégico 5</t>
  </si>
  <si>
    <t>INFORME DE SEGUIMIENTO 
GRADO DE CUMPLIMIENTO DE METAS ESTARTÉGICAS
PLAN ESTRATÉGICO INSTITUCIONAL - PEI-
2024-2028</t>
  </si>
  <si>
    <t>Meta Estratégica 1.4</t>
  </si>
  <si>
    <t>Meta Estratégica 1.5</t>
  </si>
  <si>
    <t>Meta Estratégica 1.6</t>
  </si>
  <si>
    <t>Meta Estratégica 4.8</t>
  </si>
  <si>
    <t>Meta Estratégica 4.9</t>
  </si>
  <si>
    <t>Meta Estratégica 4.10</t>
  </si>
  <si>
    <t>Meta Estratégica 4.11</t>
  </si>
  <si>
    <t>Promedio General</t>
  </si>
  <si>
    <t>INFORME DE SEGUIMIENTO
GRADO DE CUMPLIMIENTO DE LOS OBJETIVOS ESTRATÉGICOS Y DE LA CALIDAD
PLAN ESTRATÉGICO INSTITUCIONAL - PEI-
2024-2028</t>
  </si>
  <si>
    <t>CUATRIENIO 2024 -2028</t>
  </si>
  <si>
    <t>CUATRIENIO
2024-2028</t>
  </si>
  <si>
    <t xml:space="preserve">1. Fortalecer la promoción de derechos, la prevención y control a la función pública y la potestad disciplinaria con enfoque territorial que contribuya al desarrollo sostenible.
</t>
  </si>
  <si>
    <t xml:space="preserve">3. Fomentar una cultura de gestión del conocimiento, la innovación y la investigación como instrumentos transversales a través de la incorporación de herramientas de uso y apropiación y la consolidación de alianzas. 
</t>
  </si>
  <si>
    <t xml:space="preserve">4. Fortalecer las capacidades institucionales a través de la  modernización y la transformación tecnológica de la Personería de Bogotá, D. C.
</t>
  </si>
  <si>
    <t xml:space="preserve">2. Promover la participación ciudadana y la articulación interinstitucional para garantizar la protección de los derechos y el interés general.
</t>
  </si>
  <si>
    <t>1.1. Realizar 1.685.343 acciones de promoción, defensa del debido proceso y del interés público, en garantía de los derechos de las personas en el Distrito Capital, de manera oportuna y resolutiva, en el cuatrienio.</t>
  </si>
  <si>
    <t>1.1.1. Realizar 481.058 intervenciones dentro del ejercicio del Ministerio Público para prevenir la vulneración de derechos y/o lograr el restablecimiento de los mismos, en el cuatrienio.</t>
  </si>
  <si>
    <t>1.1.2. Orientar 485.702 personas en garantía de derechos, en el cuatrienio.</t>
  </si>
  <si>
    <t>1.1.3. Asistir 256.330 personas en garantía de derechos, en el cuatrienio.</t>
  </si>
  <si>
    <t>1.1.4. Atender y/o gestionar 90.399 peticiones presentadas por la comunidad en garantía de derechos, en el cuatrienio.</t>
  </si>
  <si>
    <t>1.1.6. Realizar 757 seguimientos y/o informes a las posibles vulneraciones de los derechos de las personas en el Distrito Capital, en el cuatrienio.</t>
  </si>
  <si>
    <t>1.1.8. Realizar 165 jornadas de Sensibilización y   Verificación de identificación,  dotación y órdenes de servicio a la Fuerza  Pública en la ciudad, en el cuatrienio.</t>
  </si>
  <si>
    <t>2.1 Desarrollar 2.420 acciones de articulación interinstitucional y de acercamiento a la comunidad, con enfoque hacia la participación ciudadana y la garantía de derechos, en el cuatrienio. 
(Meta alineada con la estrategia "Tu Localidad  tiene Personero")</t>
  </si>
  <si>
    <t>2.1.1. Participar en 2.330 comités, mesas, consejos interinstitucionales y/o con comunidades vulnerables en garantía de derechos, en el cuatrienio.</t>
  </si>
  <si>
    <t xml:space="preserve">Porcentaje de los controles y requisitos de seguridad ejecutados, en el Plan de Seguridad y Privacidad de la Información
</t>
  </si>
  <si>
    <t>4.10 Desarrollar 654 actividades encaminadas a la prevención de las faltas disciplinarias mediante la ejecución oportuna de actuaciones de fondo en los procesos que se adelanten, en el cuatrienio.</t>
  </si>
  <si>
    <t>4.10.2 Proferir 630 decisiones que resuelvan de fondo los procesos disciplinarios, en cumplimiento de la normatividad legal vigente.</t>
  </si>
  <si>
    <t>10 Espacios de mejora o transferencia de conocimiento realizados en el primer año</t>
  </si>
  <si>
    <t xml:space="preserve">Fase de ejecución de programas y proyectos </t>
  </si>
  <si>
    <t xml:space="preserve">Fase de evaluación, medición y mejora continua </t>
  </si>
  <si>
    <t>Fase de planificación de mejora a los servicios.</t>
  </si>
  <si>
    <t>Fase de planificación de necesidades  identificadas.</t>
  </si>
  <si>
    <t xml:space="preserve">Fase de planificacion  de los requerimientos identificados </t>
  </si>
  <si>
    <t>Fase de implementación de mejoras y optimizaciones  a la infraestructura tecnológica.</t>
  </si>
  <si>
    <t>Número de productos informativos de impacto
difundidos/ Número de productos informativos  de
impacto viabilizados para difusión</t>
  </si>
  <si>
    <t>1. Redacción y envío al despacho de noticias/boletines de impacto.
2. Aprobación de las noticias/boletines de impacto a difundir por parte del despacho.
3. Asignación de recursos para proveedor de monitoreo de medios.
4. Contratación de proveedor de monitoreo de medios.
5. Generación del reporte por el proveedor de monitoreo contratado.
6. Consolidación del reporte por la OAC con los datos suministrados por el proveedor de monitoreo.
7. Piezas gráficas y audiovisuales de comunicación externa.
8. Publicaciones en redes sociales.</t>
  </si>
  <si>
    <t>120.935 Intervenciones realizadas de oficio o a petición de parte por los Agentes del Ministerio Público</t>
  </si>
  <si>
    <t>123.967 Peticiones atendidas y clasificadas como Orientación</t>
  </si>
  <si>
    <t>61.402 Peticiones atendidas y clasificadas como Asistencia</t>
  </si>
  <si>
    <t>19.248 Peticiones atendidas y/o gestionadas en garantía de derecho, diferentes a orientaciones y asistencias</t>
  </si>
  <si>
    <t>89.587 personas sensibilizadas y/o capacitadas</t>
  </si>
  <si>
    <t xml:space="preserve">238 Seguimientos y/o Informes realizados a la posible vulneración de los derechos </t>
  </si>
  <si>
    <t>700 Monitoreos realizados en escenarios de posible vulneración de Derechos</t>
  </si>
  <si>
    <t>45 Jornadas realizadas de sensibilización y verificación a la Fuerza Pública</t>
  </si>
  <si>
    <t>4.000 Intervenciones realizadas en los procesos policivos de primera instancia.</t>
  </si>
  <si>
    <t>659 espacios de participación interinstitucional y/o con comunidades vulnerables con presencia y acompañamiento de la Entidad.</t>
  </si>
  <si>
    <t>20 Actividades realizadas para acercar la Entidad a la comunidad</t>
  </si>
  <si>
    <t>PERSONERO DELEGADO PARA LA COORDINACIÓN DE POTESTAD DISCIPLINARIA</t>
  </si>
  <si>
    <t xml:space="preserve">
PERSONERA DELEGADA PARA LA COORDINACIÓN DE PREVENCIÓN Y CONTROL A LA FUNCIÓN PÚBLICA
PERSONERO DELEGADO PARA LA COORDINACIÓN DE GESTION DE LAS PERSONERIAS LCOALES
</t>
  </si>
  <si>
    <t>PERSONERO DELEGADO PARA LA COORDINACIÓN DEL MINISTERIO PÚBLICO Y LOS DERECHOS HUMANOS 
PERSONERO DELEGADO PARA LA COORDINACIÓN DE GESTION DE LAS PERSONERIAS LCOALES</t>
  </si>
  <si>
    <t>JEFE DE OFICINA ASESORA DE COMUNICACIONES</t>
  </si>
  <si>
    <t>DIRECTOR DE TECNOLOGIAS DE LA INFORMACIÓN Y LAS COMUNICACIONES</t>
  </si>
  <si>
    <t>DIRECCIÓN DE TALENTO HUMANO</t>
  </si>
  <si>
    <t>1. Divulgar las disposiciones legales y reglamentarias relacionadas con los Sistemas de Evaluación de la Gestión y el Desempeño Laboral. (35%)
2. Efectuar capacitaciones en materia de Sistemas de Evaluación de la Gestión y el Desempeño Laboral. (30%)  
3. Realizar informe anual con base en los resultados de Sistemas de Evaluación de la Gestión y el Desempeño Laboral, para establecer los planes de: Estímulos, Capacitación y Bienestar por parte de la alta dirección. (35%)</t>
  </si>
  <si>
    <t>Resoluciones, Circulares y/o memorandos que divulgan disposiciones legales y reglamentarias relacionadas con los Sistemas de Evaluación de la Gestión y el Desempeño Laboral.
Listas de asistencia de capacitaciones.
Informe de Resultados de la Evaluación de Desempeño.</t>
  </si>
  <si>
    <t>1. Realizar mesa(s) de trabajo para levantar información de necesidades y prioridades para diseñar el micrositio (10%)
2. Caracterizar el contenido que se desarrollará en el micrositio (20%)
3. Diseñar propuesta(s) (30%)
4. Realizar pruebas piloto del micrositio. (20%)
5. Implementar micrositio (20%)</t>
  </si>
  <si>
    <t>Tabla de caracterización de contenido, necesidades y prioridades.
Plan de trabajo.
Diseño de los contenidos.
Micrositio de Talento Humano implementado.</t>
  </si>
  <si>
    <t>SUBDIRECTOR DE GESTIÓN DOCUMENTAL Y RECURSOS FÍSICOS</t>
  </si>
  <si>
    <t>SUBDIRECTOR DE RECURSOS FÍSICOS</t>
  </si>
  <si>
    <t>SUBDIRECTOR DE GESTIÓN FINANCIERA</t>
  </si>
  <si>
    <r>
      <t xml:space="preserve">∑ Sumatoria de actividades de </t>
    </r>
    <r>
      <rPr>
        <u/>
        <sz val="12"/>
        <rFont val="Arial"/>
        <family val="2"/>
      </rPr>
      <t>diseño, actualización o ajuste de los instrumentos archivísticos</t>
    </r>
    <r>
      <rPr>
        <sz val="12"/>
        <rFont val="Arial"/>
        <family val="2"/>
        <charset val="1"/>
      </rPr>
      <t xml:space="preserve"> establecidos por norma, y de herramientas de apoyo a la gestión documental.</t>
    </r>
  </si>
  <si>
    <t>Ejecutar el plan y cronogramas de diseño, actualización o ajuste de instrumentos archivísticos, y de herramientas de apoyo a la gestión documental.
Gestionar la aprobación y/o convalidación de instrumentos archivísticos y de herramientas de gestión documental que lo requieran.
Publicar instrumentos archivísticos que lo requieran</t>
  </si>
  <si>
    <r>
      <t>∑ Sumatoria de actividades de</t>
    </r>
    <r>
      <rPr>
        <u/>
        <sz val="12"/>
        <rFont val="Arial"/>
        <family val="2"/>
        <charset val="1"/>
      </rPr>
      <t xml:space="preserve"> </t>
    </r>
    <r>
      <rPr>
        <u/>
        <sz val="12"/>
        <rFont val="Arial"/>
        <family val="2"/>
      </rPr>
      <t>implementación de los instrumentos archivísticos</t>
    </r>
    <r>
      <rPr>
        <sz val="12"/>
        <rFont val="Arial"/>
        <family val="2"/>
        <charset val="1"/>
      </rPr>
      <t xml:space="preserve"> establecidos por norma, y de herramientas de apoyo a la  gestión documental.</t>
    </r>
  </si>
  <si>
    <t>Ejecutar el plan y cronogramas para implementar instrumentos archivísticos de ley, y herramientas de apoyo a la gestión documental.
Revisar la aplicación por las dependencias, de instrumentos archivísticos y herramientas de apoyo a la gestión documental. 
Orientación y asistencia técnica a dependencias en gestión documental.</t>
  </si>
  <si>
    <t>JEFE DE OFICINA DE CONTROL INTERNO DISCIPLINARIO</t>
  </si>
  <si>
    <t>Corte:31-03-2025</t>
  </si>
  <si>
    <t>Año 2025</t>
  </si>
  <si>
    <t>Acumulado
Corte 
31/03/2025</t>
  </si>
  <si>
    <t>Ejecución 
Corte
31/03/2025</t>
  </si>
  <si>
    <t>Acumulado
Corte 
30/06/2025</t>
  </si>
  <si>
    <t>Ejecución 
Corte
30/06/2025</t>
  </si>
  <si>
    <t>Acumulado
Corte 
30/09/2025</t>
  </si>
  <si>
    <t>Ejecución 
Corte
30/09/2025</t>
  </si>
  <si>
    <t>Acumulado
Corte 
31/12/2025</t>
  </si>
  <si>
    <t>PROM ARREGLAR ESTA COLUMNA</t>
  </si>
  <si>
    <t>Para el año 2025 no se programó avance. Su ejecución está prevista a partir del año 2026.</t>
  </si>
  <si>
    <t>PLAN OPERATIVO ANUAL
 2025</t>
  </si>
  <si>
    <t>Desempeño Promedio 
Año 2025
Primer Trimestre</t>
  </si>
  <si>
    <t>Desempeño Promedio 
Año 2025
Segundo Trimestre</t>
  </si>
  <si>
    <t>De acuerdo con los rangos de cumplimiento definidos para este indicador, su cumplimiento en el trimestre se encuentra en el nivel satisfactorio.
Se recomienda continuar haciendo monitoreo al indicador para lograr el cumplimiento total de la meta y analizar su programación teniendo en cuenta la entrada en vigencia de acuerdo 978 de 2025.</t>
  </si>
  <si>
    <t>Meta cumplida a satisfacción según programación del año.
Se recomienda analizar su programación teniendo en cuenta la entrada en vigencia de acuerdo 978 de 2025.</t>
  </si>
  <si>
    <t>No se programó avance en el trimestre.
Se recomienda continuar haciendo monitoreo al indicador para lograr el cumplimiento total de la meta y analizar su programación teniendo en cuenta la entrada en vigencia de acuerdo 978 de 2025.</t>
  </si>
  <si>
    <t>De acuerdo con los rangos de cumplimiento definidos para este indicador, su cumplimiento en el trimestre se encuentra en el nivel insatisfactorio.
Se recomienda continuar haciendo monitoreo al indicador para lograr el cumplimiento total de la meta y analizar su programación teniendo en cuenta la entrada en vigencia de acuerdo 978 de 2025.</t>
  </si>
  <si>
    <t>De acuerdo con los rangos de cumplimiento definidos para este indicador, su cumplimiento en el trimestre se encuentra en el nivel satisfactorio.
Se recomienda hacer monitoreo al indicador y establecer las acciones correctivas y de mejora que permitan dar total cumplimiento a la meta y  la coherencia en la ejecución frente a la programación prevista para la vigencia; y analizar su programación teniendo en cuenta la entrada en vigencia de acuerdo 978 de 2025.</t>
  </si>
  <si>
    <t>De acuerdo con los rangos de cumplimiento definidos para este indicador, su cumplimiento en el trimestre se encuentra en el nivel aceptable.
Se recomienda hacer monitoreo al indicador y establecer las acciones correctivas y de mejora que permitan dar total cumplimiento a la meta y  la coherencia en la ejecución frente a la programación prevista para la vigencia; y analizar su programación teniendo en cuenta la entrada en vigencia de acuerdo 978 de 2025.</t>
  </si>
  <si>
    <t>INFORME DETALLADO DE DESEMPEÑO POR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</si>
</sst>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 #,##0_-;\-&quot;$&quot;\ * #,##0_-;_-&quot;$&quot;\ * &quot;-&quot;_-;_-@_-"/>
    <numFmt numFmtId="41" formatCode="_-* #,##0_-;\-* #,##0_-;_-* &quot;-&quot;_-;_-@_-"/>
    <numFmt numFmtId="43" formatCode="_-* #,##0.00_-;\-* #,##0.00_-;_-* &quot;-&quot;??_-;_-@_-"/>
    <numFmt numFmtId="164" formatCode="dd/mm/yyyy;@"/>
    <numFmt numFmtId="165" formatCode="0.0%"/>
    <numFmt numFmtId="166" formatCode="#,##0.000"/>
    <numFmt numFmtId="167" formatCode="0.000"/>
    <numFmt numFmtId="168" formatCode="0.000%"/>
    <numFmt numFmtId="169" formatCode="#,##0.0"/>
    <numFmt numFmtId="170" formatCode="#,##0.0000"/>
    <numFmt numFmtId="171" formatCode="[$-240A]d&quot; de &quot;mmmm&quot; de &quot;yyyy;@"/>
    <numFmt numFmtId="172" formatCode="dd\-mm\-yyyy"/>
    <numFmt numFmtId="173" formatCode="#,##0%"/>
    <numFmt numFmtId="174" formatCode="#,##0_ ;\-#,##0\ "/>
    <numFmt numFmtId="175" formatCode="#,##0.0%"/>
    <numFmt numFmtId="176" formatCode="#,##0.00%"/>
    <numFmt numFmtId="177" formatCode="0.0"/>
  </numFmts>
  <fonts count="13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entury Gothic"/>
      <family val="2"/>
    </font>
    <font>
      <sz val="11"/>
      <color indexed="8"/>
      <name val="Calibri"/>
      <family val="2"/>
    </font>
    <font>
      <b/>
      <sz val="12"/>
      <name val="Arial"/>
      <family val="2"/>
    </font>
    <font>
      <b/>
      <sz val="12"/>
      <color indexed="8"/>
      <name val="Arial"/>
      <family val="2"/>
    </font>
    <font>
      <b/>
      <sz val="12"/>
      <color theme="3" tint="-0.499984740745262"/>
      <name val="Arial"/>
      <family val="2"/>
    </font>
    <font>
      <b/>
      <sz val="14"/>
      <name val="Arial"/>
      <family val="2"/>
    </font>
    <font>
      <sz val="12"/>
      <name val="Century Gothic"/>
      <family val="2"/>
    </font>
    <font>
      <sz val="10"/>
      <name val="Arial"/>
      <family val="2"/>
    </font>
    <font>
      <sz val="10"/>
      <color rgb="FF000000"/>
      <name val="Arial1"/>
    </font>
    <font>
      <sz val="11"/>
      <color rgb="FF000000"/>
      <name val="Calibri"/>
      <family val="2"/>
    </font>
    <font>
      <sz val="10"/>
      <name val="Arial"/>
      <family val="2"/>
    </font>
    <font>
      <sz val="12"/>
      <name val="Arial"/>
      <family val="2"/>
    </font>
    <font>
      <sz val="18"/>
      <name val="Arial"/>
      <family val="2"/>
    </font>
    <font>
      <b/>
      <sz val="18"/>
      <name val="Arial"/>
      <family val="2"/>
    </font>
    <font>
      <sz val="11"/>
      <name val="Arial"/>
      <family val="2"/>
    </font>
    <font>
      <sz val="12"/>
      <color theme="1"/>
      <name val="Arial"/>
      <family val="2"/>
    </font>
    <font>
      <b/>
      <sz val="12"/>
      <color theme="1"/>
      <name val="Arial"/>
      <family val="2"/>
    </font>
    <font>
      <b/>
      <sz val="10"/>
      <color theme="3" tint="-0.499984740745262"/>
      <name val="Arial"/>
      <family val="2"/>
    </font>
    <font>
      <b/>
      <sz val="10"/>
      <color indexed="8"/>
      <name val="Arial"/>
      <family val="2"/>
    </font>
    <font>
      <b/>
      <sz val="22"/>
      <name val="Arial"/>
      <family val="2"/>
    </font>
    <font>
      <b/>
      <sz val="12"/>
      <color theme="0"/>
      <name val="Arial"/>
      <family val="2"/>
    </font>
    <font>
      <sz val="10"/>
      <color theme="0"/>
      <name val="Arial"/>
      <family val="2"/>
    </font>
    <font>
      <i/>
      <sz val="12"/>
      <name val="Arial"/>
      <family val="2"/>
    </font>
    <font>
      <sz val="16"/>
      <name val="Century Gothic"/>
      <family val="2"/>
    </font>
    <font>
      <b/>
      <sz val="11"/>
      <name val="Arial"/>
      <family val="2"/>
    </font>
    <font>
      <b/>
      <sz val="11"/>
      <color theme="0"/>
      <name val="Arial"/>
      <family val="2"/>
    </font>
    <font>
      <b/>
      <sz val="10"/>
      <name val="Arial"/>
      <family val="2"/>
    </font>
    <font>
      <sz val="20"/>
      <name val="Arial"/>
      <family val="2"/>
    </font>
    <font>
      <b/>
      <sz val="16"/>
      <name val="Arial"/>
      <family val="2"/>
    </font>
    <font>
      <b/>
      <sz val="28"/>
      <name val="Arial"/>
      <family val="2"/>
    </font>
    <font>
      <sz val="14"/>
      <name val="Arial"/>
      <family val="2"/>
    </font>
    <font>
      <sz val="10"/>
      <color theme="1"/>
      <name val="Arial"/>
      <family val="2"/>
    </font>
    <font>
      <sz val="16"/>
      <name val="Arial"/>
      <family val="2"/>
    </font>
    <font>
      <sz val="12"/>
      <name val="Calibri"/>
      <family val="2"/>
    </font>
    <font>
      <sz val="24"/>
      <name val="Arial"/>
      <family val="2"/>
    </font>
    <font>
      <sz val="12"/>
      <color rgb="FF000000"/>
      <name val="Arial"/>
      <family val="2"/>
    </font>
    <font>
      <b/>
      <sz val="22"/>
      <name val="Arial"/>
      <family val="2"/>
      <charset val="1"/>
    </font>
    <font>
      <b/>
      <sz val="18"/>
      <name val="Arial"/>
      <family val="2"/>
      <charset val="1"/>
    </font>
    <font>
      <b/>
      <sz val="12"/>
      <color rgb="FF000000"/>
      <name val="Arial"/>
      <family val="2"/>
      <charset val="1"/>
    </font>
    <font>
      <sz val="12"/>
      <color rgb="FF000000"/>
      <name val="Arial"/>
      <family val="2"/>
      <charset val="1"/>
    </font>
    <font>
      <sz val="10"/>
      <name val="Century Gothic"/>
      <family val="2"/>
      <charset val="1"/>
    </font>
    <font>
      <sz val="12"/>
      <name val="Century Gothic"/>
      <family val="2"/>
      <charset val="1"/>
    </font>
    <font>
      <b/>
      <sz val="12"/>
      <name val="Arial"/>
      <family val="2"/>
      <charset val="1"/>
    </font>
    <font>
      <b/>
      <sz val="10"/>
      <color rgb="FF10243E"/>
      <name val="Arial"/>
      <family val="2"/>
      <charset val="1"/>
    </font>
    <font>
      <sz val="12"/>
      <name val="Arial"/>
      <family val="2"/>
      <charset val="1"/>
    </font>
    <font>
      <sz val="14"/>
      <name val="Arial"/>
      <family val="2"/>
      <charset val="1"/>
    </font>
    <font>
      <sz val="18"/>
      <name val="Arial"/>
      <family val="2"/>
      <charset val="1"/>
    </font>
    <font>
      <b/>
      <sz val="14"/>
      <name val="Arial"/>
      <family val="2"/>
      <charset val="1"/>
    </font>
    <font>
      <b/>
      <sz val="28"/>
      <name val="Arial"/>
      <family val="2"/>
      <charset val="1"/>
    </font>
    <font>
      <b/>
      <sz val="16"/>
      <name val="Arial"/>
      <family val="2"/>
      <charset val="1"/>
    </font>
    <font>
      <b/>
      <sz val="12"/>
      <color rgb="FF10243E"/>
      <name val="Arial"/>
      <family val="2"/>
      <charset val="1"/>
    </font>
    <font>
      <b/>
      <sz val="12"/>
      <color rgb="FFFFFFFF"/>
      <name val="Arial"/>
      <family val="2"/>
      <charset val="1"/>
    </font>
    <font>
      <b/>
      <sz val="11"/>
      <color rgb="FFFFFFFF"/>
      <name val="Arial"/>
      <family val="2"/>
      <charset val="1"/>
    </font>
    <font>
      <b/>
      <sz val="11"/>
      <name val="Arial"/>
      <family val="2"/>
      <charset val="1"/>
    </font>
    <font>
      <b/>
      <sz val="10"/>
      <color rgb="FF000000"/>
      <name val="Arial"/>
      <family val="2"/>
      <charset val="1"/>
    </font>
    <font>
      <u/>
      <sz val="12"/>
      <name val="Arial"/>
      <family val="2"/>
      <charset val="1"/>
    </font>
    <font>
      <sz val="16"/>
      <name val="Arial"/>
      <family val="2"/>
      <charset val="1"/>
    </font>
    <font>
      <b/>
      <sz val="10"/>
      <name val="Century Gothic"/>
      <family val="2"/>
    </font>
    <font>
      <sz val="18"/>
      <name val="Century Gothic"/>
      <family val="2"/>
    </font>
    <font>
      <b/>
      <sz val="18"/>
      <name val="Century Gothic"/>
      <family val="2"/>
    </font>
    <font>
      <b/>
      <sz val="9"/>
      <color theme="0"/>
      <name val="Century Gothic"/>
      <family val="2"/>
    </font>
    <font>
      <sz val="16"/>
      <color theme="1"/>
      <name val="Arial"/>
      <family val="2"/>
    </font>
    <font>
      <sz val="12"/>
      <color rgb="FF002060"/>
      <name val="Arial"/>
      <family val="2"/>
    </font>
    <font>
      <sz val="12"/>
      <color rgb="FF7030A0"/>
      <name val="Arial"/>
      <family val="2"/>
    </font>
    <font>
      <b/>
      <sz val="14"/>
      <color theme="0" tint="-0.34998626667073579"/>
      <name val="Arial"/>
      <family val="2"/>
    </font>
    <font>
      <sz val="9"/>
      <name val="Arial"/>
      <family val="2"/>
    </font>
    <font>
      <b/>
      <sz val="10"/>
      <color theme="0"/>
      <name val="Arial"/>
      <family val="2"/>
    </font>
    <font>
      <b/>
      <sz val="11"/>
      <color theme="1"/>
      <name val="Arial"/>
      <family val="2"/>
    </font>
    <font>
      <sz val="9"/>
      <color theme="1"/>
      <name val="Arial"/>
      <family val="2"/>
    </font>
    <font>
      <sz val="11"/>
      <color theme="1"/>
      <name val="Arial"/>
      <family val="2"/>
    </font>
    <font>
      <b/>
      <sz val="9"/>
      <color indexed="81"/>
      <name val="Tahoma"/>
      <family val="2"/>
    </font>
    <font>
      <sz val="9"/>
      <color indexed="81"/>
      <name val="Tahoma"/>
      <family val="2"/>
    </font>
    <font>
      <sz val="14"/>
      <color rgb="FFFF0000"/>
      <name val="Arial"/>
      <family val="2"/>
    </font>
    <font>
      <sz val="18"/>
      <color theme="1"/>
      <name val="Arial"/>
      <family val="2"/>
    </font>
    <font>
      <sz val="18"/>
      <color rgb="FFFF0000"/>
      <name val="Arial"/>
      <family val="2"/>
    </font>
    <font>
      <b/>
      <sz val="12"/>
      <color rgb="FF0070C0"/>
      <name val="Arial"/>
      <family val="2"/>
    </font>
    <font>
      <b/>
      <sz val="14"/>
      <color rgb="FF0070C0"/>
      <name val="Arial"/>
      <family val="2"/>
    </font>
    <font>
      <b/>
      <sz val="12"/>
      <color rgb="FF002060"/>
      <name val="Arial"/>
      <family val="2"/>
    </font>
    <font>
      <b/>
      <sz val="12"/>
      <color rgb="FF7030A0"/>
      <name val="Arial"/>
      <family val="2"/>
    </font>
    <font>
      <sz val="8"/>
      <name val="Arial"/>
      <family val="2"/>
    </font>
    <font>
      <b/>
      <sz val="8"/>
      <color theme="1"/>
      <name val="Arial"/>
      <family val="2"/>
    </font>
    <font>
      <sz val="8"/>
      <color theme="1"/>
      <name val="Arial"/>
      <family val="2"/>
    </font>
    <font>
      <b/>
      <sz val="14"/>
      <color theme="1"/>
      <name val="Arial"/>
      <family val="2"/>
    </font>
    <font>
      <sz val="12"/>
      <color theme="3"/>
      <name val="Arial"/>
      <family val="2"/>
    </font>
    <font>
      <sz val="12"/>
      <color theme="9" tint="-0.499984740745262"/>
      <name val="Arial"/>
      <family val="2"/>
    </font>
    <font>
      <sz val="12"/>
      <color rgb="FFC00000"/>
      <name val="Arial"/>
      <family val="2"/>
    </font>
    <font>
      <b/>
      <sz val="14"/>
      <color rgb="FFFFFFFF"/>
      <name val="Arial"/>
      <family val="2"/>
    </font>
    <font>
      <sz val="16"/>
      <color rgb="FF000000"/>
      <name val="Arial"/>
      <family val="2"/>
    </font>
    <font>
      <sz val="18"/>
      <color rgb="FF000000"/>
      <name val="Calibri"/>
      <family val="2"/>
    </font>
    <font>
      <b/>
      <sz val="16"/>
      <color rgb="FFFFFFFF"/>
      <name val="Arial"/>
      <family val="2"/>
    </font>
    <font>
      <b/>
      <sz val="18"/>
      <color rgb="FFFFFFFF"/>
      <name val="Calibri"/>
      <family val="2"/>
    </font>
    <font>
      <b/>
      <sz val="14"/>
      <color theme="0"/>
      <name val="Arial"/>
      <family val="2"/>
    </font>
    <font>
      <sz val="12"/>
      <color theme="0"/>
      <name val="Arial"/>
      <family val="2"/>
    </font>
    <font>
      <sz val="8"/>
      <color theme="0"/>
      <name val="Arial"/>
      <family val="2"/>
    </font>
    <font>
      <sz val="12"/>
      <color rgb="FFFF0000"/>
      <name val="Arial"/>
      <family val="2"/>
    </font>
    <font>
      <sz val="15"/>
      <name val="Arial"/>
      <family val="2"/>
    </font>
    <font>
      <sz val="15"/>
      <color rgb="FF000000"/>
      <name val="Arial"/>
      <family val="2"/>
    </font>
    <font>
      <sz val="10"/>
      <name val="Arial"/>
      <family val="2"/>
    </font>
    <font>
      <sz val="8"/>
      <color rgb="FFFF0000"/>
      <name val="Arial"/>
      <family val="2"/>
    </font>
    <font>
      <b/>
      <sz val="12"/>
      <color rgb="FFFF0000"/>
      <name val="Arial"/>
      <family val="2"/>
    </font>
    <font>
      <b/>
      <sz val="20"/>
      <color theme="1"/>
      <name val="Arial"/>
      <family val="2"/>
    </font>
    <font>
      <b/>
      <sz val="18"/>
      <color theme="1"/>
      <name val="Arial"/>
      <family val="2"/>
    </font>
    <font>
      <sz val="13"/>
      <color theme="1"/>
      <name val="Arial"/>
      <family val="2"/>
    </font>
    <font>
      <i/>
      <sz val="12"/>
      <color theme="1"/>
      <name val="Arial"/>
      <family val="2"/>
    </font>
    <font>
      <sz val="15"/>
      <color rgb="FF000000"/>
      <name val="Arial"/>
      <family val="2"/>
      <charset val="1"/>
    </font>
    <font>
      <b/>
      <sz val="12"/>
      <color indexed="9"/>
      <name val="Arial"/>
      <family val="2"/>
    </font>
    <font>
      <b/>
      <sz val="9"/>
      <color theme="1"/>
      <name val="Arial"/>
      <family val="2"/>
    </font>
    <font>
      <sz val="13"/>
      <name val="Arial"/>
      <family val="2"/>
    </font>
    <font>
      <b/>
      <sz val="12"/>
      <color theme="3" tint="-0.249977111117893"/>
      <name val="Arial"/>
      <family val="2"/>
    </font>
    <font>
      <b/>
      <sz val="14"/>
      <color theme="3" tint="-0.249977111117893"/>
      <name val="Arial"/>
      <family val="2"/>
    </font>
    <font>
      <b/>
      <sz val="17"/>
      <name val="Arial"/>
      <family val="2"/>
    </font>
    <font>
      <b/>
      <sz val="14"/>
      <name val="Century Gothic"/>
      <family val="2"/>
    </font>
    <font>
      <sz val="14"/>
      <name val="Century Gothic"/>
      <family val="2"/>
    </font>
    <font>
      <b/>
      <sz val="13"/>
      <color theme="0"/>
      <name val="Arial"/>
      <family val="2"/>
    </font>
    <font>
      <sz val="14"/>
      <color theme="1"/>
      <name val="Arial"/>
      <family val="2"/>
    </font>
    <font>
      <sz val="10"/>
      <color theme="0"/>
      <name val="Century Gothic"/>
      <family val="2"/>
    </font>
    <font>
      <sz val="12"/>
      <color theme="0"/>
      <name val="Century Gothic"/>
      <family val="2"/>
    </font>
    <font>
      <sz val="14"/>
      <color theme="0"/>
      <name val="Arial"/>
      <family val="2"/>
    </font>
    <font>
      <sz val="18"/>
      <color theme="0"/>
      <name val="Arial"/>
      <family val="2"/>
    </font>
    <font>
      <sz val="16"/>
      <color theme="0"/>
      <name val="Arial"/>
      <family val="2"/>
    </font>
    <font>
      <b/>
      <sz val="24"/>
      <color theme="0"/>
      <name val="Arial"/>
      <family val="2"/>
    </font>
    <font>
      <sz val="10"/>
      <color theme="3" tint="-0.499984740745262"/>
      <name val="Century Gothic"/>
      <family val="2"/>
    </font>
    <font>
      <sz val="12"/>
      <color theme="3" tint="-0.499984740745262"/>
      <name val="Century Gothic"/>
      <family val="2"/>
    </font>
    <font>
      <b/>
      <sz val="23"/>
      <name val="Arial"/>
      <family val="2"/>
    </font>
    <font>
      <b/>
      <sz val="23"/>
      <color theme="1"/>
      <name val="Arial"/>
      <family val="2"/>
    </font>
    <font>
      <sz val="14"/>
      <color theme="0"/>
      <name val="Century Gothic"/>
      <family val="2"/>
    </font>
    <font>
      <sz val="25"/>
      <color theme="1"/>
      <name val="Arial"/>
      <family val="2"/>
    </font>
    <font>
      <b/>
      <sz val="22"/>
      <name val="Century Gothic"/>
      <family val="2"/>
    </font>
    <font>
      <sz val="22"/>
      <name val="Arial"/>
      <family val="2"/>
    </font>
    <font>
      <b/>
      <sz val="26"/>
      <name val="Arial"/>
      <family val="2"/>
    </font>
    <font>
      <u/>
      <sz val="12"/>
      <name val="Arial"/>
      <family val="2"/>
    </font>
  </fonts>
  <fills count="60">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indexed="22"/>
        <bgColor indexed="31"/>
      </patternFill>
    </fill>
    <fill>
      <patternFill patternType="solid">
        <fgColor theme="3" tint="0.79998168889431442"/>
        <bgColor indexed="64"/>
      </patternFill>
    </fill>
    <fill>
      <patternFill patternType="solid">
        <fgColor theme="3" tint="0.39997558519241921"/>
        <bgColor indexed="51"/>
      </patternFill>
    </fill>
    <fill>
      <patternFill patternType="solid">
        <fgColor theme="0" tint="-0.249977111117893"/>
        <bgColor indexed="64"/>
      </patternFill>
    </fill>
    <fill>
      <patternFill patternType="solid">
        <fgColor theme="0" tint="-0.34998626667073579"/>
        <bgColor rgb="FFFBD4B4"/>
      </patternFill>
    </fill>
    <fill>
      <patternFill patternType="solid">
        <fgColor theme="0" tint="-0.34998626667073579"/>
        <bgColor indexed="64"/>
      </patternFill>
    </fill>
    <fill>
      <patternFill patternType="solid">
        <fgColor theme="0" tint="-0.34998626667073579"/>
        <bgColor indexed="58"/>
      </patternFill>
    </fill>
    <fill>
      <patternFill patternType="solid">
        <fgColor theme="0" tint="-0.14999847407452621"/>
        <bgColor indexed="64"/>
      </patternFill>
    </fill>
    <fill>
      <patternFill patternType="solid">
        <fgColor theme="0" tint="-0.34998626667073579"/>
        <bgColor indexed="51"/>
      </patternFill>
    </fill>
    <fill>
      <patternFill patternType="solid">
        <fgColor theme="3" tint="-0.249977111117893"/>
        <bgColor indexed="58"/>
      </patternFill>
    </fill>
    <fill>
      <patternFill patternType="solid">
        <fgColor theme="0" tint="-0.499984740745262"/>
        <bgColor indexed="58"/>
      </patternFill>
    </fill>
    <fill>
      <patternFill patternType="solid">
        <fgColor theme="0" tint="-0.499984740745262"/>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FFFFFF"/>
        <bgColor rgb="FFFFFFCC"/>
      </patternFill>
    </fill>
    <fill>
      <patternFill patternType="solid">
        <fgColor rgb="FFA6A6A6"/>
        <bgColor rgb="FFBFBFBF"/>
      </patternFill>
    </fill>
    <fill>
      <patternFill patternType="solid">
        <fgColor rgb="FFBFBFBF"/>
        <bgColor rgb="FFC0C0C0"/>
      </patternFill>
    </fill>
    <fill>
      <patternFill patternType="solid">
        <fgColor rgb="FF17375E"/>
        <bgColor rgb="FF10243E"/>
      </patternFill>
    </fill>
    <fill>
      <patternFill patternType="solid">
        <fgColor rgb="FF808080"/>
        <bgColor rgb="FF7F7F7F"/>
      </patternFill>
    </fill>
    <fill>
      <patternFill patternType="solid">
        <fgColor rgb="FF558ED5"/>
        <bgColor rgb="FF808080"/>
      </patternFill>
    </fill>
    <fill>
      <patternFill patternType="solid">
        <fgColor rgb="FFC0C0C0"/>
        <bgColor rgb="FFBFBFBF"/>
      </patternFill>
    </fill>
    <fill>
      <patternFill patternType="solid">
        <fgColor rgb="FFFFFF00"/>
        <bgColor indexed="64"/>
      </patternFill>
    </fill>
    <fill>
      <patternFill patternType="solid">
        <fgColor theme="6" tint="0.39997558519241921"/>
        <bgColor rgb="FFFBD4B4"/>
      </patternFill>
    </fill>
    <fill>
      <patternFill patternType="solid">
        <fgColor theme="2" tint="-0.249977111117893"/>
        <bgColor rgb="FFFBD4B4"/>
      </patternFill>
    </fill>
    <fill>
      <patternFill patternType="solid">
        <fgColor theme="2" tint="-9.9978637043366805E-2"/>
        <bgColor rgb="FFFBD4B4"/>
      </patternFill>
    </fill>
    <fill>
      <patternFill patternType="solid">
        <fgColor theme="0" tint="-0.499984740745262"/>
        <bgColor rgb="FFFBD4B4"/>
      </patternFill>
    </fill>
    <fill>
      <patternFill patternType="solid">
        <fgColor rgb="FF92D050"/>
        <bgColor rgb="FFFBD4B4"/>
      </patternFill>
    </fill>
    <fill>
      <patternFill patternType="solid">
        <fgColor theme="2" tint="-0.499984740745262"/>
        <bgColor rgb="FFFBD4B4"/>
      </patternFill>
    </fill>
    <fill>
      <patternFill patternType="solid">
        <fgColor theme="2" tint="-9.9978637043366805E-2"/>
        <bgColor indexed="64"/>
      </patternFill>
    </fill>
    <fill>
      <patternFill patternType="solid">
        <fgColor rgb="FF00B05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2" tint="-9.9948118533890809E-2"/>
        <bgColor indexed="64"/>
      </patternFill>
    </fill>
    <fill>
      <patternFill patternType="solid">
        <fgColor theme="6" tint="-0.249977111117893"/>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rgb="FF00B0F0"/>
        <bgColor indexed="64"/>
      </patternFill>
    </fill>
    <fill>
      <patternFill patternType="solid">
        <fgColor rgb="FFFF3300"/>
        <bgColor indexed="64"/>
      </patternFill>
    </fill>
    <fill>
      <patternFill patternType="solid">
        <fgColor theme="4" tint="-0.249977111117893"/>
        <bgColor indexed="64"/>
      </patternFill>
    </fill>
    <fill>
      <patternFill patternType="solid">
        <fgColor rgb="FF333F4F"/>
        <bgColor indexed="64"/>
      </patternFill>
    </fill>
    <fill>
      <patternFill patternType="solid">
        <fgColor theme="6" tint="0.39997558519241921"/>
        <bgColor indexed="64"/>
      </patternFill>
    </fill>
    <fill>
      <patternFill patternType="solid">
        <fgColor rgb="FF00FF00"/>
        <bgColor indexed="64"/>
      </patternFill>
    </fill>
    <fill>
      <patternFill patternType="solid">
        <fgColor indexed="65"/>
        <bgColor indexed="64"/>
      </patternFill>
    </fill>
    <fill>
      <patternFill patternType="solid">
        <fgColor theme="2" tint="-0.499984740745262"/>
        <bgColor indexed="64"/>
      </patternFill>
    </fill>
    <fill>
      <patternFill patternType="solid">
        <fgColor theme="0" tint="-0.14999847407452621"/>
        <bgColor rgb="FFFBD4B4"/>
      </patternFill>
    </fill>
    <fill>
      <patternFill patternType="solid">
        <fgColor theme="1" tint="0.499984740745262"/>
        <bgColor rgb="FFFBD4B4"/>
      </patternFill>
    </fill>
    <fill>
      <patternFill patternType="solid">
        <fgColor theme="1" tint="0.34998626667073579"/>
        <bgColor rgb="FFFBD4B4"/>
      </patternFill>
    </fill>
    <fill>
      <patternFill patternType="solid">
        <fgColor theme="0" tint="-0.249977111117893"/>
        <bgColor rgb="FFFBD4B4"/>
      </patternFill>
    </fill>
    <fill>
      <patternFill patternType="solid">
        <fgColor theme="1" tint="0.249977111117893"/>
        <bgColor rgb="FFFBD4B4"/>
      </patternFill>
    </fill>
    <fill>
      <patternFill patternType="solid">
        <fgColor theme="0"/>
        <bgColor rgb="FFFBD4B4"/>
      </patternFill>
    </fill>
    <fill>
      <patternFill patternType="solid">
        <fgColor rgb="FF002060"/>
        <bgColor rgb="FFFBD4B4"/>
      </patternFill>
    </fill>
    <fill>
      <patternFill patternType="solid">
        <fgColor rgb="FFFFFFCC"/>
        <bgColor indexed="64"/>
      </patternFill>
    </fill>
    <fill>
      <patternFill patternType="solid">
        <fgColor rgb="FFFFFFCC"/>
        <bgColor rgb="FFFFFFFF"/>
      </patternFill>
    </fill>
  </fills>
  <borders count="15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diagonal/>
    </border>
    <border>
      <left/>
      <right style="thin">
        <color indexed="8"/>
      </right>
      <top/>
      <bottom style="thin">
        <color indexed="8"/>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bottom style="thin">
        <color auto="1"/>
      </bottom>
      <diagonal/>
    </border>
    <border>
      <left/>
      <right/>
      <top style="thin">
        <color auto="1"/>
      </top>
      <bottom/>
      <diagonal/>
    </border>
    <border>
      <left/>
      <right style="medium">
        <color auto="1"/>
      </right>
      <top style="thin">
        <color auto="1"/>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indexed="64"/>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indexed="64"/>
      </right>
      <top style="medium">
        <color indexed="64"/>
      </top>
      <bottom style="thin">
        <color auto="1"/>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bottom style="medium">
        <color indexed="64"/>
      </bottom>
      <diagonal/>
    </border>
    <border>
      <left/>
      <right style="thin">
        <color rgb="FF000000"/>
      </right>
      <top/>
      <bottom/>
      <diagonal/>
    </border>
    <border>
      <left style="thin">
        <color rgb="FF000000"/>
      </left>
      <right style="medium">
        <color indexed="64"/>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style="thin">
        <color auto="1"/>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s>
  <cellStyleXfs count="31">
    <xf numFmtId="0" fontId="0" fillId="0" borderId="0"/>
    <xf numFmtId="0" fontId="5" fillId="0" borderId="1"/>
    <xf numFmtId="0" fontId="7" fillId="0" borderId="1"/>
    <xf numFmtId="9" fontId="5" fillId="0" borderId="1" applyFill="0" applyBorder="0" applyAlignment="0" applyProtection="0"/>
    <xf numFmtId="0" fontId="5" fillId="0" borderId="1"/>
    <xf numFmtId="43" fontId="13" fillId="0" borderId="0" applyFont="0" applyFill="0" applyBorder="0" applyAlignment="0" applyProtection="0"/>
    <xf numFmtId="9" fontId="13" fillId="0" borderId="0" applyFont="0" applyFill="0" applyBorder="0" applyAlignment="0" applyProtection="0"/>
    <xf numFmtId="43" fontId="5" fillId="0" borderId="1" applyFont="0" applyFill="0" applyBorder="0" applyAlignment="0" applyProtection="0"/>
    <xf numFmtId="9" fontId="5" fillId="0" borderId="1" applyFont="0" applyFill="0" applyBorder="0" applyAlignment="0" applyProtection="0"/>
    <xf numFmtId="0" fontId="5" fillId="0" borderId="1"/>
    <xf numFmtId="0" fontId="5" fillId="0" borderId="1"/>
    <xf numFmtId="0" fontId="5" fillId="0" borderId="1"/>
    <xf numFmtId="0" fontId="5" fillId="0" borderId="1"/>
    <xf numFmtId="0" fontId="5" fillId="0" borderId="1"/>
    <xf numFmtId="0" fontId="5" fillId="0" borderId="1"/>
    <xf numFmtId="0" fontId="4" fillId="0" borderId="1"/>
    <xf numFmtId="9" fontId="14" fillId="0" borderId="1" applyBorder="0" applyProtection="0"/>
    <xf numFmtId="0" fontId="15" fillId="0" borderId="1" applyNumberFormat="0" applyBorder="0" applyProtection="0"/>
    <xf numFmtId="0" fontId="4" fillId="0" borderId="1"/>
    <xf numFmtId="0" fontId="4" fillId="0" borderId="1"/>
    <xf numFmtId="0" fontId="16" fillId="0" borderId="1"/>
    <xf numFmtId="0" fontId="3" fillId="0" borderId="1"/>
    <xf numFmtId="43" fontId="3" fillId="0" borderId="1" applyFont="0" applyFill="0" applyBorder="0" applyAlignment="0" applyProtection="0"/>
    <xf numFmtId="0" fontId="5" fillId="0" borderId="1"/>
    <xf numFmtId="0" fontId="5" fillId="0" borderId="1"/>
    <xf numFmtId="0" fontId="5" fillId="0" borderId="1"/>
    <xf numFmtId="43" fontId="5" fillId="0" borderId="1" applyFont="0" applyFill="0" applyBorder="0" applyAlignment="0" applyProtection="0"/>
    <xf numFmtId="0" fontId="2" fillId="0" borderId="1"/>
    <xf numFmtId="41" fontId="5" fillId="0" borderId="1" applyFont="0" applyFill="0" applyBorder="0" applyAlignment="0" applyProtection="0"/>
    <xf numFmtId="42" fontId="103" fillId="0" borderId="0" applyFont="0" applyFill="0" applyBorder="0" applyAlignment="0" applyProtection="0"/>
    <xf numFmtId="43" fontId="5" fillId="0" borderId="1" applyFont="0" applyFill="0" applyBorder="0" applyAlignment="0" applyProtection="0"/>
  </cellStyleXfs>
  <cellXfs count="1885">
    <xf numFmtId="0" fontId="0" fillId="0" borderId="0" xfId="0"/>
    <xf numFmtId="9" fontId="19" fillId="4" borderId="9" xfId="3" applyFont="1" applyFill="1" applyBorder="1" applyAlignment="1" applyProtection="1">
      <alignment horizontal="center" vertical="center"/>
    </xf>
    <xf numFmtId="0" fontId="5" fillId="0" borderId="1" xfId="23" applyAlignment="1">
      <alignment vertical="center"/>
    </xf>
    <xf numFmtId="0" fontId="5" fillId="0" borderId="1" xfId="23" applyAlignment="1">
      <alignment horizontal="center" vertical="center"/>
    </xf>
    <xf numFmtId="0" fontId="22" fillId="3" borderId="3" xfId="23" applyFont="1" applyFill="1" applyBorder="1" applyAlignment="1">
      <alignment horizontal="left"/>
    </xf>
    <xf numFmtId="0" fontId="22" fillId="3" borderId="20" xfId="23" applyFont="1" applyFill="1" applyBorder="1" applyAlignment="1">
      <alignment horizontal="left"/>
    </xf>
    <xf numFmtId="0" fontId="21" fillId="3" borderId="5" xfId="23" applyFont="1" applyFill="1" applyBorder="1" applyAlignment="1">
      <alignment horizontal="left"/>
    </xf>
    <xf numFmtId="0" fontId="21" fillId="3" borderId="21" xfId="23" applyFont="1" applyFill="1" applyBorder="1" applyAlignment="1">
      <alignment horizontal="center"/>
    </xf>
    <xf numFmtId="0" fontId="27" fillId="0" borderId="1" xfId="23" applyFont="1" applyAlignment="1">
      <alignment horizontal="center" vertical="center"/>
    </xf>
    <xf numFmtId="0" fontId="5" fillId="0" borderId="1" xfId="23"/>
    <xf numFmtId="0" fontId="23" fillId="0" borderId="2" xfId="1" applyFont="1" applyBorder="1" applyAlignment="1">
      <alignment horizontal="center" vertical="top" wrapText="1"/>
    </xf>
    <xf numFmtId="0" fontId="24" fillId="0" borderId="2" xfId="1" applyFont="1" applyBorder="1" applyAlignment="1">
      <alignment horizontal="center" vertical="top" wrapText="1"/>
    </xf>
    <xf numFmtId="14" fontId="17" fillId="0" borderId="1" xfId="1" applyNumberFormat="1" applyFont="1" applyAlignment="1" applyProtection="1">
      <alignment vertical="center"/>
      <protection locked="0"/>
    </xf>
    <xf numFmtId="0" fontId="23" fillId="7" borderId="2" xfId="1" applyFont="1" applyFill="1" applyBorder="1" applyAlignment="1">
      <alignment horizontal="center" vertical="top" wrapText="1"/>
    </xf>
    <xf numFmtId="0" fontId="24" fillId="7" borderId="2" xfId="1" applyFont="1" applyFill="1" applyBorder="1" applyAlignment="1">
      <alignment horizontal="center" vertical="top" wrapText="1"/>
    </xf>
    <xf numFmtId="0" fontId="8" fillId="7" borderId="2" xfId="1" applyFont="1" applyFill="1" applyBorder="1" applyAlignment="1">
      <alignment vertical="center" wrapText="1"/>
    </xf>
    <xf numFmtId="0" fontId="32" fillId="0" borderId="0" xfId="0" applyFont="1"/>
    <xf numFmtId="0" fontId="5" fillId="0" borderId="0" xfId="0" applyFont="1"/>
    <xf numFmtId="0" fontId="8" fillId="7" borderId="2" xfId="23" applyFont="1" applyFill="1" applyBorder="1" applyAlignment="1">
      <alignment horizontal="left" vertical="center" wrapText="1"/>
    </xf>
    <xf numFmtId="0" fontId="18" fillId="0" borderId="0" xfId="0" applyFont="1"/>
    <xf numFmtId="0" fontId="17" fillId="0" borderId="3" xfId="0" applyFont="1" applyBorder="1" applyAlignment="1">
      <alignment horizontal="center" vertical="center" wrapText="1"/>
    </xf>
    <xf numFmtId="0" fontId="8" fillId="7" borderId="2" xfId="23" applyFont="1" applyFill="1" applyBorder="1" applyAlignment="1">
      <alignment vertical="center" wrapText="1"/>
    </xf>
    <xf numFmtId="0" fontId="26" fillId="15" borderId="2" xfId="23" applyFont="1" applyFill="1" applyBorder="1" applyAlignment="1">
      <alignment horizontal="center" vertical="center"/>
    </xf>
    <xf numFmtId="0" fontId="8" fillId="7" borderId="2" xfId="9" applyFont="1" applyFill="1" applyBorder="1" applyAlignment="1">
      <alignment horizontal="left" vertical="center" wrapText="1"/>
    </xf>
    <xf numFmtId="0" fontId="8" fillId="7" borderId="2" xfId="9" applyFont="1" applyFill="1" applyBorder="1" applyAlignment="1">
      <alignment horizontal="left" vertical="center"/>
    </xf>
    <xf numFmtId="0" fontId="30" fillId="7" borderId="2" xfId="9" applyFont="1" applyFill="1" applyBorder="1" applyAlignment="1">
      <alignment horizontal="left" vertical="center" wrapText="1"/>
    </xf>
    <xf numFmtId="0" fontId="22" fillId="3" borderId="20" xfId="0" applyFont="1" applyFill="1" applyBorder="1" applyAlignment="1">
      <alignment horizontal="left"/>
    </xf>
    <xf numFmtId="0" fontId="21" fillId="3" borderId="21" xfId="0" applyFont="1" applyFill="1" applyBorder="1" applyAlignment="1">
      <alignment horizontal="center"/>
    </xf>
    <xf numFmtId="0" fontId="12"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0" fontId="6" fillId="0" borderId="0" xfId="0" applyFont="1" applyAlignment="1" applyProtection="1">
      <alignment vertical="center"/>
      <protection locked="0"/>
    </xf>
    <xf numFmtId="0" fontId="12" fillId="0" borderId="1" xfId="1" applyFont="1" applyAlignment="1" applyProtection="1">
      <alignment vertical="center"/>
      <protection locked="0"/>
    </xf>
    <xf numFmtId="0" fontId="12" fillId="0" borderId="1" xfId="1" applyFont="1" applyAlignment="1" applyProtection="1">
      <alignment horizontal="center" vertical="center"/>
      <protection locked="0"/>
    </xf>
    <xf numFmtId="164" fontId="8" fillId="0" borderId="2" xfId="1" applyNumberFormat="1" applyFont="1" applyBorder="1" applyAlignment="1" applyProtection="1">
      <alignment horizontal="center" vertical="center" wrapText="1"/>
      <protection locked="0"/>
    </xf>
    <xf numFmtId="0" fontId="8" fillId="0" borderId="1" xfId="1" applyFont="1" applyAlignment="1" applyProtection="1">
      <alignment horizontal="center" vertical="center"/>
      <protection locked="0"/>
    </xf>
    <xf numFmtId="0" fontId="12" fillId="0" borderId="1" xfId="1" applyFont="1" applyAlignment="1" applyProtection="1">
      <alignment vertical="center" wrapText="1"/>
      <protection locked="0"/>
    </xf>
    <xf numFmtId="0" fontId="22" fillId="3" borderId="34" xfId="0" applyFont="1" applyFill="1" applyBorder="1"/>
    <xf numFmtId="0" fontId="21" fillId="3" borderId="19" xfId="0" applyFont="1" applyFill="1" applyBorder="1"/>
    <xf numFmtId="0" fontId="22" fillId="3" borderId="33" xfId="0" applyFont="1" applyFill="1" applyBorder="1" applyAlignment="1">
      <alignment horizontal="left"/>
    </xf>
    <xf numFmtId="0" fontId="21" fillId="3" borderId="12" xfId="0" applyFont="1" applyFill="1" applyBorder="1" applyAlignment="1">
      <alignment horizontal="left"/>
    </xf>
    <xf numFmtId="0" fontId="22" fillId="3" borderId="35" xfId="0" applyFont="1" applyFill="1" applyBorder="1"/>
    <xf numFmtId="0" fontId="21" fillId="3" borderId="23" xfId="0" applyFont="1" applyFill="1" applyBorder="1"/>
    <xf numFmtId="0" fontId="12" fillId="0" borderId="1" xfId="0" applyFont="1" applyBorder="1" applyAlignment="1">
      <alignment vertical="center"/>
    </xf>
    <xf numFmtId="0" fontId="12" fillId="0" borderId="1" xfId="0" applyFont="1" applyBorder="1" applyAlignment="1">
      <alignment horizontal="center" vertical="center"/>
    </xf>
    <xf numFmtId="0" fontId="6" fillId="0" borderId="1" xfId="0" applyFont="1" applyBorder="1" applyAlignment="1">
      <alignment vertical="center"/>
    </xf>
    <xf numFmtId="0" fontId="6" fillId="0" borderId="0" xfId="0" applyFont="1" applyAlignment="1">
      <alignment vertical="center"/>
    </xf>
    <xf numFmtId="0" fontId="34" fillId="0" borderId="2" xfId="0" applyFont="1" applyBorder="1" applyAlignment="1">
      <alignment vertical="center"/>
    </xf>
    <xf numFmtId="0" fontId="17" fillId="0" borderId="1" xfId="0" applyFont="1" applyBorder="1" applyAlignment="1">
      <alignment vertical="center"/>
    </xf>
    <xf numFmtId="9" fontId="17" fillId="0" borderId="2" xfId="6" applyFont="1" applyBorder="1" applyAlignment="1" applyProtection="1">
      <alignment horizontal="center" vertical="center" wrapText="1"/>
      <protection locked="0"/>
    </xf>
    <xf numFmtId="0" fontId="17" fillId="0" borderId="2" xfId="0" applyFont="1" applyBorder="1" applyAlignment="1">
      <alignment horizontal="justify" vertical="center" wrapText="1"/>
    </xf>
    <xf numFmtId="165" fontId="17" fillId="0" borderId="2" xfId="6" applyNumberFormat="1" applyFont="1" applyBorder="1" applyAlignment="1" applyProtection="1">
      <alignment horizontal="center" vertical="center" wrapText="1"/>
    </xf>
    <xf numFmtId="10" fontId="17" fillId="0" borderId="2" xfId="6" applyNumberFormat="1" applyFont="1" applyBorder="1" applyAlignment="1" applyProtection="1">
      <alignment horizontal="center" vertical="center" wrapText="1"/>
    </xf>
    <xf numFmtId="9" fontId="17" fillId="0" borderId="2" xfId="6" applyFont="1" applyBorder="1" applyAlignment="1" applyProtection="1">
      <alignment horizontal="center" vertical="center" wrapText="1"/>
    </xf>
    <xf numFmtId="3" fontId="17" fillId="0" borderId="2" xfId="6" applyNumberFormat="1" applyFont="1" applyBorder="1" applyAlignment="1" applyProtection="1">
      <alignment horizontal="center" vertical="center" wrapText="1"/>
    </xf>
    <xf numFmtId="3" fontId="17" fillId="0" borderId="3" xfId="0" applyNumberFormat="1" applyFont="1" applyBorder="1" applyAlignment="1">
      <alignment horizontal="center" vertical="center" wrapText="1"/>
    </xf>
    <xf numFmtId="9" fontId="18" fillId="7" borderId="3" xfId="6" applyFont="1" applyFill="1" applyBorder="1" applyAlignment="1" applyProtection="1">
      <alignment horizontal="center" vertical="center"/>
    </xf>
    <xf numFmtId="0" fontId="17" fillId="0" borderId="2" xfId="0" applyFont="1" applyBorder="1" applyAlignment="1" applyProtection="1">
      <alignment horizontal="left" vertical="center" wrapText="1"/>
    </xf>
    <xf numFmtId="0" fontId="17" fillId="0" borderId="1" xfId="1" applyFont="1" applyAlignment="1">
      <alignment horizontal="left" vertical="center"/>
    </xf>
    <xf numFmtId="0" fontId="6" fillId="0" borderId="1" xfId="1" applyFont="1" applyAlignment="1" applyProtection="1">
      <alignment horizontal="left" vertical="center"/>
      <protection locked="0"/>
    </xf>
    <xf numFmtId="0" fontId="22" fillId="3" borderId="34" xfId="0" applyFont="1" applyFill="1" applyBorder="1" applyAlignment="1" applyProtection="1"/>
    <xf numFmtId="0" fontId="21" fillId="3" borderId="19" xfId="0" applyFont="1" applyFill="1" applyBorder="1" applyAlignment="1" applyProtection="1"/>
    <xf numFmtId="0" fontId="22" fillId="3" borderId="33" xfId="0" applyFont="1" applyFill="1" applyBorder="1" applyAlignment="1" applyProtection="1">
      <alignment horizontal="left"/>
    </xf>
    <xf numFmtId="0" fontId="22" fillId="3" borderId="20" xfId="0" applyFont="1" applyFill="1" applyBorder="1" applyAlignment="1" applyProtection="1">
      <alignment horizontal="left"/>
    </xf>
    <xf numFmtId="0" fontId="21" fillId="3" borderId="12" xfId="0" applyFont="1" applyFill="1" applyBorder="1" applyAlignment="1" applyProtection="1">
      <alignment horizontal="left"/>
    </xf>
    <xf numFmtId="0" fontId="21" fillId="3" borderId="21" xfId="0" applyFont="1" applyFill="1" applyBorder="1" applyAlignment="1" applyProtection="1">
      <alignment horizontal="center"/>
    </xf>
    <xf numFmtId="0" fontId="22" fillId="3" borderId="35" xfId="0" applyFont="1" applyFill="1" applyBorder="1" applyAlignment="1" applyProtection="1"/>
    <xf numFmtId="0" fontId="21" fillId="3" borderId="23" xfId="0" applyFont="1" applyFill="1" applyBorder="1" applyAlignment="1" applyProtection="1"/>
    <xf numFmtId="0" fontId="12" fillId="0" borderId="1" xfId="0" applyFont="1" applyBorder="1" applyAlignment="1" applyProtection="1">
      <alignment vertical="center"/>
    </xf>
    <xf numFmtId="0" fontId="12" fillId="0" borderId="1" xfId="0" applyFont="1" applyBorder="1" applyAlignment="1" applyProtection="1">
      <alignment horizontal="center" vertical="center"/>
    </xf>
    <xf numFmtId="0" fontId="6" fillId="0" borderId="1" xfId="0" applyFont="1" applyBorder="1" applyAlignment="1" applyProtection="1">
      <alignment vertical="center"/>
    </xf>
    <xf numFmtId="0" fontId="6" fillId="0" borderId="0" xfId="0" applyFont="1" applyAlignment="1" applyProtection="1">
      <alignment vertical="center"/>
    </xf>
    <xf numFmtId="0" fontId="34" fillId="0" borderId="2" xfId="0" applyFont="1" applyBorder="1" applyAlignment="1" applyProtection="1">
      <alignment vertical="center"/>
    </xf>
    <xf numFmtId="0" fontId="17" fillId="0" borderId="1" xfId="0" applyFont="1" applyBorder="1" applyAlignment="1" applyProtection="1">
      <alignment vertical="center"/>
    </xf>
    <xf numFmtId="0" fontId="23" fillId="0" borderId="2" xfId="1" applyFont="1" applyFill="1" applyBorder="1" applyAlignment="1" applyProtection="1">
      <alignment horizontal="center" vertical="top" wrapText="1"/>
    </xf>
    <xf numFmtId="0" fontId="24" fillId="0" borderId="2" xfId="1" applyFont="1" applyFill="1" applyBorder="1" applyAlignment="1" applyProtection="1">
      <alignment horizontal="center" vertical="top" wrapText="1"/>
    </xf>
    <xf numFmtId="0" fontId="23" fillId="7" borderId="2" xfId="1" applyFont="1" applyFill="1" applyBorder="1" applyAlignment="1" applyProtection="1">
      <alignment horizontal="center" vertical="top" wrapText="1"/>
    </xf>
    <xf numFmtId="0" fontId="24" fillId="7" borderId="2" xfId="1" applyFont="1" applyFill="1" applyBorder="1" applyAlignment="1" applyProtection="1">
      <alignment horizontal="center" vertical="top" wrapText="1"/>
    </xf>
    <xf numFmtId="9" fontId="17" fillId="0" borderId="2" xfId="8" applyFont="1" applyBorder="1" applyAlignment="1" applyProtection="1">
      <alignment horizontal="center" vertical="center" wrapText="1"/>
    </xf>
    <xf numFmtId="10" fontId="17" fillId="0" borderId="3" xfId="8" applyNumberFormat="1"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20" fillId="0" borderId="6" xfId="20" applyFont="1" applyBorder="1" applyAlignment="1" applyProtection="1">
      <alignment horizontal="left" vertical="center" wrapText="1"/>
    </xf>
    <xf numFmtId="3" fontId="18" fillId="7" borderId="3" xfId="7" applyNumberFormat="1" applyFont="1" applyFill="1" applyBorder="1" applyAlignment="1" applyProtection="1">
      <alignment horizontal="center" vertical="center"/>
    </xf>
    <xf numFmtId="10" fontId="18" fillId="7" borderId="3" xfId="8" applyNumberFormat="1" applyFont="1" applyFill="1" applyBorder="1" applyAlignment="1" applyProtection="1">
      <alignment horizontal="center" vertical="center"/>
    </xf>
    <xf numFmtId="1" fontId="17" fillId="0" borderId="2" xfId="8" applyNumberFormat="1" applyFont="1" applyBorder="1" applyAlignment="1" applyProtection="1">
      <alignment horizontal="center" vertical="center" wrapText="1"/>
    </xf>
    <xf numFmtId="0" fontId="17" fillId="0" borderId="3" xfId="0" applyNumberFormat="1" applyFont="1" applyBorder="1" applyAlignment="1" applyProtection="1">
      <alignment horizontal="center" vertical="center" wrapText="1"/>
    </xf>
    <xf numFmtId="3" fontId="18" fillId="7" borderId="3" xfId="0" applyNumberFormat="1" applyFont="1" applyFill="1" applyBorder="1" applyAlignment="1" applyProtection="1">
      <alignment horizontal="center" vertical="center"/>
    </xf>
    <xf numFmtId="0" fontId="8" fillId="7" borderId="2" xfId="1" applyFont="1" applyFill="1" applyBorder="1" applyAlignment="1" applyProtection="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2" xfId="0" applyFont="1" applyBorder="1" applyAlignment="1">
      <alignment horizontal="left" vertical="center" wrapText="1"/>
    </xf>
    <xf numFmtId="9" fontId="17" fillId="0" borderId="2" xfId="0" applyNumberFormat="1" applyFont="1" applyBorder="1" applyAlignment="1" applyProtection="1">
      <alignment horizontal="center" vertical="center" wrapText="1"/>
      <protection locked="0"/>
    </xf>
    <xf numFmtId="0" fontId="5" fillId="0" borderId="6" xfId="25" applyFont="1" applyBorder="1" applyAlignment="1" applyProtection="1">
      <alignment horizontal="left" vertical="center" wrapText="1"/>
      <protection locked="0"/>
    </xf>
    <xf numFmtId="168" fontId="17" fillId="0" borderId="2" xfId="6" applyNumberFormat="1" applyFont="1" applyBorder="1" applyAlignment="1" applyProtection="1">
      <alignment horizontal="center" vertical="center" wrapText="1"/>
    </xf>
    <xf numFmtId="9" fontId="17" fillId="0" borderId="2" xfId="8" applyFont="1" applyFill="1" applyBorder="1" applyAlignment="1" applyProtection="1">
      <alignment horizontal="center" vertical="center" wrapText="1"/>
    </xf>
    <xf numFmtId="3" fontId="17" fillId="0" borderId="2" xfId="8" applyNumberFormat="1" applyFont="1" applyFill="1" applyBorder="1" applyAlignment="1" applyProtection="1">
      <alignment horizontal="center" vertical="center" wrapText="1"/>
    </xf>
    <xf numFmtId="0" fontId="17" fillId="0" borderId="3"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3" fontId="17" fillId="0" borderId="2" xfId="0" applyNumberFormat="1" applyFont="1" applyFill="1" applyBorder="1" applyAlignment="1" applyProtection="1">
      <alignment horizontal="center" vertical="center" wrapText="1"/>
    </xf>
    <xf numFmtId="9" fontId="17" fillId="0" borderId="2" xfId="6" applyFont="1" applyFill="1" applyBorder="1" applyAlignment="1" applyProtection="1">
      <alignment horizontal="center" vertical="center" wrapText="1"/>
    </xf>
    <xf numFmtId="9" fontId="19" fillId="4" borderId="41" xfId="3" applyFont="1" applyFill="1" applyBorder="1" applyAlignment="1" applyProtection="1">
      <alignment horizontal="center" vertical="center"/>
    </xf>
    <xf numFmtId="0" fontId="17" fillId="0" borderId="1" xfId="1" applyFont="1" applyAlignment="1">
      <alignment horizontal="left" vertical="center"/>
    </xf>
    <xf numFmtId="0" fontId="6" fillId="0" borderId="1" xfId="1" applyFont="1" applyAlignment="1" applyProtection="1">
      <alignment horizontal="left" vertical="center"/>
      <protection locked="0"/>
    </xf>
    <xf numFmtId="0" fontId="20" fillId="0" borderId="6" xfId="25" applyFont="1" applyBorder="1" applyAlignment="1" applyProtection="1">
      <alignment horizontal="left" vertical="center" wrapText="1"/>
    </xf>
    <xf numFmtId="164" fontId="8" fillId="0" borderId="2" xfId="1" applyNumberFormat="1" applyFont="1" applyFill="1" applyBorder="1" applyAlignment="1" applyProtection="1">
      <alignment horizontal="center" vertical="center" wrapText="1"/>
    </xf>
    <xf numFmtId="167" fontId="17" fillId="0" borderId="2" xfId="8" applyNumberFormat="1" applyFont="1" applyFill="1" applyBorder="1" applyAlignment="1" applyProtection="1">
      <alignment horizontal="center" vertical="center" wrapText="1"/>
    </xf>
    <xf numFmtId="9" fontId="43" fillId="24" borderId="50" xfId="3" applyFont="1" applyFill="1" applyBorder="1" applyAlignment="1" applyProtection="1">
      <alignment horizontal="center" vertical="center"/>
    </xf>
    <xf numFmtId="9" fontId="17" fillId="0" borderId="48" xfId="6" applyFont="1" applyBorder="1" applyAlignment="1" applyProtection="1">
      <alignment horizontal="center" vertical="center" wrapText="1"/>
    </xf>
    <xf numFmtId="1" fontId="17" fillId="0" borderId="48" xfId="6" applyNumberFormat="1" applyFont="1" applyBorder="1" applyAlignment="1" applyProtection="1">
      <alignment horizontal="center" vertical="center" wrapText="1"/>
    </xf>
    <xf numFmtId="9" fontId="17" fillId="0" borderId="48" xfId="8" applyFont="1" applyBorder="1" applyAlignment="1" applyProtection="1">
      <alignment horizontal="center" vertical="center" wrapText="1"/>
    </xf>
    <xf numFmtId="9" fontId="19" fillId="4" borderId="9" xfId="3" applyFont="1" applyFill="1" applyBorder="1" applyAlignment="1" applyProtection="1">
      <alignment horizontal="center" vertical="center" wrapText="1"/>
    </xf>
    <xf numFmtId="0" fontId="5" fillId="0" borderId="3" xfId="0" applyFont="1" applyFill="1" applyBorder="1" applyAlignment="1">
      <alignment horizontal="center" vertical="center" wrapText="1"/>
    </xf>
    <xf numFmtId="3" fontId="17" fillId="0" borderId="3" xfId="0" applyNumberFormat="1" applyFont="1" applyBorder="1" applyAlignment="1" applyProtection="1">
      <alignment horizontal="center" vertical="center" wrapText="1"/>
    </xf>
    <xf numFmtId="0" fontId="17" fillId="0" borderId="2" xfId="0" applyFont="1" applyBorder="1" applyAlignment="1" applyProtection="1">
      <alignment horizontal="justify" vertical="center" wrapText="1"/>
    </xf>
    <xf numFmtId="0" fontId="17" fillId="0" borderId="2" xfId="0" applyFont="1" applyFill="1" applyBorder="1" applyAlignment="1" applyProtection="1">
      <alignment horizontal="justify" vertical="center" wrapText="1"/>
    </xf>
    <xf numFmtId="3" fontId="17" fillId="0" borderId="2" xfId="0" applyNumberFormat="1" applyFont="1" applyBorder="1" applyAlignment="1" applyProtection="1">
      <alignment horizontal="center" vertical="center" wrapText="1"/>
    </xf>
    <xf numFmtId="1" fontId="37" fillId="35" borderId="48" xfId="0" applyNumberFormat="1" applyFont="1" applyFill="1" applyBorder="1" applyAlignment="1" applyProtection="1">
      <alignment horizontal="center" vertical="center"/>
      <protection hidden="1"/>
    </xf>
    <xf numFmtId="0" fontId="74" fillId="0" borderId="48" xfId="0" applyFont="1" applyBorder="1" applyProtection="1">
      <protection hidden="1"/>
    </xf>
    <xf numFmtId="0" fontId="75" fillId="0" borderId="48" xfId="0" applyFont="1" applyBorder="1" applyAlignment="1" applyProtection="1">
      <alignment horizontal="center" vertical="center"/>
      <protection hidden="1"/>
    </xf>
    <xf numFmtId="168" fontId="18" fillId="7" borderId="3" xfId="8" applyNumberFormat="1" applyFont="1" applyFill="1" applyBorder="1" applyAlignment="1" applyProtection="1">
      <alignment horizontal="center" vertical="center"/>
    </xf>
    <xf numFmtId="165" fontId="18" fillId="7" borderId="3" xfId="6" applyNumberFormat="1" applyFont="1" applyFill="1" applyBorder="1" applyAlignment="1" applyProtection="1">
      <alignment horizontal="center" vertical="center"/>
    </xf>
    <xf numFmtId="0" fontId="86" fillId="0" borderId="1" xfId="27" applyFont="1" applyAlignment="1" applyProtection="1">
      <alignment horizontal="center" vertical="center" wrapText="1"/>
      <protection hidden="1"/>
    </xf>
    <xf numFmtId="0" fontId="87" fillId="0" borderId="1" xfId="27" applyFont="1" applyProtection="1">
      <protection hidden="1"/>
    </xf>
    <xf numFmtId="49" fontId="87" fillId="0" borderId="1" xfId="27" applyNumberFormat="1" applyFont="1" applyProtection="1">
      <protection hidden="1"/>
    </xf>
    <xf numFmtId="0" fontId="87" fillId="0" borderId="1" xfId="27" applyFont="1" applyAlignment="1" applyProtection="1">
      <alignment horizontal="center" vertical="center"/>
      <protection hidden="1"/>
    </xf>
    <xf numFmtId="0" fontId="87" fillId="0" borderId="1" xfId="27" applyFont="1" applyAlignment="1" applyProtection="1">
      <alignment horizontal="left" vertical="center"/>
      <protection hidden="1"/>
    </xf>
    <xf numFmtId="0" fontId="2" fillId="0" borderId="1" xfId="27" applyProtection="1">
      <protection hidden="1"/>
    </xf>
    <xf numFmtId="0" fontId="85" fillId="0" borderId="1" xfId="9" applyFont="1" applyProtection="1">
      <protection hidden="1"/>
    </xf>
    <xf numFmtId="0" fontId="86" fillId="0" borderId="1" xfId="27" applyFont="1" applyProtection="1">
      <protection hidden="1"/>
    </xf>
    <xf numFmtId="0" fontId="21" fillId="0" borderId="0" xfId="0" applyFont="1" applyProtection="1">
      <protection hidden="1"/>
    </xf>
    <xf numFmtId="0" fontId="21" fillId="0" borderId="0" xfId="0" applyFont="1" applyAlignment="1" applyProtection="1">
      <alignment horizontal="justify" vertical="center"/>
      <protection hidden="1"/>
    </xf>
    <xf numFmtId="0" fontId="21" fillId="0" borderId="1" xfId="0" applyFont="1" applyBorder="1" applyAlignment="1" applyProtection="1">
      <alignment horizontal="center" vertical="center"/>
      <protection hidden="1"/>
    </xf>
    <xf numFmtId="0" fontId="21" fillId="0" borderId="1" xfId="0" applyFont="1" applyBorder="1" applyProtection="1">
      <protection hidden="1"/>
    </xf>
    <xf numFmtId="0" fontId="8" fillId="0" borderId="1" xfId="0" applyFont="1" applyBorder="1" applyAlignment="1" applyProtection="1">
      <alignment vertical="center"/>
      <protection hidden="1"/>
    </xf>
    <xf numFmtId="0" fontId="8" fillId="0" borderId="1" xfId="0" applyFont="1" applyBorder="1" applyAlignment="1" applyProtection="1">
      <alignment horizontal="center" vertical="center"/>
      <protection hidden="1"/>
    </xf>
    <xf numFmtId="0" fontId="11" fillId="0" borderId="1" xfId="0" applyFont="1" applyBorder="1" applyAlignment="1" applyProtection="1">
      <alignment vertical="center"/>
      <protection hidden="1"/>
    </xf>
    <xf numFmtId="0" fontId="8" fillId="0" borderId="1" xfId="0" applyFont="1" applyBorder="1" applyAlignment="1" applyProtection="1">
      <alignment horizontal="justify" vertical="center"/>
      <protection hidden="1"/>
    </xf>
    <xf numFmtId="0" fontId="11" fillId="0" borderId="1" xfId="0" applyFont="1" applyBorder="1" applyAlignment="1" applyProtection="1">
      <alignment horizontal="center" vertical="center"/>
      <protection hidden="1"/>
    </xf>
    <xf numFmtId="0" fontId="67" fillId="0" borderId="1" xfId="0" applyFont="1" applyBorder="1" applyProtection="1">
      <protection hidden="1"/>
    </xf>
    <xf numFmtId="0" fontId="67" fillId="0" borderId="1" xfId="0" applyFont="1" applyBorder="1" applyAlignment="1" applyProtection="1">
      <alignment horizontal="center"/>
      <protection hidden="1"/>
    </xf>
    <xf numFmtId="0" fontId="67" fillId="0" borderId="1" xfId="0" applyFont="1" applyBorder="1" applyAlignment="1" applyProtection="1">
      <alignment horizontal="justify" vertical="center"/>
      <protection hidden="1"/>
    </xf>
    <xf numFmtId="0" fontId="73" fillId="0" borderId="0" xfId="0" applyFont="1" applyProtection="1">
      <protection hidden="1"/>
    </xf>
    <xf numFmtId="164" fontId="73" fillId="0" borderId="0" xfId="0" applyNumberFormat="1" applyFont="1" applyAlignment="1" applyProtection="1">
      <alignment horizontal="justify"/>
      <protection hidden="1"/>
    </xf>
    <xf numFmtId="0" fontId="21" fillId="0" borderId="0" xfId="0" applyFont="1" applyAlignment="1" applyProtection="1">
      <alignment horizontal="center" vertical="center"/>
      <protection hidden="1"/>
    </xf>
    <xf numFmtId="0" fontId="17" fillId="0" borderId="0" xfId="0" applyFont="1" applyProtection="1">
      <protection hidden="1"/>
    </xf>
    <xf numFmtId="0" fontId="17" fillId="0" borderId="0" xfId="0" applyFont="1" applyAlignment="1" applyProtection="1">
      <alignment horizontal="justify" vertical="center"/>
      <protection hidden="1"/>
    </xf>
    <xf numFmtId="0" fontId="17" fillId="0" borderId="0" xfId="0" applyFont="1" applyAlignment="1" applyProtection="1">
      <alignment horizontal="center" vertical="center"/>
      <protection hidden="1"/>
    </xf>
    <xf numFmtId="0" fontId="22" fillId="0" borderId="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8" fillId="39" borderId="0" xfId="0" applyFont="1" applyFill="1" applyProtection="1">
      <protection hidden="1"/>
    </xf>
    <xf numFmtId="0" fontId="8" fillId="39" borderId="0" xfId="0" applyFont="1" applyFill="1" applyAlignment="1" applyProtection="1">
      <alignment horizontal="justify" vertical="center"/>
      <protection hidden="1"/>
    </xf>
    <xf numFmtId="0" fontId="22" fillId="41" borderId="48" xfId="0" applyFont="1" applyFill="1" applyBorder="1" applyAlignment="1" applyProtection="1">
      <alignment horizontal="center" vertical="center" wrapText="1"/>
      <protection hidden="1"/>
    </xf>
    <xf numFmtId="0" fontId="22" fillId="42" borderId="48" xfId="0" applyFont="1" applyFill="1" applyBorder="1" applyAlignment="1" applyProtection="1">
      <alignment horizontal="center" vertical="center" wrapText="1"/>
      <protection hidden="1"/>
    </xf>
    <xf numFmtId="0" fontId="22" fillId="41" borderId="48" xfId="0" applyFont="1" applyFill="1" applyBorder="1" applyAlignment="1" applyProtection="1">
      <alignment horizontal="center" vertical="center"/>
      <protection hidden="1"/>
    </xf>
    <xf numFmtId="0" fontId="21" fillId="0" borderId="48" xfId="0" applyFont="1" applyBorder="1" applyAlignment="1" applyProtection="1">
      <alignment horizontal="center" vertical="center" wrapText="1"/>
      <protection hidden="1"/>
    </xf>
    <xf numFmtId="0" fontId="21" fillId="0" borderId="48" xfId="0" applyFont="1" applyBorder="1" applyAlignment="1" applyProtection="1">
      <alignment horizontal="justify" vertical="center" wrapText="1"/>
      <protection hidden="1"/>
    </xf>
    <xf numFmtId="9" fontId="21" fillId="0" borderId="48" xfId="8" applyFont="1" applyBorder="1" applyAlignment="1" applyProtection="1">
      <alignment horizontal="center" vertical="center"/>
      <protection hidden="1"/>
    </xf>
    <xf numFmtId="165" fontId="21" fillId="0" borderId="48" xfId="8" applyNumberFormat="1" applyFont="1" applyFill="1" applyBorder="1" applyAlignment="1" applyProtection="1">
      <alignment horizontal="center" vertical="center" wrapText="1"/>
      <protection hidden="1"/>
    </xf>
    <xf numFmtId="165" fontId="21" fillId="0" borderId="48" xfId="8" applyNumberFormat="1" applyFont="1" applyBorder="1" applyAlignment="1" applyProtection="1">
      <alignment horizontal="center" vertical="center"/>
      <protection hidden="1"/>
    </xf>
    <xf numFmtId="10" fontId="21" fillId="0" borderId="48" xfId="8" applyNumberFormat="1" applyFont="1" applyBorder="1" applyAlignment="1" applyProtection="1">
      <alignment horizontal="center" vertical="center"/>
      <protection hidden="1"/>
    </xf>
    <xf numFmtId="169" fontId="21" fillId="0" borderId="48" xfId="0" applyNumberFormat="1" applyFont="1" applyBorder="1" applyAlignment="1" applyProtection="1">
      <alignment horizontal="center" vertical="center"/>
      <protection hidden="1"/>
    </xf>
    <xf numFmtId="165" fontId="5" fillId="0" borderId="48" xfId="0" applyNumberFormat="1" applyFont="1" applyBorder="1" applyAlignment="1" applyProtection="1">
      <alignment horizontal="justify" vertical="center" wrapText="1"/>
      <protection hidden="1"/>
    </xf>
    <xf numFmtId="10" fontId="21" fillId="0" borderId="1" xfId="8" applyNumberFormat="1" applyFont="1" applyAlignment="1" applyProtection="1">
      <alignment horizontal="center" vertical="center"/>
      <protection hidden="1"/>
    </xf>
    <xf numFmtId="10" fontId="21" fillId="0" borderId="0" xfId="0" applyNumberFormat="1" applyFont="1" applyAlignment="1" applyProtection="1">
      <alignment vertical="center"/>
      <protection hidden="1"/>
    </xf>
    <xf numFmtId="169" fontId="21" fillId="0" borderId="0" xfId="0" applyNumberFormat="1" applyFont="1" applyAlignment="1" applyProtection="1">
      <alignment horizontal="center" vertical="center"/>
      <protection hidden="1"/>
    </xf>
    <xf numFmtId="165" fontId="22" fillId="0" borderId="48" xfId="0" applyNumberFormat="1" applyFont="1" applyBorder="1" applyAlignment="1" applyProtection="1">
      <alignment horizontal="center" vertical="center" wrapText="1"/>
      <protection hidden="1"/>
    </xf>
    <xf numFmtId="0" fontId="22" fillId="0" borderId="56" xfId="0" applyFont="1" applyBorder="1" applyProtection="1">
      <protection hidden="1"/>
    </xf>
    <xf numFmtId="0" fontId="22" fillId="0" borderId="50" xfId="0" applyFont="1" applyBorder="1" applyProtection="1">
      <protection hidden="1"/>
    </xf>
    <xf numFmtId="165" fontId="22" fillId="0" borderId="1" xfId="0" applyNumberFormat="1" applyFont="1" applyBorder="1" applyAlignment="1" applyProtection="1">
      <alignment horizontal="center" vertical="center" wrapText="1"/>
      <protection hidden="1"/>
    </xf>
    <xf numFmtId="165" fontId="22" fillId="0" borderId="1" xfId="0" applyNumberFormat="1" applyFont="1" applyBorder="1" applyAlignment="1" applyProtection="1">
      <alignment horizontal="justify" vertical="center" wrapText="1"/>
      <protection hidden="1"/>
    </xf>
    <xf numFmtId="0" fontId="22" fillId="39" borderId="0" xfId="0" applyFont="1" applyFill="1" applyProtection="1">
      <protection hidden="1"/>
    </xf>
    <xf numFmtId="0" fontId="22" fillId="39" borderId="0" xfId="0" applyFont="1" applyFill="1" applyAlignment="1" applyProtection="1">
      <alignment horizontal="justify" vertical="center"/>
      <protection hidden="1"/>
    </xf>
    <xf numFmtId="9" fontId="37" fillId="0" borderId="48" xfId="0" applyNumberFormat="1" applyFont="1" applyBorder="1" applyAlignment="1" applyProtection="1">
      <alignment horizontal="center" vertical="center" wrapText="1"/>
      <protection hidden="1"/>
    </xf>
    <xf numFmtId="165" fontId="21" fillId="0" borderId="48" xfId="0" applyNumberFormat="1" applyFont="1" applyBorder="1" applyAlignment="1" applyProtection="1">
      <alignment horizontal="center" vertical="center" wrapText="1"/>
      <protection hidden="1"/>
    </xf>
    <xf numFmtId="9" fontId="21" fillId="0" borderId="1" xfId="8" applyFont="1" applyAlignment="1" applyProtection="1">
      <alignment horizontal="center" vertical="center"/>
      <protection hidden="1"/>
    </xf>
    <xf numFmtId="0" fontId="8" fillId="0" borderId="0" xfId="0" applyFont="1" applyProtection="1">
      <protection hidden="1"/>
    </xf>
    <xf numFmtId="0" fontId="8" fillId="0" borderId="0" xfId="0" applyFont="1" applyAlignment="1" applyProtection="1">
      <alignment horizontal="justify" vertical="center"/>
      <protection hidden="1"/>
    </xf>
    <xf numFmtId="165" fontId="21" fillId="0" borderId="48" xfId="8" applyNumberFormat="1" applyFont="1" applyFill="1" applyBorder="1" applyAlignment="1" applyProtection="1">
      <alignment horizontal="center" vertical="center"/>
      <protection hidden="1"/>
    </xf>
    <xf numFmtId="165" fontId="21" fillId="3" borderId="48" xfId="0" applyNumberFormat="1" applyFont="1" applyFill="1" applyBorder="1" applyAlignment="1" applyProtection="1">
      <alignment horizontal="center" vertical="center" wrapText="1"/>
      <protection hidden="1"/>
    </xf>
    <xf numFmtId="9" fontId="21" fillId="0" borderId="48" xfId="0" applyNumberFormat="1" applyFont="1" applyBorder="1" applyAlignment="1" applyProtection="1">
      <alignment horizontal="center" vertical="center" wrapText="1"/>
      <protection hidden="1"/>
    </xf>
    <xf numFmtId="165" fontId="21" fillId="0" borderId="0" xfId="0" applyNumberFormat="1" applyFont="1" applyProtection="1">
      <protection hidden="1"/>
    </xf>
    <xf numFmtId="165" fontId="37" fillId="3" borderId="48" xfId="0" applyNumberFormat="1" applyFont="1" applyFill="1" applyBorder="1" applyAlignment="1" applyProtection="1">
      <alignment horizontal="center" vertical="center" wrapText="1"/>
      <protection hidden="1"/>
    </xf>
    <xf numFmtId="9" fontId="22" fillId="0" borderId="1" xfId="0" applyNumberFormat="1" applyFont="1" applyBorder="1" applyAlignment="1" applyProtection="1">
      <alignment horizontal="center" vertical="center" wrapText="1"/>
      <protection hidden="1"/>
    </xf>
    <xf numFmtId="9" fontId="21" fillId="0" borderId="50" xfId="0" applyNumberFormat="1" applyFont="1" applyBorder="1" applyAlignment="1" applyProtection="1">
      <alignment horizontal="center" vertical="center" wrapText="1"/>
      <protection hidden="1"/>
    </xf>
    <xf numFmtId="165" fontId="37" fillId="0" borderId="48" xfId="0" applyNumberFormat="1" applyFont="1" applyBorder="1" applyAlignment="1" applyProtection="1">
      <alignment horizontal="center" vertical="center" wrapText="1"/>
      <protection hidden="1"/>
    </xf>
    <xf numFmtId="169" fontId="21" fillId="0" borderId="48" xfId="28" applyNumberFormat="1" applyFont="1" applyFill="1" applyBorder="1" applyAlignment="1" applyProtection="1">
      <alignment horizontal="center" vertical="center"/>
      <protection hidden="1"/>
    </xf>
    <xf numFmtId="169" fontId="89" fillId="0" borderId="0" xfId="0" applyNumberFormat="1" applyFont="1" applyAlignment="1" applyProtection="1">
      <alignment horizontal="center" vertical="center"/>
      <protection hidden="1"/>
    </xf>
    <xf numFmtId="169" fontId="90" fillId="0" borderId="0" xfId="0" applyNumberFormat="1" applyFont="1" applyAlignment="1" applyProtection="1">
      <alignment horizontal="center" vertical="center"/>
      <protection hidden="1"/>
    </xf>
    <xf numFmtId="169" fontId="21" fillId="0" borderId="0" xfId="0" applyNumberFormat="1" applyFont="1" applyProtection="1">
      <protection hidden="1"/>
    </xf>
    <xf numFmtId="165" fontId="37" fillId="0" borderId="48" xfId="8" applyNumberFormat="1" applyFont="1" applyFill="1" applyBorder="1" applyAlignment="1" applyProtection="1">
      <alignment horizontal="center" vertical="center" wrapText="1"/>
      <protection hidden="1"/>
    </xf>
    <xf numFmtId="165" fontId="37" fillId="0" borderId="48" xfId="0" applyNumberFormat="1" applyFont="1" applyBorder="1" applyAlignment="1" applyProtection="1">
      <alignment horizontal="justify" vertical="center" wrapText="1"/>
      <protection hidden="1"/>
    </xf>
    <xf numFmtId="9" fontId="37" fillId="0" borderId="48" xfId="8" applyFont="1" applyFill="1" applyBorder="1" applyAlignment="1" applyProtection="1">
      <alignment horizontal="center" vertical="center" wrapText="1"/>
      <protection hidden="1"/>
    </xf>
    <xf numFmtId="9" fontId="21" fillId="0" borderId="48" xfId="8" applyFont="1" applyFill="1" applyBorder="1" applyAlignment="1" applyProtection="1">
      <alignment horizontal="center" vertical="center" wrapText="1"/>
      <protection hidden="1"/>
    </xf>
    <xf numFmtId="0" fontId="22" fillId="0" borderId="48" xfId="0" applyFont="1" applyBorder="1" applyProtection="1">
      <protection hidden="1"/>
    </xf>
    <xf numFmtId="0" fontId="22" fillId="0" borderId="48" xfId="0" applyFont="1" applyBorder="1" applyAlignment="1" applyProtection="1">
      <alignment horizontal="center"/>
      <protection hidden="1"/>
    </xf>
    <xf numFmtId="9" fontId="21" fillId="0" borderId="48" xfId="8" applyFont="1" applyFill="1" applyBorder="1" applyAlignment="1" applyProtection="1">
      <alignment horizontal="center" vertical="center"/>
      <protection hidden="1"/>
    </xf>
    <xf numFmtId="166" fontId="21" fillId="0" borderId="0" xfId="0" applyNumberFormat="1" applyFont="1" applyAlignment="1" applyProtection="1">
      <alignment horizontal="center" vertical="center"/>
      <protection hidden="1"/>
    </xf>
    <xf numFmtId="165" fontId="89" fillId="0" borderId="1" xfId="8" applyNumberFormat="1" applyFont="1" applyFill="1" applyAlignment="1" applyProtection="1">
      <alignment horizontal="center" vertical="center"/>
      <protection hidden="1"/>
    </xf>
    <xf numFmtId="4" fontId="21" fillId="0" borderId="48" xfId="0" applyNumberFormat="1" applyFont="1" applyBorder="1" applyAlignment="1" applyProtection="1">
      <alignment horizontal="center" vertical="center"/>
      <protection hidden="1"/>
    </xf>
    <xf numFmtId="4" fontId="21" fillId="0" borderId="48" xfId="28" applyNumberFormat="1" applyFont="1" applyFill="1" applyBorder="1" applyAlignment="1" applyProtection="1">
      <alignment horizontal="center" vertical="center"/>
      <protection hidden="1"/>
    </xf>
    <xf numFmtId="4" fontId="21" fillId="0" borderId="0" xfId="0" applyNumberFormat="1" applyFont="1" applyAlignment="1" applyProtection="1">
      <alignment horizontal="center" vertical="center"/>
      <protection hidden="1"/>
    </xf>
    <xf numFmtId="166" fontId="89" fillId="0" borderId="0" xfId="0" applyNumberFormat="1" applyFont="1" applyAlignment="1" applyProtection="1">
      <alignment horizontal="center" vertical="center"/>
      <protection hidden="1"/>
    </xf>
    <xf numFmtId="165" fontId="37" fillId="0" borderId="1" xfId="0" applyNumberFormat="1" applyFont="1" applyBorder="1" applyAlignment="1" applyProtection="1">
      <alignment horizontal="justify" vertical="center" wrapText="1"/>
      <protection hidden="1"/>
    </xf>
    <xf numFmtId="0" fontId="17" fillId="0" borderId="1" xfId="0" applyFont="1" applyBorder="1" applyProtection="1">
      <protection hidden="1"/>
    </xf>
    <xf numFmtId="165" fontId="21" fillId="0" borderId="1" xfId="8" applyNumberFormat="1" applyFont="1" applyFill="1" applyProtection="1">
      <protection hidden="1"/>
    </xf>
    <xf numFmtId="165" fontId="21" fillId="0" borderId="1" xfId="8" applyNumberFormat="1" applyFont="1" applyProtection="1">
      <protection hidden="1"/>
    </xf>
    <xf numFmtId="9" fontId="21" fillId="0" borderId="1" xfId="8" applyFont="1" applyFill="1" applyProtection="1">
      <protection hidden="1"/>
    </xf>
    <xf numFmtId="10" fontId="21" fillId="0" borderId="1" xfId="8" applyNumberFormat="1" applyFont="1" applyProtection="1">
      <protection hidden="1"/>
    </xf>
    <xf numFmtId="10" fontId="22" fillId="0" borderId="48" xfId="0" applyNumberFormat="1" applyFont="1" applyBorder="1" applyAlignment="1" applyProtection="1">
      <alignment horizontal="center" vertical="center" wrapText="1"/>
      <protection hidden="1"/>
    </xf>
    <xf numFmtId="9" fontId="21" fillId="0" borderId="48" xfId="0" applyNumberFormat="1" applyFont="1" applyBorder="1" applyAlignment="1" applyProtection="1">
      <alignment horizontal="justify" vertical="center" wrapText="1"/>
      <protection hidden="1"/>
    </xf>
    <xf numFmtId="43" fontId="21" fillId="0" borderId="1" xfId="26" applyFont="1" applyProtection="1">
      <protection hidden="1"/>
    </xf>
    <xf numFmtId="0" fontId="22" fillId="0" borderId="1" xfId="0" applyFont="1" applyBorder="1" applyAlignment="1" applyProtection="1">
      <alignment horizontal="center"/>
      <protection hidden="1"/>
    </xf>
    <xf numFmtId="0" fontId="22" fillId="0" borderId="1" xfId="0" applyFont="1" applyBorder="1" applyAlignment="1" applyProtection="1">
      <alignment horizontal="justify" vertical="center"/>
      <protection hidden="1"/>
    </xf>
    <xf numFmtId="3" fontId="21" fillId="0" borderId="48" xfId="28" applyNumberFormat="1" applyFont="1" applyFill="1" applyBorder="1" applyAlignment="1" applyProtection="1">
      <alignment horizontal="center" vertical="center"/>
      <protection hidden="1"/>
    </xf>
    <xf numFmtId="9" fontId="21" fillId="0" borderId="48" xfId="6" applyFont="1" applyBorder="1" applyAlignment="1" applyProtection="1">
      <alignment horizontal="center" vertical="center"/>
      <protection hidden="1"/>
    </xf>
    <xf numFmtId="169" fontId="21" fillId="0" borderId="48" xfId="0" applyNumberFormat="1" applyFont="1" applyFill="1" applyBorder="1" applyAlignment="1" applyProtection="1">
      <alignment horizontal="center" vertical="center"/>
      <protection hidden="1"/>
    </xf>
    <xf numFmtId="3" fontId="21" fillId="0" borderId="48" xfId="0" applyNumberFormat="1" applyFont="1" applyBorder="1" applyAlignment="1" applyProtection="1">
      <alignment horizontal="left" vertical="center" wrapText="1"/>
      <protection hidden="1"/>
    </xf>
    <xf numFmtId="0" fontId="21" fillId="0" borderId="70" xfId="0" applyFont="1" applyBorder="1" applyProtection="1">
      <protection hidden="1"/>
    </xf>
    <xf numFmtId="166" fontId="21" fillId="0" borderId="48" xfId="0" applyNumberFormat="1" applyFont="1" applyBorder="1" applyAlignment="1" applyProtection="1">
      <alignment horizontal="center" vertical="center"/>
      <protection hidden="1"/>
    </xf>
    <xf numFmtId="170" fontId="21" fillId="0" borderId="48" xfId="0" applyNumberFormat="1" applyFont="1" applyBorder="1" applyAlignment="1" applyProtection="1">
      <alignment horizontal="center" vertical="center"/>
      <protection hidden="1"/>
    </xf>
    <xf numFmtId="9" fontId="21" fillId="0" borderId="1" xfId="0" applyNumberFormat="1" applyFont="1" applyBorder="1" applyAlignment="1" applyProtection="1">
      <alignment horizontal="center" vertical="center" wrapText="1"/>
      <protection hidden="1"/>
    </xf>
    <xf numFmtId="9" fontId="21" fillId="0" borderId="48" xfId="0" applyNumberFormat="1" applyFont="1" applyBorder="1" applyAlignment="1" applyProtection="1">
      <alignment horizontal="left" vertical="center" wrapText="1"/>
      <protection hidden="1"/>
    </xf>
    <xf numFmtId="169" fontId="21" fillId="0" borderId="70" xfId="28" applyNumberFormat="1" applyFont="1" applyFill="1" applyBorder="1" applyAlignment="1" applyProtection="1">
      <alignment horizontal="center" vertical="center"/>
      <protection hidden="1"/>
    </xf>
    <xf numFmtId="9" fontId="21" fillId="0" borderId="48" xfId="6" applyFont="1" applyFill="1" applyBorder="1" applyAlignment="1" applyProtection="1">
      <alignment horizontal="center" vertical="center"/>
      <protection hidden="1"/>
    </xf>
    <xf numFmtId="165" fontId="21" fillId="0" borderId="48" xfId="6" applyNumberFormat="1" applyFont="1" applyBorder="1" applyAlignment="1" applyProtection="1">
      <alignment horizontal="center" vertical="center"/>
      <protection hidden="1"/>
    </xf>
    <xf numFmtId="9" fontId="21" fillId="0" borderId="48" xfId="6" applyFont="1" applyFill="1" applyBorder="1" applyAlignment="1" applyProtection="1">
      <alignment horizontal="center" vertical="center" wrapText="1"/>
      <protection hidden="1"/>
    </xf>
    <xf numFmtId="10" fontId="21" fillId="0" borderId="48" xfId="6" applyNumberFormat="1" applyFont="1" applyBorder="1" applyAlignment="1" applyProtection="1">
      <alignment horizontal="center" vertical="center"/>
      <protection hidden="1"/>
    </xf>
    <xf numFmtId="0" fontId="88" fillId="0" borderId="0" xfId="0" applyFont="1" applyAlignment="1" applyProtection="1">
      <alignment vertical="center" wrapText="1"/>
      <protection hidden="1"/>
    </xf>
    <xf numFmtId="0" fontId="75" fillId="0" borderId="0" xfId="0" applyFont="1" applyAlignment="1" applyProtection="1">
      <alignment horizontal="right"/>
      <protection hidden="1"/>
    </xf>
    <xf numFmtId="164" fontId="21" fillId="0" borderId="0" xfId="0" applyNumberFormat="1" applyFont="1" applyProtection="1">
      <protection hidden="1"/>
    </xf>
    <xf numFmtId="0" fontId="75" fillId="0" borderId="0" xfId="0" applyFont="1" applyAlignment="1" applyProtection="1">
      <alignment horizontal="justify" vertical="center"/>
      <protection hidden="1"/>
    </xf>
    <xf numFmtId="0" fontId="26" fillId="45" borderId="75" xfId="0" applyFont="1" applyFill="1" applyBorder="1" applyAlignment="1" applyProtection="1">
      <alignment horizontal="center" vertical="center" wrapText="1"/>
      <protection hidden="1"/>
    </xf>
    <xf numFmtId="0" fontId="26" fillId="45" borderId="86" xfId="0" applyFont="1" applyFill="1" applyBorder="1" applyAlignment="1" applyProtection="1">
      <alignment horizontal="center" vertical="center"/>
      <protection hidden="1"/>
    </xf>
    <xf numFmtId="0" fontId="22" fillId="0" borderId="1" xfId="0" applyFont="1" applyBorder="1" applyAlignment="1" applyProtection="1">
      <alignment horizontal="center" vertical="center"/>
      <protection hidden="1"/>
    </xf>
    <xf numFmtId="165" fontId="21" fillId="0" borderId="1" xfId="0" applyNumberFormat="1" applyFont="1" applyBorder="1" applyAlignment="1" applyProtection="1">
      <alignment horizontal="center" vertical="center" wrapText="1"/>
      <protection hidden="1"/>
    </xf>
    <xf numFmtId="0" fontId="21" fillId="0" borderId="87" xfId="0" applyFont="1" applyBorder="1" applyProtection="1">
      <protection hidden="1"/>
    </xf>
    <xf numFmtId="0" fontId="21" fillId="0" borderId="45" xfId="0" applyFont="1" applyBorder="1" applyAlignment="1" applyProtection="1">
      <alignment horizontal="center" vertical="center"/>
      <protection hidden="1"/>
    </xf>
    <xf numFmtId="0" fontId="21" fillId="0" borderId="88" xfId="0" applyFont="1" applyBorder="1" applyProtection="1">
      <protection hidden="1"/>
    </xf>
    <xf numFmtId="0" fontId="21" fillId="0" borderId="89" xfId="0" applyFont="1" applyBorder="1" applyProtection="1">
      <protection hidden="1"/>
    </xf>
    <xf numFmtId="0" fontId="11" fillId="11" borderId="42" xfId="0" applyFont="1" applyFill="1" applyBorder="1" applyAlignment="1" applyProtection="1">
      <alignment horizontal="center" vertical="center"/>
      <protection hidden="1"/>
    </xf>
    <xf numFmtId="0" fontId="8" fillId="11" borderId="90" xfId="0" applyFont="1" applyFill="1" applyBorder="1" applyAlignment="1" applyProtection="1">
      <alignment horizontal="center" vertical="center"/>
      <protection hidden="1"/>
    </xf>
    <xf numFmtId="165" fontId="8" fillId="11" borderId="90" xfId="0" applyNumberFormat="1" applyFont="1" applyFill="1" applyBorder="1" applyAlignment="1" applyProtection="1">
      <alignment horizontal="center" vertical="center" wrapText="1"/>
      <protection hidden="1"/>
    </xf>
    <xf numFmtId="0" fontId="21" fillId="0" borderId="48" xfId="0" applyFont="1" applyBorder="1" applyProtection="1">
      <protection hidden="1"/>
    </xf>
    <xf numFmtId="0" fontId="11" fillId="11" borderId="42" xfId="0" applyFont="1" applyFill="1" applyBorder="1" applyAlignment="1" applyProtection="1">
      <alignment horizontal="center" vertical="center" wrapText="1"/>
      <protection hidden="1"/>
    </xf>
    <xf numFmtId="0" fontId="97" fillId="0" borderId="1" xfId="0" applyFont="1" applyBorder="1" applyAlignment="1" applyProtection="1">
      <alignment horizontal="center" vertical="center" wrapText="1"/>
      <protection hidden="1"/>
    </xf>
    <xf numFmtId="0" fontId="1" fillId="0" borderId="1" xfId="27" applyFont="1" applyProtection="1">
      <protection hidden="1"/>
    </xf>
    <xf numFmtId="0" fontId="0" fillId="0" borderId="0" xfId="0" applyProtection="1">
      <protection hidden="1"/>
    </xf>
    <xf numFmtId="0" fontId="5" fillId="0" borderId="1" xfId="9" applyProtection="1">
      <protection hidden="1"/>
    </xf>
    <xf numFmtId="0" fontId="5" fillId="0" borderId="1" xfId="9" applyFill="1" applyProtection="1">
      <protection hidden="1"/>
    </xf>
    <xf numFmtId="0" fontId="0" fillId="0" borderId="0" xfId="0" applyAlignment="1" applyProtection="1">
      <alignment horizontal="center" vertical="center"/>
      <protection hidden="1"/>
    </xf>
    <xf numFmtId="0" fontId="71" fillId="0" borderId="0" xfId="0" applyFont="1" applyAlignment="1" applyProtection="1">
      <alignment horizontal="justify" vertical="center"/>
      <protection hidden="1"/>
    </xf>
    <xf numFmtId="0" fontId="32" fillId="0" borderId="64" xfId="0" applyFont="1" applyBorder="1" applyAlignment="1" applyProtection="1">
      <alignment vertical="center"/>
      <protection hidden="1"/>
    </xf>
    <xf numFmtId="0" fontId="32" fillId="0" borderId="64" xfId="0" applyFont="1" applyBorder="1" applyAlignment="1" applyProtection="1">
      <alignment vertical="center" wrapText="1"/>
      <protection hidden="1"/>
    </xf>
    <xf numFmtId="0" fontId="32" fillId="0" borderId="45" xfId="0" applyFont="1" applyBorder="1" applyAlignment="1" applyProtection="1">
      <alignment horizontal="center" vertical="center"/>
      <protection hidden="1"/>
    </xf>
    <xf numFmtId="0" fontId="32" fillId="0" borderId="45" xfId="0" applyFont="1" applyBorder="1" applyAlignment="1" applyProtection="1">
      <alignment vertical="center" wrapText="1"/>
      <protection hidden="1"/>
    </xf>
    <xf numFmtId="0" fontId="32" fillId="0" borderId="45" xfId="0" applyFont="1" applyBorder="1" applyAlignment="1" applyProtection="1">
      <alignment horizontal="center" vertical="center" wrapText="1"/>
      <protection hidden="1"/>
    </xf>
    <xf numFmtId="0" fontId="5" fillId="0" borderId="48" xfId="0" applyFont="1" applyBorder="1" applyAlignment="1" applyProtection="1">
      <alignment horizontal="center" vertical="center" wrapText="1"/>
      <protection hidden="1"/>
    </xf>
    <xf numFmtId="0" fontId="5" fillId="0" borderId="48" xfId="0" applyFont="1"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5" fillId="7" borderId="48" xfId="0" applyFont="1" applyFill="1" applyBorder="1" applyAlignment="1" applyProtection="1">
      <alignment horizontal="justify" vertical="center"/>
      <protection hidden="1"/>
    </xf>
    <xf numFmtId="9" fontId="0" fillId="0" borderId="48" xfId="0" applyNumberFormat="1" applyBorder="1" applyAlignment="1" applyProtection="1">
      <alignment horizontal="justify" vertical="center"/>
      <protection hidden="1"/>
    </xf>
    <xf numFmtId="9" fontId="37" fillId="0" borderId="48" xfId="0" applyNumberFormat="1" applyFont="1" applyBorder="1" applyAlignment="1" applyProtection="1">
      <alignment horizontal="center" vertical="center"/>
      <protection hidden="1"/>
    </xf>
    <xf numFmtId="1" fontId="5" fillId="0" borderId="48" xfId="0" applyNumberFormat="1" applyFont="1" applyBorder="1" applyAlignment="1" applyProtection="1">
      <alignment horizontal="center" vertical="center"/>
      <protection hidden="1"/>
    </xf>
    <xf numFmtId="1" fontId="37" fillId="0" borderId="48" xfId="0" applyNumberFormat="1" applyFont="1" applyBorder="1" applyAlignment="1" applyProtection="1">
      <alignment horizontal="center" vertical="center"/>
      <protection hidden="1"/>
    </xf>
    <xf numFmtId="9" fontId="0" fillId="0" borderId="48" xfId="0" applyNumberFormat="1" applyBorder="1" applyAlignment="1" applyProtection="1">
      <alignment horizontal="center" vertical="center"/>
      <protection hidden="1"/>
    </xf>
    <xf numFmtId="0" fontId="71" fillId="0" borderId="48" xfId="0" applyFont="1" applyBorder="1" applyAlignment="1" applyProtection="1">
      <alignment horizontal="justify" vertical="center" wrapText="1"/>
      <protection hidden="1"/>
    </xf>
    <xf numFmtId="0" fontId="5" fillId="36" borderId="48" xfId="0" applyFont="1" applyFill="1" applyBorder="1" applyAlignment="1" applyProtection="1">
      <alignment horizontal="justify" vertical="center"/>
      <protection hidden="1"/>
    </xf>
    <xf numFmtId="3" fontId="5" fillId="0" borderId="48" xfId="0" applyNumberFormat="1" applyFont="1" applyBorder="1" applyAlignment="1" applyProtection="1">
      <alignment horizontal="center" vertical="center" wrapText="1"/>
      <protection hidden="1"/>
    </xf>
    <xf numFmtId="166" fontId="5" fillId="0" borderId="48" xfId="0" applyNumberFormat="1" applyFont="1" applyBorder="1" applyAlignment="1" applyProtection="1">
      <alignment horizontal="center" vertical="center" wrapText="1"/>
      <protection hidden="1"/>
    </xf>
    <xf numFmtId="9" fontId="5" fillId="0" borderId="48" xfId="0" applyNumberFormat="1" applyFont="1" applyBorder="1" applyAlignment="1" applyProtection="1">
      <alignment horizontal="justify" vertical="center"/>
      <protection hidden="1"/>
    </xf>
    <xf numFmtId="0" fontId="71" fillId="0" borderId="48" xfId="0" applyFont="1" applyBorder="1" applyAlignment="1" applyProtection="1">
      <alignment horizontal="justify" vertical="center"/>
      <protection hidden="1"/>
    </xf>
    <xf numFmtId="0" fontId="0" fillId="0" borderId="48" xfId="0" applyBorder="1" applyAlignment="1" applyProtection="1">
      <alignment horizontal="justify" vertical="center"/>
      <protection hidden="1"/>
    </xf>
    <xf numFmtId="9" fontId="0" fillId="0" borderId="48" xfId="6" applyFont="1" applyBorder="1" applyAlignment="1" applyProtection="1">
      <alignment horizontal="center" vertical="center"/>
      <protection hidden="1"/>
    </xf>
    <xf numFmtId="3" fontId="0" fillId="0" borderId="48" xfId="0" applyNumberFormat="1" applyBorder="1" applyAlignment="1" applyProtection="1">
      <alignment horizontal="center" vertical="center"/>
      <protection hidden="1"/>
    </xf>
    <xf numFmtId="0" fontId="0" fillId="37" borderId="48" xfId="0" applyFill="1" applyBorder="1" applyAlignment="1" applyProtection="1">
      <alignment horizontal="justify" vertical="center"/>
      <protection hidden="1"/>
    </xf>
    <xf numFmtId="0" fontId="5" fillId="0" borderId="48" xfId="0" applyFont="1" applyBorder="1" applyAlignment="1" applyProtection="1">
      <alignment horizontal="justify" vertical="center"/>
      <protection hidden="1"/>
    </xf>
    <xf numFmtId="1" fontId="0" fillId="0" borderId="48" xfId="0" applyNumberFormat="1" applyBorder="1" applyAlignment="1" applyProtection="1">
      <alignment horizontal="center" vertical="center"/>
      <protection hidden="1"/>
    </xf>
    <xf numFmtId="0" fontId="0" fillId="36" borderId="48" xfId="0" applyFill="1" applyBorder="1" applyAlignment="1" applyProtection="1">
      <alignment horizontal="justify" vertical="center"/>
      <protection hidden="1"/>
    </xf>
    <xf numFmtId="0" fontId="0" fillId="7" borderId="48" xfId="0" applyFill="1" applyBorder="1" applyAlignment="1" applyProtection="1">
      <alignment horizontal="justify" vertical="center"/>
      <protection hidden="1"/>
    </xf>
    <xf numFmtId="0" fontId="0" fillId="3" borderId="48" xfId="0" applyFill="1" applyBorder="1" applyAlignment="1" applyProtection="1">
      <alignment horizontal="justify" vertical="center"/>
      <protection hidden="1"/>
    </xf>
    <xf numFmtId="0" fontId="0" fillId="0" borderId="48" xfId="0" applyBorder="1" applyAlignment="1" applyProtection="1">
      <alignment horizontal="justify" vertical="center" wrapText="1"/>
      <protection hidden="1"/>
    </xf>
    <xf numFmtId="0" fontId="22" fillId="36" borderId="48" xfId="0" applyFont="1" applyFill="1" applyBorder="1" applyAlignment="1" applyProtection="1">
      <alignment horizontal="center" vertical="center" wrapText="1"/>
      <protection hidden="1"/>
    </xf>
    <xf numFmtId="0" fontId="0" fillId="0" borderId="48" xfId="0" applyBorder="1" applyAlignment="1" applyProtection="1">
      <alignment horizontal="center" vertical="center" wrapText="1"/>
      <protection hidden="1"/>
    </xf>
    <xf numFmtId="0" fontId="32" fillId="0" borderId="48" xfId="0" applyFont="1" applyBorder="1" applyAlignment="1" applyProtection="1">
      <alignment horizontal="justify" vertical="center"/>
      <protection hidden="1"/>
    </xf>
    <xf numFmtId="0" fontId="8" fillId="0" borderId="48"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0" fillId="0" borderId="1" xfId="0" applyBorder="1" applyProtection="1">
      <protection hidden="1"/>
    </xf>
    <xf numFmtId="0" fontId="0" fillId="0" borderId="0" xfId="0" applyAlignment="1" applyProtection="1">
      <alignment horizontal="justify" vertical="center"/>
      <protection hidden="1"/>
    </xf>
    <xf numFmtId="0" fontId="0" fillId="0" borderId="0" xfId="0" applyAlignment="1" applyProtection="1">
      <alignment horizontal="justify"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justify" vertical="center" wrapText="1"/>
      <protection hidden="1"/>
    </xf>
    <xf numFmtId="0" fontId="0" fillId="0" borderId="1" xfId="0" applyBorder="1" applyAlignment="1" applyProtection="1">
      <alignment horizontal="center" vertical="center"/>
      <protection hidden="1"/>
    </xf>
    <xf numFmtId="0" fontId="74" fillId="0" borderId="0" xfId="0" applyFont="1" applyProtection="1">
      <protection hidden="1"/>
    </xf>
    <xf numFmtId="0" fontId="22" fillId="9" borderId="70" xfId="0" applyFont="1" applyFill="1" applyBorder="1" applyAlignment="1" applyProtection="1">
      <alignment horizontal="center" vertical="center"/>
      <protection hidden="1"/>
    </xf>
    <xf numFmtId="0" fontId="22" fillId="9" borderId="70" xfId="0" applyFont="1" applyFill="1" applyBorder="1" applyAlignment="1" applyProtection="1">
      <alignment horizontal="center" vertical="center" wrapText="1"/>
      <protection hidden="1"/>
    </xf>
    <xf numFmtId="165" fontId="21" fillId="0" borderId="70" xfId="0" applyNumberFormat="1" applyFont="1" applyBorder="1" applyAlignment="1" applyProtection="1">
      <alignment horizontal="center" vertical="center" wrapText="1"/>
      <protection hidden="1"/>
    </xf>
    <xf numFmtId="0" fontId="21" fillId="0" borderId="0" xfId="0" applyFont="1" applyFill="1" applyProtection="1">
      <protection hidden="1"/>
    </xf>
    <xf numFmtId="0" fontId="87" fillId="0" borderId="0" xfId="0" applyFont="1" applyFill="1" applyProtection="1">
      <protection hidden="1"/>
    </xf>
    <xf numFmtId="0" fontId="21" fillId="0" borderId="71" xfId="0" applyFont="1" applyBorder="1" applyProtection="1">
      <protection hidden="1"/>
    </xf>
    <xf numFmtId="0" fontId="22" fillId="0" borderId="42" xfId="0" applyFont="1" applyBorder="1" applyProtection="1">
      <protection hidden="1"/>
    </xf>
    <xf numFmtId="9" fontId="22" fillId="0" borderId="74" xfId="0" applyNumberFormat="1" applyFont="1" applyBorder="1" applyAlignment="1" applyProtection="1">
      <alignment horizontal="center" vertical="center" wrapText="1"/>
      <protection hidden="1"/>
    </xf>
    <xf numFmtId="0" fontId="92" fillId="45" borderId="76" xfId="0" applyFont="1" applyFill="1" applyBorder="1" applyAlignment="1" applyProtection="1">
      <alignment horizontal="center" vertical="center" wrapText="1" readingOrder="1"/>
      <protection hidden="1"/>
    </xf>
    <xf numFmtId="0" fontId="92" fillId="45" borderId="77" xfId="0" applyFont="1" applyFill="1" applyBorder="1" applyAlignment="1" applyProtection="1">
      <alignment horizontal="center" vertical="center" wrapText="1" readingOrder="1"/>
      <protection hidden="1"/>
    </xf>
    <xf numFmtId="0" fontId="92" fillId="45" borderId="78" xfId="0" applyFont="1" applyFill="1" applyBorder="1" applyAlignment="1" applyProtection="1">
      <alignment horizontal="center" vertical="center" wrapText="1" readingOrder="1"/>
      <protection hidden="1"/>
    </xf>
    <xf numFmtId="0" fontId="93" fillId="0" borderId="79" xfId="0" applyFont="1" applyBorder="1" applyAlignment="1" applyProtection="1">
      <alignment horizontal="justify" vertical="center" wrapText="1" readingOrder="1"/>
      <protection hidden="1"/>
    </xf>
    <xf numFmtId="1" fontId="93" fillId="0" borderId="79" xfId="0" applyNumberFormat="1" applyFont="1" applyBorder="1" applyAlignment="1" applyProtection="1">
      <alignment horizontal="center" vertical="center" wrapText="1" readingOrder="1"/>
      <protection hidden="1"/>
    </xf>
    <xf numFmtId="165" fontId="93" fillId="0" borderId="80" xfId="0" applyNumberFormat="1" applyFont="1" applyBorder="1" applyAlignment="1" applyProtection="1">
      <alignment horizontal="center" vertical="center" wrapText="1" readingOrder="1"/>
      <protection hidden="1"/>
    </xf>
    <xf numFmtId="165" fontId="93" fillId="0" borderId="48" xfId="0" applyNumberFormat="1" applyFont="1" applyBorder="1" applyAlignment="1" applyProtection="1">
      <alignment horizontal="center" vertical="center" wrapText="1" readingOrder="1"/>
      <protection hidden="1"/>
    </xf>
    <xf numFmtId="0" fontId="93" fillId="0" borderId="81" xfId="0" applyFont="1" applyBorder="1" applyAlignment="1" applyProtection="1">
      <alignment horizontal="justify" vertical="center" wrapText="1" readingOrder="1"/>
      <protection hidden="1"/>
    </xf>
    <xf numFmtId="1" fontId="93" fillId="0" borderId="81" xfId="0" applyNumberFormat="1" applyFont="1" applyBorder="1" applyAlignment="1" applyProtection="1">
      <alignment horizontal="center" vertical="center" wrapText="1" readingOrder="1"/>
      <protection hidden="1"/>
    </xf>
    <xf numFmtId="165" fontId="93" fillId="0" borderId="82" xfId="0" applyNumberFormat="1" applyFont="1" applyBorder="1" applyAlignment="1" applyProtection="1">
      <alignment horizontal="center" vertical="center" wrapText="1" readingOrder="1"/>
      <protection hidden="1"/>
    </xf>
    <xf numFmtId="9" fontId="94" fillId="0" borderId="82" xfId="0" applyNumberFormat="1" applyFont="1" applyBorder="1" applyAlignment="1" applyProtection="1">
      <alignment horizontal="center" vertical="center" wrapText="1" readingOrder="1"/>
      <protection hidden="1"/>
    </xf>
    <xf numFmtId="9" fontId="94" fillId="0" borderId="48" xfId="0" applyNumberFormat="1" applyFont="1" applyBorder="1" applyAlignment="1" applyProtection="1">
      <alignment horizontal="center" vertical="center" wrapText="1" readingOrder="1"/>
      <protection hidden="1"/>
    </xf>
    <xf numFmtId="165" fontId="94" fillId="0" borderId="48" xfId="0" applyNumberFormat="1" applyFont="1" applyBorder="1" applyAlignment="1" applyProtection="1">
      <alignment horizontal="center" vertical="center" wrapText="1" readingOrder="1"/>
      <protection hidden="1"/>
    </xf>
    <xf numFmtId="0" fontId="95" fillId="46" borderId="81" xfId="0" applyFont="1" applyFill="1" applyBorder="1" applyAlignment="1" applyProtection="1">
      <alignment horizontal="right" vertical="center" wrapText="1" readingOrder="1"/>
      <protection hidden="1"/>
    </xf>
    <xf numFmtId="1" fontId="96" fillId="46" borderId="81" xfId="0" applyNumberFormat="1" applyFont="1" applyFill="1" applyBorder="1" applyAlignment="1" applyProtection="1">
      <alignment horizontal="center" vertical="center" wrapText="1" readingOrder="1"/>
      <protection hidden="1"/>
    </xf>
    <xf numFmtId="9" fontId="96" fillId="46" borderId="81" xfId="0" applyNumberFormat="1" applyFont="1" applyFill="1" applyBorder="1" applyAlignment="1" applyProtection="1">
      <alignment horizontal="center" vertical="center" wrapText="1" readingOrder="1"/>
      <protection hidden="1"/>
    </xf>
    <xf numFmtId="9" fontId="96" fillId="46" borderId="79" xfId="0" applyNumberFormat="1" applyFont="1" applyFill="1" applyBorder="1" applyAlignment="1" applyProtection="1">
      <alignment horizontal="center" vertical="center" wrapText="1" readingOrder="1"/>
      <protection hidden="1"/>
    </xf>
    <xf numFmtId="0" fontId="95" fillId="0" borderId="1" xfId="0" applyFont="1" applyBorder="1" applyAlignment="1" applyProtection="1">
      <alignment horizontal="right" vertical="center" wrapText="1" readingOrder="1"/>
      <protection hidden="1"/>
    </xf>
    <xf numFmtId="0" fontId="96" fillId="0" borderId="1" xfId="0" applyFont="1" applyBorder="1" applyAlignment="1" applyProtection="1">
      <alignment horizontal="center" vertical="center" wrapText="1" readingOrder="1"/>
      <protection hidden="1"/>
    </xf>
    <xf numFmtId="9" fontId="96" fillId="0" borderId="1" xfId="0" applyNumberFormat="1" applyFont="1" applyBorder="1" applyAlignment="1" applyProtection="1">
      <alignment horizontal="center" vertical="center" wrapText="1" readingOrder="1"/>
      <protection hidden="1"/>
    </xf>
    <xf numFmtId="0" fontId="95" fillId="46" borderId="81" xfId="0" applyFont="1" applyFill="1" applyBorder="1" applyAlignment="1" applyProtection="1">
      <alignment horizontal="center" vertical="center" wrapText="1" readingOrder="1"/>
      <protection hidden="1"/>
    </xf>
    <xf numFmtId="165" fontId="21" fillId="0" borderId="0" xfId="0" applyNumberFormat="1" applyFont="1" applyAlignment="1" applyProtection="1">
      <alignment horizontal="center" vertical="center"/>
      <protection hidden="1"/>
    </xf>
    <xf numFmtId="0" fontId="67" fillId="0" borderId="1" xfId="0" applyFont="1" applyBorder="1" applyAlignment="1" applyProtection="1">
      <alignment horizontal="center" vertical="center"/>
      <protection hidden="1"/>
    </xf>
    <xf numFmtId="164" fontId="21" fillId="0" borderId="0" xfId="0" applyNumberFormat="1" applyFont="1" applyAlignment="1" applyProtection="1">
      <alignment horizontal="center" vertical="center"/>
      <protection hidden="1"/>
    </xf>
    <xf numFmtId="0" fontId="73" fillId="9" borderId="45" xfId="0" applyFont="1" applyFill="1" applyBorder="1" applyAlignment="1" applyProtection="1">
      <alignment horizontal="center" vertical="center" wrapText="1"/>
      <protection hidden="1"/>
    </xf>
    <xf numFmtId="0" fontId="73" fillId="9" borderId="48" xfId="0" applyFont="1" applyFill="1" applyBorder="1" applyAlignment="1" applyProtection="1">
      <alignment horizontal="center" vertical="center" wrapText="1"/>
      <protection hidden="1"/>
    </xf>
    <xf numFmtId="1" fontId="17" fillId="47" borderId="48" xfId="0" applyNumberFormat="1" applyFont="1" applyFill="1" applyBorder="1" applyAlignment="1" applyProtection="1">
      <alignment horizontal="center" vertical="center" wrapText="1"/>
      <protection hidden="1"/>
    </xf>
    <xf numFmtId="1" fontId="21" fillId="48" borderId="48" xfId="0" applyNumberFormat="1" applyFont="1" applyFill="1" applyBorder="1" applyAlignment="1" applyProtection="1">
      <alignment horizontal="center" vertical="center" wrapText="1"/>
      <protection hidden="1"/>
    </xf>
    <xf numFmtId="1" fontId="21" fillId="43" borderId="48" xfId="0" applyNumberFormat="1" applyFont="1" applyFill="1" applyBorder="1" applyAlignment="1" applyProtection="1">
      <alignment horizontal="center" vertical="center" wrapText="1"/>
      <protection hidden="1"/>
    </xf>
    <xf numFmtId="1" fontId="21" fillId="44" borderId="48" xfId="0" applyNumberFormat="1" applyFont="1" applyFill="1" applyBorder="1" applyAlignment="1" applyProtection="1">
      <alignment horizontal="center" vertical="center" wrapText="1"/>
      <protection hidden="1"/>
    </xf>
    <xf numFmtId="1" fontId="21" fillId="35" borderId="50" xfId="0" applyNumberFormat="1" applyFont="1" applyFill="1" applyBorder="1" applyAlignment="1" applyProtection="1">
      <alignment horizontal="center" vertical="center" wrapText="1"/>
      <protection hidden="1"/>
    </xf>
    <xf numFmtId="1" fontId="21" fillId="0" borderId="50" xfId="0" applyNumberFormat="1" applyFont="1" applyBorder="1" applyAlignment="1" applyProtection="1">
      <alignment horizontal="center" vertical="center"/>
      <protection hidden="1"/>
    </xf>
    <xf numFmtId="1" fontId="21" fillId="0" borderId="0" xfId="0" applyNumberFormat="1" applyFont="1" applyAlignment="1" applyProtection="1">
      <alignment horizontal="center" vertical="center"/>
      <protection hidden="1"/>
    </xf>
    <xf numFmtId="1" fontId="22" fillId="47" borderId="48" xfId="0" applyNumberFormat="1" applyFont="1" applyFill="1" applyBorder="1" applyAlignment="1" applyProtection="1">
      <alignment horizontal="center" vertical="center" wrapText="1"/>
      <protection hidden="1"/>
    </xf>
    <xf numFmtId="1" fontId="22" fillId="48" borderId="48" xfId="0" applyNumberFormat="1" applyFont="1" applyFill="1" applyBorder="1" applyAlignment="1" applyProtection="1">
      <alignment horizontal="center" vertical="center" wrapText="1"/>
      <protection hidden="1"/>
    </xf>
    <xf numFmtId="1" fontId="22" fillId="43" borderId="48" xfId="0" applyNumberFormat="1" applyFont="1" applyFill="1" applyBorder="1" applyAlignment="1" applyProtection="1">
      <alignment horizontal="center" vertical="center" wrapText="1"/>
      <protection hidden="1"/>
    </xf>
    <xf numFmtId="1" fontId="22" fillId="44" borderId="48" xfId="0" applyNumberFormat="1" applyFont="1" applyFill="1" applyBorder="1" applyAlignment="1" applyProtection="1">
      <alignment horizontal="center" vertical="center" wrapText="1"/>
      <protection hidden="1"/>
    </xf>
    <xf numFmtId="1" fontId="22" fillId="35" borderId="50" xfId="0" applyNumberFormat="1" applyFont="1" applyFill="1" applyBorder="1" applyAlignment="1" applyProtection="1">
      <alignment horizontal="center" vertical="center" wrapText="1"/>
      <protection hidden="1"/>
    </xf>
    <xf numFmtId="0" fontId="98" fillId="0" borderId="0" xfId="0" applyFont="1" applyProtection="1">
      <protection hidden="1"/>
    </xf>
    <xf numFmtId="0" fontId="98" fillId="0" borderId="1" xfId="0" applyFont="1" applyBorder="1" applyAlignment="1" applyProtection="1">
      <alignment horizontal="center" vertical="center"/>
      <protection hidden="1"/>
    </xf>
    <xf numFmtId="0" fontId="99" fillId="0" borderId="1" xfId="0" applyFont="1" applyBorder="1" applyAlignment="1" applyProtection="1">
      <alignment horizontal="center" vertical="center" wrapText="1"/>
      <protection hidden="1"/>
    </xf>
    <xf numFmtId="1" fontId="99" fillId="0" borderId="1" xfId="0" applyNumberFormat="1" applyFont="1" applyBorder="1" applyAlignment="1" applyProtection="1">
      <alignment horizontal="center" vertical="center"/>
      <protection hidden="1"/>
    </xf>
    <xf numFmtId="0" fontId="98" fillId="0" borderId="0" xfId="0" applyFont="1" applyAlignment="1" applyProtection="1">
      <alignment horizontal="center" vertical="center"/>
      <protection hidden="1"/>
    </xf>
    <xf numFmtId="0" fontId="98" fillId="0" borderId="1" xfId="0" applyFont="1" applyBorder="1" applyProtection="1">
      <protection hidden="1"/>
    </xf>
    <xf numFmtId="0" fontId="22" fillId="9" borderId="53" xfId="0" applyFont="1" applyFill="1" applyBorder="1" applyAlignment="1" applyProtection="1">
      <alignment vertical="center" wrapText="1"/>
      <protection hidden="1"/>
    </xf>
    <xf numFmtId="0" fontId="22" fillId="0" borderId="1" xfId="0" applyFont="1" applyBorder="1" applyProtection="1">
      <protection hidden="1"/>
    </xf>
    <xf numFmtId="1" fontId="22" fillId="0" borderId="1" xfId="0" applyNumberFormat="1" applyFont="1" applyBorder="1" applyAlignment="1" applyProtection="1">
      <alignment horizontal="center" vertical="center" wrapText="1"/>
      <protection hidden="1"/>
    </xf>
    <xf numFmtId="0" fontId="100" fillId="0" borderId="1" xfId="0" applyFont="1" applyBorder="1" applyAlignment="1" applyProtection="1">
      <alignment horizontal="center" vertical="center"/>
      <protection hidden="1"/>
    </xf>
    <xf numFmtId="9" fontId="100" fillId="0" borderId="1" xfId="8" applyFont="1" applyBorder="1" applyAlignment="1" applyProtection="1">
      <alignment horizontal="center" vertical="center"/>
      <protection hidden="1"/>
    </xf>
    <xf numFmtId="0" fontId="100" fillId="0" borderId="1" xfId="0" applyFont="1" applyBorder="1" applyProtection="1">
      <protection hidden="1"/>
    </xf>
    <xf numFmtId="1" fontId="98" fillId="0" borderId="1" xfId="0" applyNumberFormat="1" applyFont="1" applyBorder="1" applyAlignment="1" applyProtection="1">
      <alignment horizontal="center" vertical="center"/>
      <protection hidden="1"/>
    </xf>
    <xf numFmtId="9" fontId="98" fillId="0" borderId="1" xfId="0" applyNumberFormat="1" applyFont="1" applyBorder="1" applyProtection="1">
      <protection hidden="1"/>
    </xf>
    <xf numFmtId="0" fontId="26" fillId="45" borderId="48" xfId="0" applyFont="1" applyFill="1" applyBorder="1" applyAlignment="1" applyProtection="1">
      <alignment horizontal="center" vertical="center" wrapText="1"/>
      <protection hidden="1"/>
    </xf>
    <xf numFmtId="0" fontId="26" fillId="45" borderId="92" xfId="0" applyFont="1" applyFill="1" applyBorder="1" applyAlignment="1" applyProtection="1">
      <alignment horizontal="center" vertical="center" wrapText="1"/>
      <protection hidden="1"/>
    </xf>
    <xf numFmtId="1" fontId="21" fillId="32" borderId="48" xfId="0" applyNumberFormat="1" applyFont="1" applyFill="1" applyBorder="1" applyAlignment="1" applyProtection="1">
      <alignment horizontal="center" vertical="center" wrapText="1"/>
      <protection hidden="1"/>
    </xf>
    <xf numFmtId="1" fontId="21" fillId="0" borderId="0" xfId="0" applyNumberFormat="1" applyFont="1" applyProtection="1">
      <protection hidden="1"/>
    </xf>
    <xf numFmtId="0" fontId="22" fillId="0" borderId="85" xfId="0" applyFont="1" applyBorder="1" applyProtection="1">
      <protection hidden="1"/>
    </xf>
    <xf numFmtId="1" fontId="22" fillId="40" borderId="75" xfId="0" applyNumberFormat="1" applyFont="1" applyFill="1" applyBorder="1" applyAlignment="1" applyProtection="1">
      <alignment horizontal="center" vertical="center" wrapText="1"/>
      <protection hidden="1"/>
    </xf>
    <xf numFmtId="1" fontId="22" fillId="40" borderId="86" xfId="0" applyNumberFormat="1" applyFont="1" applyFill="1" applyBorder="1" applyAlignment="1" applyProtection="1">
      <alignment horizontal="center" vertical="center" wrapText="1"/>
      <protection hidden="1"/>
    </xf>
    <xf numFmtId="0" fontId="12"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vertical="center"/>
      <protection hidden="1"/>
    </xf>
    <xf numFmtId="0" fontId="64" fillId="0" borderId="0" xfId="0" applyFont="1" applyAlignment="1" applyProtection="1">
      <alignment horizontal="center" vertical="center"/>
      <protection hidden="1"/>
    </xf>
    <xf numFmtId="0" fontId="12" fillId="0" borderId="1" xfId="0" applyFont="1" applyBorder="1" applyAlignment="1" applyProtection="1">
      <alignment vertical="center"/>
      <protection hidden="1"/>
    </xf>
    <xf numFmtId="0" fontId="12" fillId="0" borderId="1" xfId="0" applyFont="1" applyBorder="1" applyAlignment="1" applyProtection="1">
      <alignment horizontal="center" vertical="center"/>
      <protection hidden="1"/>
    </xf>
    <xf numFmtId="0" fontId="65" fillId="0" borderId="60" xfId="0" applyFont="1" applyBorder="1" applyAlignment="1" applyProtection="1">
      <alignment horizontal="right" vertical="center"/>
      <protection hidden="1"/>
    </xf>
    <xf numFmtId="0" fontId="65" fillId="0" borderId="61" xfId="0" applyFont="1" applyBorder="1" applyAlignment="1" applyProtection="1">
      <alignment horizontal="center" vertical="center"/>
      <protection hidden="1"/>
    </xf>
    <xf numFmtId="0" fontId="65" fillId="0" borderId="62" xfId="0" applyFont="1" applyBorder="1" applyAlignment="1" applyProtection="1">
      <alignment horizontal="left" vertical="center"/>
      <protection hidden="1"/>
    </xf>
    <xf numFmtId="0" fontId="65" fillId="0" borderId="1" xfId="0" applyFont="1" applyBorder="1" applyAlignment="1" applyProtection="1">
      <alignment vertical="center"/>
      <protection hidden="1"/>
    </xf>
    <xf numFmtId="0" fontId="66" fillId="0" borderId="1" xfId="0" applyFont="1" applyBorder="1" applyAlignment="1" applyProtection="1">
      <alignment vertical="center" wrapText="1"/>
      <protection hidden="1"/>
    </xf>
    <xf numFmtId="0" fontId="6" fillId="0" borderId="1" xfId="0" applyFont="1" applyBorder="1" applyAlignment="1" applyProtection="1">
      <alignment vertical="center"/>
      <protection hidden="1"/>
    </xf>
    <xf numFmtId="0" fontId="6" fillId="0" borderId="1" xfId="0" applyFont="1" applyBorder="1" applyAlignment="1" applyProtection="1">
      <alignment horizontal="center" vertical="center"/>
      <protection hidden="1"/>
    </xf>
    <xf numFmtId="0" fontId="9" fillId="9" borderId="48" xfId="1" applyFont="1" applyFill="1" applyBorder="1" applyAlignment="1" applyProtection="1">
      <alignment horizontal="center" vertical="center" wrapText="1"/>
      <protection hidden="1"/>
    </xf>
    <xf numFmtId="0" fontId="8" fillId="8" borderId="59" xfId="0" applyFont="1" applyFill="1" applyBorder="1" applyAlignment="1" applyProtection="1">
      <alignment horizontal="center" vertical="center" wrapText="1"/>
      <protection hidden="1"/>
    </xf>
    <xf numFmtId="0" fontId="8" fillId="26" borderId="59" xfId="0" applyFont="1" applyFill="1" applyBorder="1" applyAlignment="1" applyProtection="1">
      <alignment horizontal="center" vertical="center" wrapText="1"/>
      <protection hidden="1"/>
    </xf>
    <xf numFmtId="0" fontId="8" fillId="27" borderId="59" xfId="0" applyFont="1" applyFill="1" applyBorder="1" applyAlignment="1" applyProtection="1">
      <alignment horizontal="center" vertical="center" wrapText="1"/>
      <protection hidden="1"/>
    </xf>
    <xf numFmtId="0" fontId="9" fillId="0" borderId="48" xfId="1" applyFont="1" applyBorder="1" applyAlignment="1" applyProtection="1">
      <alignment horizontal="center" vertical="center" wrapText="1"/>
      <protection hidden="1"/>
    </xf>
    <xf numFmtId="0" fontId="8" fillId="8" borderId="48" xfId="0" applyFont="1" applyFill="1" applyBorder="1" applyAlignment="1" applyProtection="1">
      <alignment horizontal="center" vertical="center" wrapText="1"/>
      <protection hidden="1"/>
    </xf>
    <xf numFmtId="0" fontId="8" fillId="29" borderId="45" xfId="0" applyFont="1" applyFill="1" applyBorder="1" applyAlignment="1" applyProtection="1">
      <alignment horizontal="center" vertical="center" wrapText="1"/>
      <protection hidden="1"/>
    </xf>
    <xf numFmtId="0" fontId="8" fillId="30" borderId="45" xfId="0" applyFont="1" applyFill="1" applyBorder="1" applyAlignment="1" applyProtection="1">
      <alignment horizontal="center" vertical="center" wrapText="1"/>
      <protection hidden="1"/>
    </xf>
    <xf numFmtId="0" fontId="8" fillId="31" borderId="45" xfId="0" applyFont="1" applyFill="1" applyBorder="1" applyAlignment="1" applyProtection="1">
      <alignment horizontal="center" vertical="center" wrapText="1"/>
      <protection hidden="1"/>
    </xf>
    <xf numFmtId="0" fontId="17" fillId="0" borderId="48" xfId="0" applyFont="1" applyBorder="1" applyAlignment="1" applyProtection="1">
      <alignment horizontal="justify" vertical="center" wrapText="1"/>
      <protection hidden="1"/>
    </xf>
    <xf numFmtId="9" fontId="17" fillId="0" borderId="48" xfId="8" applyFont="1" applyBorder="1" applyAlignment="1" applyProtection="1">
      <alignment horizontal="center" vertical="center" wrapText="1"/>
      <protection hidden="1"/>
    </xf>
    <xf numFmtId="3" fontId="17" fillId="0" borderId="48" xfId="0" applyNumberFormat="1" applyFont="1" applyBorder="1" applyAlignment="1" applyProtection="1">
      <alignment horizontal="center" vertical="center" wrapText="1"/>
      <protection hidden="1"/>
    </xf>
    <xf numFmtId="3" fontId="17" fillId="0" borderId="59" xfId="0" applyNumberFormat="1" applyFont="1" applyBorder="1" applyAlignment="1" applyProtection="1">
      <alignment horizontal="center" vertical="center" wrapText="1"/>
      <protection hidden="1"/>
    </xf>
    <xf numFmtId="0" fontId="17" fillId="0" borderId="59" xfId="0" applyFont="1" applyBorder="1" applyAlignment="1" applyProtection="1">
      <alignment horizontal="justify" vertical="center" wrapText="1"/>
      <protection hidden="1"/>
    </xf>
    <xf numFmtId="0" fontId="17" fillId="0" borderId="49" xfId="0" applyFont="1" applyBorder="1" applyAlignment="1" applyProtection="1">
      <alignment horizontal="justify" vertical="center" wrapText="1"/>
      <protection hidden="1"/>
    </xf>
    <xf numFmtId="0" fontId="17" fillId="0" borderId="50" xfId="25" applyFont="1" applyBorder="1" applyAlignment="1" applyProtection="1">
      <alignment horizontal="justify" vertical="center" wrapText="1"/>
      <protection hidden="1"/>
    </xf>
    <xf numFmtId="3" fontId="36" fillId="0" borderId="59" xfId="26" applyNumberFormat="1" applyFont="1" applyBorder="1" applyAlignment="1" applyProtection="1">
      <alignment horizontal="center" vertical="center" wrapText="1"/>
      <protection hidden="1"/>
    </xf>
    <xf numFmtId="3" fontId="17" fillId="0" borderId="48" xfId="25" applyNumberFormat="1" applyFont="1" applyBorder="1" applyAlignment="1" applyProtection="1">
      <alignment horizontal="center" vertical="center" wrapText="1"/>
      <protection hidden="1"/>
    </xf>
    <xf numFmtId="3" fontId="17" fillId="0" borderId="49" xfId="25" applyNumberFormat="1" applyFont="1" applyBorder="1" applyAlignment="1" applyProtection="1">
      <alignment horizontal="center" vertical="center" wrapText="1"/>
      <protection hidden="1"/>
    </xf>
    <xf numFmtId="165" fontId="68" fillId="0" borderId="49" xfId="8" applyNumberFormat="1" applyFont="1" applyBorder="1" applyAlignment="1" applyProtection="1">
      <alignment horizontal="center" vertical="center" wrapText="1"/>
      <protection hidden="1"/>
    </xf>
    <xf numFmtId="165" fontId="17" fillId="0" borderId="49" xfId="8" applyNumberFormat="1" applyFont="1" applyBorder="1" applyAlignment="1" applyProtection="1">
      <alignment horizontal="center" vertical="center" wrapText="1"/>
      <protection hidden="1"/>
    </xf>
    <xf numFmtId="165" fontId="17" fillId="0" borderId="49" xfId="25" applyNumberFormat="1" applyFont="1" applyBorder="1" applyAlignment="1" applyProtection="1">
      <alignment horizontal="center" vertical="center" wrapText="1"/>
      <protection hidden="1"/>
    </xf>
    <xf numFmtId="165" fontId="29" fillId="0" borderId="1" xfId="8" applyNumberFormat="1" applyFont="1" applyAlignment="1" applyProtection="1">
      <alignment horizontal="center" vertical="center"/>
      <protection hidden="1"/>
    </xf>
    <xf numFmtId="165" fontId="64" fillId="0" borderId="0" xfId="0" applyNumberFormat="1" applyFont="1" applyAlignment="1" applyProtection="1">
      <alignment horizontal="center" vertical="center"/>
      <protection hidden="1"/>
    </xf>
    <xf numFmtId="165" fontId="6" fillId="0" borderId="1" xfId="8" applyNumberFormat="1" applyFont="1" applyAlignment="1" applyProtection="1">
      <alignment vertical="center"/>
      <protection hidden="1"/>
    </xf>
    <xf numFmtId="0" fontId="17" fillId="32" borderId="48" xfId="0" applyFont="1" applyFill="1" applyBorder="1" applyAlignment="1" applyProtection="1">
      <alignment horizontal="justify" vertical="center" wrapText="1"/>
      <protection hidden="1"/>
    </xf>
    <xf numFmtId="9" fontId="17" fillId="32" borderId="48" xfId="8" applyFont="1" applyFill="1" applyBorder="1" applyAlignment="1" applyProtection="1">
      <alignment horizontal="center" vertical="center" wrapText="1"/>
      <protection hidden="1"/>
    </xf>
    <xf numFmtId="3" fontId="17" fillId="32" borderId="48" xfId="0" applyNumberFormat="1" applyFont="1" applyFill="1" applyBorder="1" applyAlignment="1" applyProtection="1">
      <alignment horizontal="center" vertical="center" wrapText="1"/>
      <protection hidden="1"/>
    </xf>
    <xf numFmtId="0" fontId="17" fillId="32" borderId="59" xfId="0" applyFont="1" applyFill="1" applyBorder="1" applyAlignment="1" applyProtection="1">
      <alignment horizontal="center" vertical="center" wrapText="1"/>
      <protection hidden="1"/>
    </xf>
    <xf numFmtId="0" fontId="17" fillId="32" borderId="59" xfId="0" applyFont="1" applyFill="1" applyBorder="1" applyAlignment="1" applyProtection="1">
      <alignment horizontal="justify" vertical="center" wrapText="1"/>
      <protection hidden="1"/>
    </xf>
    <xf numFmtId="0" fontId="17" fillId="32" borderId="49" xfId="0" applyFont="1" applyFill="1" applyBorder="1" applyAlignment="1" applyProtection="1">
      <alignment horizontal="justify" vertical="center" wrapText="1"/>
      <protection hidden="1"/>
    </xf>
    <xf numFmtId="0" fontId="17" fillId="32" borderId="50" xfId="25" applyFont="1" applyFill="1" applyBorder="1" applyAlignment="1" applyProtection="1">
      <alignment horizontal="justify" vertical="center" wrapText="1"/>
      <protection hidden="1"/>
    </xf>
    <xf numFmtId="3" fontId="36" fillId="32" borderId="59" xfId="26" applyNumberFormat="1" applyFont="1" applyFill="1" applyBorder="1" applyAlignment="1" applyProtection="1">
      <alignment horizontal="center" vertical="center" wrapText="1"/>
      <protection hidden="1"/>
    </xf>
    <xf numFmtId="3" fontId="36" fillId="32" borderId="64" xfId="26" applyNumberFormat="1" applyFont="1" applyFill="1" applyBorder="1" applyAlignment="1" applyProtection="1">
      <alignment horizontal="center" vertical="center" wrapText="1"/>
      <protection hidden="1"/>
    </xf>
    <xf numFmtId="3" fontId="17" fillId="32" borderId="48" xfId="25" applyNumberFormat="1" applyFont="1" applyFill="1" applyBorder="1" applyAlignment="1" applyProtection="1">
      <alignment horizontal="center" vertical="center" wrapText="1"/>
      <protection hidden="1"/>
    </xf>
    <xf numFmtId="3" fontId="17" fillId="32" borderId="49" xfId="25" applyNumberFormat="1" applyFont="1" applyFill="1" applyBorder="1" applyAlignment="1" applyProtection="1">
      <alignment horizontal="center" vertical="center" wrapText="1"/>
      <protection hidden="1"/>
    </xf>
    <xf numFmtId="165" fontId="68" fillId="32" borderId="49" xfId="8" applyNumberFormat="1" applyFont="1" applyFill="1" applyBorder="1" applyAlignment="1" applyProtection="1">
      <alignment horizontal="center" vertical="center" wrapText="1"/>
      <protection hidden="1"/>
    </xf>
    <xf numFmtId="165" fontId="17" fillId="32" borderId="49" xfId="8" applyNumberFormat="1" applyFont="1" applyFill="1" applyBorder="1" applyAlignment="1" applyProtection="1">
      <alignment horizontal="center" vertical="center" wrapText="1"/>
      <protection hidden="1"/>
    </xf>
    <xf numFmtId="165" fontId="17" fillId="32" borderId="49" xfId="25" applyNumberFormat="1" applyFont="1" applyFill="1" applyBorder="1" applyAlignment="1" applyProtection="1">
      <alignment horizontal="center" vertical="center" wrapText="1"/>
      <protection hidden="1"/>
    </xf>
    <xf numFmtId="3" fontId="36" fillId="0" borderId="64" xfId="26" applyNumberFormat="1" applyFont="1" applyBorder="1" applyAlignment="1" applyProtection="1">
      <alignment horizontal="center" vertical="center" wrapText="1"/>
      <protection hidden="1"/>
    </xf>
    <xf numFmtId="9" fontId="17" fillId="0" borderId="48" xfId="6" applyFont="1" applyBorder="1" applyAlignment="1" applyProtection="1">
      <alignment horizontal="center" vertical="center" wrapText="1"/>
      <protection hidden="1"/>
    </xf>
    <xf numFmtId="9" fontId="17" fillId="0" borderId="59" xfId="6" applyFont="1" applyBorder="1" applyAlignment="1" applyProtection="1">
      <alignment horizontal="center" vertical="center" wrapText="1"/>
      <protection hidden="1"/>
    </xf>
    <xf numFmtId="9" fontId="36" fillId="0" borderId="59" xfId="6" applyFont="1" applyBorder="1" applyAlignment="1" applyProtection="1">
      <alignment horizontal="center" vertical="center" wrapText="1"/>
      <protection hidden="1"/>
    </xf>
    <xf numFmtId="9" fontId="36" fillId="0" borderId="64" xfId="6" applyFont="1" applyBorder="1" applyAlignment="1" applyProtection="1">
      <alignment horizontal="center" vertical="center" wrapText="1"/>
      <protection hidden="1"/>
    </xf>
    <xf numFmtId="9" fontId="17" fillId="0" borderId="49" xfId="6" applyFont="1" applyBorder="1" applyAlignment="1" applyProtection="1">
      <alignment horizontal="center" vertical="center" wrapText="1"/>
      <protection hidden="1"/>
    </xf>
    <xf numFmtId="9" fontId="17" fillId="32" borderId="48" xfId="6" applyFont="1" applyFill="1" applyBorder="1" applyAlignment="1" applyProtection="1">
      <alignment horizontal="center" vertical="center" wrapText="1"/>
      <protection hidden="1"/>
    </xf>
    <xf numFmtId="9" fontId="17" fillId="32" borderId="59" xfId="6" applyFont="1" applyFill="1" applyBorder="1" applyAlignment="1" applyProtection="1">
      <alignment horizontal="center" vertical="center" wrapText="1"/>
      <protection hidden="1"/>
    </xf>
    <xf numFmtId="9" fontId="36" fillId="32" borderId="59" xfId="6" applyFont="1" applyFill="1" applyBorder="1" applyAlignment="1" applyProtection="1">
      <alignment horizontal="center" vertical="center" wrapText="1"/>
      <protection hidden="1"/>
    </xf>
    <xf numFmtId="9" fontId="36" fillId="32" borderId="64" xfId="6" applyFont="1" applyFill="1" applyBorder="1" applyAlignment="1" applyProtection="1">
      <alignment horizontal="center" vertical="center" wrapText="1"/>
      <protection hidden="1"/>
    </xf>
    <xf numFmtId="9" fontId="17" fillId="32" borderId="49" xfId="6" applyFont="1" applyFill="1" applyBorder="1" applyAlignment="1" applyProtection="1">
      <alignment horizontal="center" vertical="center" wrapText="1"/>
      <protection hidden="1"/>
    </xf>
    <xf numFmtId="3" fontId="82" fillId="32" borderId="59" xfId="26" applyNumberFormat="1" applyFont="1" applyFill="1" applyBorder="1" applyAlignment="1" applyProtection="1">
      <alignment horizontal="center" vertical="center" wrapText="1"/>
      <protection hidden="1"/>
    </xf>
    <xf numFmtId="3" fontId="81" fillId="32" borderId="48" xfId="25" applyNumberFormat="1" applyFont="1" applyFill="1" applyBorder="1" applyAlignment="1" applyProtection="1">
      <alignment horizontal="center" vertical="center" wrapText="1"/>
      <protection hidden="1"/>
    </xf>
    <xf numFmtId="9" fontId="68" fillId="32" borderId="49" xfId="8" applyFont="1" applyFill="1" applyBorder="1" applyAlignment="1" applyProtection="1">
      <alignment horizontal="center" vertical="center" wrapText="1"/>
      <protection hidden="1"/>
    </xf>
    <xf numFmtId="0" fontId="6" fillId="0" borderId="0" xfId="0" applyFont="1" applyFill="1" applyAlignment="1" applyProtection="1">
      <alignment vertical="center"/>
      <protection hidden="1"/>
    </xf>
    <xf numFmtId="165" fontId="29" fillId="0" borderId="1" xfId="8" applyNumberFormat="1" applyFont="1" applyFill="1" applyAlignment="1" applyProtection="1">
      <alignment horizontal="center" vertical="center"/>
      <protection hidden="1"/>
    </xf>
    <xf numFmtId="165" fontId="64" fillId="0" borderId="0" xfId="0" applyNumberFormat="1" applyFont="1" applyFill="1" applyAlignment="1" applyProtection="1">
      <alignment horizontal="center" vertical="center"/>
      <protection hidden="1"/>
    </xf>
    <xf numFmtId="3" fontId="17" fillId="0" borderId="48" xfId="25" applyNumberFormat="1" applyFont="1" applyFill="1" applyBorder="1" applyAlignment="1" applyProtection="1">
      <alignment horizontal="center" vertical="center" wrapText="1"/>
      <protection hidden="1"/>
    </xf>
    <xf numFmtId="3" fontId="17" fillId="0" borderId="49" xfId="25" applyNumberFormat="1" applyFont="1" applyFill="1" applyBorder="1" applyAlignment="1" applyProtection="1">
      <alignment horizontal="center" vertical="center" wrapText="1"/>
      <protection hidden="1"/>
    </xf>
    <xf numFmtId="9" fontId="68" fillId="0" borderId="49" xfId="8" applyFont="1" applyFill="1" applyBorder="1" applyAlignment="1" applyProtection="1">
      <alignment horizontal="center" vertical="center" wrapText="1"/>
      <protection hidden="1"/>
    </xf>
    <xf numFmtId="165" fontId="17" fillId="0" borderId="49" xfId="8" applyNumberFormat="1" applyFont="1" applyFill="1" applyBorder="1" applyAlignment="1" applyProtection="1">
      <alignment horizontal="center" vertical="center" wrapText="1"/>
      <protection hidden="1"/>
    </xf>
    <xf numFmtId="165" fontId="17" fillId="0" borderId="49" xfId="25" applyNumberFormat="1" applyFont="1" applyFill="1" applyBorder="1" applyAlignment="1" applyProtection="1">
      <alignment horizontal="center" vertical="center" wrapText="1"/>
      <protection hidden="1"/>
    </xf>
    <xf numFmtId="0" fontId="91" fillId="32" borderId="49" xfId="0" applyFont="1" applyFill="1" applyBorder="1" applyAlignment="1" applyProtection="1">
      <alignment horizontal="justify" vertical="center" wrapText="1"/>
      <protection hidden="1"/>
    </xf>
    <xf numFmtId="169" fontId="17" fillId="0" borderId="48" xfId="25" applyNumberFormat="1" applyFont="1" applyBorder="1" applyAlignment="1" applyProtection="1">
      <alignment horizontal="center" vertical="center" wrapText="1"/>
      <protection hidden="1"/>
    </xf>
    <xf numFmtId="169" fontId="17" fillId="0" borderId="49" xfId="25" applyNumberFormat="1" applyFont="1" applyBorder="1" applyAlignment="1" applyProtection="1">
      <alignment horizontal="center" vertical="center" wrapText="1"/>
      <protection hidden="1"/>
    </xf>
    <xf numFmtId="165" fontId="68" fillId="0" borderId="49" xfId="8" applyNumberFormat="1" applyFont="1" applyFill="1" applyBorder="1" applyAlignment="1" applyProtection="1">
      <alignment horizontal="center" vertical="center" wrapText="1"/>
      <protection hidden="1"/>
    </xf>
    <xf numFmtId="169" fontId="17" fillId="32" borderId="48" xfId="25" applyNumberFormat="1" applyFont="1" applyFill="1" applyBorder="1" applyAlignment="1" applyProtection="1">
      <alignment horizontal="center" vertical="center" wrapText="1"/>
      <protection hidden="1"/>
    </xf>
    <xf numFmtId="169" fontId="17" fillId="32" borderId="49" xfId="25" applyNumberFormat="1" applyFont="1" applyFill="1" applyBorder="1" applyAlignment="1" applyProtection="1">
      <alignment horizontal="center" vertical="center" wrapText="1"/>
      <protection hidden="1"/>
    </xf>
    <xf numFmtId="169" fontId="81" fillId="32" borderId="48" xfId="25" applyNumberFormat="1" applyFont="1" applyFill="1" applyBorder="1" applyAlignment="1" applyProtection="1">
      <alignment horizontal="center" vertical="center" wrapText="1"/>
      <protection hidden="1"/>
    </xf>
    <xf numFmtId="165" fontId="83" fillId="32" borderId="49" xfId="8" applyNumberFormat="1" applyFont="1" applyFill="1" applyBorder="1" applyAlignment="1" applyProtection="1">
      <alignment horizontal="center" vertical="center" wrapText="1"/>
      <protection hidden="1"/>
    </xf>
    <xf numFmtId="0" fontId="36" fillId="0" borderId="48" xfId="0" applyFont="1" applyBorder="1" applyAlignment="1" applyProtection="1">
      <alignment horizontal="justify" vertical="top" wrapText="1" readingOrder="1"/>
      <protection hidden="1"/>
    </xf>
    <xf numFmtId="0" fontId="17" fillId="0" borderId="59" xfId="0" applyFont="1" applyBorder="1" applyAlignment="1" applyProtection="1">
      <alignment horizontal="center" vertical="center" wrapText="1"/>
      <protection hidden="1"/>
    </xf>
    <xf numFmtId="10" fontId="18" fillId="0" borderId="4" xfId="25" applyNumberFormat="1" applyFont="1" applyBorder="1" applyAlignment="1" applyProtection="1">
      <alignment horizontal="center" vertical="center" wrapText="1"/>
      <protection hidden="1"/>
    </xf>
    <xf numFmtId="4" fontId="17" fillId="32" borderId="48" xfId="25" applyNumberFormat="1" applyFont="1" applyFill="1" applyBorder="1" applyAlignment="1" applyProtection="1">
      <alignment horizontal="center" vertical="center" wrapText="1"/>
      <protection hidden="1"/>
    </xf>
    <xf numFmtId="4" fontId="81" fillId="32" borderId="48" xfId="25" applyNumberFormat="1" applyFont="1" applyFill="1" applyBorder="1" applyAlignment="1" applyProtection="1">
      <alignment horizontal="center" vertical="center" wrapText="1"/>
      <protection hidden="1"/>
    </xf>
    <xf numFmtId="0" fontId="36" fillId="0" borderId="48" xfId="0" applyFont="1" applyBorder="1" applyAlignment="1" applyProtection="1">
      <alignment vertical="top" wrapText="1" readingOrder="1"/>
      <protection hidden="1"/>
    </xf>
    <xf numFmtId="0" fontId="91" fillId="0" borderId="49" xfId="0" applyFont="1" applyBorder="1" applyAlignment="1" applyProtection="1">
      <alignment horizontal="justify" vertical="center" wrapText="1"/>
      <protection hidden="1"/>
    </xf>
    <xf numFmtId="169" fontId="36" fillId="0" borderId="59" xfId="26" applyNumberFormat="1" applyFont="1" applyBorder="1" applyAlignment="1" applyProtection="1">
      <alignment horizontal="center" vertical="center" wrapText="1"/>
      <protection hidden="1"/>
    </xf>
    <xf numFmtId="169" fontId="36" fillId="0" borderId="64" xfId="26" applyNumberFormat="1" applyFont="1" applyBorder="1" applyAlignment="1" applyProtection="1">
      <alignment horizontal="center" vertical="center" wrapText="1"/>
      <protection hidden="1"/>
    </xf>
    <xf numFmtId="4" fontId="17" fillId="0" borderId="48" xfId="25" applyNumberFormat="1" applyFont="1" applyBorder="1" applyAlignment="1" applyProtection="1">
      <alignment horizontal="center" vertical="center" wrapText="1"/>
      <protection hidden="1"/>
    </xf>
    <xf numFmtId="10" fontId="18" fillId="0" borderId="48" xfId="25" applyNumberFormat="1" applyFont="1" applyBorder="1" applyAlignment="1" applyProtection="1">
      <alignment horizontal="center" vertical="center" wrapText="1"/>
      <protection hidden="1"/>
    </xf>
    <xf numFmtId="166" fontId="17" fillId="32" borderId="48" xfId="0" applyNumberFormat="1" applyFont="1" applyFill="1" applyBorder="1" applyAlignment="1" applyProtection="1">
      <alignment horizontal="center" vertical="center" wrapText="1"/>
      <protection hidden="1"/>
    </xf>
    <xf numFmtId="165" fontId="17" fillId="32" borderId="48" xfId="8" applyNumberFormat="1" applyFont="1" applyFill="1" applyBorder="1" applyAlignment="1" applyProtection="1">
      <alignment horizontal="center" vertical="center" wrapText="1"/>
      <protection hidden="1"/>
    </xf>
    <xf numFmtId="170" fontId="17" fillId="32" borderId="48" xfId="0" applyNumberFormat="1" applyFont="1" applyFill="1" applyBorder="1" applyAlignment="1" applyProtection="1">
      <alignment horizontal="center" vertical="center" wrapText="1"/>
      <protection hidden="1"/>
    </xf>
    <xf numFmtId="165" fontId="68" fillId="32" borderId="48" xfId="8" applyNumberFormat="1" applyFont="1" applyFill="1" applyBorder="1" applyAlignment="1" applyProtection="1">
      <alignment horizontal="center" vertical="center" wrapText="1"/>
      <protection hidden="1"/>
    </xf>
    <xf numFmtId="165" fontId="17" fillId="32" borderId="50" xfId="8" applyNumberFormat="1" applyFont="1" applyFill="1" applyBorder="1" applyAlignment="1" applyProtection="1">
      <alignment horizontal="center" vertical="center" wrapText="1"/>
      <protection hidden="1"/>
    </xf>
    <xf numFmtId="9" fontId="17" fillId="0" borderId="48" xfId="8" applyFont="1" applyFill="1" applyBorder="1" applyAlignment="1" applyProtection="1">
      <alignment horizontal="center" vertical="center" wrapText="1"/>
      <protection hidden="1"/>
    </xf>
    <xf numFmtId="9" fontId="17" fillId="0" borderId="48" xfId="0" applyNumberFormat="1" applyFont="1" applyFill="1" applyBorder="1" applyAlignment="1" applyProtection="1">
      <alignment horizontal="center" vertical="center" wrapText="1"/>
      <protection hidden="1"/>
    </xf>
    <xf numFmtId="0" fontId="17" fillId="0" borderId="59" xfId="0" applyFont="1" applyFill="1" applyBorder="1" applyAlignment="1" applyProtection="1">
      <alignment horizontal="center" vertical="center" wrapText="1"/>
      <protection hidden="1"/>
    </xf>
    <xf numFmtId="0" fontId="17" fillId="0" borderId="48" xfId="0" applyFont="1" applyFill="1" applyBorder="1" applyAlignment="1" applyProtection="1">
      <alignment horizontal="justify" vertical="center" wrapText="1"/>
      <protection hidden="1"/>
    </xf>
    <xf numFmtId="0" fontId="17" fillId="0" borderId="48" xfId="25" applyFont="1" applyFill="1" applyBorder="1" applyAlignment="1" applyProtection="1">
      <alignment horizontal="justify" vertical="center" wrapText="1"/>
      <protection hidden="1"/>
    </xf>
    <xf numFmtId="9" fontId="36" fillId="0" borderId="48" xfId="26" applyNumberFormat="1" applyFont="1" applyFill="1" applyBorder="1" applyAlignment="1" applyProtection="1">
      <alignment horizontal="center" vertical="center" wrapText="1"/>
      <protection hidden="1"/>
    </xf>
    <xf numFmtId="165" fontId="17" fillId="0" borderId="48" xfId="8" applyNumberFormat="1" applyFont="1" applyFill="1" applyBorder="1" applyAlignment="1" applyProtection="1">
      <alignment horizontal="center" vertical="center" wrapText="1"/>
      <protection hidden="1"/>
    </xf>
    <xf numFmtId="165" fontId="17" fillId="0" borderId="50" xfId="8" applyNumberFormat="1" applyFont="1" applyFill="1" applyBorder="1" applyAlignment="1" applyProtection="1">
      <alignment horizontal="center" vertical="center" wrapText="1"/>
      <protection hidden="1"/>
    </xf>
    <xf numFmtId="165" fontId="68" fillId="0" borderId="48" xfId="8" applyNumberFormat="1" applyFont="1" applyFill="1" applyBorder="1" applyAlignment="1" applyProtection="1">
      <alignment horizontal="center" vertical="center" wrapText="1"/>
      <protection hidden="1"/>
    </xf>
    <xf numFmtId="9" fontId="17" fillId="0" borderId="59" xfId="8" applyFont="1" applyBorder="1" applyAlignment="1" applyProtection="1">
      <alignment horizontal="center" vertical="center" wrapText="1"/>
      <protection hidden="1"/>
    </xf>
    <xf numFmtId="9" fontId="36" fillId="0" borderId="59" xfId="8" applyFont="1" applyBorder="1" applyAlignment="1" applyProtection="1">
      <alignment horizontal="center" vertical="center" wrapText="1"/>
      <protection hidden="1"/>
    </xf>
    <xf numFmtId="9" fontId="36" fillId="0" borderId="64" xfId="8" applyFont="1" applyBorder="1" applyAlignment="1" applyProtection="1">
      <alignment horizontal="center" vertical="center" wrapText="1"/>
      <protection hidden="1"/>
    </xf>
    <xf numFmtId="9" fontId="17" fillId="0" borderId="48" xfId="25" applyNumberFormat="1" applyFont="1" applyBorder="1" applyAlignment="1" applyProtection="1">
      <alignment horizontal="center" vertical="center" wrapText="1"/>
      <protection hidden="1"/>
    </xf>
    <xf numFmtId="10" fontId="17" fillId="0" borderId="48" xfId="25" applyNumberFormat="1" applyFont="1" applyBorder="1" applyAlignment="1" applyProtection="1">
      <alignment horizontal="center" vertical="center" wrapText="1"/>
      <protection hidden="1"/>
    </xf>
    <xf numFmtId="165" fontId="17" fillId="0" borderId="48" xfId="25" applyNumberFormat="1" applyFont="1" applyBorder="1" applyAlignment="1" applyProtection="1">
      <alignment horizontal="center" vertical="center" wrapText="1"/>
      <protection hidden="1"/>
    </xf>
    <xf numFmtId="10" fontId="17" fillId="0" borderId="49" xfId="8" applyNumberFormat="1" applyFont="1" applyBorder="1" applyAlignment="1" applyProtection="1">
      <alignment horizontal="center" vertical="center" wrapText="1"/>
      <protection hidden="1"/>
    </xf>
    <xf numFmtId="10" fontId="68" fillId="0" borderId="49" xfId="8" applyNumberFormat="1" applyFont="1" applyFill="1" applyBorder="1" applyAlignment="1" applyProtection="1">
      <alignment horizontal="center" vertical="center" wrapText="1"/>
      <protection hidden="1"/>
    </xf>
    <xf numFmtId="9" fontId="82" fillId="0" borderId="59" xfId="8" applyFont="1" applyBorder="1" applyAlignment="1" applyProtection="1">
      <alignment horizontal="center" vertical="center" wrapText="1"/>
      <protection hidden="1"/>
    </xf>
    <xf numFmtId="9" fontId="81" fillId="0" borderId="48" xfId="25" applyNumberFormat="1" applyFont="1" applyBorder="1" applyAlignment="1" applyProtection="1">
      <alignment horizontal="center" vertical="center" wrapText="1"/>
      <protection hidden="1"/>
    </xf>
    <xf numFmtId="10" fontId="83" fillId="0" borderId="49" xfId="8" applyNumberFormat="1" applyFont="1" applyFill="1" applyBorder="1" applyAlignment="1" applyProtection="1">
      <alignment horizontal="center" vertical="center" wrapText="1"/>
      <protection hidden="1"/>
    </xf>
    <xf numFmtId="10" fontId="17" fillId="32" borderId="48" xfId="8" applyNumberFormat="1" applyFont="1" applyFill="1" applyBorder="1" applyAlignment="1" applyProtection="1">
      <alignment horizontal="center" vertical="center" wrapText="1"/>
      <protection hidden="1"/>
    </xf>
    <xf numFmtId="10" fontId="68" fillId="32" borderId="49" xfId="8" applyNumberFormat="1" applyFont="1" applyFill="1" applyBorder="1" applyAlignment="1" applyProtection="1">
      <alignment horizontal="center" vertical="center" wrapText="1"/>
      <protection hidden="1"/>
    </xf>
    <xf numFmtId="10" fontId="17" fillId="32" borderId="49" xfId="8" applyNumberFormat="1" applyFont="1" applyFill="1" applyBorder="1" applyAlignment="1" applyProtection="1">
      <alignment horizontal="center" vertical="center" wrapText="1"/>
      <protection hidden="1"/>
    </xf>
    <xf numFmtId="9" fontId="17" fillId="32" borderId="59" xfId="8" applyFont="1" applyFill="1" applyBorder="1" applyAlignment="1" applyProtection="1">
      <alignment horizontal="center" vertical="center" wrapText="1"/>
      <protection hidden="1"/>
    </xf>
    <xf numFmtId="9" fontId="36" fillId="32" borderId="59" xfId="8" applyFont="1" applyFill="1" applyBorder="1" applyAlignment="1" applyProtection="1">
      <alignment horizontal="center" vertical="center" wrapText="1"/>
      <protection hidden="1"/>
    </xf>
    <xf numFmtId="9" fontId="36" fillId="32" borderId="64" xfId="8" applyFont="1" applyFill="1" applyBorder="1" applyAlignment="1" applyProtection="1">
      <alignment horizontal="center" vertical="center" wrapText="1"/>
      <protection hidden="1"/>
    </xf>
    <xf numFmtId="9" fontId="17" fillId="32" borderId="48" xfId="25" applyNumberFormat="1" applyFont="1" applyFill="1" applyBorder="1" applyAlignment="1" applyProtection="1">
      <alignment horizontal="center" vertical="center" wrapText="1"/>
      <protection hidden="1"/>
    </xf>
    <xf numFmtId="165" fontId="17" fillId="32" borderId="48" xfId="25" applyNumberFormat="1" applyFont="1" applyFill="1" applyBorder="1" applyAlignment="1" applyProtection="1">
      <alignment horizontal="center" vertical="center" wrapText="1"/>
      <protection hidden="1"/>
    </xf>
    <xf numFmtId="1" fontId="36" fillId="32" borderId="59" xfId="26" applyNumberFormat="1" applyFont="1" applyFill="1" applyBorder="1" applyAlignment="1" applyProtection="1">
      <alignment horizontal="center" vertical="center" wrapText="1"/>
      <protection hidden="1"/>
    </xf>
    <xf numFmtId="4" fontId="17" fillId="32" borderId="49" xfId="25" applyNumberFormat="1" applyFont="1" applyFill="1" applyBorder="1" applyAlignment="1" applyProtection="1">
      <alignment horizontal="center" vertical="center" wrapText="1"/>
      <protection hidden="1"/>
    </xf>
    <xf numFmtId="9" fontId="17" fillId="32" borderId="48" xfId="0" applyNumberFormat="1" applyFont="1" applyFill="1" applyBorder="1" applyAlignment="1" applyProtection="1">
      <alignment horizontal="center" vertical="center" wrapText="1"/>
      <protection hidden="1"/>
    </xf>
    <xf numFmtId="0" fontId="17" fillId="32" borderId="48" xfId="25" applyFont="1" applyFill="1" applyBorder="1" applyAlignment="1" applyProtection="1">
      <alignment horizontal="justify" vertical="center" wrapText="1"/>
      <protection hidden="1"/>
    </xf>
    <xf numFmtId="9" fontId="36" fillId="32" borderId="48" xfId="26" applyNumberFormat="1" applyFont="1" applyFill="1" applyBorder="1" applyAlignment="1" applyProtection="1">
      <alignment horizontal="center" vertical="center" wrapText="1"/>
      <protection hidden="1"/>
    </xf>
    <xf numFmtId="165" fontId="69" fillId="32" borderId="59" xfId="8" applyNumberFormat="1" applyFont="1" applyFill="1" applyBorder="1" applyAlignment="1" applyProtection="1">
      <alignment horizontal="center" vertical="center" wrapText="1"/>
      <protection hidden="1"/>
    </xf>
    <xf numFmtId="165" fontId="17" fillId="32" borderId="59" xfId="8" applyNumberFormat="1" applyFont="1" applyFill="1" applyBorder="1" applyAlignment="1" applyProtection="1">
      <alignment horizontal="center" vertical="center" wrapText="1"/>
      <protection hidden="1"/>
    </xf>
    <xf numFmtId="0" fontId="36" fillId="0" borderId="63" xfId="0" applyFont="1" applyFill="1" applyBorder="1" applyAlignment="1" applyProtection="1">
      <alignment vertical="top" wrapText="1" readingOrder="1"/>
      <protection hidden="1"/>
    </xf>
    <xf numFmtId="165" fontId="17" fillId="0" borderId="48" xfId="0" applyNumberFormat="1" applyFont="1" applyFill="1" applyBorder="1" applyAlignment="1" applyProtection="1">
      <alignment horizontal="center" vertical="center" wrapText="1"/>
      <protection hidden="1"/>
    </xf>
    <xf numFmtId="165" fontId="17" fillId="0" borderId="48" xfId="25" applyNumberFormat="1" applyFont="1" applyFill="1" applyBorder="1" applyAlignment="1" applyProtection="1">
      <alignment horizontal="center" vertical="center" wrapText="1"/>
      <protection hidden="1"/>
    </xf>
    <xf numFmtId="9" fontId="17" fillId="0" borderId="48" xfId="25" applyNumberFormat="1" applyFont="1" applyFill="1" applyBorder="1" applyAlignment="1" applyProtection="1">
      <alignment horizontal="center" vertical="center" wrapText="1"/>
      <protection hidden="1"/>
    </xf>
    <xf numFmtId="165" fontId="69" fillId="0" borderId="59" xfId="8" applyNumberFormat="1" applyFont="1" applyFill="1" applyBorder="1" applyAlignment="1" applyProtection="1">
      <alignment horizontal="center" vertical="center" wrapText="1"/>
      <protection hidden="1"/>
    </xf>
    <xf numFmtId="165" fontId="17" fillId="0" borderId="59" xfId="8" applyNumberFormat="1" applyFont="1" applyFill="1" applyBorder="1" applyAlignment="1" applyProtection="1">
      <alignment horizontal="center" vertical="center" wrapText="1"/>
      <protection hidden="1"/>
    </xf>
    <xf numFmtId="0" fontId="36" fillId="0" borderId="4" xfId="0" applyFont="1" applyFill="1" applyBorder="1" applyAlignment="1" applyProtection="1">
      <alignment vertical="top" wrapText="1" readingOrder="1"/>
      <protection hidden="1"/>
    </xf>
    <xf numFmtId="10" fontId="17" fillId="0" borderId="48" xfId="25" applyNumberFormat="1" applyFont="1" applyFill="1" applyBorder="1" applyAlignment="1" applyProtection="1">
      <alignment horizontal="center" vertical="center" wrapText="1"/>
      <protection hidden="1"/>
    </xf>
    <xf numFmtId="10" fontId="17" fillId="0" borderId="59" xfId="8" applyNumberFormat="1" applyFont="1" applyFill="1" applyBorder="1" applyAlignment="1" applyProtection="1">
      <alignment horizontal="center" vertical="center" wrapText="1"/>
      <protection hidden="1"/>
    </xf>
    <xf numFmtId="10" fontId="17" fillId="32" borderId="59" xfId="8" applyNumberFormat="1" applyFont="1" applyFill="1" applyBorder="1" applyAlignment="1" applyProtection="1">
      <alignment horizontal="center" vertical="center" wrapText="1"/>
      <protection hidden="1"/>
    </xf>
    <xf numFmtId="0" fontId="17" fillId="32" borderId="59" xfId="9" applyFont="1" applyFill="1" applyBorder="1" applyAlignment="1" applyProtection="1">
      <alignment horizontal="justify" vertical="center" wrapText="1"/>
      <protection hidden="1"/>
    </xf>
    <xf numFmtId="0" fontId="17" fillId="32" borderId="49" xfId="9" applyFont="1" applyFill="1" applyBorder="1" applyAlignment="1" applyProtection="1">
      <alignment horizontal="justify" vertical="center" wrapText="1"/>
      <protection hidden="1"/>
    </xf>
    <xf numFmtId="165" fontId="17" fillId="0" borderId="48" xfId="8" applyNumberFormat="1" applyFont="1" applyBorder="1" applyAlignment="1" applyProtection="1">
      <alignment horizontal="center" vertical="center" wrapText="1"/>
      <protection hidden="1"/>
    </xf>
    <xf numFmtId="165" fontId="17" fillId="3" borderId="49" xfId="8" applyNumberFormat="1" applyFont="1" applyFill="1" applyBorder="1" applyAlignment="1" applyProtection="1">
      <alignment horizontal="center" vertical="center" wrapText="1"/>
      <protection hidden="1"/>
    </xf>
    <xf numFmtId="10" fontId="69" fillId="0" borderId="49" xfId="8" applyNumberFormat="1" applyFont="1" applyBorder="1" applyAlignment="1" applyProtection="1">
      <alignment horizontal="center" vertical="center" wrapText="1"/>
      <protection hidden="1"/>
    </xf>
    <xf numFmtId="165" fontId="17" fillId="3" borderId="59" xfId="8" applyNumberFormat="1" applyFont="1" applyFill="1" applyBorder="1" applyAlignment="1" applyProtection="1">
      <alignment horizontal="center" vertical="center" wrapText="1"/>
      <protection hidden="1"/>
    </xf>
    <xf numFmtId="10" fontId="69" fillId="32" borderId="49" xfId="8" applyNumberFormat="1" applyFont="1" applyFill="1" applyBorder="1" applyAlignment="1" applyProtection="1">
      <alignment horizontal="center" vertical="center" wrapText="1"/>
      <protection hidden="1"/>
    </xf>
    <xf numFmtId="165" fontId="69" fillId="0" borderId="49" xfId="8" applyNumberFormat="1" applyFont="1" applyBorder="1" applyAlignment="1" applyProtection="1">
      <alignment horizontal="center" vertical="center" wrapText="1"/>
      <protection hidden="1"/>
    </xf>
    <xf numFmtId="165" fontId="81" fillId="3" borderId="49" xfId="8" applyNumberFormat="1" applyFont="1" applyFill="1" applyBorder="1" applyAlignment="1" applyProtection="1">
      <alignment horizontal="center" vertical="center" wrapText="1"/>
      <protection hidden="1"/>
    </xf>
    <xf numFmtId="165" fontId="84" fillId="0" borderId="49" xfId="8" applyNumberFormat="1" applyFont="1" applyBorder="1" applyAlignment="1" applyProtection="1">
      <alignment horizontal="center" vertical="center" wrapText="1"/>
      <protection hidden="1"/>
    </xf>
    <xf numFmtId="165" fontId="69" fillId="32" borderId="49" xfId="8" applyNumberFormat="1" applyFont="1" applyFill="1" applyBorder="1" applyAlignment="1" applyProtection="1">
      <alignment horizontal="center" vertical="center" wrapText="1"/>
      <protection hidden="1"/>
    </xf>
    <xf numFmtId="165" fontId="17" fillId="38" borderId="49" xfId="25" applyNumberFormat="1" applyFont="1" applyFill="1" applyBorder="1" applyAlignment="1" applyProtection="1">
      <alignment horizontal="center" vertical="center" wrapText="1"/>
      <protection hidden="1"/>
    </xf>
    <xf numFmtId="9" fontId="17" fillId="0" borderId="48" xfId="6" applyFont="1" applyFill="1" applyBorder="1" applyAlignment="1" applyProtection="1">
      <alignment horizontal="center" vertical="center" wrapText="1"/>
      <protection hidden="1"/>
    </xf>
    <xf numFmtId="9" fontId="17" fillId="0" borderId="59" xfId="6" applyFont="1" applyFill="1" applyBorder="1" applyAlignment="1" applyProtection="1">
      <alignment horizontal="center" vertical="center" wrapText="1"/>
      <protection hidden="1"/>
    </xf>
    <xf numFmtId="0" fontId="17" fillId="0" borderId="59" xfId="9" applyFont="1" applyFill="1" applyBorder="1" applyAlignment="1" applyProtection="1">
      <alignment horizontal="justify" vertical="center" wrapText="1"/>
      <protection hidden="1"/>
    </xf>
    <xf numFmtId="0" fontId="17" fillId="0" borderId="49" xfId="9" applyFont="1" applyFill="1" applyBorder="1" applyAlignment="1" applyProtection="1">
      <alignment horizontal="justify" vertical="center" wrapText="1"/>
      <protection hidden="1"/>
    </xf>
    <xf numFmtId="9" fontId="36" fillId="0" borderId="59" xfId="6" applyFont="1" applyFill="1" applyBorder="1" applyAlignment="1" applyProtection="1">
      <alignment horizontal="center" vertical="center" wrapText="1"/>
      <protection hidden="1"/>
    </xf>
    <xf numFmtId="9" fontId="36" fillId="0" borderId="64" xfId="6" applyFont="1" applyFill="1" applyBorder="1" applyAlignment="1" applyProtection="1">
      <alignment horizontal="center" vertical="center" wrapText="1"/>
      <protection hidden="1"/>
    </xf>
    <xf numFmtId="9" fontId="17" fillId="0" borderId="49" xfId="6" applyFont="1" applyFill="1" applyBorder="1" applyAlignment="1" applyProtection="1">
      <alignment horizontal="center" vertical="center" wrapText="1"/>
      <protection hidden="1"/>
    </xf>
    <xf numFmtId="10" fontId="29" fillId="0" borderId="1" xfId="8" applyNumberFormat="1" applyFont="1" applyFill="1" applyAlignment="1" applyProtection="1">
      <alignment horizontal="center" vertical="center"/>
      <protection hidden="1"/>
    </xf>
    <xf numFmtId="0" fontId="17" fillId="0" borderId="59" xfId="9" applyFont="1" applyFill="1" applyBorder="1" applyAlignment="1" applyProtection="1">
      <alignment horizontal="center" vertical="center" wrapText="1"/>
      <protection hidden="1"/>
    </xf>
    <xf numFmtId="0" fontId="17" fillId="32" borderId="48" xfId="9" applyFont="1" applyFill="1" applyBorder="1" applyAlignment="1" applyProtection="1">
      <alignment horizontal="center" vertical="center" wrapText="1"/>
      <protection hidden="1"/>
    </xf>
    <xf numFmtId="0" fontId="17" fillId="32" borderId="59" xfId="9" applyFont="1" applyFill="1" applyBorder="1" applyAlignment="1" applyProtection="1">
      <alignment horizontal="center" vertical="center" wrapText="1"/>
      <protection hidden="1"/>
    </xf>
    <xf numFmtId="1" fontId="36" fillId="32" borderId="64" xfId="26" applyNumberFormat="1" applyFont="1" applyFill="1" applyBorder="1" applyAlignment="1" applyProtection="1">
      <alignment horizontal="center" vertical="center" wrapText="1"/>
      <protection hidden="1"/>
    </xf>
    <xf numFmtId="169" fontId="41" fillId="32" borderId="48" xfId="0" applyNumberFormat="1" applyFont="1" applyFill="1" applyBorder="1" applyAlignment="1" applyProtection="1">
      <alignment horizontal="center" vertical="center" wrapText="1"/>
      <protection hidden="1"/>
    </xf>
    <xf numFmtId="4" fontId="17" fillId="32" borderId="49" xfId="0" applyNumberFormat="1" applyFont="1" applyFill="1" applyBorder="1" applyAlignment="1" applyProtection="1">
      <alignment horizontal="center" vertical="center" wrapText="1"/>
      <protection hidden="1"/>
    </xf>
    <xf numFmtId="10" fontId="29" fillId="0" borderId="1" xfId="8" applyNumberFormat="1" applyFont="1" applyAlignment="1" applyProtection="1">
      <alignment horizontal="center" vertical="center"/>
      <protection hidden="1"/>
    </xf>
    <xf numFmtId="0" fontId="17" fillId="0" borderId="48" xfId="9" applyFont="1" applyFill="1" applyBorder="1" applyAlignment="1" applyProtection="1">
      <alignment horizontal="center" vertical="center" wrapText="1"/>
      <protection hidden="1"/>
    </xf>
    <xf numFmtId="1" fontId="36" fillId="0" borderId="59" xfId="26" applyNumberFormat="1" applyFont="1" applyFill="1" applyBorder="1" applyAlignment="1" applyProtection="1">
      <alignment horizontal="center" vertical="center" wrapText="1"/>
      <protection hidden="1"/>
    </xf>
    <xf numFmtId="1" fontId="36" fillId="0" borderId="64" xfId="26" applyNumberFormat="1" applyFont="1" applyFill="1" applyBorder="1" applyAlignment="1" applyProtection="1">
      <alignment horizontal="center" vertical="center" wrapText="1"/>
      <protection hidden="1"/>
    </xf>
    <xf numFmtId="4" fontId="17" fillId="0" borderId="48" xfId="25" applyNumberFormat="1" applyFont="1" applyFill="1" applyBorder="1" applyAlignment="1" applyProtection="1">
      <alignment horizontal="center" vertical="center" wrapText="1"/>
      <protection hidden="1"/>
    </xf>
    <xf numFmtId="4" fontId="17" fillId="0" borderId="49" xfId="0" applyNumberFormat="1" applyFont="1" applyFill="1" applyBorder="1" applyAlignment="1" applyProtection="1">
      <alignment horizontal="center" vertical="center" wrapText="1"/>
      <protection hidden="1"/>
    </xf>
    <xf numFmtId="3" fontId="82" fillId="0" borderId="59" xfId="26" applyNumberFormat="1" applyFont="1" applyBorder="1" applyAlignment="1" applyProtection="1">
      <alignment horizontal="center" vertical="center" wrapText="1"/>
      <protection hidden="1"/>
    </xf>
    <xf numFmtId="4" fontId="81" fillId="0" borderId="49" xfId="0" applyNumberFormat="1" applyFont="1" applyFill="1" applyBorder="1" applyAlignment="1" applyProtection="1">
      <alignment horizontal="center" vertical="center" wrapText="1"/>
      <protection hidden="1"/>
    </xf>
    <xf numFmtId="0" fontId="11" fillId="12" borderId="51" xfId="1" applyFont="1" applyFill="1" applyBorder="1" applyAlignment="1" applyProtection="1">
      <alignment vertical="center"/>
      <protection hidden="1"/>
    </xf>
    <xf numFmtId="0" fontId="11" fillId="12" borderId="56" xfId="1" applyFont="1" applyFill="1" applyBorder="1" applyAlignment="1" applyProtection="1">
      <alignment vertical="center"/>
      <protection hidden="1"/>
    </xf>
    <xf numFmtId="0" fontId="11" fillId="12" borderId="48" xfId="1" applyFont="1" applyFill="1" applyBorder="1" applyAlignment="1" applyProtection="1">
      <alignment vertical="center"/>
      <protection hidden="1"/>
    </xf>
    <xf numFmtId="165" fontId="70" fillId="12" borderId="48" xfId="1" applyNumberFormat="1" applyFont="1" applyFill="1" applyBorder="1" applyAlignment="1" applyProtection="1">
      <alignment horizontal="center" vertical="center"/>
      <protection hidden="1"/>
    </xf>
    <xf numFmtId="0" fontId="70" fillId="12" borderId="56" xfId="1" applyFont="1" applyFill="1" applyBorder="1" applyAlignment="1" applyProtection="1">
      <alignment vertical="center"/>
      <protection hidden="1"/>
    </xf>
    <xf numFmtId="0" fontId="12" fillId="0" borderId="1" xfId="1" applyFont="1" applyAlignment="1" applyProtection="1">
      <alignment vertical="center"/>
      <protection hidden="1"/>
    </xf>
    <xf numFmtId="0" fontId="12" fillId="0" borderId="1" xfId="1" applyFont="1" applyAlignment="1" applyProtection="1">
      <alignment horizontal="center" vertical="center"/>
      <protection hidden="1"/>
    </xf>
    <xf numFmtId="0" fontId="6" fillId="0" borderId="1" xfId="1" applyFont="1" applyAlignment="1" applyProtection="1">
      <alignment horizontal="left" vertical="center"/>
      <protection hidden="1"/>
    </xf>
    <xf numFmtId="0" fontId="17" fillId="0" borderId="1" xfId="1" applyFont="1" applyBorder="1" applyAlignment="1" applyProtection="1">
      <alignment horizontal="left" vertical="center"/>
    </xf>
    <xf numFmtId="0" fontId="17" fillId="0" borderId="2" xfId="0" applyFont="1" applyBorder="1" applyAlignment="1" applyProtection="1">
      <alignment horizontal="left" vertical="top" wrapText="1"/>
    </xf>
    <xf numFmtId="0" fontId="12" fillId="0" borderId="0" xfId="0" applyFont="1" applyAlignment="1" applyProtection="1">
      <alignment vertical="center"/>
    </xf>
    <xf numFmtId="0" fontId="12" fillId="0" borderId="0" xfId="0" applyFont="1" applyAlignment="1" applyProtection="1">
      <alignment horizontal="center" vertical="center"/>
    </xf>
    <xf numFmtId="165" fontId="17" fillId="0" borderId="2" xfId="8" applyNumberFormat="1" applyFont="1" applyBorder="1" applyAlignment="1" applyProtection="1">
      <alignment horizontal="center" vertical="center" wrapText="1"/>
    </xf>
    <xf numFmtId="0" fontId="17" fillId="2" borderId="2" xfId="1" applyFont="1" applyFill="1" applyBorder="1" applyAlignment="1" applyProtection="1">
      <alignment horizontal="center" vertical="center" wrapText="1"/>
    </xf>
    <xf numFmtId="0" fontId="17" fillId="0" borderId="6" xfId="25" applyFont="1" applyBorder="1" applyAlignment="1" applyProtection="1">
      <alignment horizontal="left" vertical="center" wrapText="1"/>
    </xf>
    <xf numFmtId="0" fontId="17" fillId="0" borderId="6" xfId="20" applyFont="1" applyBorder="1" applyAlignment="1" applyProtection="1">
      <alignment horizontal="left" vertical="center" wrapText="1"/>
    </xf>
    <xf numFmtId="0" fontId="12" fillId="0" borderId="1" xfId="1" applyFont="1" applyBorder="1" applyAlignment="1" applyProtection="1">
      <alignment vertical="center"/>
    </xf>
    <xf numFmtId="0" fontId="12" fillId="0" borderId="1" xfId="1" applyFont="1" applyBorder="1" applyAlignment="1" applyProtection="1">
      <alignment horizontal="center" vertical="center"/>
    </xf>
    <xf numFmtId="14" fontId="17" fillId="0" borderId="1" xfId="1" applyNumberFormat="1" applyFont="1" applyBorder="1" applyAlignment="1" applyProtection="1">
      <alignment vertical="center"/>
    </xf>
    <xf numFmtId="0" fontId="8" fillId="0" borderId="1" xfId="1" applyFont="1" applyFill="1" applyBorder="1" applyAlignment="1" applyProtection="1">
      <alignment horizontal="center" vertical="center"/>
    </xf>
    <xf numFmtId="0" fontId="12" fillId="0" borderId="1" xfId="1" applyFont="1" applyFill="1" applyBorder="1" applyAlignment="1" applyProtection="1">
      <alignment vertical="center"/>
    </xf>
    <xf numFmtId="0" fontId="6" fillId="0" borderId="1" xfId="1" applyFont="1" applyBorder="1" applyAlignment="1" applyProtection="1">
      <alignment horizontal="left" vertical="center"/>
    </xf>
    <xf numFmtId="0" fontId="12" fillId="0" borderId="1" xfId="1" applyFont="1" applyBorder="1" applyAlignment="1" applyProtection="1">
      <alignment vertical="center" wrapText="1"/>
    </xf>
    <xf numFmtId="0" fontId="22" fillId="3" borderId="34" xfId="0" applyFont="1" applyFill="1" applyBorder="1" applyProtection="1"/>
    <xf numFmtId="0" fontId="21" fillId="3" borderId="19" xfId="0" applyFont="1" applyFill="1" applyBorder="1" applyProtection="1"/>
    <xf numFmtId="0" fontId="22" fillId="3" borderId="35" xfId="0" applyFont="1" applyFill="1" applyBorder="1" applyProtection="1"/>
    <xf numFmtId="0" fontId="21" fillId="3" borderId="23" xfId="0" applyFont="1" applyFill="1" applyBorder="1" applyProtection="1"/>
    <xf numFmtId="0" fontId="17" fillId="0" borderId="1" xfId="1" applyFont="1" applyAlignment="1" applyProtection="1">
      <alignment horizontal="left" vertical="center"/>
    </xf>
    <xf numFmtId="0" fontId="23" fillId="0" borderId="2" xfId="1" applyFont="1" applyBorder="1" applyAlignment="1" applyProtection="1">
      <alignment horizontal="center" vertical="top" wrapText="1"/>
    </xf>
    <xf numFmtId="0" fontId="24" fillId="0" borderId="2" xfId="1" applyFont="1" applyBorder="1" applyAlignment="1" applyProtection="1">
      <alignment horizontal="center" vertical="top" wrapText="1"/>
    </xf>
    <xf numFmtId="10" fontId="17" fillId="0" borderId="2" xfId="0" applyNumberFormat="1" applyFont="1" applyBorder="1" applyAlignment="1" applyProtection="1">
      <alignment horizontal="center" vertical="center" wrapText="1"/>
    </xf>
    <xf numFmtId="0" fontId="17" fillId="0" borderId="2" xfId="0" applyFont="1" applyFill="1" applyBorder="1" applyAlignment="1" applyProtection="1">
      <alignment horizontal="left" vertical="center" wrapText="1"/>
    </xf>
    <xf numFmtId="0" fontId="12" fillId="0" borderId="1" xfId="1" applyFont="1" applyAlignment="1" applyProtection="1">
      <alignment vertical="center"/>
    </xf>
    <xf numFmtId="0" fontId="12" fillId="0" borderId="1" xfId="1" applyFont="1" applyAlignment="1" applyProtection="1">
      <alignment horizontal="center" vertical="center"/>
    </xf>
    <xf numFmtId="164" fontId="8" fillId="0" borderId="2" xfId="1" applyNumberFormat="1" applyFont="1" applyBorder="1" applyAlignment="1" applyProtection="1">
      <alignment horizontal="center" vertical="center" wrapText="1"/>
    </xf>
    <xf numFmtId="14" fontId="17" fillId="0" borderId="1" xfId="1" applyNumberFormat="1" applyFont="1" applyAlignment="1" applyProtection="1">
      <alignment vertical="center"/>
    </xf>
    <xf numFmtId="0" fontId="8" fillId="0" borderId="1" xfId="1" applyFont="1" applyAlignment="1" applyProtection="1">
      <alignment horizontal="center" vertical="center"/>
    </xf>
    <xf numFmtId="0" fontId="6" fillId="0" borderId="1" xfId="1" applyFont="1" applyAlignment="1" applyProtection="1">
      <alignment horizontal="left" vertical="center"/>
    </xf>
    <xf numFmtId="0" fontId="12" fillId="0" borderId="1" xfId="1" applyFont="1" applyAlignment="1" applyProtection="1">
      <alignment vertical="center" wrapText="1"/>
    </xf>
    <xf numFmtId="0" fontId="17" fillId="0" borderId="2" xfId="1" applyFont="1" applyBorder="1" applyAlignment="1" applyProtection="1">
      <alignment horizontal="center" vertical="center" wrapText="1"/>
    </xf>
    <xf numFmtId="9" fontId="17" fillId="0" borderId="2" xfId="0" applyNumberFormat="1" applyFont="1" applyBorder="1" applyAlignment="1" applyProtection="1">
      <alignment horizontal="center" vertical="center" wrapText="1"/>
    </xf>
    <xf numFmtId="3" fontId="17" fillId="0" borderId="2" xfId="7" applyNumberFormat="1" applyFont="1" applyFill="1" applyBorder="1" applyAlignment="1" applyProtection="1">
      <alignment horizontal="center" vertical="center" wrapText="1"/>
    </xf>
    <xf numFmtId="0" fontId="17" fillId="0" borderId="2"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wrapText="1"/>
    </xf>
    <xf numFmtId="0" fontId="17" fillId="0" borderId="2" xfId="0" applyFont="1" applyBorder="1" applyAlignment="1" applyProtection="1">
      <alignment horizontal="center" vertical="center" wrapText="1"/>
    </xf>
    <xf numFmtId="9" fontId="17" fillId="0" borderId="3" xfId="8" applyFont="1" applyFill="1" applyBorder="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horizontal="center" vertical="center"/>
    </xf>
    <xf numFmtId="0" fontId="46" fillId="0" borderId="0" xfId="0" applyFont="1" applyAlignment="1" applyProtection="1">
      <alignment vertical="center"/>
    </xf>
    <xf numFmtId="0" fontId="44" fillId="18" borderId="34" xfId="0" applyFont="1" applyFill="1" applyBorder="1" applyProtection="1"/>
    <xf numFmtId="0" fontId="45" fillId="18" borderId="19" xfId="0" applyFont="1" applyFill="1" applyBorder="1" applyProtection="1"/>
    <xf numFmtId="0" fontId="44" fillId="18" borderId="49" xfId="0" applyFont="1" applyFill="1" applyBorder="1" applyAlignment="1" applyProtection="1">
      <alignment horizontal="left"/>
    </xf>
    <xf numFmtId="0" fontId="44" fillId="18" borderId="44" xfId="0" applyFont="1" applyFill="1" applyBorder="1" applyAlignment="1" applyProtection="1">
      <alignment horizontal="left"/>
    </xf>
    <xf numFmtId="0" fontId="45" fillId="18" borderId="53" xfId="0" applyFont="1" applyFill="1" applyBorder="1" applyAlignment="1" applyProtection="1">
      <alignment horizontal="left"/>
    </xf>
    <xf numFmtId="0" fontId="45" fillId="18" borderId="46" xfId="0" applyFont="1" applyFill="1" applyBorder="1" applyAlignment="1" applyProtection="1">
      <alignment horizontal="center"/>
    </xf>
    <xf numFmtId="0" fontId="44" fillId="18" borderId="54" xfId="0" applyFont="1" applyFill="1" applyBorder="1" applyProtection="1"/>
    <xf numFmtId="0" fontId="45" fillId="18" borderId="55" xfId="0" applyFont="1" applyFill="1" applyBorder="1" applyProtection="1"/>
    <xf numFmtId="0" fontId="50" fillId="0" borderId="1" xfId="1" applyFont="1" applyAlignment="1" applyProtection="1">
      <alignment horizontal="left" vertical="center"/>
    </xf>
    <xf numFmtId="0" fontId="55" fillId="0" borderId="48" xfId="0" applyFont="1" applyBorder="1" applyAlignment="1" applyProtection="1">
      <alignment vertical="center"/>
    </xf>
    <xf numFmtId="0" fontId="50" fillId="0" borderId="0" xfId="0" applyFont="1" applyAlignment="1" applyProtection="1">
      <alignment vertical="center"/>
    </xf>
    <xf numFmtId="0" fontId="49" fillId="0" borderId="48" xfId="1" applyFont="1" applyBorder="1" applyAlignment="1" applyProtection="1">
      <alignment horizontal="center" vertical="top" wrapText="1"/>
    </xf>
    <xf numFmtId="0" fontId="60" fillId="0" borderId="48" xfId="1" applyFont="1" applyBorder="1" applyAlignment="1" applyProtection="1">
      <alignment horizontal="center" vertical="top" wrapText="1"/>
    </xf>
    <xf numFmtId="0" fontId="49" fillId="20" borderId="48" xfId="1" applyFont="1" applyFill="1" applyBorder="1" applyAlignment="1" applyProtection="1">
      <alignment horizontal="center" vertical="top" wrapText="1"/>
    </xf>
    <xf numFmtId="0" fontId="60" fillId="20" borderId="48" xfId="1" applyFont="1" applyFill="1" applyBorder="1" applyAlignment="1" applyProtection="1">
      <alignment horizontal="center" vertical="top" wrapText="1"/>
    </xf>
    <xf numFmtId="0" fontId="50" fillId="0" borderId="48" xfId="0" applyFont="1" applyBorder="1" applyAlignment="1" applyProtection="1">
      <alignment horizontal="justify" vertical="center" wrapText="1"/>
    </xf>
    <xf numFmtId="3" fontId="51" fillId="0" borderId="48" xfId="0" applyNumberFormat="1" applyFont="1" applyBorder="1" applyAlignment="1" applyProtection="1">
      <alignment horizontal="center" vertical="center" wrapText="1"/>
    </xf>
    <xf numFmtId="3" fontId="50" fillId="0" borderId="43" xfId="0" applyNumberFormat="1" applyFont="1" applyBorder="1" applyAlignment="1" applyProtection="1">
      <alignment horizontal="center" vertical="center" wrapText="1"/>
    </xf>
    <xf numFmtId="0" fontId="50" fillId="0" borderId="43" xfId="0" applyFont="1" applyBorder="1" applyAlignment="1" applyProtection="1">
      <alignment horizontal="center" vertical="center" wrapText="1"/>
    </xf>
    <xf numFmtId="0" fontId="47" fillId="0" borderId="1" xfId="1" applyFont="1" applyAlignment="1" applyProtection="1">
      <alignment vertical="center"/>
    </xf>
    <xf numFmtId="0" fontId="47" fillId="0" borderId="1" xfId="1" applyFont="1" applyAlignment="1" applyProtection="1">
      <alignment horizontal="center" vertical="center"/>
    </xf>
    <xf numFmtId="0" fontId="48" fillId="20" borderId="48" xfId="1" applyFont="1" applyFill="1" applyBorder="1" applyAlignment="1" applyProtection="1">
      <alignment vertical="center" wrapText="1"/>
    </xf>
    <xf numFmtId="14" fontId="50" fillId="0" borderId="1" xfId="1" applyNumberFormat="1" applyFont="1" applyAlignment="1" applyProtection="1">
      <alignment vertical="center"/>
    </xf>
    <xf numFmtId="0" fontId="48" fillId="0" borderId="1" xfId="1" applyFont="1" applyAlignment="1" applyProtection="1">
      <alignment horizontal="center" vertical="center"/>
    </xf>
    <xf numFmtId="0" fontId="46" fillId="0" borderId="1" xfId="1" applyFont="1" applyAlignment="1" applyProtection="1">
      <alignment horizontal="left" vertical="center"/>
    </xf>
    <xf numFmtId="0" fontId="47" fillId="0" borderId="1" xfId="1" applyFont="1" applyAlignment="1" applyProtection="1">
      <alignment vertical="center" wrapText="1"/>
    </xf>
    <xf numFmtId="0" fontId="12" fillId="0" borderId="0" xfId="0" applyFont="1" applyAlignment="1" applyProtection="1">
      <alignment vertical="center" wrapText="1"/>
    </xf>
    <xf numFmtId="0" fontId="12" fillId="0" borderId="0" xfId="0" applyFont="1" applyAlignment="1" applyProtection="1">
      <alignment horizontal="center" vertical="center" wrapText="1"/>
    </xf>
    <xf numFmtId="0" fontId="6" fillId="0" borderId="0" xfId="0" applyFont="1" applyAlignment="1" applyProtection="1">
      <alignment vertical="center" wrapText="1"/>
    </xf>
    <xf numFmtId="0" fontId="22" fillId="3" borderId="34" xfId="0" applyFont="1" applyFill="1" applyBorder="1" applyAlignment="1" applyProtection="1">
      <alignment wrapText="1"/>
    </xf>
    <xf numFmtId="0" fontId="21" fillId="3" borderId="19" xfId="0" applyFont="1" applyFill="1" applyBorder="1" applyAlignment="1" applyProtection="1">
      <alignment wrapText="1"/>
    </xf>
    <xf numFmtId="0" fontId="22" fillId="3" borderId="49" xfId="0" applyFont="1" applyFill="1" applyBorder="1" applyAlignment="1" applyProtection="1">
      <alignment horizontal="left" wrapText="1"/>
    </xf>
    <xf numFmtId="0" fontId="22" fillId="3" borderId="44" xfId="0" applyFont="1" applyFill="1" applyBorder="1" applyAlignment="1" applyProtection="1">
      <alignment horizontal="left" wrapText="1"/>
    </xf>
    <xf numFmtId="0" fontId="21" fillId="3" borderId="53" xfId="0" applyFont="1" applyFill="1" applyBorder="1" applyAlignment="1" applyProtection="1">
      <alignment horizontal="left" wrapText="1"/>
    </xf>
    <xf numFmtId="0" fontId="21" fillId="3" borderId="46" xfId="0" applyFont="1" applyFill="1" applyBorder="1" applyAlignment="1" applyProtection="1">
      <alignment horizontal="center" wrapText="1"/>
    </xf>
    <xf numFmtId="0" fontId="22" fillId="3" borderId="54" xfId="0" applyFont="1" applyFill="1" applyBorder="1" applyAlignment="1" applyProtection="1">
      <alignment wrapText="1"/>
    </xf>
    <xf numFmtId="0" fontId="21" fillId="3" borderId="55" xfId="0" applyFont="1" applyFill="1" applyBorder="1" applyAlignment="1" applyProtection="1">
      <alignment wrapText="1"/>
    </xf>
    <xf numFmtId="0" fontId="12" fillId="0" borderId="1" xfId="0" applyFont="1" applyBorder="1" applyAlignment="1" applyProtection="1">
      <alignment vertical="center" wrapText="1"/>
    </xf>
    <xf numFmtId="0" fontId="12" fillId="0" borderId="1" xfId="0" applyFont="1" applyBorder="1" applyAlignment="1" applyProtection="1">
      <alignment horizontal="center" vertical="center" wrapText="1"/>
    </xf>
    <xf numFmtId="0" fontId="6" fillId="0" borderId="1" xfId="0" applyFont="1" applyBorder="1" applyAlignment="1" applyProtection="1">
      <alignment vertical="center" wrapText="1"/>
    </xf>
    <xf numFmtId="0" fontId="17" fillId="0" borderId="1" xfId="1" applyFont="1" applyAlignment="1" applyProtection="1">
      <alignment horizontal="left" vertical="center" wrapText="1"/>
    </xf>
    <xf numFmtId="0" fontId="34" fillId="0" borderId="48" xfId="0" applyFont="1" applyBorder="1" applyAlignment="1" applyProtection="1">
      <alignment vertical="center" wrapText="1"/>
    </xf>
    <xf numFmtId="0" fontId="17" fillId="0" borderId="1" xfId="0" applyFont="1" applyBorder="1" applyAlignment="1" applyProtection="1">
      <alignment vertical="center" wrapText="1"/>
    </xf>
    <xf numFmtId="0" fontId="23" fillId="0" borderId="48" xfId="1" applyFont="1" applyBorder="1" applyAlignment="1" applyProtection="1">
      <alignment horizontal="center" vertical="top" wrapText="1"/>
    </xf>
    <xf numFmtId="0" fontId="24" fillId="0" borderId="48" xfId="1" applyFont="1" applyBorder="1" applyAlignment="1" applyProtection="1">
      <alignment horizontal="center" vertical="top" wrapText="1"/>
    </xf>
    <xf numFmtId="0" fontId="23" fillId="7" borderId="48" xfId="1" applyFont="1" applyFill="1" applyBorder="1" applyAlignment="1" applyProtection="1">
      <alignment horizontal="center" vertical="top" wrapText="1"/>
    </xf>
    <xf numFmtId="0" fontId="24" fillId="7" borderId="48" xfId="1" applyFont="1" applyFill="1" applyBorder="1" applyAlignment="1" applyProtection="1">
      <alignment horizontal="center" vertical="top" wrapText="1"/>
    </xf>
    <xf numFmtId="0" fontId="17" fillId="0" borderId="48" xfId="0" applyFont="1" applyBorder="1" applyAlignment="1" applyProtection="1">
      <alignment horizontal="justify" vertical="center" wrapText="1"/>
    </xf>
    <xf numFmtId="9" fontId="17" fillId="0" borderId="48" xfId="0" applyNumberFormat="1" applyFont="1" applyBorder="1" applyAlignment="1" applyProtection="1">
      <alignment horizontal="center" vertical="center" wrapText="1"/>
    </xf>
    <xf numFmtId="9" fontId="17" fillId="0" borderId="43" xfId="0" applyNumberFormat="1"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12" fillId="0" borderId="1" xfId="1" applyFont="1" applyAlignment="1" applyProtection="1">
      <alignment horizontal="center" vertical="center" wrapText="1"/>
    </xf>
    <xf numFmtId="14" fontId="17" fillId="0" borderId="1" xfId="1" applyNumberFormat="1" applyFont="1" applyAlignment="1" applyProtection="1">
      <alignment vertical="center" wrapText="1"/>
    </xf>
    <xf numFmtId="0" fontId="8" fillId="0" borderId="1" xfId="1" applyFont="1" applyAlignment="1" applyProtection="1">
      <alignment horizontal="center" vertical="center" wrapText="1"/>
    </xf>
    <xf numFmtId="0" fontId="6" fillId="0" borderId="1" xfId="1" applyFont="1" applyAlignment="1" applyProtection="1">
      <alignment horizontal="left" vertical="center" wrapText="1"/>
    </xf>
    <xf numFmtId="0" fontId="21" fillId="3" borderId="53" xfId="0" applyFont="1" applyFill="1" applyBorder="1" applyAlignment="1" applyProtection="1">
      <alignment horizontal="left"/>
    </xf>
    <xf numFmtId="0" fontId="21" fillId="3" borderId="46" xfId="0" applyFont="1" applyFill="1" applyBorder="1" applyAlignment="1" applyProtection="1">
      <alignment horizontal="center"/>
    </xf>
    <xf numFmtId="165" fontId="36" fillId="32" borderId="59" xfId="6" applyNumberFormat="1" applyFont="1" applyFill="1" applyBorder="1" applyAlignment="1" applyProtection="1">
      <alignment horizontal="center" vertical="center" wrapText="1"/>
      <protection hidden="1"/>
    </xf>
    <xf numFmtId="170" fontId="21" fillId="0" borderId="48" xfId="0" applyNumberFormat="1" applyFont="1" applyFill="1" applyBorder="1" applyAlignment="1" applyProtection="1">
      <alignment horizontal="center" vertical="center"/>
      <protection hidden="1"/>
    </xf>
    <xf numFmtId="165" fontId="21" fillId="0" borderId="48" xfId="6" applyNumberFormat="1" applyFont="1" applyFill="1" applyBorder="1" applyAlignment="1" applyProtection="1">
      <alignment horizontal="center" vertical="center"/>
      <protection hidden="1"/>
    </xf>
    <xf numFmtId="0" fontId="67" fillId="0" borderId="1" xfId="0" applyFont="1" applyBorder="1" applyAlignment="1" applyProtection="1">
      <alignment horizontal="center"/>
      <protection hidden="1"/>
    </xf>
    <xf numFmtId="0" fontId="26" fillId="45" borderId="75" xfId="0" applyFont="1" applyFill="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21" fillId="3" borderId="34" xfId="0" applyFont="1" applyFill="1" applyBorder="1" applyProtection="1"/>
    <xf numFmtId="0" fontId="22" fillId="3" borderId="97" xfId="0" applyFont="1" applyFill="1" applyBorder="1" applyAlignment="1" applyProtection="1">
      <alignment horizontal="left"/>
    </xf>
    <xf numFmtId="0" fontId="21" fillId="3" borderId="57" xfId="0" applyFont="1" applyFill="1" applyBorder="1" applyAlignment="1" applyProtection="1">
      <alignment horizontal="center"/>
    </xf>
    <xf numFmtId="0" fontId="21" fillId="3" borderId="95" xfId="0" applyFont="1" applyFill="1" applyBorder="1" applyProtection="1"/>
    <xf numFmtId="0" fontId="17" fillId="0" borderId="1" xfId="0" applyFont="1" applyBorder="1" applyAlignment="1" applyProtection="1">
      <alignment horizontal="justify" vertical="center" wrapText="1"/>
    </xf>
    <xf numFmtId="0" fontId="17" fillId="0" borderId="94" xfId="0" applyFont="1" applyBorder="1" applyAlignment="1" applyProtection="1">
      <alignment horizontal="justify" vertical="center" wrapText="1"/>
    </xf>
    <xf numFmtId="9" fontId="17" fillId="0" borderId="94" xfId="8" applyFont="1" applyBorder="1" applyAlignment="1" applyProtection="1">
      <alignment horizontal="center" vertical="center" wrapText="1"/>
    </xf>
    <xf numFmtId="1" fontId="17" fillId="0" borderId="94" xfId="8" applyNumberFormat="1" applyFont="1" applyBorder="1" applyAlignment="1" applyProtection="1">
      <alignment horizontal="center" vertical="center" wrapText="1"/>
    </xf>
    <xf numFmtId="3" fontId="17" fillId="0" borderId="94" xfId="0" applyNumberFormat="1" applyFont="1" applyBorder="1" applyAlignment="1" applyProtection="1">
      <alignment horizontal="center" vertical="center" wrapText="1"/>
    </xf>
    <xf numFmtId="0" fontId="17" fillId="0" borderId="94" xfId="0" applyFont="1" applyBorder="1" applyAlignment="1" applyProtection="1">
      <alignment horizontal="center" vertical="center" wrapText="1"/>
    </xf>
    <xf numFmtId="0" fontId="17" fillId="2" borderId="94" xfId="1" applyFont="1" applyFill="1" applyBorder="1" applyAlignment="1" applyProtection="1">
      <alignment horizontal="center" vertical="center" wrapText="1"/>
    </xf>
    <xf numFmtId="0" fontId="17" fillId="0" borderId="96" xfId="25" applyFont="1" applyBorder="1" applyAlignment="1" applyProtection="1">
      <alignment horizontal="left" vertical="center" wrapText="1"/>
    </xf>
    <xf numFmtId="0" fontId="20" fillId="0" borderId="96" xfId="25" applyFont="1" applyBorder="1" applyAlignment="1" applyProtection="1">
      <alignment horizontal="left" vertical="center" wrapText="1"/>
    </xf>
    <xf numFmtId="9" fontId="19" fillId="4" borderId="98" xfId="3" applyFont="1" applyFill="1" applyBorder="1" applyAlignment="1" applyProtection="1">
      <alignment horizontal="center" vertical="center"/>
    </xf>
    <xf numFmtId="9" fontId="19" fillId="4" borderId="99" xfId="3" applyFont="1" applyFill="1" applyBorder="1" applyAlignment="1" applyProtection="1">
      <alignment horizontal="center" vertical="center"/>
    </xf>
    <xf numFmtId="0" fontId="17" fillId="0" borderId="93" xfId="0" applyFont="1" applyBorder="1" applyAlignment="1" applyProtection="1">
      <alignment horizontal="justify" vertical="center" wrapText="1"/>
    </xf>
    <xf numFmtId="9" fontId="17" fillId="0" borderId="93" xfId="8" applyFont="1" applyBorder="1" applyAlignment="1" applyProtection="1">
      <alignment horizontal="center" vertical="center" wrapText="1"/>
    </xf>
    <xf numFmtId="165" fontId="17" fillId="0" borderId="93" xfId="8" applyNumberFormat="1" applyFont="1" applyBorder="1" applyAlignment="1" applyProtection="1">
      <alignment horizontal="center" vertical="center" wrapText="1"/>
    </xf>
    <xf numFmtId="10" fontId="17" fillId="0" borderId="93" xfId="8" applyNumberFormat="1" applyFont="1" applyBorder="1" applyAlignment="1" applyProtection="1">
      <alignment horizontal="center" vertical="center" wrapText="1"/>
    </xf>
    <xf numFmtId="0" fontId="17" fillId="0" borderId="93" xfId="0" applyFont="1" applyBorder="1" applyAlignment="1" applyProtection="1">
      <alignment horizontal="center" vertical="center" wrapText="1"/>
    </xf>
    <xf numFmtId="0" fontId="17" fillId="2" borderId="93" xfId="1" applyFont="1" applyFill="1" applyBorder="1" applyAlignment="1" applyProtection="1">
      <alignment horizontal="center" vertical="center" wrapText="1"/>
    </xf>
    <xf numFmtId="0" fontId="17" fillId="0" borderId="93" xfId="25" applyFont="1" applyBorder="1" applyAlignment="1" applyProtection="1">
      <alignment horizontal="left" vertical="center" wrapText="1"/>
    </xf>
    <xf numFmtId="0" fontId="20" fillId="0" borderId="93" xfId="20" applyFont="1" applyBorder="1" applyAlignment="1" applyProtection="1">
      <alignment horizontal="left" vertical="center" wrapText="1"/>
    </xf>
    <xf numFmtId="0" fontId="73" fillId="9" borderId="5" xfId="0" applyFont="1" applyFill="1" applyBorder="1" applyAlignment="1" applyProtection="1">
      <alignment horizontal="center" vertical="center" wrapText="1"/>
      <protection hidden="1"/>
    </xf>
    <xf numFmtId="0" fontId="101" fillId="0" borderId="2" xfId="0" applyFont="1" applyFill="1" applyBorder="1" applyAlignment="1" applyProtection="1">
      <alignment horizontal="justify" vertical="center" wrapText="1"/>
    </xf>
    <xf numFmtId="9" fontId="101" fillId="0" borderId="2" xfId="8" applyFont="1" applyBorder="1" applyAlignment="1" applyProtection="1">
      <alignment horizontal="center" vertical="center" wrapText="1"/>
    </xf>
    <xf numFmtId="1" fontId="101" fillId="0" borderId="2" xfId="8" applyNumberFormat="1" applyFont="1" applyBorder="1" applyAlignment="1" applyProtection="1">
      <alignment horizontal="center" vertical="center" wrapText="1"/>
    </xf>
    <xf numFmtId="3" fontId="101" fillId="0" borderId="2" xfId="0" applyNumberFormat="1" applyFont="1" applyBorder="1" applyAlignment="1" applyProtection="1">
      <alignment horizontal="center" vertical="center" wrapText="1"/>
    </xf>
    <xf numFmtId="3" fontId="101" fillId="0" borderId="3" xfId="0" applyNumberFormat="1" applyFont="1" applyBorder="1" applyAlignment="1" applyProtection="1">
      <alignment horizontal="center" vertical="center" wrapText="1"/>
    </xf>
    <xf numFmtId="0" fontId="101" fillId="0" borderId="3" xfId="0" applyFont="1" applyBorder="1" applyAlignment="1" applyProtection="1">
      <alignment horizontal="center" vertical="center" wrapText="1"/>
    </xf>
    <xf numFmtId="0" fontId="102" fillId="0" borderId="2" xfId="0" applyFont="1" applyBorder="1" applyAlignment="1" applyProtection="1">
      <alignment horizontal="center" vertical="center" wrapText="1"/>
    </xf>
    <xf numFmtId="0" fontId="101" fillId="0" borderId="2" xfId="0" applyFont="1" applyBorder="1" applyAlignment="1" applyProtection="1">
      <alignment horizontal="justify" vertical="center" wrapText="1"/>
    </xf>
    <xf numFmtId="9" fontId="101" fillId="0" borderId="2" xfId="8" applyFont="1" applyFill="1" applyBorder="1" applyAlignment="1" applyProtection="1">
      <alignment horizontal="center" vertical="center" wrapText="1"/>
    </xf>
    <xf numFmtId="9" fontId="101" fillId="0" borderId="2" xfId="0" applyNumberFormat="1" applyFont="1" applyBorder="1" applyAlignment="1" applyProtection="1">
      <alignment horizontal="center" vertical="center" wrapText="1"/>
    </xf>
    <xf numFmtId="10" fontId="21" fillId="0" borderId="48" xfId="8" applyNumberFormat="1" applyFont="1" applyFill="1" applyBorder="1" applyAlignment="1" applyProtection="1">
      <alignment horizontal="center" vertical="center"/>
      <protection hidden="1"/>
    </xf>
    <xf numFmtId="165" fontId="21" fillId="0" borderId="48" xfId="0" applyNumberFormat="1" applyFont="1" applyBorder="1" applyAlignment="1" applyProtection="1">
      <alignment horizontal="center" vertical="center"/>
      <protection hidden="1"/>
    </xf>
    <xf numFmtId="10" fontId="17" fillId="32" borderId="49" xfId="6" applyNumberFormat="1" applyFont="1" applyFill="1" applyBorder="1" applyAlignment="1" applyProtection="1">
      <alignment horizontal="center" vertical="center" wrapText="1"/>
      <protection hidden="1"/>
    </xf>
    <xf numFmtId="10" fontId="21" fillId="0" borderId="48" xfId="0" applyNumberFormat="1" applyFont="1" applyBorder="1" applyAlignment="1" applyProtection="1">
      <alignment horizontal="center" vertical="center"/>
      <protection hidden="1"/>
    </xf>
    <xf numFmtId="165" fontId="17" fillId="0" borderId="49" xfId="6" applyNumberFormat="1" applyFont="1" applyBorder="1" applyAlignment="1" applyProtection="1">
      <alignment horizontal="center" vertical="center" wrapText="1"/>
      <protection hidden="1"/>
    </xf>
    <xf numFmtId="10" fontId="17" fillId="3" borderId="49" xfId="8" applyNumberFormat="1" applyFont="1" applyFill="1" applyBorder="1" applyAlignment="1" applyProtection="1">
      <alignment horizontal="center" vertical="center" wrapText="1"/>
      <protection hidden="1"/>
    </xf>
    <xf numFmtId="10" fontId="21" fillId="0" borderId="48" xfId="8" applyNumberFormat="1" applyFont="1" applyFill="1" applyBorder="1" applyAlignment="1" applyProtection="1">
      <alignment horizontal="center" vertical="center" wrapText="1"/>
      <protection hidden="1"/>
    </xf>
    <xf numFmtId="0" fontId="104" fillId="0" borderId="1" xfId="0" applyFont="1" applyBorder="1" applyAlignment="1" applyProtection="1">
      <alignment horizontal="center" vertical="center" wrapText="1"/>
      <protection hidden="1"/>
    </xf>
    <xf numFmtId="1" fontId="104" fillId="0" borderId="1" xfId="0" applyNumberFormat="1" applyFont="1" applyBorder="1" applyAlignment="1" applyProtection="1">
      <alignment horizontal="center" vertical="center"/>
      <protection hidden="1"/>
    </xf>
    <xf numFmtId="0" fontId="105" fillId="0" borderId="1" xfId="0" applyFont="1" applyBorder="1" applyProtection="1">
      <protection hidden="1"/>
    </xf>
    <xf numFmtId="1" fontId="105" fillId="0" borderId="1" xfId="0" applyNumberFormat="1" applyFont="1" applyBorder="1" applyAlignment="1" applyProtection="1">
      <alignment horizontal="center" vertical="center" wrapText="1"/>
      <protection hidden="1"/>
    </xf>
    <xf numFmtId="1" fontId="100" fillId="0" borderId="1" xfId="0" applyNumberFormat="1" applyFont="1" applyBorder="1" applyAlignment="1" applyProtection="1">
      <alignment horizontal="center" vertical="center"/>
      <protection hidden="1"/>
    </xf>
    <xf numFmtId="1" fontId="100" fillId="0" borderId="0" xfId="0" applyNumberFormat="1" applyFont="1" applyAlignment="1" applyProtection="1">
      <alignment horizontal="center" vertical="center"/>
      <protection hidden="1"/>
    </xf>
    <xf numFmtId="9" fontId="100" fillId="0" borderId="1" xfId="0" applyNumberFormat="1" applyFont="1" applyBorder="1" applyProtection="1">
      <protection hidden="1"/>
    </xf>
    <xf numFmtId="165" fontId="21" fillId="0" borderId="1" xfId="6" applyNumberFormat="1" applyFont="1" applyBorder="1" applyAlignment="1" applyProtection="1">
      <alignment horizontal="center" vertical="center"/>
      <protection hidden="1"/>
    </xf>
    <xf numFmtId="0" fontId="26" fillId="0" borderId="1" xfId="0" applyFont="1" applyBorder="1" applyProtection="1">
      <protection hidden="1"/>
    </xf>
    <xf numFmtId="1" fontId="26" fillId="0" borderId="1" xfId="0" applyNumberFormat="1" applyFont="1" applyBorder="1" applyAlignment="1" applyProtection="1">
      <alignment horizontal="center" vertical="center" wrapText="1"/>
      <protection hidden="1"/>
    </xf>
    <xf numFmtId="1" fontId="98" fillId="0" borderId="0" xfId="0" applyNumberFormat="1" applyFont="1" applyAlignment="1" applyProtection="1">
      <alignment horizontal="center" vertical="center"/>
      <protection hidden="1"/>
    </xf>
    <xf numFmtId="9" fontId="98" fillId="0" borderId="1" xfId="8" applyFont="1" applyBorder="1" applyAlignment="1" applyProtection="1">
      <alignment horizontal="center" vertical="center"/>
      <protection hidden="1"/>
    </xf>
    <xf numFmtId="10" fontId="89" fillId="0" borderId="0" xfId="6" applyNumberFormat="1" applyFont="1" applyAlignment="1" applyProtection="1">
      <alignment horizontal="center" vertical="center"/>
      <protection hidden="1"/>
    </xf>
    <xf numFmtId="0" fontId="107" fillId="49" borderId="111" xfId="0" applyFont="1" applyFill="1" applyBorder="1" applyAlignment="1" applyProtection="1">
      <alignment vertical="center"/>
      <protection locked="0"/>
    </xf>
    <xf numFmtId="0" fontId="21" fillId="49" borderId="0" xfId="0" applyFont="1" applyFill="1"/>
    <xf numFmtId="0" fontId="107" fillId="49" borderId="0" xfId="0" applyFont="1" applyFill="1" applyAlignment="1" applyProtection="1">
      <alignment vertical="center"/>
      <protection locked="0"/>
    </xf>
    <xf numFmtId="0" fontId="22" fillId="49" borderId="108" xfId="0" applyFont="1" applyFill="1" applyBorder="1" applyAlignment="1">
      <alignment wrapText="1"/>
    </xf>
    <xf numFmtId="0" fontId="107" fillId="49" borderId="58" xfId="0" applyFont="1" applyFill="1" applyBorder="1" applyAlignment="1" applyProtection="1">
      <alignment vertical="center"/>
      <protection locked="0"/>
    </xf>
    <xf numFmtId="0" fontId="22" fillId="50" borderId="113" xfId="0" applyFont="1" applyFill="1" applyBorder="1" applyAlignment="1">
      <alignment horizontal="center" vertical="center" wrapText="1"/>
    </xf>
    <xf numFmtId="0" fontId="22" fillId="9" borderId="108" xfId="0" applyFont="1" applyFill="1" applyBorder="1" applyAlignment="1" applyProtection="1">
      <alignment horizontal="center" vertical="center"/>
      <protection locked="0"/>
    </xf>
    <xf numFmtId="0" fontId="22" fillId="11" borderId="108" xfId="0" applyFont="1" applyFill="1" applyBorder="1" applyAlignment="1" applyProtection="1">
      <alignment horizontal="center" vertical="center" wrapText="1"/>
      <protection locked="0"/>
    </xf>
    <xf numFmtId="0" fontId="22" fillId="11" borderId="108" xfId="0" applyFont="1" applyFill="1" applyBorder="1" applyAlignment="1" applyProtection="1">
      <alignment horizontal="center" vertical="center"/>
      <protection locked="0"/>
    </xf>
    <xf numFmtId="0" fontId="22" fillId="11" borderId="108" xfId="0" applyFont="1" applyFill="1" applyBorder="1" applyAlignment="1">
      <alignment horizontal="center" vertical="center"/>
    </xf>
    <xf numFmtId="0" fontId="22" fillId="9" borderId="108" xfId="0" applyFont="1" applyFill="1" applyBorder="1" applyAlignment="1">
      <alignment horizontal="center" vertical="center" wrapText="1"/>
    </xf>
    <xf numFmtId="0" fontId="21" fillId="0" borderId="108" xfId="0" applyFont="1" applyBorder="1" applyAlignment="1">
      <alignment horizontal="justify" vertical="center" wrapText="1"/>
    </xf>
    <xf numFmtId="0" fontId="21" fillId="0" borderId="108" xfId="0" applyFont="1" applyBorder="1" applyAlignment="1">
      <alignment horizontal="left" vertical="center" wrapText="1"/>
    </xf>
    <xf numFmtId="9" fontId="21" fillId="7" borderId="108" xfId="6" applyFont="1" applyFill="1" applyBorder="1" applyAlignment="1" applyProtection="1">
      <alignment horizontal="center" vertical="center" wrapText="1"/>
    </xf>
    <xf numFmtId="3" fontId="21" fillId="0" borderId="108" xfId="6" applyNumberFormat="1" applyFont="1" applyFill="1" applyBorder="1" applyAlignment="1" applyProtection="1">
      <alignment horizontal="center" vertical="center" wrapText="1"/>
    </xf>
    <xf numFmtId="9" fontId="109" fillId="0" borderId="108" xfId="6" applyFont="1" applyFill="1" applyBorder="1" applyAlignment="1" applyProtection="1">
      <alignment horizontal="left" vertical="center" wrapText="1"/>
    </xf>
    <xf numFmtId="3" fontId="21" fillId="0" borderId="108" xfId="0" applyNumberFormat="1" applyFont="1" applyBorder="1" applyAlignment="1">
      <alignment horizontal="center" vertical="center" wrapText="1"/>
    </xf>
    <xf numFmtId="1" fontId="21" fillId="0" borderId="108" xfId="0" applyNumberFormat="1" applyFont="1" applyBorder="1" applyAlignment="1" applyProtection="1">
      <alignment horizontal="center" vertical="center" wrapText="1"/>
      <protection locked="0"/>
    </xf>
    <xf numFmtId="0" fontId="17" fillId="0" borderId="109" xfId="0" applyFont="1" applyBorder="1" applyAlignment="1">
      <alignment horizontal="left" vertical="center" wrapText="1"/>
    </xf>
    <xf numFmtId="9" fontId="17" fillId="7" borderId="108" xfId="6" applyFont="1" applyFill="1" applyBorder="1" applyAlignment="1" applyProtection="1">
      <alignment horizontal="center" vertical="center" wrapText="1"/>
    </xf>
    <xf numFmtId="3" fontId="17" fillId="0" borderId="109" xfId="0" applyNumberFormat="1" applyFont="1" applyBorder="1" applyAlignment="1">
      <alignment horizontal="center" vertical="center" wrapText="1"/>
    </xf>
    <xf numFmtId="9" fontId="109" fillId="0" borderId="108" xfId="6" applyFont="1" applyFill="1" applyBorder="1" applyAlignment="1" applyProtection="1">
      <alignment horizontal="center" vertical="center" wrapText="1"/>
    </xf>
    <xf numFmtId="1" fontId="21" fillId="0" borderId="108" xfId="0" applyNumberFormat="1" applyFont="1" applyBorder="1" applyAlignment="1">
      <alignment horizontal="center" vertical="center" wrapText="1"/>
    </xf>
    <xf numFmtId="0" fontId="17" fillId="0" borderId="108" xfId="0" applyFont="1" applyBorder="1" applyAlignment="1">
      <alignment horizontal="left" vertical="center" wrapText="1"/>
    </xf>
    <xf numFmtId="9" fontId="17" fillId="0" borderId="108" xfId="6" applyFont="1" applyFill="1" applyBorder="1" applyAlignment="1" applyProtection="1">
      <alignment horizontal="center" vertical="center" wrapText="1"/>
    </xf>
    <xf numFmtId="1" fontId="21" fillId="0" borderId="108" xfId="6" applyNumberFormat="1" applyFont="1" applyFill="1" applyBorder="1" applyAlignment="1" applyProtection="1">
      <alignment horizontal="center" vertical="center" wrapText="1"/>
    </xf>
    <xf numFmtId="0" fontId="21" fillId="3" borderId="108" xfId="0" applyFont="1" applyFill="1" applyBorder="1" applyAlignment="1">
      <alignment horizontal="left" vertical="center" wrapText="1"/>
    </xf>
    <xf numFmtId="0" fontId="41" fillId="3" borderId="108" xfId="0" applyFont="1" applyFill="1" applyBorder="1" applyAlignment="1">
      <alignment horizontal="justify" vertical="center" wrapText="1"/>
    </xf>
    <xf numFmtId="0" fontId="41" fillId="3" borderId="108" xfId="0" applyFont="1" applyFill="1" applyBorder="1" applyAlignment="1">
      <alignment horizontal="left" vertical="center" wrapText="1"/>
    </xf>
    <xf numFmtId="9" fontId="21" fillId="0" borderId="108" xfId="6" applyFont="1" applyFill="1" applyBorder="1" applyAlignment="1" applyProtection="1">
      <alignment horizontal="center" vertical="center" wrapText="1"/>
    </xf>
    <xf numFmtId="165" fontId="21" fillId="0" borderId="108" xfId="0" applyNumberFormat="1" applyFont="1" applyBorder="1" applyAlignment="1">
      <alignment horizontal="center" vertical="center" wrapText="1"/>
    </xf>
    <xf numFmtId="9" fontId="21" fillId="5" borderId="108" xfId="6" applyFont="1" applyFill="1" applyBorder="1" applyAlignment="1" applyProtection="1">
      <alignment horizontal="center" vertical="center" wrapText="1"/>
    </xf>
    <xf numFmtId="0" fontId="21" fillId="0" borderId="108" xfId="6" applyNumberFormat="1" applyFont="1" applyFill="1" applyBorder="1" applyAlignment="1" applyProtection="1">
      <alignment horizontal="center" vertical="center" wrapText="1"/>
    </xf>
    <xf numFmtId="0" fontId="17" fillId="0" borderId="108" xfId="0" applyFont="1" applyBorder="1" applyAlignment="1">
      <alignment horizontal="justify" vertical="center" wrapText="1"/>
    </xf>
    <xf numFmtId="0" fontId="41" fillId="3" borderId="109" xfId="0" applyFont="1" applyFill="1" applyBorder="1" applyAlignment="1">
      <alignment horizontal="left" vertical="center" wrapText="1"/>
    </xf>
    <xf numFmtId="3" fontId="17" fillId="0" borderId="108" xfId="0" applyNumberFormat="1" applyFont="1" applyBorder="1" applyAlignment="1">
      <alignment horizontal="center" vertical="center" wrapText="1"/>
    </xf>
    <xf numFmtId="0" fontId="41" fillId="0" borderId="108" xfId="0" applyFont="1" applyBorder="1" applyAlignment="1">
      <alignment horizontal="justify" vertical="center" wrapText="1"/>
    </xf>
    <xf numFmtId="9" fontId="21" fillId="0" borderId="108" xfId="0" applyNumberFormat="1" applyFont="1" applyBorder="1" applyAlignment="1">
      <alignment horizontal="center" vertical="center" wrapText="1"/>
    </xf>
    <xf numFmtId="9" fontId="21" fillId="0" borderId="108" xfId="6" applyFont="1" applyFill="1" applyBorder="1" applyAlignment="1" applyProtection="1">
      <alignment horizontal="left" vertical="center" wrapText="1"/>
    </xf>
    <xf numFmtId="165" fontId="21" fillId="0" borderId="108" xfId="6" applyNumberFormat="1" applyFont="1" applyFill="1" applyBorder="1" applyAlignment="1" applyProtection="1">
      <alignment horizontal="center" vertical="center" wrapText="1"/>
    </xf>
    <xf numFmtId="9" fontId="21" fillId="0" borderId="108" xfId="29" applyNumberFormat="1" applyFont="1" applyFill="1" applyBorder="1" applyAlignment="1" applyProtection="1">
      <alignment horizontal="center" vertical="center" wrapText="1"/>
    </xf>
    <xf numFmtId="0" fontId="17" fillId="0" borderId="108" xfId="24" applyFont="1" applyBorder="1" applyAlignment="1">
      <alignment horizontal="left" vertical="center" wrapText="1"/>
    </xf>
    <xf numFmtId="9" fontId="17" fillId="11" borderId="108" xfId="6" applyFont="1" applyFill="1" applyBorder="1" applyAlignment="1" applyProtection="1">
      <alignment horizontal="center" vertical="center" wrapText="1"/>
    </xf>
    <xf numFmtId="9" fontId="110" fillId="0" borderId="108" xfId="6" applyFont="1" applyBorder="1" applyAlignment="1" applyProtection="1">
      <alignment horizontal="center" vertical="center" wrapText="1"/>
    </xf>
    <xf numFmtId="0" fontId="45" fillId="0" borderId="108" xfId="0" applyFont="1" applyBorder="1" applyAlignment="1">
      <alignment horizontal="left" vertical="center" wrapText="1"/>
    </xf>
    <xf numFmtId="0" fontId="111" fillId="9" borderId="108" xfId="0" applyFont="1" applyFill="1" applyBorder="1" applyAlignment="1">
      <alignment horizontal="center"/>
    </xf>
    <xf numFmtId="0" fontId="111" fillId="9" borderId="108" xfId="0" applyFont="1" applyFill="1" applyBorder="1" applyAlignment="1">
      <alignment horizontal="center" vertical="center"/>
    </xf>
    <xf numFmtId="0" fontId="22" fillId="9" borderId="108" xfId="0" applyFont="1" applyFill="1" applyBorder="1" applyAlignment="1">
      <alignment horizontal="center"/>
    </xf>
    <xf numFmtId="9" fontId="88" fillId="9" borderId="108" xfId="6" applyFont="1" applyFill="1" applyBorder="1" applyAlignment="1" applyProtection="1">
      <alignment horizontal="center"/>
    </xf>
    <xf numFmtId="173" fontId="21" fillId="49" borderId="0" xfId="0" applyNumberFormat="1" applyFont="1" applyFill="1"/>
    <xf numFmtId="0" fontId="21" fillId="9" borderId="108" xfId="0" applyFont="1" applyFill="1" applyBorder="1" applyAlignment="1">
      <alignment vertical="center" wrapText="1"/>
    </xf>
    <xf numFmtId="14" fontId="21" fillId="49" borderId="113" xfId="0" applyNumberFormat="1" applyFont="1" applyFill="1" applyBorder="1" applyAlignment="1">
      <alignment horizontal="center" vertical="center" wrapText="1"/>
    </xf>
    <xf numFmtId="0" fontId="21" fillId="49" borderId="0" xfId="0" applyFont="1" applyFill="1" applyAlignment="1">
      <alignment horizontal="center" vertical="center" wrapText="1"/>
    </xf>
    <xf numFmtId="0" fontId="21" fillId="49" borderId="113" xfId="0" applyFont="1" applyFill="1" applyBorder="1" applyAlignment="1">
      <alignment horizontal="center" vertical="center" wrapText="1"/>
    </xf>
    <xf numFmtId="0" fontId="112" fillId="0" borderId="0" xfId="0" applyFont="1" applyAlignment="1">
      <alignment horizontal="left" vertical="center"/>
    </xf>
    <xf numFmtId="0" fontId="20"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6" fillId="0" borderId="0" xfId="0" applyFont="1" applyAlignment="1">
      <alignment horizontal="center" vertical="center"/>
    </xf>
    <xf numFmtId="0" fontId="25" fillId="0" borderId="60" xfId="0" applyFont="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65" fillId="0" borderId="60" xfId="0" applyFont="1" applyBorder="1" applyAlignment="1">
      <alignment horizontal="right" vertical="center"/>
    </xf>
    <xf numFmtId="0" fontId="65" fillId="0" borderId="61" xfId="0" applyFont="1" applyBorder="1" applyAlignment="1">
      <alignment horizontal="center" vertical="center"/>
    </xf>
    <xf numFmtId="0" fontId="65" fillId="0" borderId="62" xfId="0" applyFont="1" applyBorder="1" applyAlignment="1">
      <alignment horizontal="left" vertical="center"/>
    </xf>
    <xf numFmtId="0" fontId="65" fillId="0" borderId="1" xfId="0" applyFont="1" applyBorder="1" applyAlignment="1">
      <alignment horizontal="center" vertical="center"/>
    </xf>
    <xf numFmtId="0" fontId="65" fillId="0" borderId="1" xfId="0" applyFont="1" applyBorder="1" applyAlignment="1">
      <alignment horizontal="left" vertical="center"/>
    </xf>
    <xf numFmtId="0" fontId="65" fillId="0" borderId="1" xfId="0" applyFont="1" applyBorder="1" applyAlignment="1">
      <alignment vertical="center"/>
    </xf>
    <xf numFmtId="0" fontId="6" fillId="0" borderId="1" xfId="0" applyFont="1" applyBorder="1" applyAlignment="1">
      <alignment horizontal="center" vertical="center"/>
    </xf>
    <xf numFmtId="0" fontId="11" fillId="0" borderId="1" xfId="0" applyFont="1" applyBorder="1" applyAlignment="1">
      <alignment horizontal="center" vertical="center" wrapText="1"/>
    </xf>
    <xf numFmtId="0" fontId="9" fillId="9" borderId="107" xfId="1" applyFont="1" applyFill="1" applyBorder="1" applyAlignment="1">
      <alignment horizontal="center" vertical="center" wrapText="1"/>
    </xf>
    <xf numFmtId="14" fontId="11" fillId="45" borderId="50"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9" fillId="0" borderId="107" xfId="1" applyFont="1" applyBorder="1" applyAlignment="1">
      <alignment horizontal="center" vertical="center" wrapText="1"/>
    </xf>
    <xf numFmtId="0" fontId="8" fillId="8" borderId="107" xfId="0" applyFont="1" applyFill="1" applyBorder="1" applyAlignment="1">
      <alignment horizontal="center" vertical="center" wrapText="1"/>
    </xf>
    <xf numFmtId="0" fontId="8" fillId="28" borderId="107" xfId="0" applyFont="1" applyFill="1" applyBorder="1" applyAlignment="1">
      <alignment horizontal="center" vertical="center" wrapText="1"/>
    </xf>
    <xf numFmtId="0" fontId="26" fillId="45" borderId="107" xfId="0" applyFont="1" applyFill="1" applyBorder="1" applyAlignment="1">
      <alignment horizontal="center" vertical="center"/>
    </xf>
    <xf numFmtId="0" fontId="22" fillId="35" borderId="107" xfId="0" applyFont="1" applyFill="1" applyBorder="1" applyAlignment="1">
      <alignment horizontal="center" vertical="center"/>
    </xf>
    <xf numFmtId="0" fontId="22" fillId="35" borderId="107" xfId="0" applyFont="1" applyFill="1" applyBorder="1" applyAlignment="1">
      <alignment horizontal="center" vertical="center" wrapText="1"/>
    </xf>
    <xf numFmtId="10" fontId="18" fillId="0" borderId="1" xfId="25" applyNumberFormat="1" applyFont="1" applyAlignment="1">
      <alignment horizontal="center" vertical="center" wrapText="1"/>
    </xf>
    <xf numFmtId="165" fontId="17" fillId="0" borderId="114" xfId="8" applyNumberFormat="1" applyFont="1" applyFill="1" applyBorder="1" applyAlignment="1" applyProtection="1">
      <alignment horizontal="center" vertical="center" wrapText="1"/>
    </xf>
    <xf numFmtId="165" fontId="18" fillId="0" borderId="1" xfId="25" applyNumberFormat="1" applyFont="1" applyAlignment="1">
      <alignment horizontal="center" vertical="center" wrapText="1"/>
    </xf>
    <xf numFmtId="165" fontId="18" fillId="0" borderId="1" xfId="8" applyNumberFormat="1" applyFont="1" applyFill="1" applyBorder="1" applyAlignment="1" applyProtection="1">
      <alignment horizontal="center" vertical="center" wrapText="1"/>
    </xf>
    <xf numFmtId="0" fontId="18" fillId="0" borderId="1" xfId="25" applyFont="1" applyAlignment="1">
      <alignment horizontal="center" vertical="center" wrapText="1"/>
    </xf>
    <xf numFmtId="165" fontId="18"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1" fillId="12" borderId="51" xfId="1" applyFont="1" applyFill="1" applyBorder="1" applyAlignment="1">
      <alignment vertical="center"/>
    </xf>
    <xf numFmtId="0" fontId="11" fillId="12" borderId="56" xfId="1" applyFont="1" applyFill="1" applyBorder="1" applyAlignment="1">
      <alignment vertical="center"/>
    </xf>
    <xf numFmtId="0" fontId="11" fillId="12" borderId="56" xfId="1" applyFont="1" applyFill="1" applyBorder="1" applyAlignment="1">
      <alignment horizontal="center" vertical="center"/>
    </xf>
    <xf numFmtId="165" fontId="11" fillId="12" borderId="56" xfId="1" applyNumberFormat="1" applyFont="1" applyFill="1" applyBorder="1" applyAlignment="1">
      <alignment horizontal="center" vertical="center"/>
    </xf>
    <xf numFmtId="10" fontId="11" fillId="0" borderId="1" xfId="1" applyNumberFormat="1" applyFont="1" applyAlignment="1">
      <alignment horizontal="center" vertical="center"/>
    </xf>
    <xf numFmtId="0" fontId="12" fillId="0" borderId="1" xfId="1" applyFont="1" applyAlignment="1">
      <alignment vertical="center"/>
    </xf>
    <xf numFmtId="0" fontId="12" fillId="0" borderId="1" xfId="1" applyFont="1" applyAlignment="1">
      <alignment horizontal="center" vertical="center"/>
    </xf>
    <xf numFmtId="0" fontId="6" fillId="0" borderId="1" xfId="1" applyFont="1" applyAlignment="1">
      <alignment horizontal="left" vertical="center"/>
    </xf>
    <xf numFmtId="0" fontId="36" fillId="0" borderId="48" xfId="0" applyFont="1" applyFill="1" applyBorder="1" applyAlignment="1" applyProtection="1">
      <alignment vertical="top" wrapText="1" readingOrder="1"/>
      <protection hidden="1"/>
    </xf>
    <xf numFmtId="0" fontId="8" fillId="8" borderId="107" xfId="0" applyFont="1" applyFill="1" applyBorder="1" applyAlignment="1">
      <alignment horizontal="center" vertical="center" wrapText="1"/>
    </xf>
    <xf numFmtId="9" fontId="36" fillId="0" borderId="116" xfId="0" applyNumberFormat="1" applyFont="1" applyFill="1" applyBorder="1" applyAlignment="1">
      <alignment horizontal="center" vertical="top" wrapText="1" readingOrder="1"/>
    </xf>
    <xf numFmtId="0" fontId="113" fillId="0" borderId="107" xfId="0" applyFont="1" applyBorder="1" applyAlignment="1">
      <alignment horizontal="justify" vertical="center" wrapText="1"/>
    </xf>
    <xf numFmtId="9" fontId="113" fillId="0" borderId="107" xfId="8" applyFont="1" applyFill="1" applyBorder="1" applyAlignment="1" applyProtection="1">
      <alignment horizontal="center" vertical="center" wrapText="1"/>
    </xf>
    <xf numFmtId="165" fontId="113" fillId="0" borderId="107" xfId="8" applyNumberFormat="1" applyFont="1" applyFill="1" applyBorder="1" applyAlignment="1" applyProtection="1">
      <alignment horizontal="center" vertical="center" wrapText="1"/>
    </xf>
    <xf numFmtId="0" fontId="113" fillId="0" borderId="107" xfId="0" applyFont="1" applyFill="1" applyBorder="1" applyAlignment="1">
      <alignment horizontal="justify" vertical="center" wrapText="1"/>
    </xf>
    <xf numFmtId="9" fontId="113" fillId="0" borderId="107" xfId="8" applyFont="1" applyFill="1" applyBorder="1" applyAlignment="1">
      <alignment horizontal="center" vertical="center" wrapText="1"/>
    </xf>
    <xf numFmtId="0" fontId="11" fillId="12" borderId="118" xfId="1" applyFont="1" applyFill="1" applyBorder="1" applyAlignment="1">
      <alignment vertical="center"/>
    </xf>
    <xf numFmtId="9" fontId="36" fillId="0" borderId="107" xfId="6" applyFont="1" applyBorder="1" applyAlignment="1">
      <alignment horizontal="center" vertical="top" wrapText="1" readingOrder="1"/>
    </xf>
    <xf numFmtId="9" fontId="36" fillId="0" borderId="107" xfId="0" applyNumberFormat="1" applyFont="1" applyFill="1" applyBorder="1" applyAlignment="1">
      <alignment horizontal="center" vertical="top" wrapText="1" readingOrder="1"/>
    </xf>
    <xf numFmtId="3" fontId="113" fillId="0" borderId="94" xfId="26" applyNumberFormat="1" applyFont="1" applyFill="1" applyBorder="1" applyAlignment="1" applyProtection="1">
      <alignment horizontal="justify" vertical="center" wrapText="1"/>
    </xf>
    <xf numFmtId="3" fontId="36" fillId="0" borderId="94" xfId="26" applyNumberFormat="1" applyFont="1" applyFill="1" applyBorder="1" applyAlignment="1" applyProtection="1">
      <alignment horizontal="center" vertical="center" wrapText="1"/>
    </xf>
    <xf numFmtId="9" fontId="36" fillId="0" borderId="94" xfId="6" applyFont="1" applyFill="1" applyBorder="1" applyAlignment="1" applyProtection="1">
      <alignment horizontal="center" vertical="center" wrapText="1"/>
    </xf>
    <xf numFmtId="166" fontId="36" fillId="0" borderId="94" xfId="26" applyNumberFormat="1" applyFont="1" applyFill="1" applyBorder="1" applyAlignment="1" applyProtection="1">
      <alignment horizontal="center" vertical="center" wrapText="1"/>
    </xf>
    <xf numFmtId="165" fontId="11" fillId="12" borderId="120" xfId="1" applyNumberFormat="1" applyFont="1" applyFill="1" applyBorder="1" applyAlignment="1">
      <alignment horizontal="center" vertical="center"/>
    </xf>
    <xf numFmtId="3" fontId="17" fillId="0" borderId="107" xfId="25" applyNumberFormat="1" applyFont="1" applyFill="1" applyBorder="1" applyAlignment="1">
      <alignment horizontal="center" vertical="center" wrapText="1"/>
    </xf>
    <xf numFmtId="9" fontId="17" fillId="0" borderId="107" xfId="6" applyFont="1" applyFill="1" applyBorder="1" applyAlignment="1">
      <alignment horizontal="center" vertical="center" wrapText="1"/>
    </xf>
    <xf numFmtId="9" fontId="17" fillId="0" borderId="119" xfId="6" applyFont="1" applyFill="1" applyBorder="1" applyAlignment="1">
      <alignment horizontal="center" vertical="center" wrapText="1"/>
    </xf>
    <xf numFmtId="165" fontId="17" fillId="0" borderId="94" xfId="8" applyNumberFormat="1" applyFont="1" applyFill="1" applyBorder="1" applyAlignment="1" applyProtection="1">
      <alignment horizontal="center" vertical="center" wrapText="1"/>
    </xf>
    <xf numFmtId="9" fontId="17" fillId="0" borderId="107" xfId="8" applyFont="1" applyFill="1" applyBorder="1" applyAlignment="1">
      <alignment horizontal="center" vertical="center" wrapText="1"/>
    </xf>
    <xf numFmtId="165" fontId="17" fillId="0" borderId="107" xfId="8" applyNumberFormat="1" applyFont="1" applyFill="1" applyBorder="1" applyAlignment="1">
      <alignment horizontal="center" vertical="center" wrapText="1"/>
    </xf>
    <xf numFmtId="3" fontId="21" fillId="0" borderId="107" xfId="25" applyNumberFormat="1" applyFont="1" applyFill="1" applyBorder="1" applyAlignment="1">
      <alignment horizontal="center" vertical="center" wrapText="1"/>
    </xf>
    <xf numFmtId="169" fontId="17" fillId="0" borderId="107" xfId="25" applyNumberFormat="1" applyFont="1" applyFill="1" applyBorder="1" applyAlignment="1">
      <alignment horizontal="center" vertical="center" wrapText="1"/>
    </xf>
    <xf numFmtId="4" fontId="17" fillId="0" borderId="107" xfId="25" applyNumberFormat="1" applyFont="1" applyFill="1" applyBorder="1" applyAlignment="1">
      <alignment horizontal="center" vertical="center" wrapText="1"/>
    </xf>
    <xf numFmtId="165" fontId="17" fillId="0" borderId="107" xfId="8" applyNumberFormat="1" applyFont="1" applyFill="1" applyBorder="1" applyAlignment="1" applyProtection="1">
      <alignment horizontal="center" vertical="center" wrapText="1"/>
    </xf>
    <xf numFmtId="165" fontId="21" fillId="0" borderId="107" xfId="8" applyNumberFormat="1" applyFont="1" applyFill="1" applyBorder="1" applyAlignment="1" applyProtection="1">
      <alignment horizontal="center" vertical="center" wrapText="1"/>
    </xf>
    <xf numFmtId="3" fontId="36" fillId="0" borderId="94" xfId="30" applyNumberFormat="1" applyFont="1" applyFill="1" applyBorder="1" applyAlignment="1" applyProtection="1">
      <alignment horizontal="center" vertical="center" wrapText="1"/>
    </xf>
    <xf numFmtId="165" fontId="17" fillId="0" borderId="107" xfId="25" applyNumberFormat="1" applyFont="1" applyFill="1" applyBorder="1" applyAlignment="1">
      <alignment horizontal="center" vertical="center" wrapText="1"/>
    </xf>
    <xf numFmtId="9" fontId="17" fillId="0" borderId="107" xfId="25" applyNumberFormat="1" applyFont="1" applyFill="1" applyBorder="1" applyAlignment="1">
      <alignment horizontal="center" vertical="center" wrapText="1"/>
    </xf>
    <xf numFmtId="10" fontId="17" fillId="0" borderId="107" xfId="25" applyNumberFormat="1" applyFont="1" applyFill="1" applyBorder="1" applyAlignment="1">
      <alignment horizontal="center" vertical="center" wrapText="1"/>
    </xf>
    <xf numFmtId="1" fontId="36" fillId="0" borderId="94" xfId="30" applyNumberFormat="1" applyFont="1" applyFill="1" applyBorder="1" applyAlignment="1" applyProtection="1">
      <alignment horizontal="center" vertical="center" wrapText="1"/>
    </xf>
    <xf numFmtId="2" fontId="36" fillId="0" borderId="94" xfId="30" applyNumberFormat="1" applyFont="1" applyFill="1" applyBorder="1" applyAlignment="1" applyProtection="1">
      <alignment horizontal="center" vertical="center" wrapText="1"/>
    </xf>
    <xf numFmtId="165" fontId="17" fillId="0" borderId="114" xfId="8" applyNumberFormat="1" applyFont="1" applyFill="1" applyBorder="1" applyAlignment="1">
      <alignment horizontal="center" vertical="center" wrapText="1"/>
    </xf>
    <xf numFmtId="0" fontId="65" fillId="0" borderId="1" xfId="0" applyFont="1" applyFill="1" applyBorder="1" applyAlignment="1">
      <alignment vertical="center"/>
    </xf>
    <xf numFmtId="9" fontId="113" fillId="0" borderId="107" xfId="6" applyFont="1" applyFill="1" applyBorder="1" applyAlignment="1">
      <alignment horizontal="center" vertical="center" wrapText="1"/>
    </xf>
    <xf numFmtId="0" fontId="113" fillId="0" borderId="114" xfId="0" applyFont="1" applyFill="1" applyBorder="1" applyAlignment="1">
      <alignment horizontal="justify" vertical="center" wrapText="1"/>
    </xf>
    <xf numFmtId="0" fontId="113" fillId="0" borderId="50" xfId="25" applyFont="1" applyFill="1" applyBorder="1" applyAlignment="1">
      <alignment horizontal="justify" vertical="center" wrapText="1"/>
    </xf>
    <xf numFmtId="3" fontId="113" fillId="0" borderId="107" xfId="0" applyNumberFormat="1" applyFont="1" applyFill="1" applyBorder="1" applyAlignment="1">
      <alignment horizontal="center" vertical="center" wrapText="1"/>
    </xf>
    <xf numFmtId="9" fontId="113" fillId="0" borderId="94" xfId="8" applyFont="1" applyFill="1" applyBorder="1" applyAlignment="1" applyProtection="1">
      <alignment horizontal="center" vertical="center" wrapText="1"/>
    </xf>
    <xf numFmtId="10" fontId="17" fillId="0" borderId="114" xfId="25" applyNumberFormat="1" applyFont="1" applyFill="1" applyBorder="1" applyAlignment="1">
      <alignment horizontal="center" vertical="center" wrapText="1"/>
    </xf>
    <xf numFmtId="10" fontId="17" fillId="0" borderId="107" xfId="8" applyNumberFormat="1" applyFont="1" applyFill="1" applyBorder="1" applyAlignment="1" applyProtection="1">
      <alignment horizontal="center" vertical="center" wrapText="1"/>
    </xf>
    <xf numFmtId="10" fontId="17" fillId="0" borderId="94" xfId="8" applyNumberFormat="1" applyFont="1" applyFill="1" applyBorder="1" applyAlignment="1" applyProtection="1">
      <alignment horizontal="center" vertical="center" wrapText="1"/>
    </xf>
    <xf numFmtId="10" fontId="17" fillId="0" borderId="114" xfId="8" applyNumberFormat="1" applyFont="1" applyFill="1" applyBorder="1" applyAlignment="1" applyProtection="1">
      <alignment horizontal="center" vertical="center" wrapText="1"/>
    </xf>
    <xf numFmtId="9" fontId="11" fillId="12" borderId="37" xfId="1" applyNumberFormat="1" applyFont="1" applyFill="1" applyBorder="1" applyAlignment="1">
      <alignment horizontal="center" vertical="center"/>
    </xf>
    <xf numFmtId="9" fontId="11" fillId="12" borderId="124" xfId="1" applyNumberFormat="1" applyFont="1" applyFill="1" applyBorder="1" applyAlignment="1">
      <alignment horizontal="center" vertical="center"/>
    </xf>
    <xf numFmtId="10" fontId="17" fillId="0" borderId="107" xfId="8" applyNumberFormat="1" applyFont="1" applyFill="1" applyBorder="1" applyAlignment="1">
      <alignment horizontal="center" vertical="center" wrapText="1"/>
    </xf>
    <xf numFmtId="10" fontId="17" fillId="0" borderId="119" xfId="8" applyNumberFormat="1" applyFont="1" applyFill="1" applyBorder="1" applyAlignment="1">
      <alignment horizontal="center" vertical="center" wrapText="1"/>
    </xf>
    <xf numFmtId="9" fontId="36" fillId="0" borderId="115" xfId="6" applyFont="1" applyFill="1" applyBorder="1" applyAlignment="1" applyProtection="1">
      <alignment horizontal="center" vertical="center" wrapText="1"/>
    </xf>
    <xf numFmtId="165" fontId="17" fillId="0" borderId="107" xfId="6" applyNumberFormat="1" applyFont="1" applyFill="1" applyBorder="1" applyAlignment="1">
      <alignment horizontal="center" vertical="center" wrapText="1"/>
    </xf>
    <xf numFmtId="170" fontId="17" fillId="0" borderId="107" xfId="25" applyNumberFormat="1" applyFont="1" applyFill="1" applyBorder="1" applyAlignment="1">
      <alignment horizontal="center" vertical="center" wrapText="1"/>
    </xf>
    <xf numFmtId="166" fontId="17" fillId="0" borderId="107" xfId="25" applyNumberFormat="1" applyFont="1" applyFill="1" applyBorder="1" applyAlignment="1">
      <alignment horizontal="center" vertical="center" wrapText="1"/>
    </xf>
    <xf numFmtId="165" fontId="17" fillId="0" borderId="50" xfId="8" applyNumberFormat="1" applyFont="1" applyFill="1" applyBorder="1" applyAlignment="1" applyProtection="1">
      <alignment horizontal="center" vertical="center" wrapText="1"/>
    </xf>
    <xf numFmtId="1" fontId="36" fillId="0" borderId="94" xfId="26" applyNumberFormat="1" applyFont="1" applyFill="1" applyBorder="1" applyAlignment="1" applyProtection="1">
      <alignment horizontal="center" vertical="center" wrapText="1"/>
    </xf>
    <xf numFmtId="9" fontId="113" fillId="0" borderId="116" xfId="8" applyFont="1" applyFill="1" applyBorder="1" applyAlignment="1" applyProtection="1">
      <alignment horizontal="center" vertical="center" wrapText="1"/>
    </xf>
    <xf numFmtId="10" fontId="17" fillId="0" borderId="94" xfId="25" applyNumberFormat="1" applyFont="1" applyFill="1" applyBorder="1" applyAlignment="1">
      <alignment horizontal="center" vertical="center" wrapText="1"/>
    </xf>
    <xf numFmtId="10" fontId="18" fillId="0" borderId="8" xfId="25" applyNumberFormat="1" applyFont="1" applyBorder="1" applyAlignment="1">
      <alignment horizontal="center" vertical="top" wrapText="1"/>
    </xf>
    <xf numFmtId="10" fontId="18" fillId="0" borderId="51" xfId="25" applyNumberFormat="1" applyFont="1" applyBorder="1" applyAlignment="1">
      <alignment horizontal="center" vertical="top" wrapText="1"/>
    </xf>
    <xf numFmtId="9" fontId="11" fillId="12" borderId="125" xfId="1" applyNumberFormat="1" applyFont="1" applyFill="1" applyBorder="1" applyAlignment="1">
      <alignment horizontal="center" vertical="center"/>
    </xf>
    <xf numFmtId="165" fontId="17" fillId="0" borderId="124" xfId="8" applyNumberFormat="1" applyFont="1" applyFill="1" applyBorder="1" applyAlignment="1" applyProtection="1">
      <alignment horizontal="center" vertical="center" wrapText="1"/>
    </xf>
    <xf numFmtId="0" fontId="36" fillId="0" borderId="107" xfId="0" applyFont="1" applyFill="1" applyBorder="1" applyAlignment="1">
      <alignment horizontal="left" vertical="top" wrapText="1" readingOrder="1"/>
    </xf>
    <xf numFmtId="0" fontId="36" fillId="0" borderId="116" xfId="0" applyFont="1" applyFill="1" applyBorder="1" applyAlignment="1">
      <alignment horizontal="left" vertical="top" wrapText="1" readingOrder="1"/>
    </xf>
    <xf numFmtId="0" fontId="116" fillId="0" borderId="60" xfId="0" applyFont="1" applyBorder="1" applyAlignment="1">
      <alignment horizontal="center" vertical="center" wrapText="1"/>
    </xf>
    <xf numFmtId="0" fontId="117" fillId="0" borderId="124" xfId="0" applyFont="1" applyBorder="1" applyAlignment="1">
      <alignment horizontal="right" vertical="center"/>
    </xf>
    <xf numFmtId="0" fontId="118" fillId="0" borderId="124" xfId="0" applyFont="1" applyBorder="1" applyAlignment="1">
      <alignment horizontal="center" vertical="center"/>
    </xf>
    <xf numFmtId="0" fontId="117" fillId="0" borderId="1" xfId="0" applyFont="1" applyBorder="1" applyAlignment="1">
      <alignment horizontal="center" vertical="center"/>
    </xf>
    <xf numFmtId="0" fontId="36" fillId="0" borderId="1" xfId="0" applyFont="1" applyBorder="1" applyAlignment="1">
      <alignment vertical="center"/>
    </xf>
    <xf numFmtId="0" fontId="11" fillId="8" borderId="117" xfId="0" applyFont="1" applyFill="1" applyBorder="1" applyAlignment="1">
      <alignment horizontal="center" vertical="center" wrapText="1"/>
    </xf>
    <xf numFmtId="0" fontId="11" fillId="8" borderId="124" xfId="0" applyFont="1" applyFill="1" applyBorder="1" applyAlignment="1">
      <alignment horizontal="center" vertical="center" wrapText="1"/>
    </xf>
    <xf numFmtId="0" fontId="97" fillId="55" borderId="124" xfId="0" applyFont="1" applyFill="1" applyBorder="1" applyAlignment="1">
      <alignment horizontal="center" vertical="center" wrapText="1"/>
    </xf>
    <xf numFmtId="0" fontId="119" fillId="55" borderId="117" xfId="0" applyFont="1" applyFill="1" applyBorder="1" applyAlignment="1">
      <alignment horizontal="center" vertical="center" wrapText="1"/>
    </xf>
    <xf numFmtId="9" fontId="21" fillId="0" borderId="124" xfId="6" applyFont="1" applyFill="1" applyBorder="1" applyAlignment="1" applyProtection="1">
      <alignment horizontal="center" vertical="center" wrapText="1"/>
    </xf>
    <xf numFmtId="165" fontId="21" fillId="0" borderId="124" xfId="6" applyNumberFormat="1" applyFont="1" applyFill="1" applyBorder="1" applyAlignment="1" applyProtection="1">
      <alignment horizontal="center" vertical="center" wrapText="1"/>
    </xf>
    <xf numFmtId="0" fontId="21" fillId="0" borderId="123" xfId="0" applyFont="1" applyBorder="1" applyAlignment="1">
      <alignment horizontal="left" vertical="center" wrapText="1"/>
    </xf>
    <xf numFmtId="10" fontId="21" fillId="0" borderId="108" xfId="6" applyNumberFormat="1" applyFont="1" applyFill="1" applyBorder="1" applyAlignment="1" applyProtection="1">
      <alignment horizontal="center" vertical="center" wrapText="1"/>
    </xf>
    <xf numFmtId="9" fontId="17" fillId="0" borderId="107" xfId="8" applyNumberFormat="1" applyFont="1" applyFill="1" applyBorder="1" applyAlignment="1">
      <alignment horizontal="center" vertical="center" wrapText="1"/>
    </xf>
    <xf numFmtId="9" fontId="17" fillId="0" borderId="109" xfId="6" applyFont="1" applyBorder="1" applyAlignment="1">
      <alignment horizontal="center" vertical="center" wrapText="1"/>
    </xf>
    <xf numFmtId="167" fontId="21" fillId="0" borderId="108" xfId="6" applyNumberFormat="1" applyFont="1" applyFill="1" applyBorder="1" applyAlignment="1" applyProtection="1">
      <alignment horizontal="center" vertical="center" wrapText="1"/>
    </xf>
    <xf numFmtId="3" fontId="17" fillId="0" borderId="123" xfId="0" applyNumberFormat="1" applyFont="1" applyBorder="1" applyAlignment="1">
      <alignment horizontal="center" vertical="center" wrapText="1"/>
    </xf>
    <xf numFmtId="10" fontId="17" fillId="0" borderId="107" xfId="6" applyNumberFormat="1" applyFont="1" applyFill="1" applyBorder="1" applyAlignment="1">
      <alignment horizontal="center" vertical="center" wrapText="1"/>
    </xf>
    <xf numFmtId="10" fontId="21" fillId="0" borderId="108" xfId="6" applyNumberFormat="1" applyFont="1" applyBorder="1" applyAlignment="1">
      <alignment horizontal="center" vertical="center" wrapText="1"/>
    </xf>
    <xf numFmtId="10" fontId="21" fillId="0" borderId="124" xfId="6" applyNumberFormat="1" applyFont="1" applyBorder="1" applyAlignment="1">
      <alignment horizontal="center" vertical="center" wrapText="1"/>
    </xf>
    <xf numFmtId="10" fontId="17" fillId="0" borderId="108" xfId="6" applyNumberFormat="1" applyFont="1" applyFill="1" applyBorder="1" applyAlignment="1" applyProtection="1">
      <alignment horizontal="center" vertical="center" wrapText="1"/>
    </xf>
    <xf numFmtId="10" fontId="17" fillId="0" borderId="124" xfId="6" applyNumberFormat="1" applyFont="1" applyFill="1" applyBorder="1" applyAlignment="1" applyProtection="1">
      <alignment horizontal="center" vertical="center" wrapText="1"/>
    </xf>
    <xf numFmtId="10" fontId="17" fillId="0" borderId="108" xfId="6" applyNumberFormat="1" applyFont="1" applyBorder="1" applyAlignment="1">
      <alignment horizontal="center" vertical="center" wrapText="1"/>
    </xf>
    <xf numFmtId="10" fontId="21" fillId="0" borderId="124" xfId="6" applyNumberFormat="1" applyFont="1" applyFill="1" applyBorder="1" applyAlignment="1" applyProtection="1">
      <alignment horizontal="center" vertical="center" wrapText="1"/>
    </xf>
    <xf numFmtId="9" fontId="22" fillId="9" borderId="108" xfId="0" applyNumberFormat="1" applyFont="1" applyFill="1" applyBorder="1" applyAlignment="1">
      <alignment horizontal="center"/>
    </xf>
    <xf numFmtId="0" fontId="36" fillId="0" borderId="123" xfId="0" applyFont="1" applyBorder="1" applyAlignment="1">
      <alignment horizontal="justify" vertical="top" wrapText="1" readingOrder="1"/>
    </xf>
    <xf numFmtId="10" fontId="18" fillId="0" borderId="123" xfId="25" applyNumberFormat="1" applyFont="1" applyBorder="1" applyAlignment="1">
      <alignment horizontal="center" vertical="center" wrapText="1"/>
    </xf>
    <xf numFmtId="0" fontId="36" fillId="0" borderId="124" xfId="0" applyFont="1" applyBorder="1" applyAlignment="1">
      <alignment horizontal="justify" vertical="top" wrapText="1" readingOrder="1"/>
    </xf>
    <xf numFmtId="0" fontId="11" fillId="12" borderId="126" xfId="1" applyFont="1" applyFill="1" applyBorder="1" applyAlignment="1">
      <alignment vertical="center"/>
    </xf>
    <xf numFmtId="0" fontId="11" fillId="12" borderId="117" xfId="1" applyFont="1" applyFill="1" applyBorder="1" applyAlignment="1">
      <alignment vertical="center"/>
    </xf>
    <xf numFmtId="9" fontId="34" fillId="12" borderId="29" xfId="1" applyNumberFormat="1" applyFont="1" applyFill="1" applyBorder="1" applyAlignment="1">
      <alignment horizontal="center" vertical="center"/>
    </xf>
    <xf numFmtId="0" fontId="121" fillId="3" borderId="1" xfId="0" applyFont="1" applyFill="1" applyBorder="1" applyAlignment="1">
      <alignment vertical="center"/>
    </xf>
    <xf numFmtId="0" fontId="122" fillId="3" borderId="1" xfId="0" applyFont="1" applyFill="1" applyBorder="1" applyAlignment="1">
      <alignment vertical="center"/>
    </xf>
    <xf numFmtId="0" fontId="122" fillId="3" borderId="1" xfId="0" applyFont="1" applyFill="1" applyBorder="1" applyAlignment="1" applyProtection="1">
      <alignment vertical="center"/>
      <protection hidden="1"/>
    </xf>
    <xf numFmtId="0" fontId="121" fillId="3" borderId="1" xfId="0" applyFont="1" applyFill="1" applyBorder="1" applyAlignment="1" applyProtection="1">
      <alignment vertical="center"/>
      <protection hidden="1"/>
    </xf>
    <xf numFmtId="0" fontId="123" fillId="3" borderId="1" xfId="0" applyFont="1" applyFill="1" applyBorder="1" applyAlignment="1" applyProtection="1">
      <alignment horizontal="justify" vertical="top" wrapText="1" readingOrder="1"/>
      <protection hidden="1"/>
    </xf>
    <xf numFmtId="10" fontId="124" fillId="3" borderId="1" xfId="25" applyNumberFormat="1" applyFont="1" applyFill="1" applyAlignment="1" applyProtection="1">
      <alignment horizontal="center" vertical="center" wrapText="1"/>
      <protection hidden="1"/>
    </xf>
    <xf numFmtId="10" fontId="125" fillId="3" borderId="1" xfId="0" applyNumberFormat="1" applyFont="1" applyFill="1" applyBorder="1" applyAlignment="1" applyProtection="1">
      <alignment horizontal="center" vertical="center"/>
      <protection hidden="1"/>
    </xf>
    <xf numFmtId="10" fontId="121" fillId="3" borderId="1" xfId="0" applyNumberFormat="1" applyFont="1" applyFill="1" applyBorder="1" applyAlignment="1">
      <alignment vertical="center"/>
    </xf>
    <xf numFmtId="0" fontId="122" fillId="0" borderId="0" xfId="0" applyFont="1" applyAlignment="1">
      <alignment vertical="center"/>
    </xf>
    <xf numFmtId="0" fontId="121" fillId="0" borderId="0" xfId="0" applyFont="1" applyAlignment="1">
      <alignment vertical="center"/>
    </xf>
    <xf numFmtId="10" fontId="18" fillId="0" borderId="124" xfId="25" applyNumberFormat="1" applyFont="1" applyFill="1" applyBorder="1" applyAlignment="1">
      <alignment horizontal="center" vertical="center" wrapText="1"/>
    </xf>
    <xf numFmtId="165" fontId="18" fillId="0" borderId="4" xfId="25" applyNumberFormat="1" applyFont="1" applyFill="1" applyBorder="1" applyAlignment="1">
      <alignment horizontal="center" vertical="center" wrapText="1"/>
    </xf>
    <xf numFmtId="10" fontId="18" fillId="0" borderId="130" xfId="25" applyNumberFormat="1" applyFont="1" applyFill="1" applyBorder="1" applyAlignment="1">
      <alignment horizontal="center" vertical="center" wrapText="1"/>
    </xf>
    <xf numFmtId="10" fontId="18" fillId="0" borderId="126" xfId="25" applyNumberFormat="1" applyFont="1" applyFill="1" applyBorder="1" applyAlignment="1">
      <alignment horizontal="center" vertical="center" wrapText="1"/>
    </xf>
    <xf numFmtId="10" fontId="18" fillId="0" borderId="130" xfId="0" applyNumberFormat="1" applyFont="1" applyFill="1" applyBorder="1" applyAlignment="1">
      <alignment horizontal="center" vertical="center" wrapText="1"/>
    </xf>
    <xf numFmtId="10" fontId="18" fillId="0" borderId="124" xfId="0" applyNumberFormat="1" applyFont="1" applyFill="1" applyBorder="1" applyAlignment="1">
      <alignment horizontal="center" vertical="center" wrapText="1"/>
    </xf>
    <xf numFmtId="9" fontId="34" fillId="12" borderId="125" xfId="1" applyNumberFormat="1" applyFont="1" applyFill="1" applyBorder="1" applyAlignment="1">
      <alignment horizontal="center" vertical="center"/>
    </xf>
    <xf numFmtId="0" fontId="117" fillId="0" borderId="1" xfId="0" applyFont="1" applyBorder="1" applyAlignment="1">
      <alignment vertical="center"/>
    </xf>
    <xf numFmtId="10" fontId="40" fillId="0" borderId="92" xfId="25" applyNumberFormat="1" applyFont="1" applyBorder="1" applyAlignment="1">
      <alignment horizontal="center" vertical="center" wrapText="1"/>
    </xf>
    <xf numFmtId="10" fontId="40" fillId="32" borderId="92" xfId="25" applyNumberFormat="1" applyFont="1" applyFill="1" applyBorder="1" applyAlignment="1">
      <alignment horizontal="center" vertical="center" wrapText="1"/>
    </xf>
    <xf numFmtId="10" fontId="40" fillId="32" borderId="92" xfId="8" applyNumberFormat="1" applyFont="1" applyFill="1" applyBorder="1" applyAlignment="1" applyProtection="1">
      <alignment horizontal="center" vertical="center" wrapText="1"/>
    </xf>
    <xf numFmtId="0" fontId="122" fillId="0" borderId="0" xfId="0" applyFont="1" applyAlignment="1" applyProtection="1">
      <alignment vertical="center"/>
      <protection hidden="1"/>
    </xf>
    <xf numFmtId="0" fontId="121" fillId="0" borderId="0" xfId="0" applyFont="1" applyAlignment="1" applyProtection="1">
      <alignment vertical="center"/>
      <protection hidden="1"/>
    </xf>
    <xf numFmtId="0" fontId="127" fillId="0" borderId="0" xfId="0" applyFont="1" applyAlignment="1">
      <alignment vertical="center"/>
    </xf>
    <xf numFmtId="0" fontId="128" fillId="0" borderId="1" xfId="1" applyFont="1" applyAlignment="1">
      <alignment vertical="center"/>
    </xf>
    <xf numFmtId="0" fontId="128" fillId="0" borderId="0" xfId="0" applyFont="1" applyAlignment="1">
      <alignment vertical="center"/>
    </xf>
    <xf numFmtId="0" fontId="127" fillId="0" borderId="0" xfId="0" applyFont="1" applyAlignment="1" applyProtection="1">
      <alignment vertical="center"/>
      <protection hidden="1"/>
    </xf>
    <xf numFmtId="0" fontId="128" fillId="0" borderId="0" xfId="0" applyFont="1" applyAlignment="1" applyProtection="1">
      <alignment vertical="center"/>
      <protection hidden="1"/>
    </xf>
    <xf numFmtId="0" fontId="121" fillId="0" borderId="1" xfId="0" applyFont="1" applyBorder="1" applyAlignment="1" applyProtection="1">
      <alignment vertical="center"/>
      <protection hidden="1"/>
    </xf>
    <xf numFmtId="0" fontId="131" fillId="0" borderId="1" xfId="1" applyFont="1" applyBorder="1" applyAlignment="1" applyProtection="1">
      <alignment horizontal="right" vertical="center"/>
      <protection hidden="1"/>
    </xf>
    <xf numFmtId="10" fontId="131" fillId="0" borderId="1" xfId="0" applyNumberFormat="1" applyFont="1" applyBorder="1" applyAlignment="1" applyProtection="1">
      <alignment horizontal="left" vertical="center"/>
      <protection hidden="1"/>
    </xf>
    <xf numFmtId="0" fontId="122" fillId="0" borderId="1" xfId="0" applyFont="1" applyBorder="1" applyAlignment="1" applyProtection="1">
      <alignment vertical="center"/>
      <protection hidden="1"/>
    </xf>
    <xf numFmtId="0" fontId="132" fillId="0" borderId="88" xfId="0" applyFont="1" applyBorder="1" applyAlignment="1">
      <alignment horizontal="left" vertical="center" wrapText="1"/>
    </xf>
    <xf numFmtId="0" fontId="132" fillId="32" borderId="88" xfId="0" applyFont="1" applyFill="1" applyBorder="1" applyAlignment="1">
      <alignment horizontal="left" vertical="center" wrapText="1"/>
    </xf>
    <xf numFmtId="0" fontId="133" fillId="0" borderId="124" xfId="0" applyFont="1" applyBorder="1" applyAlignment="1">
      <alignment horizontal="right" vertical="center"/>
    </xf>
    <xf numFmtId="0" fontId="133" fillId="0" borderId="124" xfId="0" applyFont="1" applyBorder="1" applyAlignment="1">
      <alignment vertical="center"/>
    </xf>
    <xf numFmtId="0" fontId="134" fillId="0" borderId="1" xfId="0" applyFont="1" applyBorder="1" applyAlignment="1">
      <alignment vertical="center"/>
    </xf>
    <xf numFmtId="0" fontId="135" fillId="12" borderId="37" xfId="1" applyFont="1" applyFill="1" applyBorder="1" applyAlignment="1">
      <alignment horizontal="right" vertical="center"/>
    </xf>
    <xf numFmtId="9" fontId="135" fillId="12" borderId="125" xfId="1" applyNumberFormat="1" applyFont="1" applyFill="1" applyBorder="1" applyAlignment="1">
      <alignment horizontal="center" vertical="center"/>
    </xf>
    <xf numFmtId="175" fontId="21" fillId="0" borderId="108" xfId="0" applyNumberFormat="1" applyFont="1" applyBorder="1" applyAlignment="1">
      <alignment horizontal="center" vertical="center" wrapText="1"/>
    </xf>
    <xf numFmtId="0" fontId="8" fillId="3" borderId="137" xfId="0" applyFont="1" applyFill="1" applyBorder="1" applyAlignment="1">
      <alignment horizontal="left"/>
    </xf>
    <xf numFmtId="0" fontId="8" fillId="3" borderId="134" xfId="0" applyFont="1" applyFill="1" applyBorder="1" applyAlignment="1">
      <alignment horizontal="left"/>
    </xf>
    <xf numFmtId="0" fontId="17" fillId="3" borderId="117" xfId="0" applyFont="1" applyFill="1" applyBorder="1" applyAlignment="1">
      <alignment horizontal="left"/>
    </xf>
    <xf numFmtId="0" fontId="17" fillId="3" borderId="135" xfId="0" applyFont="1" applyFill="1" applyBorder="1" applyAlignment="1">
      <alignment horizontal="center"/>
    </xf>
    <xf numFmtId="0" fontId="8" fillId="9" borderId="124" xfId="1" applyFont="1" applyFill="1" applyBorder="1" applyAlignment="1">
      <alignment horizontal="center" vertical="center" wrapText="1"/>
    </xf>
    <xf numFmtId="0" fontId="8" fillId="0" borderId="124" xfId="1" applyFont="1" applyBorder="1" applyAlignment="1">
      <alignment horizontal="center" vertical="center" wrapText="1"/>
    </xf>
    <xf numFmtId="0" fontId="17" fillId="0" borderId="124" xfId="0" applyFont="1" applyBorder="1" applyAlignment="1">
      <alignment horizontal="justify" vertical="center" wrapText="1"/>
    </xf>
    <xf numFmtId="10" fontId="17" fillId="0" borderId="124" xfId="8" applyNumberFormat="1" applyFont="1" applyBorder="1" applyAlignment="1" applyProtection="1">
      <alignment horizontal="center" vertical="center" wrapText="1"/>
    </xf>
    <xf numFmtId="3" fontId="17" fillId="0" borderId="124" xfId="0" applyNumberFormat="1" applyFont="1" applyBorder="1" applyAlignment="1">
      <alignment horizontal="center" vertical="center" wrapText="1"/>
    </xf>
    <xf numFmtId="3" fontId="17" fillId="0" borderId="137" xfId="0" applyNumberFormat="1" applyFont="1" applyBorder="1" applyAlignment="1">
      <alignment horizontal="center" vertical="center" wrapText="1"/>
    </xf>
    <xf numFmtId="0" fontId="17" fillId="0" borderId="137" xfId="0" applyFont="1" applyBorder="1" applyAlignment="1">
      <alignment horizontal="center" vertical="center" wrapText="1"/>
    </xf>
    <xf numFmtId="0" fontId="17" fillId="0" borderId="140" xfId="0" applyFont="1" applyBorder="1" applyAlignment="1">
      <alignment horizontal="center" vertical="center" wrapText="1"/>
    </xf>
    <xf numFmtId="0" fontId="20" fillId="0" borderId="129" xfId="25" applyFont="1" applyBorder="1" applyAlignment="1">
      <alignment horizontal="left" vertical="center" wrapText="1"/>
    </xf>
    <xf numFmtId="3" fontId="18" fillId="0" borderId="137" xfId="30" applyNumberFormat="1" applyFont="1" applyFill="1" applyBorder="1" applyAlignment="1" applyProtection="1">
      <alignment horizontal="center" vertical="center" wrapText="1"/>
    </xf>
    <xf numFmtId="3" fontId="18" fillId="0" borderId="137" xfId="26" applyNumberFormat="1" applyFont="1" applyFill="1" applyBorder="1" applyAlignment="1" applyProtection="1">
      <alignment horizontal="center" vertical="center" wrapText="1"/>
    </xf>
    <xf numFmtId="3" fontId="18" fillId="11" borderId="137" xfId="0" applyNumberFormat="1" applyFont="1" applyFill="1" applyBorder="1" applyAlignment="1">
      <alignment horizontal="center" vertical="center"/>
    </xf>
    <xf numFmtId="9" fontId="17" fillId="0" borderId="124" xfId="8" applyFont="1" applyBorder="1" applyAlignment="1" applyProtection="1">
      <alignment horizontal="center" vertical="center" wrapText="1"/>
    </xf>
    <xf numFmtId="9" fontId="18" fillId="0" borderId="137" xfId="8" applyFont="1" applyFill="1" applyBorder="1" applyAlignment="1" applyProtection="1">
      <alignment horizontal="center" vertical="center" wrapText="1"/>
    </xf>
    <xf numFmtId="9" fontId="18" fillId="11" borderId="137" xfId="8" applyFont="1" applyFill="1" applyBorder="1" applyAlignment="1" applyProtection="1">
      <alignment horizontal="center" vertical="center"/>
    </xf>
    <xf numFmtId="9" fontId="17" fillId="0" borderId="137" xfId="8" applyFont="1" applyFill="1" applyBorder="1" applyAlignment="1" applyProtection="1">
      <alignment horizontal="center" vertical="center" wrapText="1"/>
    </xf>
    <xf numFmtId="0" fontId="63" fillId="0" borderId="0" xfId="0" applyFont="1" applyAlignment="1">
      <alignment vertical="center"/>
    </xf>
    <xf numFmtId="0" fontId="36" fillId="0" borderId="124" xfId="0" applyFont="1" applyBorder="1" applyAlignment="1">
      <alignment horizontal="justify" vertical="center" wrapText="1"/>
    </xf>
    <xf numFmtId="166" fontId="18" fillId="0" borderId="137" xfId="30" applyNumberFormat="1" applyFont="1" applyFill="1" applyBorder="1" applyAlignment="1" applyProtection="1">
      <alignment horizontal="center" vertical="center" wrapText="1"/>
    </xf>
    <xf numFmtId="4" fontId="18" fillId="0" borderId="137" xfId="30" applyNumberFormat="1" applyFont="1" applyFill="1" applyBorder="1" applyAlignment="1" applyProtection="1">
      <alignment horizontal="center" vertical="center" wrapText="1"/>
    </xf>
    <xf numFmtId="165" fontId="17" fillId="0" borderId="137" xfId="8" applyNumberFormat="1" applyFont="1" applyFill="1" applyBorder="1" applyAlignment="1" applyProtection="1">
      <alignment horizontal="center" vertical="center" wrapText="1"/>
    </xf>
    <xf numFmtId="165" fontId="17" fillId="0" borderId="124" xfId="8" applyNumberFormat="1" applyFont="1" applyBorder="1" applyAlignment="1" applyProtection="1">
      <alignment horizontal="center" vertical="center" wrapText="1"/>
    </xf>
    <xf numFmtId="9" fontId="17" fillId="0" borderId="124" xfId="8" applyFont="1" applyFill="1" applyBorder="1" applyAlignment="1" applyProtection="1">
      <alignment horizontal="center" vertical="center" wrapText="1"/>
    </xf>
    <xf numFmtId="10" fontId="17" fillId="0" borderId="124" xfId="8" applyNumberFormat="1" applyFont="1" applyFill="1" applyBorder="1" applyAlignment="1" applyProtection="1">
      <alignment horizontal="center" vertical="center" wrapText="1"/>
    </xf>
    <xf numFmtId="0" fontId="8" fillId="7" borderId="124" xfId="1" applyFont="1" applyFill="1" applyBorder="1" applyAlignment="1">
      <alignment vertical="center" wrapText="1"/>
    </xf>
    <xf numFmtId="164" fontId="8" fillId="0" borderId="124" xfId="1" applyNumberFormat="1" applyFont="1" applyBorder="1" applyAlignment="1">
      <alignment horizontal="center" vertical="center" wrapText="1"/>
    </xf>
    <xf numFmtId="0" fontId="17" fillId="58" borderId="124" xfId="25" applyFont="1" applyFill="1" applyBorder="1" applyAlignment="1">
      <alignment horizontal="left" vertical="center" wrapText="1"/>
    </xf>
    <xf numFmtId="9" fontId="18" fillId="0" borderId="141" xfId="8" applyFont="1" applyBorder="1" applyAlignment="1" applyProtection="1">
      <alignment horizontal="center" vertical="center" wrapText="1"/>
    </xf>
    <xf numFmtId="10" fontId="18" fillId="0" borderId="141" xfId="8" applyNumberFormat="1" applyFont="1" applyBorder="1" applyAlignment="1" applyProtection="1">
      <alignment horizontal="center" vertical="center" wrapText="1"/>
    </xf>
    <xf numFmtId="0" fontId="18" fillId="0" borderId="124" xfId="7" applyNumberFormat="1" applyFont="1" applyBorder="1" applyAlignment="1" applyProtection="1">
      <alignment horizontal="center" vertical="center" wrapText="1"/>
    </xf>
    <xf numFmtId="10" fontId="18" fillId="0" borderId="141" xfId="8" applyNumberFormat="1" applyFont="1" applyFill="1" applyBorder="1" applyAlignment="1" applyProtection="1">
      <alignment horizontal="center" vertical="center" wrapText="1"/>
    </xf>
    <xf numFmtId="0" fontId="18" fillId="0" borderId="124" xfId="7" applyNumberFormat="1" applyFont="1" applyFill="1" applyBorder="1" applyAlignment="1" applyProtection="1">
      <alignment horizontal="center" vertical="center" wrapText="1"/>
    </xf>
    <xf numFmtId="9" fontId="18" fillId="7" borderId="141" xfId="8" applyFont="1" applyFill="1" applyBorder="1" applyAlignment="1" applyProtection="1">
      <alignment horizontal="center" vertical="center"/>
    </xf>
    <xf numFmtId="165" fontId="36" fillId="5" borderId="141" xfId="8" applyNumberFormat="1" applyFont="1" applyFill="1" applyBorder="1" applyAlignment="1" applyProtection="1">
      <alignment horizontal="center" vertical="center"/>
    </xf>
    <xf numFmtId="10" fontId="78" fillId="5" borderId="141" xfId="8" applyNumberFormat="1" applyFont="1" applyFill="1" applyBorder="1" applyAlignment="1" applyProtection="1">
      <alignment horizontal="center" vertical="center"/>
    </xf>
    <xf numFmtId="168" fontId="36" fillId="5" borderId="141" xfId="8" applyNumberFormat="1" applyFont="1" applyFill="1" applyBorder="1" applyAlignment="1" applyProtection="1">
      <alignment horizontal="center" vertical="center"/>
    </xf>
    <xf numFmtId="10" fontId="18" fillId="0" borderId="141" xfId="8" applyNumberFormat="1" applyFont="1" applyFill="1" applyBorder="1" applyAlignment="1" applyProtection="1">
      <alignment horizontal="center" vertical="center"/>
    </xf>
    <xf numFmtId="10" fontId="36" fillId="5" borderId="141" xfId="8" applyNumberFormat="1" applyFont="1" applyFill="1" applyBorder="1" applyAlignment="1" applyProtection="1">
      <alignment horizontal="center" vertical="center"/>
    </xf>
    <xf numFmtId="3" fontId="18" fillId="7" borderId="124" xfId="8" applyNumberFormat="1" applyFont="1" applyFill="1" applyBorder="1" applyAlignment="1" applyProtection="1">
      <alignment horizontal="center" vertical="center"/>
    </xf>
    <xf numFmtId="10" fontId="18" fillId="0" borderId="124" xfId="8" applyNumberFormat="1" applyFont="1" applyFill="1" applyBorder="1" applyAlignment="1" applyProtection="1">
      <alignment horizontal="center" vertical="center"/>
    </xf>
    <xf numFmtId="0" fontId="17" fillId="0" borderId="129" xfId="25" applyFont="1" applyBorder="1" applyAlignment="1">
      <alignment horizontal="left" vertical="center" wrapText="1"/>
    </xf>
    <xf numFmtId="0" fontId="18" fillId="0" borderId="141" xfId="7" applyNumberFormat="1" applyFont="1" applyBorder="1" applyAlignment="1" applyProtection="1">
      <alignment horizontal="center" vertical="center" wrapText="1"/>
    </xf>
    <xf numFmtId="3" fontId="18" fillId="7" borderId="141" xfId="7" applyNumberFormat="1" applyFont="1" applyFill="1" applyBorder="1" applyAlignment="1" applyProtection="1">
      <alignment horizontal="center" vertical="center"/>
    </xf>
    <xf numFmtId="0" fontId="18" fillId="0" borderId="141" xfId="7" applyNumberFormat="1" applyFont="1" applyFill="1" applyBorder="1" applyAlignment="1" applyProtection="1">
      <alignment horizontal="center" vertical="center" wrapText="1"/>
    </xf>
    <xf numFmtId="3" fontId="18" fillId="7" borderId="141" xfId="0" applyNumberFormat="1" applyFont="1" applyFill="1" applyBorder="1" applyAlignment="1">
      <alignment horizontal="center" vertical="center"/>
    </xf>
    <xf numFmtId="9" fontId="18" fillId="0" borderId="141" xfId="7" applyNumberFormat="1" applyFont="1" applyBorder="1" applyAlignment="1" applyProtection="1">
      <alignment horizontal="center" vertical="center" wrapText="1"/>
    </xf>
    <xf numFmtId="166" fontId="18" fillId="7" borderId="141" xfId="0" applyNumberFormat="1" applyFont="1" applyFill="1" applyBorder="1" applyAlignment="1">
      <alignment horizontal="center" vertical="center"/>
    </xf>
    <xf numFmtId="3" fontId="18" fillId="7" borderId="141" xfId="8" applyNumberFormat="1" applyFont="1" applyFill="1" applyBorder="1" applyAlignment="1" applyProtection="1">
      <alignment horizontal="center" vertical="center"/>
    </xf>
    <xf numFmtId="165" fontId="79" fillId="5" borderId="141" xfId="8" applyNumberFormat="1" applyFont="1" applyFill="1" applyBorder="1" applyAlignment="1" applyProtection="1">
      <alignment horizontal="center" vertical="center"/>
    </xf>
    <xf numFmtId="165" fontId="80" fillId="5" borderId="141" xfId="8" applyNumberFormat="1" applyFont="1" applyFill="1" applyBorder="1" applyAlignment="1" applyProtection="1">
      <alignment horizontal="center" vertical="center"/>
    </xf>
    <xf numFmtId="165" fontId="18" fillId="5" borderId="141" xfId="8" applyNumberFormat="1" applyFont="1" applyFill="1" applyBorder="1" applyAlignment="1" applyProtection="1">
      <alignment horizontal="center" vertical="center"/>
    </xf>
    <xf numFmtId="170" fontId="18" fillId="7" borderId="141" xfId="8" applyNumberFormat="1" applyFont="1" applyFill="1" applyBorder="1" applyAlignment="1" applyProtection="1">
      <alignment horizontal="center" vertical="center"/>
    </xf>
    <xf numFmtId="0" fontId="5" fillId="0" borderId="40" xfId="0" applyFont="1" applyBorder="1" applyAlignment="1">
      <alignment horizontal="center" vertical="center" wrapText="1"/>
    </xf>
    <xf numFmtId="0" fontId="5" fillId="58" borderId="124" xfId="0" applyFont="1" applyFill="1" applyBorder="1" applyAlignment="1">
      <alignment horizontal="center" vertical="center" wrapText="1"/>
    </xf>
    <xf numFmtId="0" fontId="5" fillId="0" borderId="124" xfId="0" applyFont="1" applyBorder="1" applyAlignment="1">
      <alignment horizontal="center" vertical="center" wrapText="1"/>
    </xf>
    <xf numFmtId="0" fontId="37" fillId="0" borderId="124" xfId="0" applyFont="1" applyBorder="1" applyAlignment="1">
      <alignment horizontal="center" vertical="center" wrapText="1"/>
    </xf>
    <xf numFmtId="0" fontId="5" fillId="2" borderId="124" xfId="1" applyFill="1" applyBorder="1" applyAlignment="1">
      <alignment horizontal="center" vertical="center" wrapText="1"/>
    </xf>
    <xf numFmtId="0" fontId="5" fillId="58" borderId="124" xfId="25" applyFill="1" applyBorder="1" applyAlignment="1">
      <alignment horizontal="center" vertical="center" wrapText="1"/>
    </xf>
    <xf numFmtId="0" fontId="5" fillId="0" borderId="129" xfId="25" applyBorder="1" applyAlignment="1">
      <alignment horizontal="left" vertical="center" wrapText="1"/>
    </xf>
    <xf numFmtId="9" fontId="18" fillId="0" borderId="141" xfId="8" applyFont="1" applyFill="1" applyBorder="1" applyAlignment="1" applyProtection="1">
      <alignment horizontal="center" vertical="center" wrapText="1"/>
    </xf>
    <xf numFmtId="165" fontId="18" fillId="0" borderId="141" xfId="8" applyNumberFormat="1" applyFont="1" applyFill="1" applyBorder="1" applyAlignment="1" applyProtection="1">
      <alignment horizontal="center" vertical="center"/>
    </xf>
    <xf numFmtId="0" fontId="17" fillId="2" borderId="143" xfId="1" applyFont="1" applyFill="1" applyBorder="1" applyAlignment="1">
      <alignment horizontal="center" vertical="center" wrapText="1"/>
    </xf>
    <xf numFmtId="0" fontId="17" fillId="58" borderId="143" xfId="25" applyFont="1" applyFill="1" applyBorder="1" applyAlignment="1">
      <alignment horizontal="left" vertical="center" wrapText="1"/>
    </xf>
    <xf numFmtId="0" fontId="17" fillId="0" borderId="144" xfId="25" applyFont="1" applyBorder="1" applyAlignment="1">
      <alignment horizontal="left" vertical="center" wrapText="1"/>
    </xf>
    <xf numFmtId="9" fontId="18" fillId="0" borderId="142" xfId="8" applyFont="1" applyBorder="1" applyAlignment="1" applyProtection="1">
      <alignment horizontal="center" vertical="center" wrapText="1"/>
    </xf>
    <xf numFmtId="9" fontId="18" fillId="7" borderId="142" xfId="8" applyFont="1" applyFill="1" applyBorder="1" applyAlignment="1" applyProtection="1">
      <alignment horizontal="center" vertical="center"/>
    </xf>
    <xf numFmtId="9" fontId="18" fillId="5" borderId="142" xfId="8" applyFont="1" applyFill="1" applyBorder="1" applyAlignment="1" applyProtection="1">
      <alignment horizontal="center" vertical="center"/>
    </xf>
    <xf numFmtId="10" fontId="18" fillId="0" borderId="142" xfId="8" applyNumberFormat="1" applyFont="1" applyFill="1" applyBorder="1" applyAlignment="1" applyProtection="1">
      <alignment horizontal="center" vertical="center"/>
    </xf>
    <xf numFmtId="165" fontId="18" fillId="7" borderId="142" xfId="8" applyNumberFormat="1" applyFont="1" applyFill="1" applyBorder="1" applyAlignment="1" applyProtection="1">
      <alignment horizontal="center" vertical="center"/>
    </xf>
    <xf numFmtId="0" fontId="17" fillId="58" borderId="143" xfId="25" applyFont="1" applyFill="1" applyBorder="1" applyAlignment="1">
      <alignment horizontal="justify" vertical="center" wrapText="1"/>
    </xf>
    <xf numFmtId="0" fontId="17" fillId="58" borderId="144" xfId="25" applyFont="1" applyFill="1" applyBorder="1" applyAlignment="1">
      <alignment horizontal="left" vertical="center" wrapText="1"/>
    </xf>
    <xf numFmtId="0" fontId="17" fillId="0" borderId="142" xfId="0" applyFont="1" applyBorder="1" applyAlignment="1">
      <alignment horizontal="left" vertical="center" wrapText="1"/>
    </xf>
    <xf numFmtId="0" fontId="17" fillId="59" borderId="143" xfId="1" applyFont="1" applyFill="1" applyBorder="1" applyAlignment="1">
      <alignment horizontal="left" vertical="center" wrapText="1"/>
    </xf>
    <xf numFmtId="0" fontId="18" fillId="0" borderId="142" xfId="7" applyNumberFormat="1" applyFont="1" applyBorder="1" applyAlignment="1" applyProtection="1">
      <alignment horizontal="center" vertical="center" wrapText="1"/>
    </xf>
    <xf numFmtId="0" fontId="18" fillId="0" borderId="142" xfId="26" applyNumberFormat="1" applyFont="1" applyBorder="1" applyAlignment="1" applyProtection="1">
      <alignment horizontal="center" vertical="center" wrapText="1"/>
    </xf>
    <xf numFmtId="3" fontId="18" fillId="7" borderId="142" xfId="26" applyNumberFormat="1" applyFont="1" applyFill="1" applyBorder="1" applyAlignment="1" applyProtection="1">
      <alignment horizontal="center" vertical="center"/>
    </xf>
    <xf numFmtId="3" fontId="18" fillId="7" borderId="142" xfId="0" applyNumberFormat="1" applyFont="1" applyFill="1" applyBorder="1" applyAlignment="1">
      <alignment horizontal="center" vertical="center"/>
    </xf>
    <xf numFmtId="169" fontId="18" fillId="7" borderId="142" xfId="8" applyNumberFormat="1" applyFont="1" applyFill="1" applyBorder="1" applyAlignment="1" applyProtection="1">
      <alignment horizontal="center" vertical="center"/>
    </xf>
    <xf numFmtId="165" fontId="18" fillId="5" borderId="142" xfId="8" applyNumberFormat="1" applyFont="1" applyFill="1" applyBorder="1" applyAlignment="1" applyProtection="1">
      <alignment horizontal="center" vertical="center"/>
    </xf>
    <xf numFmtId="165" fontId="18" fillId="0" borderId="142" xfId="8" applyNumberFormat="1" applyFont="1" applyFill="1" applyBorder="1" applyAlignment="1" applyProtection="1">
      <alignment horizontal="center" vertical="center"/>
    </xf>
    <xf numFmtId="0" fontId="18" fillId="0" borderId="142" xfId="26" applyNumberFormat="1" applyFont="1" applyFill="1" applyBorder="1" applyAlignment="1" applyProtection="1">
      <alignment horizontal="center" vertical="center" wrapText="1"/>
    </xf>
    <xf numFmtId="10" fontId="18" fillId="7" borderId="142" xfId="8" applyNumberFormat="1" applyFont="1" applyFill="1" applyBorder="1" applyAlignment="1" applyProtection="1">
      <alignment horizontal="center" vertical="center"/>
    </xf>
    <xf numFmtId="3" fontId="18" fillId="0" borderId="142" xfId="26" applyNumberFormat="1" applyFont="1" applyBorder="1" applyAlignment="1" applyProtection="1">
      <alignment horizontal="center" vertical="center" wrapText="1"/>
    </xf>
    <xf numFmtId="3" fontId="18" fillId="0" borderId="142" xfId="26" applyNumberFormat="1" applyFont="1" applyFill="1" applyBorder="1" applyAlignment="1" applyProtection="1">
      <alignment horizontal="center" vertical="center" wrapText="1"/>
    </xf>
    <xf numFmtId="3" fontId="18" fillId="7" borderId="142" xfId="8" applyNumberFormat="1" applyFont="1" applyFill="1" applyBorder="1" applyAlignment="1" applyProtection="1">
      <alignment horizontal="center" vertical="center"/>
    </xf>
    <xf numFmtId="169" fontId="18" fillId="0" borderId="142" xfId="26" applyNumberFormat="1" applyFont="1" applyFill="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67" fillId="0" borderId="1" xfId="0" applyFont="1" applyBorder="1" applyAlignment="1" applyProtection="1">
      <alignment horizontal="center"/>
      <protection hidden="1"/>
    </xf>
    <xf numFmtId="0" fontId="26" fillId="45" borderId="75" xfId="0" applyFont="1" applyFill="1" applyBorder="1" applyAlignment="1" applyProtection="1">
      <alignment horizontal="center" vertical="center" wrapText="1"/>
      <protection hidden="1"/>
    </xf>
    <xf numFmtId="0" fontId="22" fillId="41" borderId="48" xfId="0" applyFont="1" applyFill="1" applyBorder="1" applyAlignment="1" applyProtection="1">
      <alignment horizontal="center" vertical="center" wrapText="1"/>
      <protection hidden="1"/>
    </xf>
    <xf numFmtId="0" fontId="11" fillId="0" borderId="1" xfId="0" applyFont="1" applyBorder="1" applyAlignment="1" applyProtection="1">
      <alignment horizontal="center" vertical="center"/>
      <protection hidden="1"/>
    </xf>
    <xf numFmtId="0" fontId="17" fillId="58" borderId="145" xfId="25" applyFont="1" applyFill="1" applyBorder="1" applyAlignment="1">
      <alignment horizontal="left" vertical="center" wrapText="1"/>
    </xf>
    <xf numFmtId="0" fontId="17" fillId="0" borderId="146" xfId="25" applyFont="1" applyBorder="1" applyAlignment="1">
      <alignment horizontal="left" vertical="center" wrapText="1"/>
    </xf>
    <xf numFmtId="0" fontId="20" fillId="0" borderId="146" xfId="25" applyFont="1" applyBorder="1" applyAlignment="1">
      <alignment horizontal="left" vertical="center" wrapText="1"/>
    </xf>
    <xf numFmtId="0" fontId="18" fillId="0" borderId="147" xfId="7" applyNumberFormat="1" applyFont="1" applyBorder="1" applyAlignment="1" applyProtection="1">
      <alignment horizontal="center" vertical="center" wrapText="1"/>
    </xf>
    <xf numFmtId="3" fontId="18" fillId="7" borderId="147" xfId="7" applyNumberFormat="1" applyFont="1" applyFill="1" applyBorder="1" applyAlignment="1" applyProtection="1">
      <alignment horizontal="center" vertical="center"/>
    </xf>
    <xf numFmtId="0" fontId="18" fillId="0" borderId="147" xfId="7" applyNumberFormat="1" applyFont="1" applyFill="1" applyBorder="1" applyAlignment="1" applyProtection="1">
      <alignment horizontal="center" vertical="center" wrapText="1"/>
    </xf>
    <xf numFmtId="3" fontId="18" fillId="7" borderId="147" xfId="0" applyNumberFormat="1" applyFont="1" applyFill="1" applyBorder="1" applyAlignment="1">
      <alignment horizontal="center" vertical="center"/>
    </xf>
    <xf numFmtId="3" fontId="18" fillId="7" borderId="147" xfId="8" applyNumberFormat="1" applyFont="1" applyFill="1" applyBorder="1" applyAlignment="1" applyProtection="1">
      <alignment horizontal="center" vertical="center"/>
    </xf>
    <xf numFmtId="165" fontId="18" fillId="5" borderId="147" xfId="8" applyNumberFormat="1" applyFont="1" applyFill="1" applyBorder="1" applyAlignment="1" applyProtection="1">
      <alignment horizontal="center" vertical="center"/>
    </xf>
    <xf numFmtId="165" fontId="18" fillId="0" borderId="147" xfId="8" applyNumberFormat="1" applyFont="1" applyFill="1" applyBorder="1" applyAlignment="1" applyProtection="1">
      <alignment horizontal="center" vertical="center"/>
    </xf>
    <xf numFmtId="0" fontId="18" fillId="3" borderId="147" xfId="7" applyNumberFormat="1" applyFont="1" applyFill="1" applyBorder="1" applyAlignment="1" applyProtection="1">
      <alignment horizontal="center" vertical="center" wrapText="1"/>
    </xf>
    <xf numFmtId="0" fontId="17" fillId="0" borderId="145" xfId="25" applyFont="1" applyBorder="1" applyAlignment="1">
      <alignment horizontal="left" vertical="center" wrapText="1"/>
    </xf>
    <xf numFmtId="9" fontId="18" fillId="0" borderId="147" xfId="8" applyFont="1" applyBorder="1" applyAlignment="1" applyProtection="1">
      <alignment horizontal="center" vertical="center" wrapText="1"/>
    </xf>
    <xf numFmtId="9" fontId="18" fillId="7" borderId="147" xfId="8" applyFont="1" applyFill="1" applyBorder="1" applyAlignment="1" applyProtection="1">
      <alignment horizontal="center" vertical="center"/>
    </xf>
    <xf numFmtId="9" fontId="18" fillId="3" borderId="147" xfId="7" applyNumberFormat="1" applyFont="1" applyFill="1" applyBorder="1" applyAlignment="1" applyProtection="1">
      <alignment horizontal="center" vertical="center" wrapText="1"/>
    </xf>
    <xf numFmtId="9" fontId="18" fillId="5" borderId="147" xfId="8" applyFont="1" applyFill="1" applyBorder="1" applyAlignment="1" applyProtection="1">
      <alignment horizontal="center" vertical="center"/>
    </xf>
    <xf numFmtId="10" fontId="18" fillId="0" borderId="147" xfId="8" applyNumberFormat="1" applyFont="1" applyFill="1" applyBorder="1" applyAlignment="1" applyProtection="1">
      <alignment horizontal="center" vertical="center"/>
    </xf>
    <xf numFmtId="0" fontId="17" fillId="58" borderId="145" xfId="0" applyFont="1" applyFill="1" applyBorder="1" applyAlignment="1">
      <alignment horizontal="left" vertical="center" wrapText="1"/>
    </xf>
    <xf numFmtId="0" fontId="21" fillId="0" borderId="145" xfId="0" applyFont="1" applyBorder="1" applyAlignment="1">
      <alignment horizontal="left" vertical="center" wrapText="1"/>
    </xf>
    <xf numFmtId="0" fontId="18" fillId="0" borderId="145" xfId="7" applyNumberFormat="1" applyFont="1" applyBorder="1" applyAlignment="1" applyProtection="1">
      <alignment horizontal="center" vertical="center" wrapText="1"/>
    </xf>
    <xf numFmtId="3" fontId="18" fillId="7" borderId="145" xfId="7" applyNumberFormat="1" applyFont="1" applyFill="1" applyBorder="1" applyAlignment="1" applyProtection="1">
      <alignment horizontal="center" vertical="center"/>
    </xf>
    <xf numFmtId="0" fontId="18" fillId="0" borderId="145" xfId="7" applyNumberFormat="1" applyFont="1" applyFill="1" applyBorder="1" applyAlignment="1" applyProtection="1">
      <alignment horizontal="center" vertical="center" wrapText="1"/>
    </xf>
    <xf numFmtId="3" fontId="18" fillId="7" borderId="145" xfId="0" applyNumberFormat="1" applyFont="1" applyFill="1" applyBorder="1" applyAlignment="1">
      <alignment horizontal="center" vertical="center"/>
    </xf>
    <xf numFmtId="9" fontId="18" fillId="0" borderId="145" xfId="8" applyFont="1" applyBorder="1" applyAlignment="1" applyProtection="1">
      <alignment horizontal="center" vertical="center" wrapText="1"/>
    </xf>
    <xf numFmtId="9" fontId="18" fillId="7" borderId="145" xfId="8" applyFont="1" applyFill="1" applyBorder="1" applyAlignment="1" applyProtection="1">
      <alignment horizontal="center" vertical="center"/>
    </xf>
    <xf numFmtId="9" fontId="18" fillId="0" borderId="145" xfId="7" applyNumberFormat="1" applyFont="1" applyBorder="1" applyAlignment="1" applyProtection="1">
      <alignment horizontal="center" vertical="center" wrapText="1"/>
    </xf>
    <xf numFmtId="0" fontId="21" fillId="58" borderId="145" xfId="0" applyFont="1" applyFill="1" applyBorder="1" applyAlignment="1">
      <alignment horizontal="left" vertical="center" wrapText="1"/>
    </xf>
    <xf numFmtId="10" fontId="18" fillId="7" borderId="147" xfId="8" applyNumberFormat="1" applyFont="1" applyFill="1" applyBorder="1" applyAlignment="1" applyProtection="1">
      <alignment horizontal="center" vertical="center"/>
    </xf>
    <xf numFmtId="0" fontId="17" fillId="0" borderId="145" xfId="0" applyFont="1" applyBorder="1" applyAlignment="1">
      <alignment horizontal="left" vertical="center" wrapText="1"/>
    </xf>
    <xf numFmtId="0" fontId="36" fillId="2" borderId="145" xfId="1" applyFont="1" applyFill="1" applyBorder="1" applyAlignment="1">
      <alignment horizontal="center" vertical="center" wrapText="1"/>
    </xf>
    <xf numFmtId="0" fontId="5" fillId="58" borderId="39" xfId="25" applyFill="1" applyBorder="1" applyAlignment="1">
      <alignment horizontal="left" vertical="center" wrapText="1"/>
    </xf>
    <xf numFmtId="9" fontId="36" fillId="3" borderId="147" xfId="8" applyFont="1" applyFill="1" applyBorder="1" applyAlignment="1" applyProtection="1">
      <alignment horizontal="center" vertical="center" wrapText="1"/>
    </xf>
    <xf numFmtId="9" fontId="36" fillId="0" borderId="147" xfId="8" applyFont="1" applyBorder="1" applyAlignment="1" applyProtection="1">
      <alignment horizontal="center" vertical="center" wrapText="1"/>
    </xf>
    <xf numFmtId="0" fontId="5" fillId="58" borderId="145" xfId="25" applyFill="1" applyBorder="1" applyAlignment="1">
      <alignment horizontal="justify" vertical="center" wrapText="1"/>
    </xf>
    <xf numFmtId="165" fontId="18" fillId="7" borderId="147" xfId="8" applyNumberFormat="1" applyFont="1" applyFill="1" applyBorder="1" applyAlignment="1" applyProtection="1">
      <alignment horizontal="center" vertical="center"/>
    </xf>
    <xf numFmtId="10" fontId="18" fillId="5" borderId="147" xfId="8" applyNumberFormat="1" applyFont="1" applyFill="1" applyBorder="1" applyAlignment="1" applyProtection="1">
      <alignment horizontal="center" vertical="center"/>
    </xf>
    <xf numFmtId="0" fontId="5" fillId="58" borderId="145" xfId="25" applyFill="1" applyBorder="1" applyAlignment="1">
      <alignment horizontal="left" vertical="center" wrapText="1"/>
    </xf>
    <xf numFmtId="168" fontId="36" fillId="3" borderId="147" xfId="8" applyNumberFormat="1" applyFont="1" applyFill="1" applyBorder="1" applyAlignment="1" applyProtection="1">
      <alignment horizontal="center" vertical="center" wrapText="1"/>
    </xf>
    <xf numFmtId="168" fontId="36" fillId="0" borderId="147" xfId="8" applyNumberFormat="1" applyFont="1" applyBorder="1" applyAlignment="1" applyProtection="1">
      <alignment horizontal="center" vertical="center" wrapText="1"/>
    </xf>
    <xf numFmtId="168" fontId="18" fillId="7" borderId="147" xfId="8" applyNumberFormat="1" applyFont="1" applyFill="1" applyBorder="1" applyAlignment="1" applyProtection="1">
      <alignment horizontal="center" vertical="center"/>
    </xf>
    <xf numFmtId="168" fontId="36" fillId="0" borderId="147" xfId="8" applyNumberFormat="1" applyFont="1" applyFill="1" applyBorder="1" applyAlignment="1" applyProtection="1">
      <alignment horizontal="center" vertical="center" wrapText="1"/>
    </xf>
    <xf numFmtId="168" fontId="18" fillId="7" borderId="147" xfId="26" applyNumberFormat="1" applyFont="1" applyFill="1" applyBorder="1" applyAlignment="1" applyProtection="1">
      <alignment horizontal="center" vertical="center"/>
    </xf>
    <xf numFmtId="165" fontId="79" fillId="5" borderId="147" xfId="8" applyNumberFormat="1" applyFont="1" applyFill="1" applyBorder="1" applyAlignment="1" applyProtection="1">
      <alignment horizontal="center" vertical="center"/>
    </xf>
    <xf numFmtId="165" fontId="80" fillId="5" borderId="147" xfId="8" applyNumberFormat="1" applyFont="1" applyFill="1" applyBorder="1" applyAlignment="1" applyProtection="1">
      <alignment horizontal="center" vertical="center"/>
    </xf>
    <xf numFmtId="9" fontId="36" fillId="0" borderId="147" xfId="8" applyFont="1" applyFill="1" applyBorder="1" applyAlignment="1" applyProtection="1">
      <alignment horizontal="center" vertical="center" wrapText="1"/>
    </xf>
    <xf numFmtId="9" fontId="18" fillId="0" borderId="147" xfId="8" applyFont="1" applyFill="1" applyBorder="1" applyAlignment="1" applyProtection="1">
      <alignment horizontal="center" vertical="center" wrapText="1"/>
    </xf>
    <xf numFmtId="3" fontId="18" fillId="7" borderId="147" xfId="26" applyNumberFormat="1" applyFont="1" applyFill="1" applyBorder="1" applyAlignment="1" applyProtection="1">
      <alignment horizontal="center" vertical="center"/>
    </xf>
    <xf numFmtId="1" fontId="18" fillId="7" borderId="147" xfId="26" applyNumberFormat="1" applyFont="1" applyFill="1" applyBorder="1" applyAlignment="1" applyProtection="1">
      <alignment horizontal="center" vertical="center"/>
    </xf>
    <xf numFmtId="0" fontId="17" fillId="0" borderId="147" xfId="0" applyFont="1" applyBorder="1" applyAlignment="1">
      <alignment horizontal="center" vertical="center" wrapText="1"/>
    </xf>
    <xf numFmtId="0" fontId="17" fillId="58" borderId="145" xfId="25" applyFont="1" applyFill="1" applyBorder="1" applyAlignment="1">
      <alignment horizontal="center" vertical="center" wrapText="1"/>
    </xf>
    <xf numFmtId="0" fontId="17" fillId="2" borderId="145" xfId="1" applyFont="1" applyFill="1" applyBorder="1" applyAlignment="1">
      <alignment horizontal="center" vertical="center" wrapText="1"/>
    </xf>
    <xf numFmtId="165" fontId="18" fillId="5" borderId="147" xfId="8" applyNumberFormat="1" applyFont="1" applyFill="1" applyBorder="1" applyAlignment="1" applyProtection="1">
      <alignment horizontal="center" vertical="center" wrapText="1"/>
    </xf>
    <xf numFmtId="0" fontId="50" fillId="0" borderId="147" xfId="0" applyFont="1" applyBorder="1" applyAlignment="1">
      <alignment horizontal="center" vertical="center" wrapText="1"/>
    </xf>
    <xf numFmtId="0" fontId="50" fillId="58" borderId="145" xfId="25" applyFont="1" applyFill="1" applyBorder="1" applyAlignment="1">
      <alignment horizontal="center" vertical="center" wrapText="1"/>
    </xf>
    <xf numFmtId="0" fontId="50" fillId="0" borderId="146" xfId="25" applyFont="1" applyBorder="1" applyAlignment="1">
      <alignment horizontal="center" vertical="center" wrapText="1"/>
    </xf>
    <xf numFmtId="0" fontId="50" fillId="0" borderId="146" xfId="25" applyFont="1" applyBorder="1" applyAlignment="1">
      <alignment horizontal="left" vertical="center" wrapText="1"/>
    </xf>
    <xf numFmtId="0" fontId="18" fillId="0" borderId="147" xfId="26" applyNumberFormat="1" applyFont="1" applyBorder="1" applyAlignment="1" applyProtection="1">
      <alignment horizontal="center" vertical="center" wrapText="1"/>
    </xf>
    <xf numFmtId="3" fontId="52" fillId="20" borderId="147" xfId="30" applyNumberFormat="1" applyFont="1" applyFill="1" applyBorder="1" applyAlignment="1" applyProtection="1">
      <alignment horizontal="center" vertical="center"/>
    </xf>
    <xf numFmtId="0" fontId="18" fillId="0" borderId="147" xfId="26" applyNumberFormat="1" applyFont="1" applyFill="1" applyBorder="1" applyAlignment="1" applyProtection="1">
      <alignment horizontal="center" vertical="center" wrapText="1"/>
    </xf>
    <xf numFmtId="169" fontId="52" fillId="20" borderId="147" xfId="0" applyNumberFormat="1" applyFont="1" applyFill="1" applyBorder="1" applyAlignment="1">
      <alignment horizontal="center" vertical="center"/>
    </xf>
    <xf numFmtId="9" fontId="18" fillId="7" borderId="147" xfId="8" applyFont="1" applyFill="1" applyBorder="1" applyAlignment="1" applyProtection="1">
      <alignment horizontal="center" vertical="center" wrapText="1"/>
    </xf>
    <xf numFmtId="165" fontId="18" fillId="7" borderId="147" xfId="8" applyNumberFormat="1" applyFont="1" applyFill="1" applyBorder="1" applyAlignment="1" applyProtection="1">
      <alignment horizontal="center" vertical="center" wrapText="1"/>
    </xf>
    <xf numFmtId="0" fontId="17" fillId="58" borderId="145" xfId="25" quotePrefix="1" applyFont="1" applyFill="1" applyBorder="1" applyAlignment="1">
      <alignment horizontal="center" vertical="center" wrapText="1"/>
    </xf>
    <xf numFmtId="0" fontId="17" fillId="0" borderId="146" xfId="25" quotePrefix="1" applyFont="1" applyBorder="1" applyAlignment="1">
      <alignment horizontal="left" vertical="center" wrapText="1"/>
    </xf>
    <xf numFmtId="169" fontId="18" fillId="7" borderId="147" xfId="8" applyNumberFormat="1" applyFont="1" applyFill="1" applyBorder="1" applyAlignment="1" applyProtection="1">
      <alignment horizontal="center" vertical="center"/>
    </xf>
    <xf numFmtId="0" fontId="17" fillId="0" borderId="145" xfId="1" applyFont="1" applyBorder="1" applyAlignment="1">
      <alignment horizontal="center" vertical="center" wrapText="1"/>
    </xf>
    <xf numFmtId="0" fontId="20" fillId="0" borderId="146" xfId="25" applyFont="1" applyBorder="1" applyAlignment="1">
      <alignment horizontal="left" vertical="center"/>
    </xf>
    <xf numFmtId="2" fontId="18" fillId="0" borderId="147" xfId="26" applyNumberFormat="1" applyFont="1" applyBorder="1" applyAlignment="1" applyProtection="1">
      <alignment horizontal="center" vertical="center" wrapText="1"/>
    </xf>
    <xf numFmtId="4" fontId="18" fillId="7" borderId="147" xfId="26" applyNumberFormat="1" applyFont="1" applyFill="1" applyBorder="1" applyAlignment="1" applyProtection="1">
      <alignment horizontal="center" vertical="center"/>
    </xf>
    <xf numFmtId="2" fontId="18" fillId="0" borderId="147" xfId="26" applyNumberFormat="1" applyFont="1" applyFill="1" applyBorder="1" applyAlignment="1" applyProtection="1">
      <alignment horizontal="center" vertical="center" wrapText="1"/>
    </xf>
    <xf numFmtId="169" fontId="18" fillId="7" borderId="147" xfId="0" applyNumberFormat="1" applyFont="1" applyFill="1" applyBorder="1" applyAlignment="1">
      <alignment horizontal="center" vertical="center"/>
    </xf>
    <xf numFmtId="165" fontId="18" fillId="7" borderId="141" xfId="8" applyNumberFormat="1" applyFont="1" applyFill="1" applyBorder="1" applyAlignment="1" applyProtection="1">
      <alignment horizontal="center" vertical="center"/>
    </xf>
    <xf numFmtId="165" fontId="18" fillId="0" borderId="142" xfId="8" applyNumberFormat="1" applyFont="1" applyBorder="1" applyAlignment="1" applyProtection="1">
      <alignment horizontal="center" vertical="center" wrapText="1"/>
    </xf>
    <xf numFmtId="0" fontId="67" fillId="0" borderId="1" xfId="0" applyFont="1" applyBorder="1" applyAlignment="1" applyProtection="1">
      <alignment horizontal="center"/>
      <protection hidden="1"/>
    </xf>
    <xf numFmtId="10" fontId="18" fillId="0" borderId="145" xfId="8" applyNumberFormat="1" applyFont="1" applyBorder="1" applyAlignment="1" applyProtection="1">
      <alignment horizontal="center" vertical="center" wrapText="1"/>
    </xf>
    <xf numFmtId="10" fontId="18" fillId="7" borderId="145" xfId="8" applyNumberFormat="1" applyFont="1" applyFill="1" applyBorder="1" applyAlignment="1" applyProtection="1">
      <alignment horizontal="center" vertical="center"/>
    </xf>
    <xf numFmtId="165" fontId="36" fillId="3" borderId="147" xfId="8" applyNumberFormat="1" applyFont="1" applyFill="1" applyBorder="1" applyAlignment="1" applyProtection="1">
      <alignment horizontal="center" vertical="center" wrapText="1"/>
    </xf>
    <xf numFmtId="10" fontId="18" fillId="0" borderId="147" xfId="8" applyNumberFormat="1" applyFont="1" applyBorder="1" applyAlignment="1" applyProtection="1">
      <alignment horizontal="center" vertical="center" wrapText="1"/>
    </xf>
    <xf numFmtId="169" fontId="52" fillId="20" borderId="147" xfId="30" applyNumberFormat="1" applyFont="1" applyFill="1" applyBorder="1" applyAlignment="1" applyProtection="1">
      <alignment horizontal="center" vertical="center"/>
    </xf>
    <xf numFmtId="177" fontId="18" fillId="0" borderId="147" xfId="26" applyNumberFormat="1" applyFont="1" applyBorder="1" applyAlignment="1" applyProtection="1">
      <alignment horizontal="center" vertical="center" wrapText="1"/>
    </xf>
    <xf numFmtId="165" fontId="21" fillId="32" borderId="48" xfId="25" applyNumberFormat="1" applyFont="1" applyFill="1" applyBorder="1" applyAlignment="1" applyProtection="1">
      <alignment horizontal="center" vertical="center" wrapText="1"/>
      <protection hidden="1"/>
    </xf>
    <xf numFmtId="9" fontId="21" fillId="32" borderId="48" xfId="25" applyNumberFormat="1" applyFont="1" applyFill="1" applyBorder="1" applyAlignment="1" applyProtection="1">
      <alignment horizontal="center" vertical="center" wrapText="1"/>
      <protection hidden="1"/>
    </xf>
    <xf numFmtId="165" fontId="21" fillId="32" borderId="49" xfId="8" applyNumberFormat="1" applyFont="1" applyFill="1" applyBorder="1" applyAlignment="1" applyProtection="1">
      <alignment horizontal="center" vertical="center" wrapText="1"/>
      <protection hidden="1"/>
    </xf>
    <xf numFmtId="4" fontId="36" fillId="32" borderId="64" xfId="26" applyNumberFormat="1" applyFont="1" applyFill="1" applyBorder="1" applyAlignment="1" applyProtection="1">
      <alignment horizontal="center" vertical="center" wrapText="1"/>
      <protection hidden="1"/>
    </xf>
    <xf numFmtId="166" fontId="36" fillId="32" borderId="64" xfId="26" applyNumberFormat="1" applyFont="1" applyFill="1" applyBorder="1" applyAlignment="1" applyProtection="1">
      <alignment horizontal="center" vertical="center" wrapText="1"/>
      <protection hidden="1"/>
    </xf>
    <xf numFmtId="0" fontId="124" fillId="0" borderId="141" xfId="7" applyNumberFormat="1" applyFont="1" applyBorder="1" applyAlignment="1" applyProtection="1">
      <alignment horizontal="center" vertical="center" wrapText="1"/>
    </xf>
    <xf numFmtId="9" fontId="124" fillId="0" borderId="141" xfId="8" applyFont="1" applyBorder="1" applyAlignment="1" applyProtection="1">
      <alignment horizontal="center" vertical="center" wrapText="1"/>
    </xf>
    <xf numFmtId="9" fontId="124" fillId="0" borderId="142" xfId="8" applyFont="1" applyBorder="1" applyAlignment="1" applyProtection="1">
      <alignment horizontal="center" vertical="center" wrapText="1"/>
    </xf>
    <xf numFmtId="0" fontId="17" fillId="25" borderId="0" xfId="0" applyFont="1" applyFill="1" applyAlignment="1" applyProtection="1">
      <alignment horizontal="center" vertical="center" wrapText="1"/>
      <protection hidden="1"/>
    </xf>
    <xf numFmtId="3" fontId="21" fillId="0" borderId="48" xfId="0" applyNumberFormat="1" applyFont="1" applyFill="1" applyBorder="1" applyAlignment="1" applyProtection="1">
      <alignment horizontal="left" vertical="center" wrapText="1"/>
      <protection hidden="1"/>
    </xf>
    <xf numFmtId="9" fontId="124" fillId="0" borderId="147" xfId="8" applyFont="1" applyBorder="1" applyAlignment="1" applyProtection="1">
      <alignment horizontal="center" vertical="center" wrapText="1"/>
    </xf>
    <xf numFmtId="9" fontId="21" fillId="0" borderId="48" xfId="6" applyNumberFormat="1" applyFont="1" applyFill="1" applyBorder="1" applyAlignment="1" applyProtection="1">
      <alignment horizontal="center" vertical="center"/>
      <protection hidden="1"/>
    </xf>
    <xf numFmtId="168" fontId="21" fillId="0" borderId="48" xfId="8" applyNumberFormat="1" applyFont="1" applyBorder="1" applyAlignment="1" applyProtection="1">
      <alignment horizontal="center" vertical="center"/>
      <protection hidden="1"/>
    </xf>
    <xf numFmtId="169" fontId="52" fillId="20" borderId="147" xfId="8" applyNumberFormat="1" applyFont="1" applyFill="1" applyBorder="1" applyAlignment="1" applyProtection="1">
      <alignment horizontal="center" vertical="center"/>
    </xf>
    <xf numFmtId="169" fontId="17" fillId="32" borderId="48" xfId="8" applyNumberFormat="1" applyFont="1" applyFill="1" applyBorder="1" applyAlignment="1" applyProtection="1">
      <alignment horizontal="center" vertical="center" wrapText="1"/>
      <protection hidden="1"/>
    </xf>
    <xf numFmtId="169" fontId="17" fillId="32" borderId="49" xfId="8" applyNumberFormat="1" applyFont="1" applyFill="1" applyBorder="1" applyAlignment="1" applyProtection="1">
      <alignment horizontal="center" vertical="center" wrapText="1"/>
      <protection hidden="1"/>
    </xf>
    <xf numFmtId="4" fontId="18" fillId="7" borderId="147" xfId="8" applyNumberFormat="1" applyFont="1" applyFill="1" applyBorder="1" applyAlignment="1" applyProtection="1">
      <alignment horizontal="center" vertical="center"/>
    </xf>
    <xf numFmtId="165" fontId="5" fillId="0" borderId="148" xfId="0" applyNumberFormat="1" applyFont="1" applyBorder="1" applyAlignment="1" applyProtection="1">
      <alignment horizontal="justify" vertical="center" wrapText="1"/>
      <protection hidden="1"/>
    </xf>
    <xf numFmtId="0" fontId="34" fillId="0" borderId="1" xfId="0" applyFont="1" applyBorder="1" applyAlignment="1" applyProtection="1">
      <alignment vertical="center"/>
      <protection hidden="1"/>
    </xf>
    <xf numFmtId="0" fontId="34" fillId="0" borderId="1" xfId="0" applyFont="1" applyBorder="1" applyAlignment="1" applyProtection="1">
      <alignment vertical="center" wrapText="1"/>
      <protection hidden="1"/>
    </xf>
    <xf numFmtId="0" fontId="67" fillId="0" borderId="1" xfId="0" applyFont="1" applyBorder="1" applyAlignment="1" applyProtection="1">
      <protection hidden="1"/>
    </xf>
    <xf numFmtId="0" fontId="68" fillId="0" borderId="0" xfId="0" applyFont="1" applyProtection="1">
      <protection hidden="1"/>
    </xf>
    <xf numFmtId="0" fontId="68" fillId="0" borderId="0" xfId="0" applyFont="1" applyAlignment="1" applyProtection="1">
      <alignment horizontal="center" vertical="center"/>
      <protection hidden="1"/>
    </xf>
    <xf numFmtId="1" fontId="83" fillId="0" borderId="1" xfId="0" applyNumberFormat="1" applyFont="1" applyBorder="1" applyAlignment="1" applyProtection="1">
      <alignment horizontal="center" vertical="center" wrapText="1"/>
      <protection hidden="1"/>
    </xf>
    <xf numFmtId="164" fontId="21" fillId="25" borderId="0" xfId="0" applyNumberFormat="1" applyFont="1" applyFill="1" applyAlignment="1" applyProtection="1">
      <alignment horizontal="center" vertical="center"/>
      <protection hidden="1"/>
    </xf>
    <xf numFmtId="0" fontId="73" fillId="36" borderId="48" xfId="0" applyFont="1" applyFill="1" applyBorder="1" applyAlignment="1" applyProtection="1">
      <alignment horizontal="center" vertical="center"/>
      <protection hidden="1"/>
    </xf>
    <xf numFmtId="0" fontId="73" fillId="36" borderId="48" xfId="0" applyFont="1" applyFill="1" applyBorder="1" applyAlignment="1" applyProtection="1">
      <alignment horizontal="center" vertical="center" wrapText="1"/>
      <protection hidden="1"/>
    </xf>
    <xf numFmtId="0" fontId="22" fillId="36" borderId="48" xfId="0" applyFont="1" applyFill="1" applyBorder="1" applyAlignment="1" applyProtection="1">
      <alignment horizontal="center" vertical="center" wrapText="1"/>
      <protection hidden="1"/>
    </xf>
    <xf numFmtId="0" fontId="36" fillId="0" borderId="48" xfId="0" applyFont="1" applyBorder="1" applyAlignment="1" applyProtection="1">
      <alignment horizontal="center" vertical="center"/>
      <protection hidden="1"/>
    </xf>
    <xf numFmtId="0" fontId="32" fillId="0" borderId="45" xfId="0" applyFont="1" applyBorder="1" applyAlignment="1" applyProtection="1">
      <alignment horizontal="center" vertical="center"/>
      <protection hidden="1"/>
    </xf>
    <xf numFmtId="0" fontId="32" fillId="33" borderId="65" xfId="0" applyFont="1" applyFill="1" applyBorder="1" applyAlignment="1" applyProtection="1">
      <alignment horizontal="center" vertical="center" wrapText="1"/>
      <protection hidden="1"/>
    </xf>
    <xf numFmtId="0" fontId="32" fillId="33" borderId="56" xfId="0" applyFont="1" applyFill="1" applyBorder="1" applyAlignment="1" applyProtection="1">
      <alignment horizontal="center" vertical="center" wrapText="1"/>
      <protection hidden="1"/>
    </xf>
    <xf numFmtId="0" fontId="32" fillId="25" borderId="51" xfId="0" applyFont="1" applyFill="1" applyBorder="1" applyAlignment="1" applyProtection="1">
      <alignment horizontal="center" vertical="center" wrapText="1"/>
      <protection hidden="1"/>
    </xf>
    <xf numFmtId="0" fontId="32" fillId="25" borderId="56" xfId="0" applyFont="1" applyFill="1" applyBorder="1" applyAlignment="1" applyProtection="1">
      <alignment horizontal="center" vertical="center" wrapText="1"/>
      <protection hidden="1"/>
    </xf>
    <xf numFmtId="0" fontId="32" fillId="25" borderId="50" xfId="0" applyFont="1" applyFill="1" applyBorder="1" applyAlignment="1" applyProtection="1">
      <alignment horizontal="center" vertical="center" wrapText="1"/>
      <protection hidden="1"/>
    </xf>
    <xf numFmtId="0" fontId="72" fillId="34" borderId="51" xfId="0" applyFont="1" applyFill="1" applyBorder="1" applyAlignment="1" applyProtection="1">
      <alignment horizontal="center" vertical="center" wrapText="1"/>
      <protection hidden="1"/>
    </xf>
    <xf numFmtId="0" fontId="72" fillId="34" borderId="56" xfId="0" applyFont="1" applyFill="1" applyBorder="1" applyAlignment="1" applyProtection="1">
      <alignment horizontal="center" vertical="center" wrapText="1"/>
      <protection hidden="1"/>
    </xf>
    <xf numFmtId="0" fontId="129" fillId="0" borderId="124" xfId="0" applyFont="1" applyBorder="1" applyAlignment="1">
      <alignment horizontal="center" vertical="center" wrapText="1"/>
    </xf>
    <xf numFmtId="0" fontId="129" fillId="0" borderId="123" xfId="0" applyFont="1" applyBorder="1" applyAlignment="1">
      <alignment horizontal="center" vertical="center" wrapText="1"/>
    </xf>
    <xf numFmtId="0" fontId="129" fillId="0" borderId="117" xfId="0" applyFont="1" applyBorder="1" applyAlignment="1">
      <alignment horizontal="center" vertical="center" wrapText="1"/>
    </xf>
    <xf numFmtId="0" fontId="126" fillId="57" borderId="132" xfId="0" applyFont="1" applyFill="1" applyBorder="1" applyAlignment="1">
      <alignment horizontal="center" vertical="center" wrapText="1"/>
    </xf>
    <xf numFmtId="0" fontId="126" fillId="57" borderId="19" xfId="0" applyFont="1" applyFill="1" applyBorder="1" applyAlignment="1">
      <alignment horizontal="center" vertical="center" wrapText="1"/>
    </xf>
    <xf numFmtId="0" fontId="129" fillId="8" borderId="133" xfId="0" applyFont="1" applyFill="1" applyBorder="1" applyAlignment="1">
      <alignment horizontal="center" vertical="center" wrapText="1"/>
    </xf>
    <xf numFmtId="0" fontId="129" fillId="8" borderId="87" xfId="0" applyFont="1" applyFill="1" applyBorder="1" applyAlignment="1">
      <alignment horizontal="center" vertical="center" wrapText="1"/>
    </xf>
    <xf numFmtId="0" fontId="130" fillId="40" borderId="134" xfId="0" applyFont="1" applyFill="1" applyBorder="1" applyAlignment="1">
      <alignment horizontal="center" vertical="center" wrapText="1"/>
    </xf>
    <xf numFmtId="0" fontId="130" fillId="40" borderId="135" xfId="0" applyFont="1" applyFill="1" applyBorder="1" applyAlignment="1">
      <alignment horizontal="center" vertical="center" wrapText="1"/>
    </xf>
    <xf numFmtId="10" fontId="18" fillId="0" borderId="124" xfId="25" applyNumberFormat="1" applyFont="1" applyFill="1" applyBorder="1" applyAlignment="1">
      <alignment horizontal="center" vertical="center" wrapText="1"/>
    </xf>
    <xf numFmtId="10" fontId="18" fillId="0" borderId="124" xfId="8" applyNumberFormat="1" applyFont="1" applyFill="1" applyBorder="1" applyAlignment="1" applyProtection="1">
      <alignment horizontal="center" vertical="center" wrapText="1"/>
    </xf>
    <xf numFmtId="0" fontId="116" fillId="0" borderId="31" xfId="0" applyFont="1" applyBorder="1" applyAlignment="1">
      <alignment horizontal="center" vertical="center" wrapText="1"/>
    </xf>
    <xf numFmtId="0" fontId="116" fillId="0" borderId="37"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27"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25" xfId="0" applyFont="1" applyBorder="1" applyAlignment="1">
      <alignment horizontal="center" vertical="center" wrapText="1"/>
    </xf>
    <xf numFmtId="0" fontId="117" fillId="0" borderId="126" xfId="0" applyFont="1" applyBorder="1" applyAlignment="1">
      <alignment horizontal="left" vertical="center"/>
    </xf>
    <xf numFmtId="0" fontId="117" fillId="0" borderId="129" xfId="0" applyFont="1" applyBorder="1" applyAlignment="1">
      <alignment horizontal="left" vertical="center"/>
    </xf>
    <xf numFmtId="0" fontId="11" fillId="8" borderId="126" xfId="0" applyFont="1" applyFill="1" applyBorder="1" applyAlignment="1">
      <alignment horizontal="center" vertical="center" wrapText="1"/>
    </xf>
    <xf numFmtId="0" fontId="11" fillId="8" borderId="127" xfId="0" applyFont="1" applyFill="1" applyBorder="1" applyAlignment="1">
      <alignment horizontal="center" vertical="center" wrapText="1"/>
    </xf>
    <xf numFmtId="0" fontId="11" fillId="8" borderId="129" xfId="0" applyFont="1" applyFill="1" applyBorder="1" applyAlignment="1">
      <alignment horizontal="center" vertical="center" wrapText="1"/>
    </xf>
    <xf numFmtId="0" fontId="11" fillId="8" borderId="123" xfId="0" applyFont="1" applyFill="1" applyBorder="1" applyAlignment="1">
      <alignment horizontal="center" vertical="center" wrapText="1"/>
    </xf>
    <xf numFmtId="0" fontId="11" fillId="8" borderId="117" xfId="0" applyFont="1" applyFill="1" applyBorder="1" applyAlignment="1">
      <alignment horizontal="center" vertical="center" wrapText="1"/>
    </xf>
    <xf numFmtId="0" fontId="11" fillId="51" borderId="123" xfId="0" applyFont="1" applyFill="1" applyBorder="1" applyAlignment="1">
      <alignment horizontal="center" vertical="center" wrapText="1"/>
    </xf>
    <xf numFmtId="0" fontId="11" fillId="51" borderId="117" xfId="0" applyFont="1" applyFill="1" applyBorder="1" applyAlignment="1">
      <alignment horizontal="center" vertical="center" wrapText="1"/>
    </xf>
    <xf numFmtId="0" fontId="88" fillId="40" borderId="123" xfId="0" applyFont="1" applyFill="1" applyBorder="1" applyAlignment="1">
      <alignment horizontal="center" vertical="center" wrapText="1"/>
    </xf>
    <xf numFmtId="0" fontId="88" fillId="40" borderId="117" xfId="0" applyFont="1" applyFill="1" applyBorder="1" applyAlignment="1">
      <alignment horizontal="center" vertical="center" wrapText="1"/>
    </xf>
    <xf numFmtId="0" fontId="97" fillId="56" borderId="1" xfId="0" applyFont="1" applyFill="1" applyBorder="1" applyAlignment="1" applyProtection="1">
      <alignment horizontal="center" vertical="center" wrapText="1"/>
      <protection hidden="1"/>
    </xf>
    <xf numFmtId="0" fontId="97" fillId="3" borderId="1" xfId="0" applyFont="1" applyFill="1" applyBorder="1" applyAlignment="1" applyProtection="1">
      <alignment horizontal="center" vertical="center" wrapText="1"/>
      <protection hidden="1"/>
    </xf>
    <xf numFmtId="0" fontId="67" fillId="0" borderId="123" xfId="0" applyFont="1" applyBorder="1" applyAlignment="1">
      <alignment horizontal="left" vertical="top" wrapText="1"/>
    </xf>
    <xf numFmtId="0" fontId="67" fillId="0" borderId="4" xfId="0" applyFont="1" applyBorder="1" applyAlignment="1">
      <alignment horizontal="left" vertical="top" wrapText="1"/>
    </xf>
    <xf numFmtId="0" fontId="67" fillId="0" borderId="117" xfId="0" applyFont="1" applyBorder="1" applyAlignment="1">
      <alignment horizontal="left" vertical="top" wrapText="1"/>
    </xf>
    <xf numFmtId="0" fontId="67" fillId="32" borderId="123" xfId="0" applyFont="1" applyFill="1" applyBorder="1" applyAlignment="1">
      <alignment horizontal="left" vertical="top" wrapText="1"/>
    </xf>
    <xf numFmtId="0" fontId="67" fillId="32" borderId="4" xfId="0" applyFont="1" applyFill="1" applyBorder="1" applyAlignment="1">
      <alignment horizontal="left" vertical="top" wrapText="1"/>
    </xf>
    <xf numFmtId="0" fontId="67" fillId="0" borderId="124" xfId="0" applyFont="1" applyBorder="1" applyAlignment="1">
      <alignment horizontal="left" vertical="top" wrapText="1"/>
    </xf>
    <xf numFmtId="0" fontId="67" fillId="32" borderId="117" xfId="0" applyFont="1" applyFill="1" applyBorder="1" applyAlignment="1">
      <alignment horizontal="left" vertical="top" wrapText="1"/>
    </xf>
    <xf numFmtId="10" fontId="21" fillId="0" borderId="123" xfId="6" applyNumberFormat="1" applyFont="1" applyFill="1" applyBorder="1" applyAlignment="1" applyProtection="1">
      <alignment horizontal="center" vertical="center" wrapText="1"/>
    </xf>
    <xf numFmtId="10" fontId="21" fillId="0" borderId="117" xfId="6" applyNumberFormat="1" applyFont="1" applyFill="1" applyBorder="1" applyAlignment="1" applyProtection="1">
      <alignment horizontal="center" vertical="center" wrapText="1"/>
    </xf>
    <xf numFmtId="165" fontId="21" fillId="0" borderId="123" xfId="6" applyNumberFormat="1" applyFont="1" applyFill="1" applyBorder="1" applyAlignment="1" applyProtection="1">
      <alignment horizontal="center" vertical="center" wrapText="1"/>
    </xf>
    <xf numFmtId="165" fontId="21" fillId="0" borderId="117" xfId="6" applyNumberFormat="1" applyFont="1" applyFill="1" applyBorder="1" applyAlignment="1" applyProtection="1">
      <alignment horizontal="center" vertical="center" wrapText="1"/>
    </xf>
    <xf numFmtId="0" fontId="21" fillId="0" borderId="123" xfId="0" applyFont="1" applyBorder="1" applyAlignment="1">
      <alignment horizontal="left" vertical="center" wrapText="1"/>
    </xf>
    <xf numFmtId="0" fontId="21" fillId="0" borderId="117" xfId="0" applyFont="1" applyBorder="1" applyAlignment="1">
      <alignment horizontal="left" vertical="center" wrapText="1"/>
    </xf>
    <xf numFmtId="9" fontId="21" fillId="0" borderId="123" xfId="6" applyFont="1" applyFill="1" applyBorder="1" applyAlignment="1" applyProtection="1">
      <alignment horizontal="center" vertical="center" wrapText="1"/>
    </xf>
    <xf numFmtId="9" fontId="21" fillId="0" borderId="117" xfId="6" applyFont="1" applyFill="1" applyBorder="1" applyAlignment="1" applyProtection="1">
      <alignment horizontal="center" vertical="center" wrapText="1"/>
    </xf>
    <xf numFmtId="0" fontId="108" fillId="0" borderId="109" xfId="0" applyFont="1" applyBorder="1" applyAlignment="1">
      <alignment horizontal="left" vertical="top" wrapText="1"/>
    </xf>
    <xf numFmtId="0" fontId="108" fillId="0" borderId="4" xfId="0" applyFont="1" applyBorder="1" applyAlignment="1">
      <alignment horizontal="left" vertical="top" wrapText="1"/>
    </xf>
    <xf numFmtId="0" fontId="108" fillId="0" borderId="5" xfId="0" applyFont="1" applyBorder="1" applyAlignment="1">
      <alignment horizontal="left" vertical="top" wrapText="1"/>
    </xf>
    <xf numFmtId="0" fontId="21" fillId="0" borderId="123" xfId="0" applyFont="1" applyBorder="1" applyAlignment="1">
      <alignment horizontal="center" vertical="center" wrapText="1"/>
    </xf>
    <xf numFmtId="0" fontId="21" fillId="0" borderId="117" xfId="0" applyFont="1" applyBorder="1" applyAlignment="1">
      <alignment horizontal="center" vertical="center" wrapText="1"/>
    </xf>
    <xf numFmtId="0" fontId="108" fillId="0" borderId="123" xfId="0" applyFont="1" applyBorder="1" applyAlignment="1">
      <alignment horizontal="left" vertical="top" wrapText="1"/>
    </xf>
    <xf numFmtId="0" fontId="108" fillId="0" borderId="117" xfId="0" applyFont="1" applyBorder="1" applyAlignment="1">
      <alignment horizontal="left" vertical="top" wrapText="1"/>
    </xf>
    <xf numFmtId="9" fontId="21" fillId="0" borderId="123" xfId="6" applyFont="1" applyFill="1" applyBorder="1" applyAlignment="1" applyProtection="1">
      <alignment horizontal="left" vertical="center" wrapText="1"/>
    </xf>
    <xf numFmtId="9" fontId="21" fillId="0" borderId="117" xfId="6" applyFont="1" applyFill="1" applyBorder="1" applyAlignment="1" applyProtection="1">
      <alignment horizontal="left" vertical="center" wrapText="1"/>
    </xf>
    <xf numFmtId="0" fontId="34" fillId="0" borderId="60" xfId="0" applyFont="1" applyBorder="1" applyAlignment="1">
      <alignment horizontal="center" vertical="center" wrapText="1"/>
    </xf>
    <xf numFmtId="0" fontId="34" fillId="0" borderId="61" xfId="0" applyFont="1" applyBorder="1" applyAlignment="1">
      <alignment horizontal="center" vertical="center" wrapText="1"/>
    </xf>
    <xf numFmtId="0" fontId="34" fillId="0" borderId="62" xfId="0" applyFont="1" applyBorder="1" applyAlignment="1">
      <alignment horizontal="center" vertical="center" wrapText="1"/>
    </xf>
    <xf numFmtId="0" fontId="11" fillId="8" borderId="128" xfId="0" applyFont="1" applyFill="1" applyBorder="1" applyAlignment="1">
      <alignment horizontal="center" vertical="center" wrapText="1"/>
    </xf>
    <xf numFmtId="0" fontId="11" fillId="8" borderId="130" xfId="0" applyFont="1" applyFill="1" applyBorder="1" applyAlignment="1">
      <alignment horizontal="center" vertical="center" wrapText="1"/>
    </xf>
    <xf numFmtId="0" fontId="11" fillId="8" borderId="124" xfId="0" applyFont="1" applyFill="1" applyBorder="1" applyAlignment="1">
      <alignment horizontal="center" vertical="center" wrapText="1"/>
    </xf>
    <xf numFmtId="0" fontId="8" fillId="51" borderId="123" xfId="0" applyFont="1" applyFill="1" applyBorder="1" applyAlignment="1">
      <alignment horizontal="center" vertical="center" wrapText="1"/>
    </xf>
    <xf numFmtId="0" fontId="8" fillId="51" borderId="117" xfId="0" applyFont="1" applyFill="1" applyBorder="1" applyAlignment="1">
      <alignment horizontal="center" vertical="center" wrapText="1"/>
    </xf>
    <xf numFmtId="0" fontId="11" fillId="51" borderId="131" xfId="0" applyFont="1" applyFill="1" applyBorder="1" applyAlignment="1">
      <alignment horizontal="center" vertical="center" wrapText="1"/>
    </xf>
    <xf numFmtId="0" fontId="88" fillId="40" borderId="124" xfId="0" applyFont="1" applyFill="1" applyBorder="1" applyAlignment="1">
      <alignment horizontal="center" vertical="center" wrapText="1"/>
    </xf>
    <xf numFmtId="10" fontId="120" fillId="0" borderId="123" xfId="6" applyNumberFormat="1" applyFont="1" applyBorder="1" applyAlignment="1">
      <alignment horizontal="center" vertical="top" wrapText="1"/>
    </xf>
    <xf numFmtId="10" fontId="120" fillId="0" borderId="4" xfId="6" applyNumberFormat="1" applyFont="1" applyBorder="1" applyAlignment="1">
      <alignment horizontal="center" vertical="top" wrapText="1"/>
    </xf>
    <xf numFmtId="10" fontId="120" fillId="0" borderId="117" xfId="6" applyNumberFormat="1" applyFont="1" applyBorder="1" applyAlignment="1">
      <alignment horizontal="center" vertical="top" wrapText="1"/>
    </xf>
    <xf numFmtId="10" fontId="36" fillId="0" borderId="123" xfId="6" applyNumberFormat="1" applyFont="1" applyBorder="1" applyAlignment="1">
      <alignment horizontal="center" vertical="top" wrapText="1"/>
    </xf>
    <xf numFmtId="10" fontId="36" fillId="0" borderId="4" xfId="6" applyNumberFormat="1" applyFont="1" applyBorder="1" applyAlignment="1">
      <alignment horizontal="center" vertical="top" wrapText="1"/>
    </xf>
    <xf numFmtId="10" fontId="36" fillId="0" borderId="117" xfId="6" applyNumberFormat="1" applyFont="1" applyBorder="1" applyAlignment="1">
      <alignment horizontal="center" vertical="top" wrapText="1"/>
    </xf>
    <xf numFmtId="10" fontId="36" fillId="0" borderId="123" xfId="6" applyNumberFormat="1" applyFont="1" applyFill="1" applyBorder="1" applyAlignment="1" applyProtection="1">
      <alignment horizontal="center" vertical="top" wrapText="1"/>
    </xf>
    <xf numFmtId="10" fontId="36" fillId="0" borderId="4" xfId="6" applyNumberFormat="1" applyFont="1" applyFill="1" applyBorder="1" applyAlignment="1" applyProtection="1">
      <alignment horizontal="center" vertical="top" wrapText="1"/>
    </xf>
    <xf numFmtId="10" fontId="36" fillId="0" borderId="117" xfId="6" applyNumberFormat="1" applyFont="1" applyFill="1" applyBorder="1" applyAlignment="1" applyProtection="1">
      <alignment horizontal="center" vertical="top" wrapText="1"/>
    </xf>
    <xf numFmtId="10" fontId="21" fillId="0" borderId="123" xfId="6" applyNumberFormat="1" applyFont="1" applyBorder="1" applyAlignment="1">
      <alignment horizontal="center" vertical="center" wrapText="1"/>
    </xf>
    <xf numFmtId="10" fontId="21" fillId="0" borderId="117" xfId="6" applyNumberFormat="1" applyFont="1" applyBorder="1" applyAlignment="1">
      <alignment horizontal="center" vertical="center" wrapText="1"/>
    </xf>
    <xf numFmtId="10" fontId="17" fillId="0" borderId="123" xfId="6" applyNumberFormat="1" applyFont="1" applyFill="1" applyBorder="1" applyAlignment="1" applyProtection="1">
      <alignment horizontal="center" vertical="center" wrapText="1"/>
    </xf>
    <xf numFmtId="10" fontId="17" fillId="0" borderId="117" xfId="6" applyNumberFormat="1" applyFont="1" applyFill="1" applyBorder="1" applyAlignment="1" applyProtection="1">
      <alignment horizontal="center" vertical="center" wrapText="1"/>
    </xf>
    <xf numFmtId="165" fontId="18" fillId="0" borderId="124" xfId="25" applyNumberFormat="1" applyFont="1" applyBorder="1" applyAlignment="1">
      <alignment horizontal="center" vertical="top" wrapText="1"/>
    </xf>
    <xf numFmtId="10" fontId="18" fillId="40" borderId="124" xfId="25" applyNumberFormat="1" applyFont="1" applyFill="1" applyBorder="1" applyAlignment="1">
      <alignment horizontal="center" vertical="top" wrapText="1"/>
    </xf>
    <xf numFmtId="10" fontId="18" fillId="0" borderId="124" xfId="25" applyNumberFormat="1" applyFont="1" applyBorder="1" applyAlignment="1">
      <alignment horizontal="center" vertical="top" wrapText="1"/>
    </xf>
    <xf numFmtId="10" fontId="18" fillId="40" borderId="124" xfId="8" applyNumberFormat="1" applyFont="1" applyFill="1" applyBorder="1" applyAlignment="1" applyProtection="1">
      <alignment horizontal="center" vertical="top" wrapText="1"/>
    </xf>
    <xf numFmtId="10" fontId="18" fillId="0" borderId="124" xfId="8" applyNumberFormat="1" applyFont="1" applyFill="1" applyBorder="1" applyAlignment="1" applyProtection="1">
      <alignment horizontal="center" vertical="top" wrapText="1"/>
    </xf>
    <xf numFmtId="165" fontId="18" fillId="11" borderId="122" xfId="25" applyNumberFormat="1" applyFont="1" applyFill="1" applyBorder="1" applyAlignment="1">
      <alignment horizontal="center" vertical="top" wrapText="1"/>
    </xf>
    <xf numFmtId="10" fontId="18" fillId="0" borderId="122" xfId="25" applyNumberFormat="1" applyFont="1" applyFill="1" applyBorder="1" applyAlignment="1">
      <alignment horizontal="center" vertical="top" wrapText="1"/>
    </xf>
    <xf numFmtId="0" fontId="18" fillId="0" borderId="122" xfId="25" applyFont="1" applyFill="1" applyBorder="1" applyAlignment="1">
      <alignment horizontal="center" vertical="top" wrapText="1"/>
    </xf>
    <xf numFmtId="10" fontId="18" fillId="11" borderId="121" xfId="25" applyNumberFormat="1" applyFont="1" applyFill="1" applyBorder="1" applyAlignment="1">
      <alignment horizontal="center" vertical="top" wrapText="1"/>
    </xf>
    <xf numFmtId="10" fontId="18" fillId="11" borderId="4" xfId="25" applyNumberFormat="1" applyFont="1" applyFill="1" applyBorder="1" applyAlignment="1">
      <alignment horizontal="center" vertical="top" wrapText="1"/>
    </xf>
    <xf numFmtId="10" fontId="18" fillId="11" borderId="117" xfId="25" applyNumberFormat="1" applyFont="1" applyFill="1" applyBorder="1" applyAlignment="1">
      <alignment horizontal="center" vertical="top" wrapText="1"/>
    </xf>
    <xf numFmtId="10" fontId="18" fillId="0" borderId="122" xfId="25" applyNumberFormat="1" applyFont="1" applyBorder="1" applyAlignment="1">
      <alignment horizontal="center" vertical="top" wrapText="1"/>
    </xf>
    <xf numFmtId="10" fontId="18" fillId="11" borderId="122" xfId="25" applyNumberFormat="1" applyFont="1" applyFill="1" applyBorder="1" applyAlignment="1">
      <alignment horizontal="center" vertical="top" wrapText="1"/>
    </xf>
    <xf numFmtId="165" fontId="18" fillId="0" borderId="121" xfId="0" applyNumberFormat="1" applyFont="1" applyFill="1" applyBorder="1" applyAlignment="1">
      <alignment horizontal="center" vertical="top" wrapText="1"/>
    </xf>
    <xf numFmtId="165" fontId="18" fillId="0" borderId="4" xfId="0" applyNumberFormat="1" applyFont="1" applyFill="1" applyBorder="1" applyAlignment="1">
      <alignment horizontal="center" vertical="top" wrapText="1"/>
    </xf>
    <xf numFmtId="10" fontId="18" fillId="11" borderId="121" xfId="0" applyNumberFormat="1" applyFont="1" applyFill="1" applyBorder="1" applyAlignment="1">
      <alignment horizontal="center" vertical="top" wrapText="1"/>
    </xf>
    <xf numFmtId="0" fontId="18" fillId="11" borderId="117" xfId="0" applyFont="1" applyFill="1" applyBorder="1" applyAlignment="1">
      <alignment horizontal="center" vertical="top" wrapText="1"/>
    </xf>
    <xf numFmtId="10" fontId="18" fillId="0" borderId="121" xfId="25" applyNumberFormat="1" applyFont="1" applyBorder="1" applyAlignment="1">
      <alignment horizontal="center" vertical="top" wrapText="1"/>
    </xf>
    <xf numFmtId="10" fontId="18" fillId="0" borderId="4" xfId="25" applyNumberFormat="1" applyFont="1" applyBorder="1" applyAlignment="1">
      <alignment horizontal="center" vertical="top" wrapText="1"/>
    </xf>
    <xf numFmtId="9" fontId="36" fillId="0" borderId="115" xfId="0" applyNumberFormat="1" applyFont="1" applyFill="1" applyBorder="1" applyAlignment="1">
      <alignment horizontal="center" vertical="top" wrapText="1" readingOrder="1"/>
    </xf>
    <xf numFmtId="9" fontId="36" fillId="0" borderId="4" xfId="0" applyNumberFormat="1" applyFont="1" applyFill="1" applyBorder="1" applyAlignment="1">
      <alignment horizontal="center" vertical="top" wrapText="1" readingOrder="1"/>
    </xf>
    <xf numFmtId="9" fontId="36" fillId="0" borderId="117" xfId="0" applyNumberFormat="1" applyFont="1" applyFill="1" applyBorder="1" applyAlignment="1">
      <alignment horizontal="center" vertical="top" wrapText="1" readingOrder="1"/>
    </xf>
    <xf numFmtId="0" fontId="36" fillId="11" borderId="115" xfId="0" applyFont="1" applyFill="1" applyBorder="1" applyAlignment="1">
      <alignment horizontal="left" vertical="top" wrapText="1" readingOrder="1"/>
    </xf>
    <xf numFmtId="0" fontId="36" fillId="11" borderId="4" xfId="0" applyFont="1" applyFill="1" applyBorder="1" applyAlignment="1">
      <alignment horizontal="left" vertical="top" wrapText="1" readingOrder="1"/>
    </xf>
    <xf numFmtId="0" fontId="36" fillId="11" borderId="117" xfId="0" applyFont="1" applyFill="1" applyBorder="1" applyAlignment="1">
      <alignment horizontal="left" vertical="top" wrapText="1" readingOrder="1"/>
    </xf>
    <xf numFmtId="0" fontId="36" fillId="0" borderId="115" xfId="0" applyFont="1" applyFill="1" applyBorder="1" applyAlignment="1">
      <alignment horizontal="left" vertical="top" wrapText="1" readingOrder="1"/>
    </xf>
    <xf numFmtId="0" fontId="36" fillId="0" borderId="4" xfId="0" applyFont="1" applyFill="1" applyBorder="1" applyAlignment="1">
      <alignment horizontal="left" vertical="top" wrapText="1" readingOrder="1"/>
    </xf>
    <xf numFmtId="0" fontId="36" fillId="0" borderId="117" xfId="0" applyFont="1" applyFill="1" applyBorder="1" applyAlignment="1">
      <alignment horizontal="left" vertical="top" wrapText="1" readingOrder="1"/>
    </xf>
    <xf numFmtId="0" fontId="25" fillId="0" borderId="60" xfId="0" applyFont="1" applyBorder="1" applyAlignment="1">
      <alignment horizontal="center" vertical="center" wrapText="1"/>
    </xf>
    <xf numFmtId="0" fontId="25" fillId="0" borderId="61" xfId="0" applyFont="1" applyBorder="1" applyAlignment="1">
      <alignment horizontal="center" vertical="center" wrapText="1"/>
    </xf>
    <xf numFmtId="0" fontId="25" fillId="0" borderId="62" xfId="0" applyFont="1" applyBorder="1" applyAlignment="1">
      <alignment horizontal="center" vertical="center" wrapText="1"/>
    </xf>
    <xf numFmtId="0" fontId="8" fillId="8" borderId="107" xfId="0" applyFont="1" applyFill="1" applyBorder="1" applyAlignment="1">
      <alignment horizontal="center" vertical="center" wrapText="1"/>
    </xf>
    <xf numFmtId="0" fontId="22" fillId="9" borderId="107" xfId="0" applyFont="1" applyFill="1" applyBorder="1" applyAlignment="1">
      <alignment horizontal="center" vertical="center" wrapText="1"/>
    </xf>
    <xf numFmtId="0" fontId="22" fillId="9" borderId="109" xfId="0" applyFont="1" applyFill="1" applyBorder="1" applyAlignment="1">
      <alignment horizontal="center" vertical="center" wrapText="1"/>
    </xf>
    <xf numFmtId="0" fontId="22" fillId="9" borderId="4"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8" fillId="8" borderId="109"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9" fillId="9" borderId="107" xfId="1" applyFont="1" applyFill="1" applyBorder="1" applyAlignment="1">
      <alignment horizontal="center" vertical="center" wrapText="1"/>
    </xf>
    <xf numFmtId="0" fontId="9" fillId="9" borderId="116" xfId="1" applyFont="1" applyFill="1" applyBorder="1" applyAlignment="1">
      <alignment horizontal="center" vertical="center" wrapText="1"/>
    </xf>
    <xf numFmtId="0" fontId="25" fillId="8" borderId="51" xfId="0" applyFont="1" applyFill="1" applyBorder="1" applyAlignment="1">
      <alignment horizontal="center" vertical="center" wrapText="1"/>
    </xf>
    <xf numFmtId="0" fontId="25" fillId="8" borderId="56" xfId="0" applyFont="1" applyFill="1" applyBorder="1" applyAlignment="1">
      <alignment horizontal="center" vertical="center" wrapText="1"/>
    </xf>
    <xf numFmtId="0" fontId="25" fillId="8" borderId="50" xfId="0" applyFont="1" applyFill="1" applyBorder="1" applyAlignment="1">
      <alignment horizontal="center" vertical="center" wrapText="1"/>
    </xf>
    <xf numFmtId="0" fontId="25" fillId="51" borderId="119" xfId="0" applyFont="1" applyFill="1" applyBorder="1" applyAlignment="1">
      <alignment horizontal="center" vertical="center" wrapText="1"/>
    </xf>
    <xf numFmtId="0" fontId="8" fillId="28" borderId="51" xfId="0" applyFont="1" applyFill="1" applyBorder="1" applyAlignment="1">
      <alignment horizontal="center" vertical="center" wrapText="1"/>
    </xf>
    <xf numFmtId="0" fontId="8" fillId="28" borderId="50" xfId="0" applyFont="1" applyFill="1" applyBorder="1" applyAlignment="1">
      <alignment horizontal="center" vertical="center" wrapText="1"/>
    </xf>
    <xf numFmtId="0" fontId="8" fillId="27" borderId="109" xfId="0" applyFont="1" applyFill="1" applyBorder="1" applyAlignment="1">
      <alignment horizontal="center" vertical="center" wrapText="1"/>
    </xf>
    <xf numFmtId="0" fontId="8" fillId="27" borderId="5" xfId="0" applyFont="1" applyFill="1" applyBorder="1" applyAlignment="1">
      <alignment horizontal="center" vertical="center" wrapText="1"/>
    </xf>
    <xf numFmtId="0" fontId="8" fillId="8" borderId="51" xfId="0" applyFont="1" applyFill="1" applyBorder="1" applyAlignment="1">
      <alignment horizontal="center" vertical="center" wrapText="1"/>
    </xf>
    <xf numFmtId="0" fontId="8" fillId="8" borderId="50" xfId="0" applyFont="1" applyFill="1" applyBorder="1" applyAlignment="1">
      <alignment horizontal="center" vertical="center" wrapText="1"/>
    </xf>
    <xf numFmtId="0" fontId="8" fillId="52" borderId="109" xfId="0" applyFont="1" applyFill="1" applyBorder="1" applyAlignment="1">
      <alignment horizontal="center" vertical="center" wrapText="1"/>
    </xf>
    <xf numFmtId="0" fontId="8" fillId="52" borderId="5" xfId="0" applyFont="1" applyFill="1" applyBorder="1" applyAlignment="1">
      <alignment horizontal="center" vertical="center" wrapText="1"/>
    </xf>
    <xf numFmtId="0" fontId="8" fillId="53" borderId="109" xfId="0" applyFont="1" applyFill="1" applyBorder="1" applyAlignment="1">
      <alignment horizontal="center" vertical="center" wrapText="1"/>
    </xf>
    <xf numFmtId="0" fontId="8" fillId="53" borderId="5" xfId="0" applyFont="1" applyFill="1" applyBorder="1" applyAlignment="1">
      <alignment horizontal="center" vertical="center" wrapText="1"/>
    </xf>
    <xf numFmtId="0" fontId="11" fillId="51" borderId="51" xfId="0" applyFont="1" applyFill="1" applyBorder="1" applyAlignment="1">
      <alignment horizontal="center" vertical="center" wrapText="1"/>
    </xf>
    <xf numFmtId="0" fontId="11" fillId="51" borderId="56" xfId="0" applyFont="1" applyFill="1" applyBorder="1" applyAlignment="1">
      <alignment horizontal="center" vertical="center" wrapText="1"/>
    </xf>
    <xf numFmtId="0" fontId="11" fillId="51" borderId="50" xfId="0" applyFont="1" applyFill="1" applyBorder="1" applyAlignment="1">
      <alignment horizontal="center" vertical="center" wrapText="1"/>
    </xf>
    <xf numFmtId="0" fontId="8" fillId="54" borderId="94" xfId="0" applyFont="1" applyFill="1" applyBorder="1" applyAlignment="1">
      <alignment horizontal="center" vertical="center" wrapText="1"/>
    </xf>
    <xf numFmtId="0" fontId="8" fillId="54" borderId="5" xfId="0" applyFont="1" applyFill="1" applyBorder="1" applyAlignment="1">
      <alignment horizontal="center" vertical="center" wrapText="1"/>
    </xf>
    <xf numFmtId="0" fontId="8" fillId="51" borderId="94" xfId="0" applyFont="1" applyFill="1" applyBorder="1" applyAlignment="1">
      <alignment horizontal="center" vertical="center" wrapText="1"/>
    </xf>
    <xf numFmtId="0" fontId="8" fillId="51" borderId="5" xfId="0" applyFont="1" applyFill="1" applyBorder="1" applyAlignment="1">
      <alignment horizontal="center" vertical="center" wrapText="1"/>
    </xf>
    <xf numFmtId="0" fontId="22" fillId="40" borderId="107" xfId="0" applyFont="1" applyFill="1" applyBorder="1" applyAlignment="1">
      <alignment horizontal="center" vertical="center" wrapText="1"/>
    </xf>
    <xf numFmtId="0" fontId="22" fillId="35" borderId="51" xfId="0" applyFont="1" applyFill="1" applyBorder="1" applyAlignment="1">
      <alignment horizontal="center" vertical="center" wrapText="1"/>
    </xf>
    <xf numFmtId="0" fontId="22" fillId="35" borderId="56" xfId="0" applyFont="1" applyFill="1" applyBorder="1" applyAlignment="1">
      <alignment horizontal="center" vertical="center" wrapText="1"/>
    </xf>
    <xf numFmtId="0" fontId="8" fillId="30" borderId="94" xfId="0" applyFont="1" applyFill="1" applyBorder="1" applyAlignment="1">
      <alignment horizontal="center" vertical="center" wrapText="1"/>
    </xf>
    <xf numFmtId="0" fontId="8" fillId="30" borderId="5" xfId="0" applyFont="1" applyFill="1" applyBorder="1" applyAlignment="1">
      <alignment horizontal="center" vertical="center" wrapText="1"/>
    </xf>
    <xf numFmtId="165" fontId="18" fillId="11" borderId="124" xfId="25" applyNumberFormat="1" applyFont="1" applyFill="1" applyBorder="1" applyAlignment="1">
      <alignment horizontal="center" vertical="top" wrapText="1"/>
    </xf>
    <xf numFmtId="165" fontId="18" fillId="11" borderId="4" xfId="25" applyNumberFormat="1" applyFont="1" applyFill="1" applyBorder="1" applyAlignment="1">
      <alignment horizontal="center" vertical="top" wrapText="1"/>
    </xf>
    <xf numFmtId="165" fontId="18" fillId="11" borderId="117" xfId="25" applyNumberFormat="1" applyFont="1" applyFill="1" applyBorder="1" applyAlignment="1">
      <alignment horizontal="center" vertical="top" wrapText="1"/>
    </xf>
    <xf numFmtId="9" fontId="36" fillId="0" borderId="115" xfId="0" applyNumberFormat="1" applyFont="1" applyFill="1" applyBorder="1" applyAlignment="1">
      <alignment horizontal="center" vertical="center" wrapText="1" readingOrder="1"/>
    </xf>
    <xf numFmtId="9" fontId="36" fillId="0" borderId="117" xfId="0" applyNumberFormat="1" applyFont="1" applyFill="1" applyBorder="1" applyAlignment="1">
      <alignment horizontal="center" vertical="center" wrapText="1" readingOrder="1"/>
    </xf>
    <xf numFmtId="0" fontId="36" fillId="0" borderId="115" xfId="0" applyFont="1" applyFill="1" applyBorder="1" applyAlignment="1">
      <alignment horizontal="left" vertical="top" wrapText="1"/>
    </xf>
    <xf numFmtId="0" fontId="36" fillId="0" borderId="117" xfId="0" applyFont="1" applyFill="1" applyBorder="1" applyAlignment="1">
      <alignment horizontal="left" vertical="top" wrapText="1"/>
    </xf>
    <xf numFmtId="0" fontId="36" fillId="0" borderId="115" xfId="1" applyFont="1" applyFill="1" applyBorder="1" applyAlignment="1">
      <alignment horizontal="left" vertical="top" wrapText="1"/>
    </xf>
    <xf numFmtId="0" fontId="36" fillId="0" borderId="117" xfId="1" applyFont="1" applyFill="1" applyBorder="1" applyAlignment="1">
      <alignment horizontal="left" vertical="top" wrapText="1"/>
    </xf>
    <xf numFmtId="165" fontId="18" fillId="0" borderId="124" xfId="25" applyNumberFormat="1" applyFont="1" applyFill="1" applyBorder="1" applyAlignment="1">
      <alignment horizontal="center" vertical="top" wrapText="1"/>
    </xf>
    <xf numFmtId="9" fontId="36" fillId="0" borderId="116" xfId="0" applyNumberFormat="1" applyFont="1" applyFill="1" applyBorder="1" applyAlignment="1">
      <alignment horizontal="center" vertical="top" wrapText="1" readingOrder="1"/>
    </xf>
    <xf numFmtId="0" fontId="36" fillId="11" borderId="116" xfId="0" applyFont="1" applyFill="1" applyBorder="1" applyAlignment="1">
      <alignment horizontal="left" vertical="top" wrapText="1" readingOrder="1"/>
    </xf>
    <xf numFmtId="0" fontId="36" fillId="0" borderId="123" xfId="0" applyFont="1" applyFill="1" applyBorder="1" applyAlignment="1">
      <alignment horizontal="left" vertical="top" wrapText="1" readingOrder="1"/>
    </xf>
    <xf numFmtId="0" fontId="36" fillId="0" borderId="116" xfId="0" applyFont="1" applyFill="1" applyBorder="1" applyAlignment="1">
      <alignment horizontal="left" vertical="top" wrapText="1" readingOrder="1"/>
    </xf>
    <xf numFmtId="9" fontId="36" fillId="32" borderId="107" xfId="0" applyNumberFormat="1" applyFont="1" applyFill="1" applyBorder="1" applyAlignment="1">
      <alignment horizontal="center" vertical="top" wrapText="1" readingOrder="1"/>
    </xf>
    <xf numFmtId="0" fontId="36" fillId="32" borderId="59" xfId="0" applyFont="1" applyFill="1" applyBorder="1" applyAlignment="1" applyProtection="1">
      <alignment horizontal="justify" vertical="top" wrapText="1" readingOrder="1"/>
      <protection hidden="1"/>
    </xf>
    <xf numFmtId="0" fontId="36" fillId="32" borderId="45" xfId="0" applyFont="1" applyFill="1" applyBorder="1" applyAlignment="1" applyProtection="1">
      <alignment horizontal="justify" vertical="top" wrapText="1" readingOrder="1"/>
      <protection hidden="1"/>
    </xf>
    <xf numFmtId="1" fontId="36" fillId="0" borderId="94" xfId="0" applyNumberFormat="1" applyFont="1" applyBorder="1" applyAlignment="1">
      <alignment horizontal="center" vertical="top" wrapText="1" readingOrder="1"/>
    </xf>
    <xf numFmtId="1" fontId="36" fillId="0" borderId="5" xfId="0" applyNumberFormat="1" applyFont="1" applyBorder="1" applyAlignment="1">
      <alignment horizontal="center" vertical="top" wrapText="1" readingOrder="1"/>
    </xf>
    <xf numFmtId="10" fontId="18" fillId="11" borderId="103" xfId="25" applyNumberFormat="1" applyFont="1" applyFill="1" applyBorder="1" applyAlignment="1">
      <alignment horizontal="center" vertical="top" wrapText="1"/>
    </xf>
    <xf numFmtId="10" fontId="18" fillId="11" borderId="57" xfId="25" applyNumberFormat="1" applyFont="1" applyFill="1" applyBorder="1" applyAlignment="1">
      <alignment horizontal="center" vertical="top" wrapText="1"/>
    </xf>
    <xf numFmtId="0" fontId="36" fillId="0" borderId="59" xfId="0" applyFont="1" applyBorder="1" applyAlignment="1" applyProtection="1">
      <alignment horizontal="justify" vertical="top" wrapText="1" readingOrder="1"/>
      <protection hidden="1"/>
    </xf>
    <xf numFmtId="0" fontId="36" fillId="0" borderId="45" xfId="0" applyFont="1" applyBorder="1" applyAlignment="1" applyProtection="1">
      <alignment horizontal="justify" vertical="top" wrapText="1" readingOrder="1"/>
      <protection hidden="1"/>
    </xf>
    <xf numFmtId="1" fontId="36" fillId="0" borderId="94" xfId="0" applyNumberFormat="1" applyFont="1" applyBorder="1" applyAlignment="1">
      <alignment horizontal="center" vertical="center" wrapText="1" readingOrder="1"/>
    </xf>
    <xf numFmtId="1" fontId="36" fillId="0" borderId="5" xfId="0" applyNumberFormat="1" applyFont="1" applyBorder="1" applyAlignment="1">
      <alignment horizontal="center" vertical="center" wrapText="1" readingOrder="1"/>
    </xf>
    <xf numFmtId="10" fontId="18" fillId="0" borderId="103" xfId="25" applyNumberFormat="1" applyFont="1" applyBorder="1" applyAlignment="1">
      <alignment horizontal="center" vertical="top" wrapText="1"/>
    </xf>
    <xf numFmtId="10" fontId="18" fillId="0" borderId="8" xfId="25" applyNumberFormat="1" applyFont="1" applyBorder="1" applyAlignment="1">
      <alignment horizontal="center" vertical="top" wrapText="1"/>
    </xf>
    <xf numFmtId="165" fontId="18" fillId="11" borderId="122" xfId="8" applyNumberFormat="1" applyFont="1" applyFill="1" applyBorder="1" applyAlignment="1" applyProtection="1">
      <alignment horizontal="center" vertical="top" wrapText="1"/>
    </xf>
    <xf numFmtId="1" fontId="36" fillId="11" borderId="115" xfId="0" applyNumberFormat="1" applyFont="1" applyFill="1" applyBorder="1" applyAlignment="1">
      <alignment horizontal="left" vertical="top" wrapText="1"/>
    </xf>
    <xf numFmtId="0" fontId="36" fillId="11" borderId="117" xfId="0" applyFont="1" applyFill="1" applyBorder="1" applyAlignment="1">
      <alignment horizontal="left" vertical="top" wrapText="1"/>
    </xf>
    <xf numFmtId="0" fontId="36" fillId="11" borderId="115" xfId="1" applyFont="1" applyFill="1" applyBorder="1" applyAlignment="1">
      <alignment horizontal="left" vertical="top" wrapText="1"/>
    </xf>
    <xf numFmtId="0" fontId="36" fillId="11" borderId="117" xfId="1" applyFont="1" applyFill="1" applyBorder="1" applyAlignment="1">
      <alignment horizontal="left" vertical="top" wrapText="1"/>
    </xf>
    <xf numFmtId="9" fontId="36" fillId="32" borderId="115" xfId="6" applyFont="1" applyFill="1" applyBorder="1" applyAlignment="1">
      <alignment horizontal="center" vertical="top" wrapText="1" readingOrder="1"/>
    </xf>
    <xf numFmtId="9" fontId="36" fillId="32" borderId="117" xfId="6" applyFont="1" applyFill="1" applyBorder="1" applyAlignment="1">
      <alignment horizontal="center" vertical="top" wrapText="1" readingOrder="1"/>
    </xf>
    <xf numFmtId="0" fontId="36" fillId="0" borderId="4" xfId="0" applyFont="1" applyFill="1" applyBorder="1" applyAlignment="1">
      <alignment horizontal="center" vertical="top" wrapText="1" readingOrder="1"/>
    </xf>
    <xf numFmtId="0" fontId="36" fillId="0" borderId="117" xfId="0" applyFont="1" applyFill="1" applyBorder="1" applyAlignment="1">
      <alignment horizontal="center" vertical="top" wrapText="1" readingOrder="1"/>
    </xf>
    <xf numFmtId="0" fontId="67" fillId="40" borderId="94" xfId="0" applyFont="1" applyFill="1" applyBorder="1" applyAlignment="1">
      <alignment horizontal="left" vertical="top" wrapText="1"/>
    </xf>
    <xf numFmtId="0" fontId="67" fillId="40" borderId="4" xfId="0" applyFont="1" applyFill="1" applyBorder="1" applyAlignment="1">
      <alignment horizontal="left" vertical="top" wrapText="1"/>
    </xf>
    <xf numFmtId="0" fontId="67" fillId="40" borderId="5" xfId="0" applyFont="1" applyFill="1" applyBorder="1" applyAlignment="1">
      <alignment horizontal="left" vertical="top" wrapText="1"/>
    </xf>
    <xf numFmtId="0" fontId="67" fillId="0" borderId="94" xfId="0" applyFont="1" applyBorder="1" applyAlignment="1">
      <alignment horizontal="left" vertical="top" wrapText="1"/>
    </xf>
    <xf numFmtId="0" fontId="67" fillId="40" borderId="107" xfId="0" applyFont="1" applyFill="1" applyBorder="1" applyAlignment="1">
      <alignment horizontal="left" vertical="top" wrapText="1"/>
    </xf>
    <xf numFmtId="0" fontId="67" fillId="0" borderId="94" xfId="0" applyFont="1" applyFill="1" applyBorder="1" applyAlignment="1">
      <alignment horizontal="left" vertical="top" wrapText="1"/>
    </xf>
    <xf numFmtId="0" fontId="67" fillId="0" borderId="4" xfId="0" applyFont="1" applyFill="1" applyBorder="1" applyAlignment="1">
      <alignment horizontal="left" vertical="top" wrapText="1"/>
    </xf>
    <xf numFmtId="0" fontId="67" fillId="0" borderId="5" xfId="0" applyFont="1" applyFill="1" applyBorder="1" applyAlignment="1">
      <alignment horizontal="left" vertical="top" wrapText="1"/>
    </xf>
    <xf numFmtId="9" fontId="36" fillId="0" borderId="94" xfId="0" applyNumberFormat="1" applyFont="1" applyFill="1" applyBorder="1" applyAlignment="1">
      <alignment horizontal="center" vertical="top" wrapText="1" readingOrder="1"/>
    </xf>
    <xf numFmtId="9" fontId="36" fillId="0" borderId="5" xfId="0" applyNumberFormat="1" applyFont="1" applyFill="1" applyBorder="1" applyAlignment="1">
      <alignment horizontal="center" vertical="top" wrapText="1" readingOrder="1"/>
    </xf>
    <xf numFmtId="174" fontId="36" fillId="32" borderId="94" xfId="5" applyNumberFormat="1" applyFont="1" applyFill="1" applyBorder="1" applyAlignment="1">
      <alignment horizontal="center" vertical="top" wrapText="1" readingOrder="1"/>
    </xf>
    <xf numFmtId="174" fontId="36" fillId="32" borderId="5" xfId="5" applyNumberFormat="1" applyFont="1" applyFill="1" applyBorder="1" applyAlignment="1">
      <alignment horizontal="center" vertical="top" wrapText="1" readingOrder="1"/>
    </xf>
    <xf numFmtId="1" fontId="36" fillId="0" borderId="107" xfId="0" applyNumberFormat="1" applyFont="1" applyFill="1" applyBorder="1" applyAlignment="1">
      <alignment horizontal="center" vertical="top" wrapText="1" readingOrder="1"/>
    </xf>
    <xf numFmtId="9" fontId="36" fillId="32" borderId="94" xfId="0" applyNumberFormat="1" applyFont="1" applyFill="1" applyBorder="1" applyAlignment="1">
      <alignment horizontal="center" vertical="top" wrapText="1" readingOrder="1"/>
    </xf>
    <xf numFmtId="9" fontId="36" fillId="32" borderId="4" xfId="0" applyNumberFormat="1" applyFont="1" applyFill="1" applyBorder="1" applyAlignment="1">
      <alignment horizontal="center" vertical="top" wrapText="1" readingOrder="1"/>
    </xf>
    <xf numFmtId="9" fontId="36" fillId="32" borderId="5" xfId="0" applyNumberFormat="1" applyFont="1" applyFill="1" applyBorder="1" applyAlignment="1">
      <alignment horizontal="center" vertical="top" wrapText="1" readingOrder="1"/>
    </xf>
    <xf numFmtId="0" fontId="36" fillId="0" borderId="94" xfId="0" applyFont="1" applyFill="1" applyBorder="1" applyAlignment="1" applyProtection="1">
      <alignment horizontal="left" vertical="top" wrapText="1" readingOrder="1"/>
      <protection hidden="1"/>
    </xf>
    <xf numFmtId="0" fontId="36" fillId="0" borderId="4" xfId="0" applyFont="1" applyFill="1" applyBorder="1" applyAlignment="1" applyProtection="1">
      <alignment horizontal="left" vertical="top" wrapText="1" readingOrder="1"/>
      <protection hidden="1"/>
    </xf>
    <xf numFmtId="0" fontId="36" fillId="0" borderId="5" xfId="0" applyFont="1" applyFill="1" applyBorder="1" applyAlignment="1" applyProtection="1">
      <alignment horizontal="left" vertical="top" wrapText="1" readingOrder="1"/>
      <protection hidden="1"/>
    </xf>
    <xf numFmtId="0" fontId="36" fillId="0" borderId="94" xfId="0" applyFont="1" applyBorder="1" applyAlignment="1">
      <alignment horizontal="left" vertical="top" wrapText="1" readingOrder="1"/>
    </xf>
    <xf numFmtId="0" fontId="36" fillId="0" borderId="4" xfId="0" applyFont="1" applyBorder="1" applyAlignment="1">
      <alignment horizontal="left" vertical="top" wrapText="1" readingOrder="1"/>
    </xf>
    <xf numFmtId="0" fontId="36" fillId="32" borderId="48" xfId="0" applyFont="1" applyFill="1" applyBorder="1" applyAlignment="1" applyProtection="1">
      <alignment horizontal="left" vertical="top" wrapText="1" readingOrder="1"/>
      <protection hidden="1"/>
    </xf>
    <xf numFmtId="0" fontId="36" fillId="0" borderId="48" xfId="0" applyFont="1" applyBorder="1" applyAlignment="1" applyProtection="1">
      <alignment horizontal="left" vertical="top" wrapText="1" readingOrder="1"/>
      <protection hidden="1"/>
    </xf>
    <xf numFmtId="0" fontId="36" fillId="32" borderId="63" xfId="0" applyFont="1" applyFill="1" applyBorder="1" applyAlignment="1" applyProtection="1">
      <alignment horizontal="left" vertical="top" wrapText="1" readingOrder="1"/>
      <protection hidden="1"/>
    </xf>
    <xf numFmtId="0" fontId="36" fillId="32" borderId="4" xfId="0" applyFont="1" applyFill="1" applyBorder="1" applyAlignment="1" applyProtection="1">
      <alignment horizontal="left" vertical="top" wrapText="1" readingOrder="1"/>
      <protection hidden="1"/>
    </xf>
    <xf numFmtId="0" fontId="36" fillId="32" borderId="45" xfId="0" applyFont="1" applyFill="1" applyBorder="1" applyAlignment="1" applyProtection="1">
      <alignment horizontal="left" vertical="top" wrapText="1" readingOrder="1"/>
      <protection hidden="1"/>
    </xf>
    <xf numFmtId="0" fontId="36" fillId="0" borderId="63" xfId="0" applyFont="1" applyFill="1" applyBorder="1" applyAlignment="1" applyProtection="1">
      <alignment horizontal="left" vertical="top" wrapText="1" readingOrder="1"/>
      <protection hidden="1"/>
    </xf>
    <xf numFmtId="0" fontId="36" fillId="0" borderId="45" xfId="0" applyFont="1" applyFill="1" applyBorder="1" applyAlignment="1" applyProtection="1">
      <alignment horizontal="left" vertical="top" wrapText="1" readingOrder="1"/>
      <protection hidden="1"/>
    </xf>
    <xf numFmtId="0" fontId="36" fillId="0" borderId="64" xfId="0" applyFont="1" applyFill="1" applyBorder="1" applyAlignment="1" applyProtection="1">
      <alignment horizontal="left" vertical="top" wrapText="1" readingOrder="1"/>
      <protection hidden="1"/>
    </xf>
    <xf numFmtId="3" fontId="36" fillId="0" borderId="94" xfId="0" applyNumberFormat="1" applyFont="1" applyBorder="1" applyAlignment="1">
      <alignment horizontal="center" vertical="top" wrapText="1" readingOrder="1"/>
    </xf>
    <xf numFmtId="3" fontId="36" fillId="0" borderId="4" xfId="0" applyNumberFormat="1" applyFont="1" applyBorder="1" applyAlignment="1">
      <alignment horizontal="center" vertical="top" wrapText="1" readingOrder="1"/>
    </xf>
    <xf numFmtId="3" fontId="36" fillId="0" borderId="5" xfId="0" applyNumberFormat="1" applyFont="1" applyBorder="1" applyAlignment="1">
      <alignment horizontal="center" vertical="top" wrapText="1" readingOrder="1"/>
    </xf>
    <xf numFmtId="174" fontId="36" fillId="32" borderId="4" xfId="5" applyNumberFormat="1" applyFont="1" applyFill="1" applyBorder="1" applyAlignment="1">
      <alignment horizontal="center" vertical="top" wrapText="1" readingOrder="1"/>
    </xf>
    <xf numFmtId="9" fontId="36" fillId="0" borderId="107" xfId="6" applyFont="1" applyBorder="1" applyAlignment="1">
      <alignment horizontal="center" vertical="top" wrapText="1" readingOrder="1"/>
    </xf>
    <xf numFmtId="0" fontId="36" fillId="32" borderId="64" xfId="0" applyFont="1" applyFill="1" applyBorder="1" applyAlignment="1" applyProtection="1">
      <alignment horizontal="left" vertical="top" wrapText="1" readingOrder="1"/>
      <protection hidden="1"/>
    </xf>
    <xf numFmtId="9" fontId="36" fillId="32" borderId="4" xfId="6" applyFont="1" applyFill="1" applyBorder="1" applyAlignment="1">
      <alignment horizontal="center" vertical="top" wrapText="1" readingOrder="1"/>
    </xf>
    <xf numFmtId="9" fontId="36" fillId="32" borderId="5" xfId="6" applyFont="1" applyFill="1" applyBorder="1" applyAlignment="1">
      <alignment horizontal="center" vertical="top" wrapText="1" readingOrder="1"/>
    </xf>
    <xf numFmtId="0" fontId="26" fillId="45" borderId="15" xfId="0" applyFont="1" applyFill="1" applyBorder="1" applyAlignment="1" applyProtection="1">
      <alignment horizontal="center" vertical="center"/>
      <protection hidden="1"/>
    </xf>
    <xf numFmtId="0" fontId="26" fillId="45" borderId="87" xfId="0" applyFont="1" applyFill="1" applyBorder="1" applyAlignment="1" applyProtection="1">
      <alignment horizontal="center" vertical="center"/>
      <protection hidden="1"/>
    </xf>
    <xf numFmtId="0" fontId="26" fillId="45" borderId="69" xfId="0" applyFont="1" applyFill="1" applyBorder="1" applyAlignment="1" applyProtection="1">
      <alignment horizontal="center" vertical="center" wrapText="1"/>
      <protection hidden="1"/>
    </xf>
    <xf numFmtId="0" fontId="26" fillId="45" borderId="45" xfId="0" applyFont="1" applyFill="1" applyBorder="1" applyAlignment="1" applyProtection="1">
      <alignment horizontal="center" vertical="center" wrapText="1"/>
      <protection hidden="1"/>
    </xf>
    <xf numFmtId="0" fontId="26" fillId="45" borderId="18" xfId="0" applyFont="1" applyFill="1" applyBorder="1" applyAlignment="1" applyProtection="1">
      <alignment horizontal="center" vertical="center" wrapText="1"/>
      <protection hidden="1"/>
    </xf>
    <xf numFmtId="0" fontId="26" fillId="45" borderId="34" xfId="0" applyFont="1" applyFill="1" applyBorder="1" applyAlignment="1" applyProtection="1">
      <alignment horizontal="center" vertical="center" wrapText="1"/>
      <protection hidden="1"/>
    </xf>
    <xf numFmtId="0" fontId="26" fillId="45" borderId="19" xfId="0" applyFont="1" applyFill="1" applyBorder="1" applyAlignment="1" applyProtection="1">
      <alignment horizontal="center" vertical="center" wrapText="1"/>
      <protection hidden="1"/>
    </xf>
    <xf numFmtId="0" fontId="88" fillId="0" borderId="48" xfId="0" applyFont="1" applyBorder="1" applyAlignment="1" applyProtection="1">
      <alignment horizontal="center" vertical="center" wrapText="1"/>
      <protection hidden="1"/>
    </xf>
    <xf numFmtId="0" fontId="8" fillId="0" borderId="51" xfId="0" applyFont="1" applyBorder="1" applyAlignment="1" applyProtection="1">
      <alignment horizontal="center" vertical="center"/>
      <protection hidden="1"/>
    </xf>
    <xf numFmtId="0" fontId="8" fillId="0" borderId="56" xfId="0" applyFont="1" applyBorder="1" applyAlignment="1" applyProtection="1">
      <alignment horizontal="center" vertical="center"/>
      <protection hidden="1"/>
    </xf>
    <xf numFmtId="0" fontId="8" fillId="0" borderId="50" xfId="0" applyFont="1" applyBorder="1" applyAlignment="1" applyProtection="1">
      <alignment horizontal="center" vertical="center"/>
      <protection hidden="1"/>
    </xf>
    <xf numFmtId="0" fontId="11" fillId="0" borderId="51" xfId="0" applyFont="1" applyBorder="1" applyAlignment="1" applyProtection="1">
      <alignment horizontal="center" vertical="center"/>
      <protection hidden="1"/>
    </xf>
    <xf numFmtId="0" fontId="11" fillId="0" borderId="56" xfId="0" applyFont="1" applyBorder="1" applyAlignment="1" applyProtection="1">
      <alignment horizontal="center" vertical="center"/>
      <protection hidden="1"/>
    </xf>
    <xf numFmtId="0" fontId="11" fillId="0" borderId="50" xfId="0" applyFont="1" applyBorder="1" applyAlignment="1" applyProtection="1">
      <alignment horizontal="center" vertical="center"/>
      <protection hidden="1"/>
    </xf>
    <xf numFmtId="0" fontId="67" fillId="0" borderId="1" xfId="0" applyFont="1" applyBorder="1" applyAlignment="1" applyProtection="1">
      <alignment horizontal="center"/>
      <protection hidden="1"/>
    </xf>
    <xf numFmtId="0" fontId="22" fillId="9" borderId="48" xfId="0" applyFont="1" applyFill="1" applyBorder="1" applyAlignment="1" applyProtection="1">
      <alignment horizontal="center" vertical="center"/>
      <protection hidden="1"/>
    </xf>
    <xf numFmtId="0" fontId="22" fillId="9" borderId="51" xfId="0" applyFont="1" applyFill="1" applyBorder="1" applyAlignment="1" applyProtection="1">
      <alignment horizontal="center" vertical="center" wrapText="1"/>
      <protection hidden="1"/>
    </xf>
    <xf numFmtId="0" fontId="22" fillId="9" borderId="56" xfId="0" applyFont="1" applyFill="1" applyBorder="1" applyAlignment="1" applyProtection="1">
      <alignment horizontal="center" vertical="center" wrapText="1"/>
      <protection hidden="1"/>
    </xf>
    <xf numFmtId="0" fontId="22" fillId="9" borderId="50" xfId="0" applyFont="1" applyFill="1" applyBorder="1" applyAlignment="1" applyProtection="1">
      <alignment horizontal="center" vertical="center" wrapText="1"/>
      <protection hidden="1"/>
    </xf>
    <xf numFmtId="0" fontId="98" fillId="0" borderId="1" xfId="0" applyFont="1" applyBorder="1" applyAlignment="1" applyProtection="1">
      <alignment horizontal="center" vertical="center" wrapText="1"/>
      <protection hidden="1"/>
    </xf>
    <xf numFmtId="0" fontId="22" fillId="9" borderId="72" xfId="0" applyFont="1" applyFill="1" applyBorder="1" applyAlignment="1" applyProtection="1">
      <alignment horizontal="center" vertical="center" wrapText="1"/>
      <protection hidden="1"/>
    </xf>
    <xf numFmtId="0" fontId="22" fillId="9" borderId="91" xfId="0" applyFont="1" applyFill="1" applyBorder="1" applyAlignment="1" applyProtection="1">
      <alignment horizontal="center" vertical="center" wrapText="1"/>
      <protection hidden="1"/>
    </xf>
    <xf numFmtId="0" fontId="22" fillId="9" borderId="73" xfId="0" applyFont="1" applyFill="1" applyBorder="1" applyAlignment="1" applyProtection="1">
      <alignment horizontal="center" vertical="center" wrapText="1"/>
      <protection hidden="1"/>
    </xf>
    <xf numFmtId="0" fontId="22" fillId="9" borderId="57" xfId="0" applyFont="1" applyFill="1" applyBorder="1" applyAlignment="1" applyProtection="1">
      <alignment horizontal="right" vertical="center" wrapText="1"/>
      <protection hidden="1"/>
    </xf>
    <xf numFmtId="0" fontId="22" fillId="9" borderId="58" xfId="0" applyFont="1" applyFill="1" applyBorder="1" applyAlignment="1" applyProtection="1">
      <alignment horizontal="right" vertical="center" wrapText="1"/>
      <protection hidden="1"/>
    </xf>
    <xf numFmtId="171" fontId="22" fillId="9" borderId="58" xfId="0" applyNumberFormat="1" applyFont="1" applyFill="1" applyBorder="1" applyAlignment="1" applyProtection="1">
      <alignment horizontal="left" vertical="center" wrapText="1"/>
      <protection hidden="1"/>
    </xf>
    <xf numFmtId="0" fontId="106" fillId="49" borderId="109" xfId="0" applyFont="1" applyFill="1" applyBorder="1" applyAlignment="1">
      <alignment horizontal="center" vertical="center" wrapText="1"/>
    </xf>
    <xf numFmtId="0" fontId="106" fillId="49" borderId="4" xfId="0" applyFont="1" applyFill="1" applyBorder="1" applyAlignment="1">
      <alignment horizontal="center" vertical="center"/>
    </xf>
    <xf numFmtId="0" fontId="106" fillId="49" borderId="5" xfId="0" applyFont="1" applyFill="1" applyBorder="1" applyAlignment="1">
      <alignment horizontal="center" vertical="center"/>
    </xf>
    <xf numFmtId="0" fontId="107" fillId="49" borderId="110" xfId="0" applyFont="1" applyFill="1" applyBorder="1" applyAlignment="1" applyProtection="1">
      <alignment horizontal="center" vertical="center"/>
      <protection locked="0"/>
    </xf>
    <xf numFmtId="0" fontId="107" fillId="49" borderId="111" xfId="0" applyFont="1" applyFill="1" applyBorder="1" applyAlignment="1" applyProtection="1">
      <alignment horizontal="center" vertical="center"/>
      <protection locked="0"/>
    </xf>
    <xf numFmtId="0" fontId="107" fillId="49" borderId="8" xfId="0" applyFont="1" applyFill="1" applyBorder="1" applyAlignment="1" applyProtection="1">
      <alignment horizontal="center" vertical="center"/>
      <protection locked="0"/>
    </xf>
    <xf numFmtId="0" fontId="107" fillId="49" borderId="0" xfId="0" applyFont="1" applyFill="1" applyAlignment="1" applyProtection="1">
      <alignment horizontal="center" vertical="center"/>
      <protection locked="0"/>
    </xf>
    <xf numFmtId="0" fontId="22" fillId="49" borderId="112" xfId="0" applyFont="1" applyFill="1" applyBorder="1" applyAlignment="1">
      <alignment horizontal="left"/>
    </xf>
    <xf numFmtId="0" fontId="22" fillId="49" borderId="113" xfId="0" applyFont="1" applyFill="1" applyBorder="1" applyAlignment="1">
      <alignment horizontal="left"/>
    </xf>
    <xf numFmtId="0" fontId="22" fillId="49" borderId="110" xfId="0" applyFont="1" applyFill="1" applyBorder="1" applyAlignment="1">
      <alignment horizontal="left"/>
    </xf>
    <xf numFmtId="0" fontId="22" fillId="49" borderId="114" xfId="0" applyFont="1" applyFill="1" applyBorder="1" applyAlignment="1">
      <alignment horizontal="left"/>
    </xf>
    <xf numFmtId="0" fontId="107" fillId="49" borderId="57" xfId="0" applyFont="1" applyFill="1" applyBorder="1" applyAlignment="1" applyProtection="1">
      <alignment horizontal="center" vertical="center"/>
      <protection locked="0"/>
    </xf>
    <xf numFmtId="0" fontId="107" fillId="49" borderId="58" xfId="0" applyFont="1" applyFill="1" applyBorder="1" applyAlignment="1" applyProtection="1">
      <alignment horizontal="center" vertical="center"/>
      <protection locked="0"/>
    </xf>
    <xf numFmtId="172" fontId="21" fillId="49" borderId="57" xfId="0" applyNumberFormat="1" applyFont="1" applyFill="1" applyBorder="1" applyAlignment="1" applyProtection="1">
      <alignment horizontal="left"/>
      <protection locked="0"/>
    </xf>
    <xf numFmtId="172" fontId="21" fillId="49" borderId="53" xfId="0" applyNumberFormat="1" applyFont="1" applyFill="1" applyBorder="1" applyAlignment="1" applyProtection="1">
      <alignment horizontal="left"/>
      <protection locked="0"/>
    </xf>
    <xf numFmtId="0" fontId="21" fillId="49" borderId="58" xfId="0" applyFont="1" applyFill="1" applyBorder="1" applyAlignment="1">
      <alignment horizontal="center"/>
    </xf>
    <xf numFmtId="0" fontId="22" fillId="9" borderId="108" xfId="0" applyFont="1" applyFill="1" applyBorder="1" applyAlignment="1">
      <alignment horizontal="center" vertical="center" wrapText="1"/>
    </xf>
    <xf numFmtId="0" fontId="22" fillId="9" borderId="108" xfId="0" applyFont="1" applyFill="1" applyBorder="1" applyAlignment="1">
      <alignment horizontal="center" vertical="center"/>
    </xf>
    <xf numFmtId="175" fontId="21" fillId="0" borderId="136" xfId="0" applyNumberFormat="1" applyFont="1" applyBorder="1" applyAlignment="1">
      <alignment horizontal="center" vertical="center" wrapText="1"/>
    </xf>
    <xf numFmtId="175" fontId="21" fillId="0" borderId="4" xfId="0" applyNumberFormat="1" applyFont="1" applyBorder="1" applyAlignment="1">
      <alignment horizontal="center" vertical="center" wrapText="1"/>
    </xf>
    <xf numFmtId="175" fontId="21" fillId="0" borderId="117" xfId="0" applyNumberFormat="1" applyFont="1" applyBorder="1" applyAlignment="1">
      <alignment horizontal="center" vertical="center" wrapText="1"/>
    </xf>
    <xf numFmtId="0" fontId="22" fillId="50" borderId="14" xfId="0" applyFont="1" applyFill="1" applyBorder="1" applyAlignment="1">
      <alignment horizontal="center" vertical="center" wrapText="1"/>
    </xf>
    <xf numFmtId="0" fontId="22" fillId="50" borderId="5" xfId="0" applyFont="1" applyFill="1" applyBorder="1" applyAlignment="1">
      <alignment horizontal="center" vertical="center" wrapText="1"/>
    </xf>
    <xf numFmtId="176" fontId="21" fillId="0" borderId="136" xfId="0" applyNumberFormat="1" applyFont="1" applyBorder="1" applyAlignment="1">
      <alignment horizontal="center" vertical="center" wrapText="1"/>
    </xf>
    <xf numFmtId="176" fontId="21" fillId="0" borderId="4" xfId="0" applyNumberFormat="1" applyFont="1" applyBorder="1" applyAlignment="1">
      <alignment horizontal="center" vertical="center" wrapText="1"/>
    </xf>
    <xf numFmtId="176" fontId="21" fillId="0" borderId="117" xfId="0" applyNumberFormat="1" applyFont="1" applyBorder="1" applyAlignment="1">
      <alignment horizontal="center" vertical="center" wrapText="1"/>
    </xf>
    <xf numFmtId="0" fontId="11" fillId="0" borderId="51" xfId="0" applyFont="1" applyBorder="1" applyAlignment="1" applyProtection="1">
      <alignment horizontal="center" vertical="center" wrapText="1"/>
      <protection hidden="1"/>
    </xf>
    <xf numFmtId="0" fontId="22" fillId="9" borderId="100" xfId="0" applyFont="1" applyFill="1" applyBorder="1" applyAlignment="1" applyProtection="1">
      <alignment horizontal="center" vertical="center"/>
      <protection hidden="1"/>
    </xf>
    <xf numFmtId="0" fontId="22" fillId="9" borderId="103" xfId="0" applyFont="1" applyFill="1" applyBorder="1" applyAlignment="1" applyProtection="1">
      <alignment horizontal="center" vertical="center" wrapText="1"/>
      <protection hidden="1"/>
    </xf>
    <xf numFmtId="0" fontId="22" fillId="9" borderId="104" xfId="0" applyFont="1" applyFill="1" applyBorder="1" applyAlignment="1" applyProtection="1">
      <alignment horizontal="center" vertical="center" wrapText="1"/>
      <protection hidden="1"/>
    </xf>
    <xf numFmtId="0" fontId="22" fillId="9" borderId="105" xfId="0" applyFont="1" applyFill="1" applyBorder="1" applyAlignment="1" applyProtection="1">
      <alignment horizontal="center" vertical="center" wrapText="1"/>
      <protection hidden="1"/>
    </xf>
    <xf numFmtId="0" fontId="22" fillId="9" borderId="101" xfId="0" applyFont="1" applyFill="1" applyBorder="1" applyAlignment="1" applyProtection="1">
      <alignment horizontal="center" vertical="center" wrapText="1"/>
      <protection hidden="1"/>
    </xf>
    <xf numFmtId="0" fontId="22" fillId="9" borderId="102" xfId="0" applyFont="1" applyFill="1" applyBorder="1" applyAlignment="1" applyProtection="1">
      <alignment horizontal="center" vertical="center" wrapText="1"/>
      <protection hidden="1"/>
    </xf>
    <xf numFmtId="0" fontId="22" fillId="9" borderId="106" xfId="0" applyFont="1" applyFill="1" applyBorder="1" applyAlignment="1" applyProtection="1">
      <alignment horizontal="center" vertical="center" wrapText="1"/>
      <protection hidden="1"/>
    </xf>
    <xf numFmtId="0" fontId="26" fillId="45" borderId="83" xfId="0" applyFont="1" applyFill="1" applyBorder="1" applyAlignment="1" applyProtection="1">
      <alignment horizontal="center" vertical="center"/>
      <protection hidden="1"/>
    </xf>
    <xf numFmtId="0" fontId="26" fillId="45" borderId="85" xfId="0" applyFont="1" applyFill="1" applyBorder="1" applyAlignment="1" applyProtection="1">
      <alignment horizontal="center" vertical="center"/>
      <protection hidden="1"/>
    </xf>
    <xf numFmtId="0" fontId="26" fillId="45" borderId="39" xfId="0" applyFont="1" applyFill="1" applyBorder="1" applyAlignment="1" applyProtection="1">
      <alignment horizontal="center" vertical="center" wrapText="1"/>
      <protection hidden="1"/>
    </xf>
    <xf numFmtId="0" fontId="26" fillId="45" borderId="75" xfId="0" applyFont="1" applyFill="1" applyBorder="1" applyAlignment="1" applyProtection="1">
      <alignment horizontal="center" vertical="center" wrapText="1"/>
      <protection hidden="1"/>
    </xf>
    <xf numFmtId="0" fontId="26" fillId="45" borderId="84" xfId="0" applyFont="1" applyFill="1" applyBorder="1" applyAlignment="1" applyProtection="1">
      <alignment horizontal="center" vertical="center" wrapText="1"/>
      <protection hidden="1"/>
    </xf>
    <xf numFmtId="0" fontId="97" fillId="0" borderId="37" xfId="0" applyFont="1" applyBorder="1" applyAlignment="1" applyProtection="1">
      <alignment horizontal="center" vertical="center"/>
      <protection hidden="1"/>
    </xf>
    <xf numFmtId="0" fontId="97" fillId="0" borderId="29" xfId="0" applyFont="1" applyBorder="1" applyAlignment="1" applyProtection="1">
      <alignment horizontal="center" vertical="center"/>
      <protection hidden="1"/>
    </xf>
    <xf numFmtId="0" fontId="97" fillId="0" borderId="25" xfId="0" applyFont="1" applyBorder="1" applyAlignment="1" applyProtection="1">
      <alignment horizontal="center" vertical="center"/>
      <protection hidden="1"/>
    </xf>
    <xf numFmtId="0" fontId="88" fillId="0" borderId="70" xfId="0" applyFont="1" applyBorder="1" applyAlignment="1" applyProtection="1">
      <alignment horizontal="center" vertical="center" wrapText="1"/>
      <protection hidden="1"/>
    </xf>
    <xf numFmtId="0" fontId="8" fillId="0" borderId="70" xfId="0" applyFont="1" applyBorder="1" applyAlignment="1" applyProtection="1">
      <alignment horizontal="center" vertical="center" wrapText="1"/>
      <protection hidden="1"/>
    </xf>
    <xf numFmtId="0" fontId="11" fillId="0" borderId="70" xfId="0" applyFont="1" applyBorder="1" applyAlignment="1" applyProtection="1">
      <alignment horizontal="center" vertical="center" wrapText="1"/>
      <protection hidden="1"/>
    </xf>
    <xf numFmtId="0" fontId="11" fillId="0" borderId="70" xfId="0" applyFont="1" applyBorder="1" applyAlignment="1" applyProtection="1">
      <alignment horizontal="center" vertical="center"/>
      <protection hidden="1"/>
    </xf>
    <xf numFmtId="0" fontId="92" fillId="45" borderId="31" xfId="0" applyFont="1" applyFill="1" applyBorder="1" applyAlignment="1" applyProtection="1">
      <alignment horizontal="center" vertical="center" wrapText="1" readingOrder="1"/>
      <protection hidden="1"/>
    </xf>
    <xf numFmtId="0" fontId="92" fillId="45" borderId="37" xfId="0" applyFont="1" applyFill="1" applyBorder="1" applyAlignment="1" applyProtection="1">
      <alignment horizontal="center" vertical="center" wrapText="1" readingOrder="1"/>
      <protection hidden="1"/>
    </xf>
    <xf numFmtId="0" fontId="92" fillId="45" borderId="39" xfId="0" applyFont="1" applyFill="1" applyBorder="1" applyAlignment="1" applyProtection="1">
      <alignment horizontal="center" vertical="center" wrapText="1" readingOrder="1"/>
      <protection hidden="1"/>
    </xf>
    <xf numFmtId="0" fontId="92" fillId="45" borderId="75" xfId="0" applyFont="1" applyFill="1" applyBorder="1" applyAlignment="1" applyProtection="1">
      <alignment horizontal="center" vertical="center" wrapText="1" readingOrder="1"/>
      <protection hidden="1"/>
    </xf>
    <xf numFmtId="0" fontId="92" fillId="45" borderId="51" xfId="0" applyFont="1" applyFill="1" applyBorder="1" applyAlignment="1" applyProtection="1">
      <alignment horizontal="center" vertical="center" wrapText="1" readingOrder="1"/>
      <protection hidden="1"/>
    </xf>
    <xf numFmtId="0" fontId="92" fillId="45" borderId="56" xfId="0" applyFont="1" applyFill="1" applyBorder="1" applyAlignment="1" applyProtection="1">
      <alignment horizontal="center" vertical="center" wrapText="1" readingOrder="1"/>
      <protection hidden="1"/>
    </xf>
    <xf numFmtId="0" fontId="92" fillId="45" borderId="50" xfId="0" applyFont="1" applyFill="1" applyBorder="1" applyAlignment="1" applyProtection="1">
      <alignment horizontal="center" vertical="center" wrapText="1" readingOrder="1"/>
      <protection hidden="1"/>
    </xf>
    <xf numFmtId="0" fontId="22" fillId="25" borderId="101" xfId="0" applyFont="1" applyFill="1" applyBorder="1" applyAlignment="1" applyProtection="1">
      <alignment horizontal="center" vertical="center" wrapText="1"/>
      <protection hidden="1"/>
    </xf>
    <xf numFmtId="0" fontId="22" fillId="25" borderId="102" xfId="0" applyFont="1" applyFill="1" applyBorder="1" applyAlignment="1" applyProtection="1">
      <alignment horizontal="center" vertical="center" wrapText="1"/>
      <protection hidden="1"/>
    </xf>
    <xf numFmtId="0" fontId="22" fillId="25" borderId="106" xfId="0" applyFont="1" applyFill="1" applyBorder="1" applyAlignment="1" applyProtection="1">
      <alignment horizontal="center" vertical="center" wrapText="1"/>
      <protection hidden="1"/>
    </xf>
    <xf numFmtId="0" fontId="22" fillId="41" borderId="48" xfId="0" applyFont="1" applyFill="1" applyBorder="1" applyAlignment="1" applyProtection="1">
      <alignment horizontal="center" vertical="center" wrapText="1"/>
      <protection hidden="1"/>
    </xf>
    <xf numFmtId="0" fontId="88" fillId="0" borderId="72" xfId="0" applyFont="1" applyBorder="1" applyAlignment="1" applyProtection="1">
      <alignment horizontal="center" vertical="center" wrapText="1"/>
      <protection hidden="1"/>
    </xf>
    <xf numFmtId="0" fontId="88" fillId="0" borderId="73" xfId="0" applyFont="1" applyBorder="1" applyAlignment="1" applyProtection="1">
      <alignment horizontal="center" vertical="center" wrapText="1"/>
      <protection hidden="1"/>
    </xf>
    <xf numFmtId="0" fontId="88" fillId="0" borderId="8" xfId="0" applyFont="1" applyBorder="1" applyAlignment="1" applyProtection="1">
      <alignment horizontal="center" vertical="center" wrapText="1"/>
      <protection hidden="1"/>
    </xf>
    <xf numFmtId="0" fontId="88" fillId="0" borderId="14" xfId="0" applyFont="1" applyBorder="1" applyAlignment="1" applyProtection="1">
      <alignment horizontal="center" vertical="center" wrapText="1"/>
      <protection hidden="1"/>
    </xf>
    <xf numFmtId="0" fontId="88" fillId="0" borderId="57" xfId="0" applyFont="1" applyBorder="1" applyAlignment="1" applyProtection="1">
      <alignment horizontal="center" vertical="center" wrapText="1"/>
      <protection hidden="1"/>
    </xf>
    <xf numFmtId="0" fontId="88" fillId="0" borderId="53" xfId="0" applyFont="1" applyBorder="1" applyAlignment="1" applyProtection="1">
      <alignment horizontal="center" vertical="center" wrapText="1"/>
      <protection hidden="1"/>
    </xf>
    <xf numFmtId="0" fontId="22" fillId="0" borderId="51" xfId="0" applyFont="1" applyBorder="1" applyAlignment="1" applyProtection="1">
      <alignment horizontal="center"/>
      <protection hidden="1"/>
    </xf>
    <xf numFmtId="0" fontId="22" fillId="0" borderId="56" xfId="0" applyFont="1" applyBorder="1" applyAlignment="1" applyProtection="1">
      <alignment horizontal="center"/>
      <protection hidden="1"/>
    </xf>
    <xf numFmtId="0" fontId="8" fillId="32" borderId="60" xfId="0" applyFont="1" applyFill="1" applyBorder="1" applyAlignment="1" applyProtection="1">
      <alignment horizontal="center" vertical="center"/>
      <protection hidden="1"/>
    </xf>
    <xf numFmtId="0" fontId="8" fillId="32" borderId="61" xfId="0" applyFont="1" applyFill="1" applyBorder="1" applyAlignment="1" applyProtection="1">
      <alignment horizontal="center" vertical="center"/>
      <protection hidden="1"/>
    </xf>
    <xf numFmtId="0" fontId="8" fillId="32" borderId="62" xfId="0" applyFont="1" applyFill="1" applyBorder="1" applyAlignment="1" applyProtection="1">
      <alignment horizontal="center" vertical="center"/>
      <protection hidden="1"/>
    </xf>
    <xf numFmtId="0" fontId="22" fillId="41" borderId="48" xfId="0" applyFont="1" applyFill="1" applyBorder="1" applyAlignment="1" applyProtection="1">
      <alignment horizontal="center" vertical="center"/>
      <protection hidden="1"/>
    </xf>
    <xf numFmtId="0" fontId="22" fillId="41" borderId="57" xfId="0" applyFont="1" applyFill="1" applyBorder="1" applyAlignment="1" applyProtection="1">
      <alignment horizontal="center" vertical="center" wrapText="1"/>
      <protection hidden="1"/>
    </xf>
    <xf numFmtId="0" fontId="22" fillId="41" borderId="58" xfId="0" applyFont="1" applyFill="1" applyBorder="1" applyAlignment="1" applyProtection="1">
      <alignment horizontal="center" vertical="center" wrapText="1"/>
      <protection hidden="1"/>
    </xf>
    <xf numFmtId="0" fontId="22" fillId="41" borderId="53" xfId="0" applyFont="1" applyFill="1" applyBorder="1" applyAlignment="1" applyProtection="1">
      <alignment horizontal="center" vertical="center" wrapText="1"/>
      <protection hidden="1"/>
    </xf>
    <xf numFmtId="0" fontId="22" fillId="41" borderId="45" xfId="0" applyFont="1" applyFill="1" applyBorder="1" applyAlignment="1" applyProtection="1">
      <alignment horizontal="center" vertical="center" wrapText="1"/>
      <protection hidden="1"/>
    </xf>
    <xf numFmtId="0" fontId="22" fillId="42" borderId="45" xfId="0" applyFont="1" applyFill="1" applyBorder="1" applyAlignment="1" applyProtection="1">
      <alignment horizontal="center" vertical="center" wrapText="1"/>
      <protection hidden="1"/>
    </xf>
    <xf numFmtId="0" fontId="22" fillId="42" borderId="48" xfId="0" applyFont="1" applyFill="1" applyBorder="1" applyAlignment="1" applyProtection="1">
      <alignment horizontal="center" vertical="center" wrapText="1"/>
      <protection hidden="1"/>
    </xf>
    <xf numFmtId="0" fontId="8" fillId="40" borderId="60" xfId="0" applyFont="1" applyFill="1" applyBorder="1" applyAlignment="1" applyProtection="1">
      <alignment horizontal="center" vertical="center"/>
      <protection hidden="1"/>
    </xf>
    <xf numFmtId="0" fontId="8" fillId="40" borderId="61" xfId="0" applyFont="1" applyFill="1" applyBorder="1" applyAlignment="1" applyProtection="1">
      <alignment horizontal="center" vertical="center"/>
      <protection hidden="1"/>
    </xf>
    <xf numFmtId="0" fontId="8" fillId="40" borderId="62" xfId="0" applyFont="1" applyFill="1" applyBorder="1" applyAlignment="1" applyProtection="1">
      <alignment horizontal="center" vertical="center"/>
      <protection hidden="1"/>
    </xf>
    <xf numFmtId="0" fontId="8" fillId="11" borderId="60" xfId="0" applyFont="1" applyFill="1" applyBorder="1" applyAlignment="1" applyProtection="1">
      <alignment horizontal="center" vertical="center"/>
      <protection hidden="1"/>
    </xf>
    <xf numFmtId="0" fontId="8" fillId="11" borderId="61" xfId="0" applyFont="1" applyFill="1" applyBorder="1" applyAlignment="1" applyProtection="1">
      <alignment horizontal="center" vertical="center"/>
      <protection hidden="1"/>
    </xf>
    <xf numFmtId="0" fontId="8" fillId="11" borderId="62" xfId="0" applyFont="1" applyFill="1" applyBorder="1" applyAlignment="1" applyProtection="1">
      <alignment horizontal="center" vertical="center"/>
      <protection hidden="1"/>
    </xf>
    <xf numFmtId="0" fontId="32" fillId="7" borderId="48" xfId="0" applyFont="1" applyFill="1" applyBorder="1" applyAlignment="1" applyProtection="1">
      <alignment horizontal="center" vertical="center"/>
      <protection hidden="1"/>
    </xf>
    <xf numFmtId="0" fontId="32" fillId="33" borderId="67" xfId="0" applyFont="1" applyFill="1" applyBorder="1" applyAlignment="1" applyProtection="1">
      <alignment horizontal="center" vertical="center" wrapText="1"/>
      <protection hidden="1"/>
    </xf>
    <xf numFmtId="0" fontId="22" fillId="41" borderId="66" xfId="0" applyFont="1" applyFill="1" applyBorder="1" applyAlignment="1" applyProtection="1">
      <alignment horizontal="center" vertical="center" wrapText="1"/>
      <protection hidden="1"/>
    </xf>
    <xf numFmtId="0" fontId="22" fillId="41" borderId="66" xfId="0" applyFont="1" applyFill="1" applyBorder="1" applyAlignment="1" applyProtection="1">
      <alignment horizontal="center" vertical="center"/>
      <protection hidden="1"/>
    </xf>
    <xf numFmtId="0" fontId="22" fillId="41" borderId="45" xfId="0" applyFont="1" applyFill="1" applyBorder="1" applyAlignment="1" applyProtection="1">
      <alignment horizontal="center" vertical="center"/>
      <protection hidden="1"/>
    </xf>
    <xf numFmtId="0" fontId="22" fillId="41" borderId="18" xfId="0" applyFont="1" applyFill="1" applyBorder="1" applyAlignment="1" applyProtection="1">
      <alignment horizontal="center" vertical="center" wrapText="1"/>
      <protection hidden="1"/>
    </xf>
    <xf numFmtId="0" fontId="22" fillId="41" borderId="34" xfId="0" applyFont="1" applyFill="1" applyBorder="1" applyAlignment="1" applyProtection="1">
      <alignment horizontal="center" vertical="center" wrapText="1"/>
      <protection hidden="1"/>
    </xf>
    <xf numFmtId="0" fontId="22" fillId="41" borderId="68" xfId="0" applyFont="1" applyFill="1" applyBorder="1" applyAlignment="1" applyProtection="1">
      <alignment horizontal="center" vertical="center" wrapText="1"/>
      <protection hidden="1"/>
    </xf>
    <xf numFmtId="0" fontId="22" fillId="41" borderId="69" xfId="0" applyFont="1" applyFill="1" applyBorder="1" applyAlignment="1" applyProtection="1">
      <alignment horizontal="center" vertical="center" wrapText="1"/>
      <protection hidden="1"/>
    </xf>
    <xf numFmtId="0" fontId="22" fillId="42" borderId="69" xfId="0" applyFont="1" applyFill="1" applyBorder="1" applyAlignment="1" applyProtection="1">
      <alignment horizontal="center" vertical="center" wrapText="1"/>
      <protection hidden="1"/>
    </xf>
    <xf numFmtId="0" fontId="22" fillId="0" borderId="50" xfId="0" applyFont="1" applyBorder="1" applyAlignment="1" applyProtection="1">
      <alignment horizontal="center"/>
      <protection hidden="1"/>
    </xf>
    <xf numFmtId="0" fontId="34" fillId="0" borderId="149" xfId="0" applyFont="1" applyBorder="1" applyAlignment="1" applyProtection="1">
      <alignment horizontal="center" vertical="center" wrapText="1"/>
      <protection hidden="1"/>
    </xf>
    <xf numFmtId="0" fontId="34" fillId="0" borderId="150" xfId="0" applyFont="1" applyBorder="1" applyAlignment="1" applyProtection="1">
      <alignment horizontal="center" vertical="center" wrapText="1"/>
      <protection hidden="1"/>
    </xf>
    <xf numFmtId="0" fontId="34" fillId="0" borderId="151" xfId="0" applyFont="1" applyBorder="1" applyAlignment="1" applyProtection="1">
      <alignment horizontal="center" vertical="center" wrapText="1"/>
      <protection hidden="1"/>
    </xf>
    <xf numFmtId="0" fontId="34" fillId="0" borderId="8" xfId="0" applyFont="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4" xfId="0" applyFont="1" applyBorder="1" applyAlignment="1" applyProtection="1">
      <alignment horizontal="center" vertical="center"/>
      <protection hidden="1"/>
    </xf>
    <xf numFmtId="0" fontId="11" fillId="0" borderId="8" xfId="0" applyFont="1" applyBorder="1" applyAlignment="1" applyProtection="1">
      <alignment horizontal="center" vertical="center"/>
      <protection hidden="1"/>
    </xf>
    <xf numFmtId="0" fontId="11" fillId="0" borderId="1" xfId="0" applyFont="1" applyBorder="1" applyAlignment="1" applyProtection="1">
      <alignment horizontal="center" vertical="center"/>
      <protection hidden="1"/>
    </xf>
    <xf numFmtId="0" fontId="11" fillId="0" borderId="14" xfId="0" applyFont="1" applyBorder="1" applyAlignment="1" applyProtection="1">
      <alignment horizontal="center" vertical="center"/>
      <protection hidden="1"/>
    </xf>
    <xf numFmtId="0" fontId="67" fillId="0" borderId="101" xfId="0" applyFont="1" applyBorder="1" applyAlignment="1" applyProtection="1">
      <alignment horizontal="center"/>
      <protection hidden="1"/>
    </xf>
    <xf numFmtId="0" fontId="67" fillId="0" borderId="102" xfId="0" applyFont="1" applyBorder="1" applyAlignment="1" applyProtection="1">
      <alignment horizontal="center"/>
      <protection hidden="1"/>
    </xf>
    <xf numFmtId="0" fontId="67" fillId="0" borderId="106" xfId="0" applyFont="1" applyBorder="1" applyAlignment="1" applyProtection="1">
      <alignment horizontal="center"/>
      <protection hidden="1"/>
    </xf>
    <xf numFmtId="165" fontId="18" fillId="32" borderId="64" xfId="25" applyNumberFormat="1" applyFont="1" applyFill="1" applyBorder="1" applyAlignment="1" applyProtection="1">
      <alignment horizontal="center" vertical="center" wrapText="1"/>
      <protection hidden="1"/>
    </xf>
    <xf numFmtId="0" fontId="18" fillId="32" borderId="4" xfId="25" applyFont="1" applyFill="1" applyBorder="1" applyAlignment="1" applyProtection="1">
      <alignment horizontal="center" vertical="center" wrapText="1"/>
      <protection hidden="1"/>
    </xf>
    <xf numFmtId="0" fontId="18" fillId="32" borderId="45" xfId="25" applyFont="1" applyFill="1" applyBorder="1" applyAlignment="1" applyProtection="1">
      <alignment horizontal="center" vertical="center" wrapText="1"/>
      <protection hidden="1"/>
    </xf>
    <xf numFmtId="165" fontId="18" fillId="0" borderId="48" xfId="25" applyNumberFormat="1" applyFont="1" applyFill="1" applyBorder="1" applyAlignment="1" applyProtection="1">
      <alignment horizontal="center" vertical="center" wrapText="1"/>
      <protection hidden="1"/>
    </xf>
    <xf numFmtId="0" fontId="18" fillId="0" borderId="48" xfId="25" applyFont="1" applyFill="1" applyBorder="1" applyAlignment="1" applyProtection="1">
      <alignment horizontal="center" vertical="center" wrapText="1"/>
      <protection hidden="1"/>
    </xf>
    <xf numFmtId="165" fontId="18" fillId="0" borderId="64" xfId="0" applyNumberFormat="1" applyFont="1" applyFill="1" applyBorder="1" applyAlignment="1" applyProtection="1">
      <alignment horizontal="center" vertical="center" wrapText="1"/>
      <protection hidden="1"/>
    </xf>
    <xf numFmtId="165" fontId="18" fillId="0" borderId="4" xfId="0" applyNumberFormat="1" applyFont="1" applyFill="1" applyBorder="1" applyAlignment="1" applyProtection="1">
      <alignment horizontal="center" vertical="center" wrapText="1"/>
      <protection hidden="1"/>
    </xf>
    <xf numFmtId="165" fontId="18" fillId="32" borderId="48" xfId="0" applyNumberFormat="1" applyFont="1" applyFill="1" applyBorder="1" applyAlignment="1" applyProtection="1">
      <alignment horizontal="center" vertical="center" wrapText="1"/>
      <protection hidden="1"/>
    </xf>
    <xf numFmtId="0" fontId="18" fillId="32" borderId="48" xfId="0" applyFont="1" applyFill="1" applyBorder="1" applyAlignment="1" applyProtection="1">
      <alignment horizontal="center" vertical="center" wrapText="1"/>
      <protection hidden="1"/>
    </xf>
    <xf numFmtId="165" fontId="18" fillId="0" borderId="64" xfId="25" applyNumberFormat="1" applyFont="1" applyBorder="1" applyAlignment="1" applyProtection="1">
      <alignment horizontal="center" vertical="center" wrapText="1"/>
      <protection hidden="1"/>
    </xf>
    <xf numFmtId="0" fontId="18" fillId="0" borderId="4" xfId="25" applyFont="1" applyBorder="1" applyAlignment="1" applyProtection="1">
      <alignment horizontal="center" vertical="center" wrapText="1"/>
      <protection hidden="1"/>
    </xf>
    <xf numFmtId="0" fontId="18" fillId="0" borderId="45" xfId="25" applyFont="1" applyBorder="1" applyAlignment="1" applyProtection="1">
      <alignment horizontal="center" vertical="center" wrapText="1"/>
      <protection hidden="1"/>
    </xf>
    <xf numFmtId="10" fontId="18" fillId="32" borderId="64" xfId="25" applyNumberFormat="1" applyFont="1" applyFill="1" applyBorder="1" applyAlignment="1" applyProtection="1">
      <alignment horizontal="center" vertical="center" wrapText="1"/>
      <protection hidden="1"/>
    </xf>
    <xf numFmtId="10" fontId="18" fillId="0" borderId="48" xfId="25" applyNumberFormat="1" applyFont="1" applyBorder="1" applyAlignment="1" applyProtection="1">
      <alignment horizontal="center" vertical="center" wrapText="1"/>
      <protection hidden="1"/>
    </xf>
    <xf numFmtId="10" fontId="18" fillId="32" borderId="4" xfId="25" applyNumberFormat="1" applyFont="1" applyFill="1" applyBorder="1" applyAlignment="1" applyProtection="1">
      <alignment horizontal="center" vertical="center" wrapText="1"/>
      <protection hidden="1"/>
    </xf>
    <xf numFmtId="10" fontId="18" fillId="32" borderId="45" xfId="25" applyNumberFormat="1" applyFont="1" applyFill="1" applyBorder="1" applyAlignment="1" applyProtection="1">
      <alignment horizontal="center" vertical="center" wrapText="1"/>
      <protection hidden="1"/>
    </xf>
    <xf numFmtId="10" fontId="18" fillId="0" borderId="64" xfId="25" applyNumberFormat="1" applyFont="1" applyBorder="1" applyAlignment="1" applyProtection="1">
      <alignment horizontal="center" vertical="center" wrapText="1"/>
      <protection hidden="1"/>
    </xf>
    <xf numFmtId="10" fontId="18" fillId="0" borderId="4" xfId="25" applyNumberFormat="1" applyFont="1" applyBorder="1" applyAlignment="1" applyProtection="1">
      <alignment horizontal="center" vertical="center" wrapText="1"/>
      <protection hidden="1"/>
    </xf>
    <xf numFmtId="10" fontId="18" fillId="32" borderId="48" xfId="25" applyNumberFormat="1" applyFont="1" applyFill="1" applyBorder="1" applyAlignment="1" applyProtection="1">
      <alignment horizontal="center" vertical="center" wrapText="1"/>
      <protection hidden="1"/>
    </xf>
    <xf numFmtId="165" fontId="18" fillId="0" borderId="64" xfId="25" applyNumberFormat="1" applyFont="1" applyFill="1" applyBorder="1" applyAlignment="1" applyProtection="1">
      <alignment horizontal="center" vertical="center" wrapText="1"/>
      <protection hidden="1"/>
    </xf>
    <xf numFmtId="165" fontId="18" fillId="0" borderId="4" xfId="25" applyNumberFormat="1" applyFont="1" applyFill="1" applyBorder="1" applyAlignment="1" applyProtection="1">
      <alignment horizontal="center" vertical="center" wrapText="1"/>
      <protection hidden="1"/>
    </xf>
    <xf numFmtId="165" fontId="18" fillId="0" borderId="45" xfId="25" applyNumberFormat="1" applyFont="1" applyFill="1" applyBorder="1" applyAlignment="1" applyProtection="1">
      <alignment horizontal="center" vertical="center" wrapText="1"/>
      <protection hidden="1"/>
    </xf>
    <xf numFmtId="165" fontId="18" fillId="32" borderId="45" xfId="25" applyNumberFormat="1" applyFont="1" applyFill="1" applyBorder="1" applyAlignment="1" applyProtection="1">
      <alignment horizontal="center" vertical="center" wrapText="1"/>
      <protection hidden="1"/>
    </xf>
    <xf numFmtId="165" fontId="18" fillId="32" borderId="64" xfId="8" applyNumberFormat="1" applyFont="1" applyFill="1" applyBorder="1" applyAlignment="1" applyProtection="1">
      <alignment horizontal="center" vertical="center" wrapText="1"/>
      <protection hidden="1"/>
    </xf>
    <xf numFmtId="165" fontId="18" fillId="32" borderId="45" xfId="8" applyNumberFormat="1" applyFont="1" applyFill="1" applyBorder="1" applyAlignment="1" applyProtection="1">
      <alignment horizontal="center" vertical="center" wrapText="1"/>
      <protection hidden="1"/>
    </xf>
    <xf numFmtId="165" fontId="18" fillId="0" borderId="48" xfId="8" applyNumberFormat="1" applyFont="1" applyFill="1" applyBorder="1" applyAlignment="1" applyProtection="1">
      <alignment horizontal="center" vertical="center" wrapText="1"/>
      <protection hidden="1"/>
    </xf>
    <xf numFmtId="10" fontId="18" fillId="0" borderId="59" xfId="25" applyNumberFormat="1" applyFont="1" applyBorder="1" applyAlignment="1" applyProtection="1">
      <alignment horizontal="center" vertical="center" wrapText="1"/>
      <protection hidden="1"/>
    </xf>
    <xf numFmtId="0" fontId="9" fillId="9" borderId="51" xfId="1" applyFont="1" applyFill="1" applyBorder="1" applyAlignment="1" applyProtection="1">
      <alignment horizontal="center" vertical="center" wrapText="1"/>
      <protection hidden="1"/>
    </xf>
    <xf numFmtId="0" fontId="9" fillId="9" borderId="56" xfId="1" applyFont="1" applyFill="1" applyBorder="1" applyAlignment="1" applyProtection="1">
      <alignment horizontal="center" vertical="center" wrapText="1"/>
      <protection hidden="1"/>
    </xf>
    <xf numFmtId="0" fontId="9" fillId="9" borderId="50" xfId="1" applyFont="1" applyFill="1" applyBorder="1" applyAlignment="1" applyProtection="1">
      <alignment horizontal="center" vertical="center" wrapText="1"/>
      <protection hidden="1"/>
    </xf>
    <xf numFmtId="10" fontId="18" fillId="0" borderId="45" xfId="25" applyNumberFormat="1" applyFont="1" applyBorder="1" applyAlignment="1" applyProtection="1">
      <alignment horizontal="center" vertical="center" wrapText="1"/>
      <protection hidden="1"/>
    </xf>
    <xf numFmtId="165" fontId="18" fillId="32" borderId="4" xfId="25" applyNumberFormat="1" applyFont="1" applyFill="1" applyBorder="1" applyAlignment="1" applyProtection="1">
      <alignment horizontal="center" vertical="center" wrapText="1"/>
      <protection hidden="1"/>
    </xf>
    <xf numFmtId="165" fontId="18" fillId="0" borderId="4" xfId="25" applyNumberFormat="1" applyFont="1" applyBorder="1" applyAlignment="1" applyProtection="1">
      <alignment horizontal="center" vertical="center" wrapText="1"/>
      <protection hidden="1"/>
    </xf>
    <xf numFmtId="165" fontId="18" fillId="0" borderId="45" xfId="25" applyNumberFormat="1" applyFont="1" applyBorder="1" applyAlignment="1" applyProtection="1">
      <alignment horizontal="center" vertical="center" wrapText="1"/>
      <protection hidden="1"/>
    </xf>
    <xf numFmtId="0" fontId="8" fillId="8" borderId="51" xfId="0" applyFont="1" applyFill="1" applyBorder="1" applyAlignment="1" applyProtection="1">
      <alignment horizontal="center" vertical="center" wrapText="1"/>
      <protection hidden="1"/>
    </xf>
    <xf numFmtId="0" fontId="8" fillId="8" borderId="50" xfId="0" applyFont="1" applyFill="1" applyBorder="1" applyAlignment="1" applyProtection="1">
      <alignment horizontal="center" vertical="center" wrapText="1"/>
      <protection hidden="1"/>
    </xf>
    <xf numFmtId="0" fontId="8" fillId="8" borderId="59" xfId="0" applyFont="1" applyFill="1" applyBorder="1" applyAlignment="1" applyProtection="1">
      <alignment horizontal="center" vertical="center" wrapText="1"/>
      <protection hidden="1"/>
    </xf>
    <xf numFmtId="0" fontId="8" fillId="8" borderId="45" xfId="0" applyFont="1" applyFill="1" applyBorder="1" applyAlignment="1" applyProtection="1">
      <alignment horizontal="center" vertical="center" wrapText="1"/>
      <protection hidden="1"/>
    </xf>
    <xf numFmtId="0" fontId="25" fillId="0" borderId="31" xfId="0" applyFont="1" applyBorder="1" applyAlignment="1" applyProtection="1">
      <alignment horizontal="center" vertical="center" wrapText="1"/>
      <protection hidden="1"/>
    </xf>
    <xf numFmtId="0" fontId="25" fillId="0" borderId="36" xfId="0" applyFont="1" applyBorder="1" applyAlignment="1" applyProtection="1">
      <alignment horizontal="center" vertical="center" wrapText="1"/>
      <protection hidden="1"/>
    </xf>
    <xf numFmtId="0" fontId="25" fillId="0" borderId="37" xfId="0" applyFont="1" applyBorder="1" applyAlignment="1" applyProtection="1">
      <alignment horizontal="center" vertical="center" wrapText="1"/>
      <protection hidden="1"/>
    </xf>
    <xf numFmtId="0" fontId="25" fillId="0" borderId="27" xfId="0" applyFont="1" applyBorder="1" applyAlignment="1" applyProtection="1">
      <alignment horizontal="center" vertical="center" wrapText="1"/>
      <protection hidden="1"/>
    </xf>
    <xf numFmtId="0" fontId="25" fillId="0" borderId="32"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25" fillId="0" borderId="38" xfId="0" applyFont="1" applyBorder="1" applyAlignment="1" applyProtection="1">
      <alignment horizontal="center" vertical="center" wrapText="1"/>
      <protection hidden="1"/>
    </xf>
    <xf numFmtId="0" fontId="25" fillId="0" borderId="29" xfId="0" applyFont="1" applyBorder="1" applyAlignment="1" applyProtection="1">
      <alignment horizontal="center" vertical="center" wrapText="1"/>
      <protection hidden="1"/>
    </xf>
    <xf numFmtId="0" fontId="25" fillId="0" borderId="25" xfId="0" applyFont="1" applyBorder="1" applyAlignment="1" applyProtection="1">
      <alignment horizontal="center" vertical="center" wrapText="1"/>
      <protection hidden="1"/>
    </xf>
    <xf numFmtId="0" fontId="8" fillId="8" borderId="48"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8" borderId="59" xfId="0" applyFont="1" applyFill="1" applyBorder="1" applyAlignment="1" applyProtection="1">
      <alignment horizontal="center" vertical="center" wrapText="1"/>
      <protection hidden="1"/>
    </xf>
    <xf numFmtId="0" fontId="8" fillId="28" borderId="45" xfId="0" applyFont="1" applyFill="1" applyBorder="1" applyAlignment="1" applyProtection="1">
      <alignment horizontal="center" vertical="center" wrapText="1"/>
      <protection hidden="1"/>
    </xf>
    <xf numFmtId="0" fontId="25" fillId="8" borderId="51" xfId="0" applyFont="1" applyFill="1" applyBorder="1" applyAlignment="1" applyProtection="1">
      <alignment horizontal="center" vertical="center" wrapText="1"/>
      <protection hidden="1"/>
    </xf>
    <xf numFmtId="0" fontId="25" fillId="8" borderId="56" xfId="0" applyFont="1" applyFill="1" applyBorder="1" applyAlignment="1" applyProtection="1">
      <alignment horizontal="center" vertical="center" wrapText="1"/>
      <protection hidden="1"/>
    </xf>
    <xf numFmtId="0" fontId="25" fillId="8" borderId="50" xfId="0" applyFont="1" applyFill="1" applyBorder="1" applyAlignment="1" applyProtection="1">
      <alignment horizontal="center" vertical="center" wrapText="1"/>
      <protection hidden="1"/>
    </xf>
    <xf numFmtId="0" fontId="8" fillId="8" borderId="56" xfId="0" applyFont="1" applyFill="1" applyBorder="1" applyAlignment="1" applyProtection="1">
      <alignment horizontal="center" vertical="center" wrapText="1"/>
      <protection hidden="1"/>
    </xf>
    <xf numFmtId="0" fontId="67" fillId="0" borderId="63" xfId="0" applyFont="1" applyBorder="1" applyAlignment="1" applyProtection="1">
      <alignment horizontal="left" vertical="top" wrapText="1"/>
      <protection hidden="1"/>
    </xf>
    <xf numFmtId="0" fontId="67" fillId="0" borderId="4" xfId="0" applyFont="1" applyBorder="1" applyAlignment="1" applyProtection="1">
      <alignment horizontal="left" vertical="top" wrapText="1"/>
      <protection hidden="1"/>
    </xf>
    <xf numFmtId="0" fontId="67" fillId="0" borderId="45" xfId="0" applyFont="1" applyBorder="1" applyAlignment="1" applyProtection="1">
      <alignment horizontal="left" vertical="top" wrapText="1"/>
      <protection hidden="1"/>
    </xf>
    <xf numFmtId="10" fontId="18" fillId="32" borderId="59" xfId="25" applyNumberFormat="1" applyFont="1" applyFill="1" applyBorder="1" applyAlignment="1" applyProtection="1">
      <alignment horizontal="center" vertical="center" wrapText="1"/>
      <protection hidden="1"/>
    </xf>
    <xf numFmtId="0" fontId="67" fillId="0" borderId="48" xfId="0" applyFont="1" applyBorder="1" applyAlignment="1" applyProtection="1">
      <alignment horizontal="left" vertical="top" wrapText="1"/>
      <protection hidden="1"/>
    </xf>
    <xf numFmtId="0" fontId="67" fillId="32" borderId="64" xfId="0" applyFont="1" applyFill="1" applyBorder="1" applyAlignment="1" applyProtection="1">
      <alignment horizontal="left" vertical="top" wrapText="1"/>
      <protection hidden="1"/>
    </xf>
    <xf numFmtId="0" fontId="67" fillId="32" borderId="4" xfId="0" applyFont="1" applyFill="1" applyBorder="1" applyAlignment="1" applyProtection="1">
      <alignment horizontal="left" vertical="top" wrapText="1"/>
      <protection hidden="1"/>
    </xf>
    <xf numFmtId="0" fontId="67" fillId="32" borderId="45" xfId="0" applyFont="1" applyFill="1" applyBorder="1" applyAlignment="1" applyProtection="1">
      <alignment horizontal="left" vertical="top" wrapText="1"/>
      <protection hidden="1"/>
    </xf>
    <xf numFmtId="0" fontId="36" fillId="0" borderId="64" xfId="0" applyFont="1" applyBorder="1" applyAlignment="1" applyProtection="1">
      <alignment horizontal="left" vertical="top" wrapText="1" readingOrder="1"/>
      <protection hidden="1"/>
    </xf>
    <xf numFmtId="0" fontId="36" fillId="0" borderId="4" xfId="0" applyFont="1" applyBorder="1" applyAlignment="1" applyProtection="1">
      <alignment horizontal="left" vertical="top" wrapText="1" readingOrder="1"/>
      <protection hidden="1"/>
    </xf>
    <xf numFmtId="0" fontId="36" fillId="0" borderId="45" xfId="0" applyFont="1" applyBorder="1" applyAlignment="1" applyProtection="1">
      <alignment horizontal="left" vertical="top" wrapText="1" readingOrder="1"/>
      <protection hidden="1"/>
    </xf>
    <xf numFmtId="0" fontId="36" fillId="0" borderId="63" xfId="0" applyFont="1" applyBorder="1" applyAlignment="1" applyProtection="1">
      <alignment horizontal="left" vertical="top" wrapText="1" readingOrder="1"/>
      <protection hidden="1"/>
    </xf>
    <xf numFmtId="0" fontId="17" fillId="0" borderId="137" xfId="0" applyFont="1" applyBorder="1" applyAlignment="1">
      <alignment horizontal="left" vertical="top" wrapText="1"/>
    </xf>
    <xf numFmtId="0" fontId="17" fillId="0" borderId="117" xfId="0" applyFont="1" applyBorder="1" applyAlignment="1">
      <alignment horizontal="left" vertical="top" wrapText="1"/>
    </xf>
    <xf numFmtId="0" fontId="17" fillId="0" borderId="4" xfId="0" applyFont="1" applyBorder="1" applyAlignment="1">
      <alignment horizontal="left" vertical="top" wrapText="1"/>
    </xf>
    <xf numFmtId="0" fontId="17" fillId="0" borderId="137" xfId="24" applyFont="1" applyBorder="1" applyAlignment="1">
      <alignment horizontal="left" vertical="top" wrapText="1"/>
    </xf>
    <xf numFmtId="0" fontId="17" fillId="0" borderId="4" xfId="24" applyFont="1" applyBorder="1" applyAlignment="1">
      <alignment horizontal="left" vertical="top" wrapText="1"/>
    </xf>
    <xf numFmtId="0" fontId="17" fillId="0" borderId="117" xfId="24" applyFont="1" applyBorder="1" applyAlignment="1">
      <alignment horizontal="left" vertical="top" wrapText="1"/>
    </xf>
    <xf numFmtId="0" fontId="36" fillId="0" borderId="137" xfId="0" applyFont="1" applyBorder="1" applyAlignment="1">
      <alignment horizontal="left" vertical="top" wrapText="1"/>
    </xf>
    <xf numFmtId="0" fontId="36" fillId="0" borderId="4" xfId="0" applyFont="1" applyBorder="1" applyAlignment="1">
      <alignment horizontal="left" vertical="top" wrapText="1"/>
    </xf>
    <xf numFmtId="0" fontId="36" fillId="0" borderId="117" xfId="0" applyFont="1" applyBorder="1" applyAlignment="1">
      <alignment horizontal="left" vertical="top" wrapText="1"/>
    </xf>
    <xf numFmtId="0" fontId="36" fillId="3" borderId="137" xfId="0" applyFont="1" applyFill="1" applyBorder="1" applyAlignment="1">
      <alignment horizontal="left" vertical="top" wrapText="1"/>
    </xf>
    <xf numFmtId="0" fontId="36" fillId="3" borderId="117" xfId="0" applyFont="1" applyFill="1" applyBorder="1" applyAlignment="1">
      <alignment horizontal="left" vertical="top" wrapText="1"/>
    </xf>
    <xf numFmtId="0" fontId="36" fillId="0" borderId="137" xfId="0" applyFont="1" applyBorder="1" applyAlignment="1">
      <alignment horizontal="left" vertical="center" wrapText="1"/>
    </xf>
    <xf numFmtId="0" fontId="36" fillId="0" borderId="117" xfId="0" applyFont="1" applyBorder="1" applyAlignment="1">
      <alignment horizontal="left" vertical="center" wrapText="1"/>
    </xf>
    <xf numFmtId="0" fontId="8" fillId="3" borderId="18" xfId="0" applyFont="1" applyFill="1" applyBorder="1" applyAlignment="1">
      <alignment horizontal="left"/>
    </xf>
    <xf numFmtId="0" fontId="17" fillId="3" borderId="19" xfId="0" applyFont="1" applyFill="1" applyBorder="1" applyAlignment="1">
      <alignment horizontal="left"/>
    </xf>
    <xf numFmtId="0" fontId="8" fillId="3" borderId="138" xfId="0" applyFont="1" applyFill="1" applyBorder="1" applyAlignment="1">
      <alignment horizontal="left"/>
    </xf>
    <xf numFmtId="0" fontId="17" fillId="3" borderId="139" xfId="0" applyFont="1" applyFill="1" applyBorder="1" applyAlignment="1">
      <alignment horizontal="left"/>
    </xf>
    <xf numFmtId="164" fontId="17" fillId="3" borderId="24" xfId="0" quotePrefix="1" applyNumberFormat="1" applyFont="1" applyFill="1" applyBorder="1" applyAlignment="1">
      <alignment horizontal="left"/>
    </xf>
    <xf numFmtId="164" fontId="17" fillId="3" borderId="25" xfId="0" applyNumberFormat="1" applyFont="1" applyFill="1" applyBorder="1" applyAlignment="1">
      <alignment horizontal="left"/>
    </xf>
    <xf numFmtId="0" fontId="29" fillId="0" borderId="1" xfId="0" applyFont="1" applyBorder="1" applyAlignment="1">
      <alignment horizontal="left" vertical="center"/>
    </xf>
    <xf numFmtId="0" fontId="8" fillId="8" borderId="137" xfId="0" applyFont="1" applyFill="1" applyBorder="1" applyAlignment="1">
      <alignment horizontal="center" vertical="center" wrapText="1"/>
    </xf>
    <xf numFmtId="0" fontId="8" fillId="8" borderId="117" xfId="0"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8" fillId="8" borderId="124" xfId="0"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32" fillId="10" borderId="124" xfId="1" applyFont="1" applyFill="1" applyBorder="1" applyAlignment="1">
      <alignment horizontal="center" vertical="center" wrapText="1"/>
    </xf>
    <xf numFmtId="0" fontId="8" fillId="9" borderId="124" xfId="1" applyFont="1" applyFill="1" applyBorder="1" applyAlignment="1">
      <alignment horizontal="center" vertical="center" wrapText="1"/>
    </xf>
    <xf numFmtId="0" fontId="8" fillId="54" borderId="124" xfId="0" applyFont="1" applyFill="1" applyBorder="1" applyAlignment="1">
      <alignment horizontal="center" vertical="center" wrapText="1"/>
    </xf>
    <xf numFmtId="0" fontId="12" fillId="0" borderId="1" xfId="1" applyFont="1" applyAlignment="1">
      <alignment horizontal="left" vertical="center"/>
    </xf>
    <xf numFmtId="0" fontId="11" fillId="12" borderId="126" xfId="1" applyFont="1" applyFill="1" applyBorder="1" applyAlignment="1">
      <alignment horizontal="right" vertical="center"/>
    </xf>
    <xf numFmtId="0" fontId="11" fillId="12" borderId="127" xfId="1" applyFont="1" applyFill="1" applyBorder="1" applyAlignment="1">
      <alignment horizontal="right" vertical="center"/>
    </xf>
    <xf numFmtId="0" fontId="36" fillId="0" borderId="137" xfId="0" applyFont="1" applyBorder="1" applyAlignment="1">
      <alignment horizontal="justify" vertical="top" wrapText="1"/>
    </xf>
    <xf numFmtId="0" fontId="36" fillId="0" borderId="4" xfId="0" applyFont="1" applyBorder="1" applyAlignment="1">
      <alignment horizontal="justify" vertical="top" wrapText="1"/>
    </xf>
    <xf numFmtId="0" fontId="36" fillId="0" borderId="117" xfId="0" applyFont="1" applyBorder="1" applyAlignment="1">
      <alignment horizontal="justify" vertical="top" wrapText="1"/>
    </xf>
    <xf numFmtId="0" fontId="36" fillId="0" borderId="124" xfId="0" applyFont="1" applyBorder="1" applyAlignment="1">
      <alignment horizontal="left" vertical="top" wrapText="1"/>
    </xf>
    <xf numFmtId="0" fontId="8" fillId="8" borderId="2" xfId="0" applyFont="1" applyFill="1" applyBorder="1" applyAlignment="1" applyProtection="1">
      <alignment horizontal="center" vertical="center" wrapText="1"/>
    </xf>
    <xf numFmtId="0" fontId="38" fillId="0" borderId="7" xfId="0" applyFont="1" applyBorder="1" applyAlignment="1" applyProtection="1">
      <alignment horizontal="justify" vertical="center" wrapText="1"/>
    </xf>
    <xf numFmtId="0" fontId="38" fillId="0" borderId="6" xfId="0" applyFont="1" applyBorder="1" applyAlignment="1" applyProtection="1">
      <alignment horizontal="justify" vertical="center"/>
    </xf>
    <xf numFmtId="0" fontId="25" fillId="0" borderId="15"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17" xfId="0" applyFont="1" applyFill="1" applyBorder="1" applyAlignment="1" applyProtection="1">
      <alignment horizontal="center" vertical="center" wrapText="1"/>
    </xf>
    <xf numFmtId="0" fontId="35" fillId="0" borderId="31" xfId="0" applyFont="1" applyBorder="1" applyAlignment="1" applyProtection="1">
      <alignment horizontal="center" vertical="center" wrapText="1"/>
    </xf>
    <xf numFmtId="0" fontId="35" fillId="0" borderId="27" xfId="0" applyFont="1" applyBorder="1" applyAlignment="1" applyProtection="1">
      <alignment horizontal="center" vertical="center"/>
    </xf>
    <xf numFmtId="0" fontId="35" fillId="0" borderId="32" xfId="0" applyFont="1" applyBorder="1" applyAlignment="1" applyProtection="1">
      <alignment horizontal="center" vertical="center"/>
    </xf>
    <xf numFmtId="0" fontId="35" fillId="0" borderId="36" xfId="0" applyFont="1" applyBorder="1" applyAlignment="1" applyProtection="1">
      <alignment horizontal="center" vertical="center"/>
    </xf>
    <xf numFmtId="0" fontId="35" fillId="0" borderId="1" xfId="0" applyFont="1" applyBorder="1" applyAlignment="1" applyProtection="1">
      <alignment horizontal="center" vertical="center"/>
    </xf>
    <xf numFmtId="0" fontId="35" fillId="0" borderId="38" xfId="0" applyFont="1" applyBorder="1" applyAlignment="1" applyProtection="1">
      <alignment horizontal="center" vertical="center"/>
    </xf>
    <xf numFmtId="0" fontId="35" fillId="0" borderId="37" xfId="0" applyFont="1" applyBorder="1" applyAlignment="1" applyProtection="1">
      <alignment horizontal="center" vertical="center"/>
    </xf>
    <xf numFmtId="0" fontId="35" fillId="0" borderId="29" xfId="0" applyFont="1" applyBorder="1" applyAlignment="1" applyProtection="1">
      <alignment horizontal="center" vertical="center"/>
    </xf>
    <xf numFmtId="0" fontId="35" fillId="0" borderId="25" xfId="0" applyFont="1" applyBorder="1" applyAlignment="1" applyProtection="1">
      <alignment horizontal="center" vertical="center"/>
    </xf>
    <xf numFmtId="164" fontId="21" fillId="3" borderId="24" xfId="0" quotePrefix="1" applyNumberFormat="1" applyFont="1" applyFill="1" applyBorder="1" applyAlignment="1" applyProtection="1">
      <alignment horizontal="left"/>
    </xf>
    <xf numFmtId="164" fontId="21" fillId="3" borderId="25" xfId="0" applyNumberFormat="1" applyFont="1" applyFill="1" applyBorder="1" applyAlignment="1" applyProtection="1">
      <alignment horizontal="left"/>
    </xf>
    <xf numFmtId="0" fontId="17" fillId="0" borderId="14" xfId="1" applyFont="1" applyBorder="1" applyAlignment="1" applyProtection="1">
      <alignment horizontal="left" vertical="center"/>
    </xf>
    <xf numFmtId="0" fontId="17" fillId="0" borderId="1" xfId="1" applyFont="1" applyBorder="1" applyAlignment="1" applyProtection="1">
      <alignment horizontal="left" vertical="center"/>
    </xf>
    <xf numFmtId="0" fontId="17" fillId="0" borderId="8" xfId="1" applyFont="1" applyBorder="1" applyAlignment="1" applyProtection="1">
      <alignment horizontal="left" vertical="center"/>
    </xf>
    <xf numFmtId="0" fontId="33" fillId="0" borderId="2" xfId="0" applyFont="1" applyBorder="1" applyAlignment="1" applyProtection="1">
      <alignment horizontal="left" vertical="center"/>
    </xf>
    <xf numFmtId="0" fontId="33" fillId="0" borderId="7" xfId="0" applyFont="1" applyBorder="1" applyAlignment="1" applyProtection="1">
      <alignment horizontal="left" vertical="center"/>
    </xf>
    <xf numFmtId="0" fontId="33" fillId="0" borderId="6" xfId="0" applyFont="1" applyBorder="1" applyAlignment="1" applyProtection="1">
      <alignment horizontal="left" vertical="center"/>
    </xf>
    <xf numFmtId="0" fontId="8" fillId="10" borderId="7" xfId="1" applyFont="1" applyFill="1" applyBorder="1" applyAlignment="1" applyProtection="1">
      <alignment horizontal="center" vertical="center" wrapText="1"/>
    </xf>
    <xf numFmtId="0" fontId="8" fillId="10" borderId="13" xfId="1" applyFont="1" applyFill="1" applyBorder="1" applyAlignment="1" applyProtection="1">
      <alignment horizontal="center" vertical="center" wrapText="1"/>
    </xf>
    <xf numFmtId="0" fontId="8" fillId="10" borderId="6" xfId="1" applyFont="1" applyFill="1" applyBorder="1" applyAlignment="1" applyProtection="1">
      <alignment horizontal="center" vertical="center" wrapText="1"/>
    </xf>
    <xf numFmtId="0" fontId="9" fillId="7" borderId="2" xfId="1" applyFont="1" applyFill="1" applyBorder="1" applyAlignment="1" applyProtection="1">
      <alignment horizontal="center" vertical="center" wrapText="1"/>
    </xf>
    <xf numFmtId="0" fontId="9" fillId="9" borderId="2" xfId="1" applyFont="1" applyFill="1" applyBorder="1" applyAlignment="1" applyProtection="1">
      <alignment horizontal="center" vertical="center" wrapText="1"/>
    </xf>
    <xf numFmtId="0" fontId="10" fillId="10" borderId="2" xfId="1" applyFont="1" applyFill="1" applyBorder="1" applyAlignment="1" applyProtection="1">
      <alignment horizontal="center" vertical="center" wrapText="1"/>
    </xf>
    <xf numFmtId="0" fontId="26" fillId="13" borderId="7" xfId="1" applyFont="1" applyFill="1" applyBorder="1" applyAlignment="1" applyProtection="1">
      <alignment horizontal="center" vertical="center" wrapText="1"/>
    </xf>
    <xf numFmtId="0" fontId="26" fillId="13" borderId="13" xfId="1" applyFont="1" applyFill="1" applyBorder="1" applyAlignment="1" applyProtection="1">
      <alignment horizontal="center" vertical="center" wrapText="1"/>
    </xf>
    <xf numFmtId="0" fontId="26" fillId="13" borderId="6" xfId="1" applyFont="1" applyFill="1" applyBorder="1" applyAlignment="1" applyProtection="1">
      <alignment horizontal="center" vertical="center" wrapText="1"/>
    </xf>
    <xf numFmtId="0" fontId="8" fillId="14" borderId="7" xfId="1" applyFont="1" applyFill="1" applyBorder="1" applyAlignment="1" applyProtection="1">
      <alignment horizontal="center" vertical="center" wrapText="1"/>
    </xf>
    <xf numFmtId="0" fontId="8" fillId="14" borderId="13" xfId="1" applyFont="1" applyFill="1" applyBorder="1" applyAlignment="1" applyProtection="1">
      <alignment horizontal="center" vertical="center" wrapText="1"/>
    </xf>
    <xf numFmtId="0" fontId="8" fillId="14" borderId="6" xfId="1" applyFont="1" applyFill="1" applyBorder="1" applyAlignment="1" applyProtection="1">
      <alignment horizontal="center" vertical="center" wrapText="1"/>
    </xf>
    <xf numFmtId="0" fontId="30" fillId="14" borderId="3" xfId="1" applyFont="1" applyFill="1" applyBorder="1" applyAlignment="1" applyProtection="1">
      <alignment horizontal="center" vertical="center" wrapText="1"/>
    </xf>
    <xf numFmtId="0" fontId="30" fillId="14" borderId="4" xfId="1" applyFont="1" applyFill="1" applyBorder="1" applyAlignment="1" applyProtection="1">
      <alignment horizontal="center" vertical="center" wrapText="1"/>
    </xf>
    <xf numFmtId="0" fontId="30" fillId="14" borderId="5" xfId="1" applyFont="1" applyFill="1" applyBorder="1" applyAlignment="1" applyProtection="1">
      <alignment horizontal="center" vertical="center" wrapText="1"/>
    </xf>
    <xf numFmtId="0" fontId="31" fillId="13" borderId="3" xfId="1" applyFont="1" applyFill="1" applyBorder="1" applyAlignment="1" applyProtection="1">
      <alignment horizontal="center" vertical="center" wrapText="1"/>
    </xf>
    <xf numFmtId="0" fontId="31" fillId="13" borderId="4" xfId="1" applyFont="1" applyFill="1" applyBorder="1" applyAlignment="1" applyProtection="1">
      <alignment horizontal="center" vertical="center" wrapText="1"/>
    </xf>
    <xf numFmtId="0" fontId="31" fillId="13" borderId="5" xfId="1" applyFont="1" applyFill="1" applyBorder="1" applyAlignment="1" applyProtection="1">
      <alignment horizontal="center" vertical="center" wrapText="1"/>
    </xf>
    <xf numFmtId="0" fontId="30" fillId="10" borderId="3" xfId="1" applyFont="1" applyFill="1" applyBorder="1" applyAlignment="1" applyProtection="1">
      <alignment horizontal="center" vertical="center" wrapText="1"/>
    </xf>
    <xf numFmtId="0" fontId="30" fillId="10" borderId="4" xfId="1" applyFont="1" applyFill="1" applyBorder="1" applyAlignment="1" applyProtection="1">
      <alignment horizontal="center" vertical="center" wrapText="1"/>
    </xf>
    <xf numFmtId="0" fontId="30" fillId="10" borderId="5" xfId="1" applyFont="1" applyFill="1" applyBorder="1" applyAlignment="1" applyProtection="1">
      <alignment horizontal="center" vertical="center" wrapText="1"/>
    </xf>
    <xf numFmtId="0" fontId="9" fillId="0" borderId="2" xfId="1" applyFont="1" applyFill="1" applyBorder="1" applyAlignment="1" applyProtection="1">
      <alignment horizontal="center" vertical="center" wrapText="1"/>
    </xf>
    <xf numFmtId="0" fontId="11" fillId="6" borderId="8" xfId="1" applyFont="1" applyFill="1" applyBorder="1" applyAlignment="1" applyProtection="1">
      <alignment horizontal="right" vertical="center"/>
    </xf>
    <xf numFmtId="0" fontId="11" fillId="6" borderId="1" xfId="1" applyFont="1" applyFill="1" applyBorder="1" applyAlignment="1" applyProtection="1">
      <alignment horizontal="right" vertical="center"/>
    </xf>
    <xf numFmtId="0" fontId="6" fillId="0" borderId="1" xfId="1" applyFont="1" applyBorder="1" applyAlignment="1" applyProtection="1">
      <alignment horizontal="left" vertical="center"/>
    </xf>
    <xf numFmtId="0" fontId="17" fillId="0" borderId="3" xfId="0" applyFont="1" applyBorder="1" applyAlignment="1" applyProtection="1">
      <alignment horizontal="left" vertical="top" wrapText="1"/>
    </xf>
    <xf numFmtId="0" fontId="17" fillId="0" borderId="4" xfId="0" applyFont="1" applyBorder="1" applyAlignment="1" applyProtection="1">
      <alignment horizontal="left" vertical="top" wrapText="1"/>
    </xf>
    <xf numFmtId="0" fontId="8" fillId="7" borderId="2" xfId="1" applyFont="1" applyFill="1" applyBorder="1" applyAlignment="1" applyProtection="1">
      <alignment horizontal="center" vertical="center" wrapText="1"/>
    </xf>
    <xf numFmtId="0" fontId="17" fillId="0" borderId="22" xfId="1" applyFont="1" applyBorder="1" applyAlignment="1" applyProtection="1">
      <alignment horizontal="left" vertical="center" wrapText="1"/>
    </xf>
    <xf numFmtId="0" fontId="17" fillId="0" borderId="35" xfId="1" applyFont="1" applyBorder="1" applyAlignment="1" applyProtection="1">
      <alignment horizontal="left" vertical="center" wrapText="1"/>
    </xf>
    <xf numFmtId="0" fontId="17" fillId="0" borderId="33" xfId="1" applyFont="1" applyBorder="1" applyAlignment="1" applyProtection="1">
      <alignment horizontal="left" vertical="center" wrapText="1"/>
    </xf>
    <xf numFmtId="0" fontId="17" fillId="0" borderId="10" xfId="1" applyFont="1" applyBorder="1" applyAlignment="1" applyProtection="1">
      <alignment horizontal="left" vertical="center" wrapText="1"/>
    </xf>
    <xf numFmtId="0" fontId="17" fillId="0" borderId="11" xfId="1" applyFont="1" applyBorder="1" applyAlignment="1" applyProtection="1">
      <alignment horizontal="left" vertical="center" wrapText="1"/>
    </xf>
    <xf numFmtId="0" fontId="17" fillId="0" borderId="12" xfId="1" applyFont="1" applyBorder="1" applyAlignment="1" applyProtection="1">
      <alignment horizontal="left" vertical="center" wrapText="1"/>
    </xf>
    <xf numFmtId="0" fontId="17" fillId="0" borderId="1" xfId="1" applyFont="1" applyFill="1" applyBorder="1" applyAlignment="1" applyProtection="1">
      <alignment horizontal="left" vertical="center"/>
    </xf>
    <xf numFmtId="0" fontId="8" fillId="0" borderId="1" xfId="1" applyFont="1" applyFill="1" applyBorder="1" applyAlignment="1" applyProtection="1">
      <alignment horizontal="left" vertical="center"/>
    </xf>
    <xf numFmtId="0" fontId="12" fillId="0" borderId="1" xfId="1" applyFont="1" applyBorder="1" applyAlignment="1" applyProtection="1">
      <alignment horizontal="left" vertical="center"/>
    </xf>
    <xf numFmtId="0" fontId="6" fillId="0" borderId="1" xfId="1" applyFont="1" applyAlignment="1" applyProtection="1">
      <alignment vertical="center"/>
    </xf>
    <xf numFmtId="0" fontId="11" fillId="12" borderId="7" xfId="1" applyFont="1" applyFill="1" applyBorder="1" applyAlignment="1" applyProtection="1">
      <alignment horizontal="right" vertical="center"/>
    </xf>
    <xf numFmtId="0" fontId="11" fillId="12" borderId="13" xfId="1" applyFont="1" applyFill="1" applyBorder="1" applyAlignment="1" applyProtection="1">
      <alignment horizontal="right" vertical="center"/>
    </xf>
    <xf numFmtId="0" fontId="11" fillId="12" borderId="6" xfId="1" applyFont="1" applyFill="1" applyBorder="1" applyAlignment="1" applyProtection="1">
      <alignment horizontal="right" vertical="center"/>
    </xf>
    <xf numFmtId="0" fontId="38" fillId="0" borderId="126" xfId="0" applyFont="1" applyBorder="1" applyAlignment="1">
      <alignment horizontal="justify" vertical="center"/>
    </xf>
    <xf numFmtId="0" fontId="38" fillId="0" borderId="129" xfId="0" applyFont="1" applyBorder="1" applyAlignment="1">
      <alignment horizontal="justify" vertical="center"/>
    </xf>
    <xf numFmtId="0" fontId="25" fillId="0" borderId="15" xfId="0" applyFont="1" applyBorder="1" applyAlignment="1" applyProtection="1">
      <alignment horizontal="center" vertical="center" wrapText="1"/>
    </xf>
    <xf numFmtId="0" fontId="25" fillId="0" borderId="16" xfId="0" applyFont="1" applyBorder="1" applyAlignment="1" applyProtection="1">
      <alignment horizontal="center" vertical="center" wrapText="1"/>
    </xf>
    <xf numFmtId="0" fontId="25" fillId="0" borderId="17" xfId="0" applyFont="1" applyBorder="1" applyAlignment="1" applyProtection="1">
      <alignment horizontal="center" vertical="center" wrapText="1"/>
    </xf>
    <xf numFmtId="0" fontId="17" fillId="0" borderId="1" xfId="1" applyFont="1" applyAlignment="1" applyProtection="1">
      <alignment horizontal="left" vertical="center"/>
    </xf>
    <xf numFmtId="0" fontId="33" fillId="0" borderId="2" xfId="0" applyFont="1" applyBorder="1" applyAlignment="1" applyProtection="1">
      <alignment horizontal="left" vertical="center" wrapText="1"/>
    </xf>
    <xf numFmtId="0" fontId="40" fillId="0" borderId="7" xfId="0" applyFont="1" applyBorder="1" applyAlignment="1" applyProtection="1">
      <alignment horizontal="left" vertical="center"/>
    </xf>
    <xf numFmtId="0" fontId="40" fillId="0" borderId="6" xfId="0" applyFont="1" applyBorder="1" applyAlignment="1" applyProtection="1">
      <alignment horizontal="left" vertical="center"/>
    </xf>
    <xf numFmtId="0" fontId="9" fillId="0" borderId="2" xfId="1" applyFont="1" applyBorder="1" applyAlignment="1" applyProtection="1">
      <alignment horizontal="center" vertical="center" wrapText="1"/>
    </xf>
    <xf numFmtId="0" fontId="11" fillId="6" borderId="1" xfId="1" applyFont="1" applyFill="1" applyAlignment="1" applyProtection="1">
      <alignment horizontal="right" vertical="center"/>
    </xf>
    <xf numFmtId="0" fontId="6" fillId="0" borderId="1" xfId="1" applyFont="1" applyAlignment="1" applyProtection="1">
      <alignment horizontal="left" vertical="center"/>
    </xf>
    <xf numFmtId="0" fontId="17" fillId="0" borderId="5" xfId="0" applyFont="1" applyBorder="1" applyAlignment="1" applyProtection="1">
      <alignment horizontal="left" vertical="top" wrapText="1"/>
    </xf>
    <xf numFmtId="0" fontId="17" fillId="0" borderId="3" xfId="0" applyFont="1" applyBorder="1" applyAlignment="1" applyProtection="1">
      <alignment horizontal="left" vertical="center" wrapText="1"/>
    </xf>
    <xf numFmtId="0" fontId="17" fillId="0" borderId="5" xfId="0" applyFont="1" applyBorder="1" applyAlignment="1" applyProtection="1">
      <alignment horizontal="left" vertical="center" wrapText="1"/>
    </xf>
    <xf numFmtId="0" fontId="8" fillId="0" borderId="1" xfId="1" applyFont="1" applyAlignment="1" applyProtection="1">
      <alignment horizontal="left" vertical="center"/>
    </xf>
    <xf numFmtId="0" fontId="12" fillId="0" borderId="1" xfId="1" applyFont="1" applyAlignment="1" applyProtection="1">
      <alignment horizontal="left" vertical="center"/>
    </xf>
    <xf numFmtId="0" fontId="8" fillId="8" borderId="2" xfId="0" applyFont="1" applyFill="1" applyBorder="1" applyAlignment="1">
      <alignment horizontal="center" vertical="center" wrapText="1"/>
    </xf>
    <xf numFmtId="0" fontId="17" fillId="0" borderId="7" xfId="0" applyFont="1" applyBorder="1" applyAlignment="1" applyProtection="1">
      <alignment horizontal="justify" vertical="center" wrapText="1"/>
      <protection locked="0"/>
    </xf>
    <xf numFmtId="0" fontId="17" fillId="0" borderId="6" xfId="0" applyFont="1" applyBorder="1" applyAlignment="1" applyProtection="1">
      <alignment horizontal="justify" vertical="center"/>
      <protection locked="0"/>
    </xf>
    <xf numFmtId="0" fontId="35" fillId="0" borderId="31" xfId="0" applyFont="1" applyBorder="1" applyAlignment="1">
      <alignment horizontal="center" vertical="center" wrapText="1"/>
    </xf>
    <xf numFmtId="0" fontId="35" fillId="0" borderId="27" xfId="0" applyFont="1" applyBorder="1" applyAlignment="1">
      <alignment horizontal="center" vertical="center"/>
    </xf>
    <xf numFmtId="0" fontId="35" fillId="0" borderId="32" xfId="0" applyFont="1" applyBorder="1" applyAlignment="1">
      <alignment horizontal="center" vertical="center"/>
    </xf>
    <xf numFmtId="0" fontId="35" fillId="0" borderId="36" xfId="0" applyFont="1" applyBorder="1" applyAlignment="1">
      <alignment horizontal="center" vertical="center"/>
    </xf>
    <xf numFmtId="0" fontId="35" fillId="0" borderId="1" xfId="0" applyFont="1" applyBorder="1" applyAlignment="1">
      <alignment horizontal="center" vertical="center"/>
    </xf>
    <xf numFmtId="0" fontId="35" fillId="0" borderId="38" xfId="0" applyFont="1" applyBorder="1" applyAlignment="1">
      <alignment horizontal="center" vertical="center"/>
    </xf>
    <xf numFmtId="0" fontId="35" fillId="0" borderId="37" xfId="0" applyFont="1" applyBorder="1" applyAlignment="1">
      <alignment horizontal="center" vertical="center"/>
    </xf>
    <xf numFmtId="0" fontId="35" fillId="0" borderId="29" xfId="0" applyFont="1" applyBorder="1" applyAlignment="1">
      <alignment horizontal="center" vertical="center"/>
    </xf>
    <xf numFmtId="0" fontId="35" fillId="0" borderId="25" xfId="0" applyFont="1" applyBorder="1" applyAlignment="1">
      <alignment horizontal="center" vertical="center"/>
    </xf>
    <xf numFmtId="164" fontId="21" fillId="3" borderId="24" xfId="0" quotePrefix="1" applyNumberFormat="1" applyFont="1" applyFill="1" applyBorder="1" applyAlignment="1">
      <alignment horizontal="left"/>
    </xf>
    <xf numFmtId="164" fontId="21" fillId="3" borderId="25" xfId="0" applyNumberFormat="1" applyFont="1" applyFill="1" applyBorder="1" applyAlignment="1">
      <alignment horizontal="left"/>
    </xf>
    <xf numFmtId="0" fontId="17" fillId="0" borderId="14" xfId="1" applyFont="1" applyBorder="1" applyAlignment="1">
      <alignment horizontal="left" vertical="center"/>
    </xf>
    <xf numFmtId="0" fontId="17" fillId="0" borderId="1" xfId="1" applyFont="1" applyAlignment="1">
      <alignment horizontal="left" vertical="center"/>
    </xf>
    <xf numFmtId="0" fontId="17" fillId="0" borderId="8" xfId="1" applyFont="1" applyBorder="1" applyAlignment="1">
      <alignment horizontal="left" vertical="center"/>
    </xf>
    <xf numFmtId="0" fontId="36" fillId="0" borderId="2" xfId="0" applyFont="1" applyBorder="1" applyAlignment="1" applyProtection="1">
      <alignment horizontal="left" vertical="center" wrapText="1"/>
      <protection locked="0"/>
    </xf>
    <xf numFmtId="0" fontId="33" fillId="0" borderId="7" xfId="0" applyFont="1" applyBorder="1" applyAlignment="1" applyProtection="1">
      <alignment horizontal="left" vertical="center"/>
      <protection locked="0"/>
    </xf>
    <xf numFmtId="0" fontId="33" fillId="0" borderId="6" xfId="0" applyFont="1" applyBorder="1" applyAlignment="1" applyProtection="1">
      <alignment horizontal="left" vertical="center"/>
      <protection locked="0"/>
    </xf>
    <xf numFmtId="0" fontId="8" fillId="10" borderId="7" xfId="1" applyFont="1" applyFill="1" applyBorder="1" applyAlignment="1">
      <alignment horizontal="center" vertical="center" wrapText="1"/>
    </xf>
    <xf numFmtId="0" fontId="8" fillId="10" borderId="13" xfId="1" applyFont="1" applyFill="1" applyBorder="1" applyAlignment="1">
      <alignment horizontal="center" vertical="center" wrapText="1"/>
    </xf>
    <xf numFmtId="0" fontId="8" fillId="10" borderId="6" xfId="1" applyFont="1" applyFill="1" applyBorder="1" applyAlignment="1">
      <alignment horizontal="center" vertical="center" wrapText="1"/>
    </xf>
    <xf numFmtId="0" fontId="9" fillId="7" borderId="2" xfId="1" applyFont="1" applyFill="1" applyBorder="1" applyAlignment="1">
      <alignment horizontal="center" vertical="center" wrapText="1"/>
    </xf>
    <xf numFmtId="0" fontId="9" fillId="9" borderId="2" xfId="1" applyFont="1" applyFill="1" applyBorder="1" applyAlignment="1">
      <alignment horizontal="center" vertical="center" wrapText="1"/>
    </xf>
    <xf numFmtId="0" fontId="10" fillId="10" borderId="2" xfId="1" applyFont="1" applyFill="1" applyBorder="1" applyAlignment="1">
      <alignment horizontal="center" vertical="center" wrapText="1"/>
    </xf>
    <xf numFmtId="0" fontId="26" fillId="13" borderId="7" xfId="1" applyFont="1" applyFill="1" applyBorder="1" applyAlignment="1">
      <alignment horizontal="center" vertical="center" wrapText="1"/>
    </xf>
    <xf numFmtId="0" fontId="26" fillId="13" borderId="13" xfId="1" applyFont="1" applyFill="1" applyBorder="1" applyAlignment="1">
      <alignment horizontal="center" vertical="center" wrapText="1"/>
    </xf>
    <xf numFmtId="0" fontId="26" fillId="13" borderId="6" xfId="1" applyFont="1" applyFill="1" applyBorder="1" applyAlignment="1">
      <alignment horizontal="center" vertical="center" wrapText="1"/>
    </xf>
    <xf numFmtId="0" fontId="8" fillId="14" borderId="7" xfId="1" applyFont="1" applyFill="1" applyBorder="1" applyAlignment="1">
      <alignment horizontal="center" vertical="center" wrapText="1"/>
    </xf>
    <xf numFmtId="0" fontId="8" fillId="14" borderId="13" xfId="1" applyFont="1" applyFill="1" applyBorder="1" applyAlignment="1">
      <alignment horizontal="center" vertical="center" wrapText="1"/>
    </xf>
    <xf numFmtId="0" fontId="8" fillId="14" borderId="6" xfId="1" applyFont="1" applyFill="1" applyBorder="1" applyAlignment="1">
      <alignment horizontal="center" vertical="center" wrapText="1"/>
    </xf>
    <xf numFmtId="0" fontId="30" fillId="14" borderId="3" xfId="1" applyFont="1" applyFill="1" applyBorder="1" applyAlignment="1">
      <alignment horizontal="center" vertical="center" wrapText="1"/>
    </xf>
    <xf numFmtId="0" fontId="30" fillId="14" borderId="4" xfId="1" applyFont="1" applyFill="1" applyBorder="1" applyAlignment="1">
      <alignment horizontal="center" vertical="center" wrapText="1"/>
    </xf>
    <xf numFmtId="0" fontId="30" fillId="14" borderId="5" xfId="1" applyFont="1" applyFill="1" applyBorder="1" applyAlignment="1">
      <alignment horizontal="center" vertical="center" wrapText="1"/>
    </xf>
    <xf numFmtId="0" fontId="31" fillId="13" borderId="3" xfId="1" applyFont="1" applyFill="1" applyBorder="1" applyAlignment="1">
      <alignment horizontal="center" vertical="center" wrapText="1"/>
    </xf>
    <xf numFmtId="0" fontId="31" fillId="13" borderId="4" xfId="1" applyFont="1" applyFill="1" applyBorder="1" applyAlignment="1">
      <alignment horizontal="center" vertical="center" wrapText="1"/>
    </xf>
    <xf numFmtId="0" fontId="31" fillId="13" borderId="5" xfId="1" applyFont="1" applyFill="1" applyBorder="1" applyAlignment="1">
      <alignment horizontal="center" vertical="center" wrapText="1"/>
    </xf>
    <xf numFmtId="0" fontId="30" fillId="10" borderId="3" xfId="1" applyFont="1" applyFill="1" applyBorder="1" applyAlignment="1">
      <alignment horizontal="center" vertical="center" wrapText="1"/>
    </xf>
    <xf numFmtId="0" fontId="30" fillId="10" borderId="4" xfId="1" applyFont="1" applyFill="1" applyBorder="1" applyAlignment="1">
      <alignment horizontal="center" vertical="center" wrapText="1"/>
    </xf>
    <xf numFmtId="0" fontId="30" fillId="10" borderId="5" xfId="1" applyFont="1" applyFill="1" applyBorder="1" applyAlignment="1">
      <alignment horizontal="center" vertical="center" wrapText="1"/>
    </xf>
    <xf numFmtId="0" fontId="9" fillId="0" borderId="2" xfId="1" applyFont="1" applyBorder="1" applyAlignment="1">
      <alignment horizontal="center" vertical="center" wrapText="1"/>
    </xf>
    <xf numFmtId="0" fontId="11" fillId="6" borderId="8" xfId="1" applyFont="1" applyFill="1" applyBorder="1" applyAlignment="1">
      <alignment horizontal="right" vertical="center"/>
    </xf>
    <xf numFmtId="0" fontId="11" fillId="6" borderId="1" xfId="1" applyFont="1" applyFill="1" applyAlignment="1">
      <alignment horizontal="right" vertical="center"/>
    </xf>
    <xf numFmtId="0" fontId="6" fillId="0" borderId="1" xfId="1" applyFont="1" applyAlignment="1" applyProtection="1">
      <alignment horizontal="left" vertical="center"/>
      <protection locked="0"/>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8" fillId="7" borderId="2" xfId="1" applyFont="1" applyFill="1" applyBorder="1" applyAlignment="1">
      <alignment horizontal="center" vertical="center" wrapText="1"/>
    </xf>
    <xf numFmtId="0" fontId="17" fillId="0" borderId="22" xfId="1" applyFont="1" applyBorder="1" applyAlignment="1" applyProtection="1">
      <alignment horizontal="left" vertical="center" wrapText="1"/>
      <protection locked="0"/>
    </xf>
    <xf numFmtId="0" fontId="17" fillId="0" borderId="35" xfId="1" applyFont="1" applyBorder="1" applyAlignment="1" applyProtection="1">
      <alignment horizontal="left" vertical="center" wrapText="1"/>
      <protection locked="0"/>
    </xf>
    <xf numFmtId="0" fontId="17" fillId="0" borderId="33" xfId="1" applyFont="1" applyBorder="1" applyAlignment="1" applyProtection="1">
      <alignment horizontal="left" vertical="center" wrapText="1"/>
      <protection locked="0"/>
    </xf>
    <xf numFmtId="0" fontId="17" fillId="0" borderId="10" xfId="1" applyFont="1" applyBorder="1" applyAlignment="1" applyProtection="1">
      <alignment horizontal="left" vertical="center" wrapText="1"/>
      <protection locked="0"/>
    </xf>
    <xf numFmtId="0" fontId="17" fillId="0" borderId="11" xfId="1" applyFont="1" applyBorder="1" applyAlignment="1" applyProtection="1">
      <alignment horizontal="left" vertical="center" wrapText="1"/>
      <protection locked="0"/>
    </xf>
    <xf numFmtId="0" fontId="17" fillId="0" borderId="12" xfId="1" applyFont="1" applyBorder="1" applyAlignment="1" applyProtection="1">
      <alignment horizontal="left" vertical="center" wrapText="1"/>
      <protection locked="0"/>
    </xf>
    <xf numFmtId="0" fontId="17" fillId="0" borderId="1" xfId="1" applyFont="1" applyAlignment="1" applyProtection="1">
      <alignment horizontal="left" vertical="center"/>
      <protection locked="0"/>
    </xf>
    <xf numFmtId="0" fontId="8" fillId="0" borderId="1" xfId="1" applyFont="1" applyAlignment="1" applyProtection="1">
      <alignment horizontal="left" vertical="center"/>
      <protection locked="0"/>
    </xf>
    <xf numFmtId="0" fontId="6" fillId="0" borderId="1" xfId="1" applyFont="1" applyAlignment="1" applyProtection="1">
      <alignment vertical="center"/>
      <protection locked="0"/>
    </xf>
    <xf numFmtId="0" fontId="11" fillId="12" borderId="7" xfId="1" applyFont="1" applyFill="1" applyBorder="1" applyAlignment="1" applyProtection="1">
      <alignment horizontal="right" vertical="center"/>
      <protection locked="0"/>
    </xf>
    <xf numFmtId="0" fontId="11" fillId="12" borderId="13" xfId="1" applyFont="1" applyFill="1" applyBorder="1" applyAlignment="1" applyProtection="1">
      <alignment horizontal="right" vertical="center"/>
      <protection locked="0"/>
    </xf>
    <xf numFmtId="0" fontId="11" fillId="12" borderId="6" xfId="1" applyFont="1" applyFill="1" applyBorder="1" applyAlignment="1" applyProtection="1">
      <alignment horizontal="right" vertical="center"/>
      <protection locked="0"/>
    </xf>
    <xf numFmtId="0" fontId="36" fillId="0" borderId="2" xfId="0" applyFont="1" applyBorder="1" applyAlignment="1" applyProtection="1">
      <alignment horizontal="left" vertical="center" wrapText="1"/>
    </xf>
    <xf numFmtId="0" fontId="17" fillId="0" borderId="7" xfId="0" applyFont="1" applyBorder="1" applyAlignment="1" applyProtection="1">
      <alignment horizontal="justify" vertical="center"/>
    </xf>
    <xf numFmtId="0" fontId="17" fillId="0" borderId="6" xfId="0" applyFont="1" applyBorder="1" applyAlignment="1" applyProtection="1">
      <alignment horizontal="justify" vertical="center"/>
    </xf>
    <xf numFmtId="0" fontId="38" fillId="0" borderId="2" xfId="0" applyFont="1" applyBorder="1" applyAlignment="1" applyProtection="1">
      <alignment horizontal="left" vertical="center" wrapText="1"/>
    </xf>
    <xf numFmtId="0" fontId="30" fillId="14" borderId="45" xfId="1" applyFont="1" applyFill="1" applyBorder="1" applyAlignment="1" applyProtection="1">
      <alignment horizontal="center" vertical="center" wrapText="1"/>
    </xf>
    <xf numFmtId="0" fontId="31" fillId="13" borderId="45" xfId="1" applyFont="1" applyFill="1" applyBorder="1" applyAlignment="1" applyProtection="1">
      <alignment horizontal="center" vertical="center" wrapText="1"/>
    </xf>
    <xf numFmtId="0" fontId="30" fillId="10" borderId="45" xfId="1" applyFont="1" applyFill="1" applyBorder="1" applyAlignment="1" applyProtection="1">
      <alignment horizontal="center" vertical="center" wrapText="1"/>
    </xf>
    <xf numFmtId="0" fontId="30" fillId="10" borderId="97" xfId="1" applyFont="1" applyFill="1" applyBorder="1" applyAlignment="1" applyProtection="1">
      <alignment horizontal="center" vertical="center" wrapText="1"/>
    </xf>
    <xf numFmtId="0" fontId="30" fillId="10" borderId="8" xfId="1" applyFont="1" applyFill="1" applyBorder="1" applyAlignment="1" applyProtection="1">
      <alignment horizontal="center" vertical="center" wrapText="1"/>
    </xf>
    <xf numFmtId="0" fontId="30" fillId="10" borderId="57" xfId="1" applyFont="1" applyFill="1" applyBorder="1" applyAlignment="1" applyProtection="1">
      <alignment horizontal="center" vertical="center" wrapText="1"/>
    </xf>
    <xf numFmtId="0" fontId="17" fillId="0" borderId="3" xfId="0" applyFont="1" applyBorder="1" applyAlignment="1" applyProtection="1">
      <alignment vertical="top" wrapText="1"/>
    </xf>
    <xf numFmtId="0" fontId="17" fillId="0" borderId="4" xfId="0" applyFont="1" applyBorder="1" applyAlignment="1" applyProtection="1">
      <alignment vertical="top" wrapText="1"/>
    </xf>
    <xf numFmtId="0" fontId="17" fillId="0" borderId="57" xfId="1" applyFont="1" applyBorder="1" applyAlignment="1" applyProtection="1">
      <alignment horizontal="left" vertical="center" wrapText="1"/>
    </xf>
    <xf numFmtId="0" fontId="17" fillId="0" borderId="58" xfId="1" applyFont="1" applyBorder="1" applyAlignment="1" applyProtection="1">
      <alignment horizontal="left" vertical="center" wrapText="1"/>
    </xf>
    <xf numFmtId="0" fontId="17" fillId="0" borderId="53" xfId="1" applyFont="1" applyBorder="1" applyAlignment="1" applyProtection="1">
      <alignment horizontal="left" vertical="center" wrapText="1"/>
    </xf>
    <xf numFmtId="0" fontId="11" fillId="12" borderId="57" xfId="1" applyFont="1" applyFill="1" applyBorder="1" applyAlignment="1" applyProtection="1">
      <alignment horizontal="right" vertical="center"/>
    </xf>
    <xf numFmtId="0" fontId="11" fillId="12" borderId="58" xfId="1" applyFont="1" applyFill="1" applyBorder="1" applyAlignment="1" applyProtection="1">
      <alignment horizontal="right" vertical="center"/>
    </xf>
    <xf numFmtId="0" fontId="11" fillId="12" borderId="53" xfId="1" applyFont="1" applyFill="1" applyBorder="1" applyAlignment="1" applyProtection="1">
      <alignment horizontal="right" vertical="center"/>
    </xf>
    <xf numFmtId="0" fontId="36" fillId="0" borderId="3" xfId="0" applyFont="1" applyBorder="1" applyAlignment="1" applyProtection="1">
      <alignment horizontal="left" vertical="top" wrapText="1"/>
    </xf>
    <xf numFmtId="0" fontId="36" fillId="0" borderId="4" xfId="0" applyFont="1" applyBorder="1" applyAlignment="1" applyProtection="1">
      <alignment horizontal="left" vertical="top" wrapText="1"/>
    </xf>
    <xf numFmtId="0" fontId="36" fillId="0" borderId="5" xfId="0" applyFont="1" applyBorder="1" applyAlignment="1" applyProtection="1">
      <alignment horizontal="left" vertical="top" wrapText="1"/>
    </xf>
    <xf numFmtId="0" fontId="36" fillId="0" borderId="7" xfId="0" applyFont="1" applyBorder="1" applyAlignment="1" applyProtection="1">
      <alignment horizontal="justify" vertical="center"/>
    </xf>
    <xf numFmtId="0" fontId="36" fillId="0" borderId="6" xfId="0" applyFont="1" applyBorder="1" applyAlignment="1" applyProtection="1">
      <alignment horizontal="justify" vertical="center"/>
    </xf>
    <xf numFmtId="0" fontId="38" fillId="0" borderId="7" xfId="0" applyFont="1" applyBorder="1" applyAlignment="1" applyProtection="1">
      <alignment horizontal="justify" vertical="center"/>
    </xf>
    <xf numFmtId="0" fontId="38" fillId="0" borderId="7" xfId="0" applyFont="1" applyBorder="1" applyAlignment="1" applyProtection="1">
      <alignment horizontal="left" vertical="center"/>
    </xf>
    <xf numFmtId="0" fontId="38" fillId="0" borderId="6" xfId="0" applyFont="1" applyBorder="1" applyAlignment="1" applyProtection="1">
      <alignment horizontal="left" vertical="center"/>
    </xf>
    <xf numFmtId="0" fontId="11" fillId="8" borderId="2" xfId="0" applyFont="1" applyFill="1" applyBorder="1" applyAlignment="1" applyProtection="1">
      <alignment horizontal="center" vertical="center" wrapText="1"/>
    </xf>
    <xf numFmtId="0" fontId="36" fillId="0" borderId="3" xfId="0" applyFont="1" applyFill="1" applyBorder="1" applyAlignment="1" applyProtection="1">
      <alignment horizontal="left" vertical="top" wrapText="1"/>
    </xf>
    <xf numFmtId="0" fontId="36" fillId="0" borderId="4" xfId="0" applyFont="1" applyFill="1" applyBorder="1" applyAlignment="1" applyProtection="1">
      <alignment horizontal="left" vertical="top" wrapText="1"/>
    </xf>
    <xf numFmtId="0" fontId="36" fillId="0" borderId="5" xfId="0" applyFont="1" applyFill="1" applyBorder="1" applyAlignment="1" applyProtection="1">
      <alignment horizontal="left" vertical="top" wrapText="1"/>
    </xf>
    <xf numFmtId="0" fontId="38" fillId="0" borderId="3" xfId="0" applyFont="1" applyFill="1" applyBorder="1" applyAlignment="1" applyProtection="1">
      <alignment horizontal="left" vertical="top" wrapText="1"/>
    </xf>
    <xf numFmtId="0" fontId="38" fillId="0" borderId="4" xfId="0" applyFont="1" applyFill="1" applyBorder="1" applyAlignment="1" applyProtection="1">
      <alignment horizontal="left" vertical="top" wrapText="1"/>
    </xf>
    <xf numFmtId="0" fontId="38" fillId="0" borderId="5" xfId="0" applyFont="1" applyFill="1" applyBorder="1" applyAlignment="1" applyProtection="1">
      <alignment horizontal="left" vertical="top" wrapText="1"/>
    </xf>
    <xf numFmtId="0" fontId="36" fillId="0" borderId="7" xfId="0" applyFont="1" applyBorder="1" applyAlignment="1" applyProtection="1">
      <alignment horizontal="left" vertical="center"/>
    </xf>
    <xf numFmtId="0" fontId="36" fillId="0" borderId="6" xfId="0" applyFont="1" applyBorder="1" applyAlignment="1" applyProtection="1">
      <alignment horizontal="left" vertical="center"/>
    </xf>
    <xf numFmtId="0" fontId="11" fillId="12" borderId="11" xfId="1" applyFont="1" applyFill="1" applyBorder="1" applyAlignment="1" applyProtection="1">
      <alignment horizontal="right" vertical="center"/>
    </xf>
    <xf numFmtId="0" fontId="11" fillId="12" borderId="12" xfId="1" applyFont="1" applyFill="1" applyBorder="1" applyAlignment="1" applyProtection="1">
      <alignment horizontal="right" vertical="center"/>
    </xf>
    <xf numFmtId="0" fontId="17" fillId="0" borderId="2" xfId="0" applyFont="1" applyBorder="1" applyAlignment="1" applyProtection="1">
      <alignment horizontal="left" vertical="top" wrapText="1"/>
    </xf>
    <xf numFmtId="0" fontId="17" fillId="0" borderId="7" xfId="0" applyFont="1" applyBorder="1" applyAlignment="1" applyProtection="1">
      <alignment horizontal="justify" vertical="center" wrapText="1"/>
    </xf>
    <xf numFmtId="0" fontId="17" fillId="0" borderId="3" xfId="0" applyFont="1" applyBorder="1" applyAlignment="1">
      <alignment horizontal="left" vertical="top" wrapText="1"/>
    </xf>
    <xf numFmtId="0" fontId="17" fillId="0" borderId="5" xfId="0" applyFont="1" applyBorder="1" applyAlignment="1">
      <alignment horizontal="left" vertical="top" wrapText="1"/>
    </xf>
    <xf numFmtId="0" fontId="36" fillId="0" borderId="7" xfId="0" applyFont="1" applyBorder="1" applyAlignment="1" applyProtection="1">
      <alignment horizontal="justify" vertical="center"/>
      <protection locked="0"/>
    </xf>
    <xf numFmtId="0" fontId="36" fillId="0" borderId="6" xfId="0" applyFont="1" applyBorder="1" applyAlignment="1" applyProtection="1">
      <alignment horizontal="justify" vertical="center"/>
      <protection locked="0"/>
    </xf>
    <xf numFmtId="0" fontId="38" fillId="0" borderId="2" xfId="0" applyFont="1" applyBorder="1" applyAlignment="1" applyProtection="1">
      <alignment horizontal="left" vertical="center" wrapText="1"/>
      <protection locked="0"/>
    </xf>
    <xf numFmtId="0" fontId="44" fillId="19" borderId="48" xfId="1" applyFont="1" applyFill="1" applyBorder="1" applyAlignment="1" applyProtection="1">
      <alignment horizontal="center" vertical="center" wrapText="1"/>
    </xf>
    <xf numFmtId="0" fontId="42" fillId="0" borderId="42" xfId="0" applyFont="1" applyBorder="1" applyAlignment="1" applyProtection="1">
      <alignment horizontal="center" vertical="center" wrapText="1"/>
    </xf>
    <xf numFmtId="0" fontId="48" fillId="19" borderId="48" xfId="0" applyFont="1" applyFill="1" applyBorder="1" applyAlignment="1" applyProtection="1">
      <alignment horizontal="center" vertical="center" wrapText="1"/>
    </xf>
    <xf numFmtId="0" fontId="44" fillId="0" borderId="48" xfId="1" applyFont="1" applyBorder="1" applyAlignment="1" applyProtection="1">
      <alignment horizontal="center" vertical="center" wrapText="1"/>
    </xf>
    <xf numFmtId="0" fontId="59" fillId="19" borderId="48" xfId="1" applyFont="1" applyFill="1" applyBorder="1" applyAlignment="1" applyProtection="1">
      <alignment horizontal="center" vertical="center" wrapText="1"/>
    </xf>
    <xf numFmtId="0" fontId="54" fillId="0" borderId="52" xfId="0" applyFont="1" applyBorder="1" applyAlignment="1" applyProtection="1">
      <alignment horizontal="center" vertical="center" wrapText="1"/>
    </xf>
    <xf numFmtId="164" fontId="45" fillId="18" borderId="47" xfId="0" applyNumberFormat="1" applyFont="1" applyFill="1" applyBorder="1" applyAlignment="1" applyProtection="1">
      <alignment horizontal="left"/>
    </xf>
    <xf numFmtId="0" fontId="50" fillId="0" borderId="1" xfId="1" applyFont="1" applyAlignment="1" applyProtection="1">
      <alignment horizontal="left" vertical="center"/>
    </xf>
    <xf numFmtId="0" fontId="62" fillId="0" borderId="48" xfId="0" applyFont="1" applyBorder="1" applyAlignment="1" applyProtection="1">
      <alignment horizontal="left" vertical="center" wrapText="1"/>
    </xf>
    <xf numFmtId="0" fontId="50" fillId="0" borderId="48" xfId="0" applyFont="1" applyBorder="1" applyAlignment="1" applyProtection="1">
      <alignment horizontal="justify" vertical="center" wrapText="1"/>
    </xf>
    <xf numFmtId="0" fontId="58" fillId="21" borderId="48" xfId="1" applyFont="1" applyFill="1" applyBorder="1" applyAlignment="1" applyProtection="1">
      <alignment horizontal="center" vertical="center" wrapText="1"/>
    </xf>
    <xf numFmtId="0" fontId="59" fillId="22" borderId="48" xfId="1" applyFont="1" applyFill="1" applyBorder="1" applyAlignment="1" applyProtection="1">
      <alignment horizontal="center" vertical="center" wrapText="1"/>
    </xf>
    <xf numFmtId="0" fontId="44" fillId="20" borderId="48" xfId="1" applyFont="1" applyFill="1" applyBorder="1" applyAlignment="1" applyProtection="1">
      <alignment horizontal="center" vertical="center" wrapText="1"/>
    </xf>
    <xf numFmtId="0" fontId="56" fillId="19" borderId="48" xfId="1" applyFont="1" applyFill="1" applyBorder="1" applyAlignment="1" applyProtection="1">
      <alignment horizontal="center" vertical="center" wrapText="1"/>
    </xf>
    <xf numFmtId="0" fontId="57" fillId="21" borderId="48" xfId="1" applyFont="1" applyFill="1" applyBorder="1" applyAlignment="1" applyProtection="1">
      <alignment horizontal="center" vertical="center" wrapText="1"/>
    </xf>
    <xf numFmtId="0" fontId="48" fillId="22" borderId="48" xfId="1" applyFont="1" applyFill="1" applyBorder="1" applyAlignment="1" applyProtection="1">
      <alignment horizontal="center" vertical="center" wrapText="1"/>
    </xf>
    <xf numFmtId="0" fontId="48" fillId="19" borderId="48" xfId="1" applyFont="1" applyFill="1" applyBorder="1" applyAlignment="1" applyProtection="1">
      <alignment horizontal="center" vertical="center" wrapText="1"/>
    </xf>
    <xf numFmtId="0" fontId="53" fillId="23" borderId="8" xfId="1" applyFont="1" applyFill="1" applyBorder="1" applyAlignment="1" applyProtection="1">
      <alignment horizontal="right" vertical="center"/>
    </xf>
    <xf numFmtId="0" fontId="46" fillId="0" borderId="1" xfId="1" applyFont="1" applyAlignment="1" applyProtection="1">
      <alignment vertical="center"/>
    </xf>
    <xf numFmtId="0" fontId="48" fillId="20" borderId="48" xfId="1" applyFont="1" applyFill="1" applyBorder="1" applyAlignment="1" applyProtection="1">
      <alignment horizontal="center" vertical="center" wrapText="1"/>
    </xf>
    <xf numFmtId="0" fontId="50" fillId="0" borderId="48" xfId="1" applyFont="1" applyBorder="1" applyAlignment="1" applyProtection="1">
      <alignment horizontal="left" vertical="center" wrapText="1"/>
    </xf>
    <xf numFmtId="0" fontId="53" fillId="19" borderId="48" xfId="1" applyFont="1" applyFill="1" applyBorder="1" applyAlignment="1" applyProtection="1">
      <alignment horizontal="right" vertical="center"/>
    </xf>
    <xf numFmtId="0" fontId="47" fillId="0" borderId="1" xfId="1" applyFont="1" applyAlignment="1" applyProtection="1">
      <alignment horizontal="left" vertical="center"/>
    </xf>
    <xf numFmtId="0" fontId="46" fillId="0" borderId="1" xfId="1" applyFont="1" applyAlignment="1" applyProtection="1">
      <alignment horizontal="left" vertical="center"/>
    </xf>
    <xf numFmtId="0" fontId="50" fillId="0" borderId="43" xfId="0" applyFont="1" applyBorder="1" applyAlignment="1" applyProtection="1">
      <alignment horizontal="left" vertical="top" wrapText="1"/>
    </xf>
    <xf numFmtId="0" fontId="50" fillId="0" borderId="45" xfId="0" applyFont="1" applyBorder="1" applyAlignment="1" applyProtection="1">
      <alignment horizontal="left" vertical="top" wrapText="1"/>
    </xf>
    <xf numFmtId="0" fontId="8" fillId="8" borderId="48" xfId="0" applyFont="1" applyFill="1" applyBorder="1" applyAlignment="1" applyProtection="1">
      <alignment horizontal="center" vertical="center" wrapText="1"/>
    </xf>
    <xf numFmtId="0" fontId="36" fillId="0" borderId="51" xfId="0" applyFont="1" applyFill="1" applyBorder="1" applyAlignment="1" applyProtection="1">
      <alignment horizontal="justify" vertical="center" wrapText="1"/>
    </xf>
    <xf numFmtId="0" fontId="36" fillId="0" borderId="50" xfId="0" applyFont="1" applyFill="1" applyBorder="1" applyAlignment="1" applyProtection="1">
      <alignment horizontal="justify" vertical="center" wrapText="1"/>
    </xf>
    <xf numFmtId="0" fontId="35" fillId="0" borderId="27" xfId="0" applyFont="1" applyBorder="1" applyAlignment="1" applyProtection="1">
      <alignment horizontal="center" vertical="center" wrapText="1"/>
    </xf>
    <xf numFmtId="0" fontId="35" fillId="0" borderId="32" xfId="0" applyFont="1" applyBorder="1" applyAlignment="1" applyProtection="1">
      <alignment horizontal="center" vertical="center" wrapText="1"/>
    </xf>
    <xf numFmtId="0" fontId="35" fillId="0" borderId="36" xfId="0" applyFont="1" applyBorder="1" applyAlignment="1" applyProtection="1">
      <alignment horizontal="center" vertical="center" wrapText="1"/>
    </xf>
    <xf numFmtId="0" fontId="35" fillId="0" borderId="1" xfId="0" applyFont="1" applyBorder="1" applyAlignment="1" applyProtection="1">
      <alignment horizontal="center" vertical="center" wrapText="1"/>
    </xf>
    <xf numFmtId="0" fontId="35" fillId="0" borderId="38" xfId="0" applyFont="1" applyBorder="1" applyAlignment="1" applyProtection="1">
      <alignment horizontal="center" vertical="center" wrapText="1"/>
    </xf>
    <xf numFmtId="0" fontId="35" fillId="0" borderId="37" xfId="0" applyFont="1" applyBorder="1" applyAlignment="1" applyProtection="1">
      <alignment horizontal="center" vertical="center" wrapText="1"/>
    </xf>
    <xf numFmtId="0" fontId="35" fillId="0" borderId="29" xfId="0" applyFont="1" applyBorder="1" applyAlignment="1" applyProtection="1">
      <alignment horizontal="center" vertical="center" wrapText="1"/>
    </xf>
    <xf numFmtId="0" fontId="35" fillId="0" borderId="25" xfId="0" applyFont="1" applyBorder="1" applyAlignment="1" applyProtection="1">
      <alignment horizontal="center" vertical="center" wrapText="1"/>
    </xf>
    <xf numFmtId="164" fontId="21" fillId="3" borderId="24" xfId="0" quotePrefix="1" applyNumberFormat="1" applyFont="1" applyFill="1" applyBorder="1" applyAlignment="1" applyProtection="1">
      <alignment horizontal="left" wrapText="1"/>
    </xf>
    <xf numFmtId="164" fontId="21" fillId="3" borderId="25" xfId="0" applyNumberFormat="1" applyFont="1" applyFill="1" applyBorder="1" applyAlignment="1" applyProtection="1">
      <alignment horizontal="left" wrapText="1"/>
    </xf>
    <xf numFmtId="0" fontId="17" fillId="0" borderId="14" xfId="1" applyFont="1" applyBorder="1" applyAlignment="1" applyProtection="1">
      <alignment horizontal="left" vertical="center" wrapText="1"/>
    </xf>
    <xf numFmtId="0" fontId="17" fillId="0" borderId="1" xfId="1" applyFont="1" applyAlignment="1" applyProtection="1">
      <alignment horizontal="left" vertical="center" wrapText="1"/>
    </xf>
    <xf numFmtId="0" fontId="17" fillId="0" borderId="8" xfId="1" applyFont="1" applyBorder="1" applyAlignment="1" applyProtection="1">
      <alignment horizontal="left" vertical="center" wrapText="1"/>
    </xf>
    <xf numFmtId="0" fontId="33" fillId="0" borderId="48" xfId="0" applyFont="1" applyBorder="1" applyAlignment="1" applyProtection="1">
      <alignment horizontal="left" vertical="center" wrapText="1"/>
    </xf>
    <xf numFmtId="0" fontId="8" fillId="10" borderId="51" xfId="1" applyFont="1" applyFill="1" applyBorder="1" applyAlignment="1" applyProtection="1">
      <alignment horizontal="center" vertical="center" wrapText="1"/>
    </xf>
    <xf numFmtId="0" fontId="8" fillId="10" borderId="56" xfId="1" applyFont="1" applyFill="1" applyBorder="1" applyAlignment="1" applyProtection="1">
      <alignment horizontal="center" vertical="center" wrapText="1"/>
    </xf>
    <xf numFmtId="0" fontId="8" fillId="10" borderId="50" xfId="1" applyFont="1" applyFill="1" applyBorder="1" applyAlignment="1" applyProtection="1">
      <alignment horizontal="center" vertical="center" wrapText="1"/>
    </xf>
    <xf numFmtId="0" fontId="9" fillId="7" borderId="48" xfId="1" applyFont="1" applyFill="1" applyBorder="1" applyAlignment="1" applyProtection="1">
      <alignment horizontal="center" vertical="center" wrapText="1"/>
    </xf>
    <xf numFmtId="0" fontId="9" fillId="9" borderId="48" xfId="1" applyFont="1" applyFill="1" applyBorder="1" applyAlignment="1" applyProtection="1">
      <alignment horizontal="center" vertical="center" wrapText="1"/>
    </xf>
    <xf numFmtId="0" fontId="10" fillId="10" borderId="48" xfId="1" applyFont="1" applyFill="1" applyBorder="1" applyAlignment="1" applyProtection="1">
      <alignment horizontal="center" vertical="center" wrapText="1"/>
    </xf>
    <xf numFmtId="0" fontId="26" fillId="13" borderId="51" xfId="1" applyFont="1" applyFill="1" applyBorder="1" applyAlignment="1" applyProtection="1">
      <alignment horizontal="center" vertical="center" wrapText="1"/>
    </xf>
    <xf numFmtId="0" fontId="26" fillId="13" borderId="56" xfId="1" applyFont="1" applyFill="1" applyBorder="1" applyAlignment="1" applyProtection="1">
      <alignment horizontal="center" vertical="center" wrapText="1"/>
    </xf>
    <xf numFmtId="0" fontId="26" fillId="13" borderId="50" xfId="1" applyFont="1" applyFill="1" applyBorder="1" applyAlignment="1" applyProtection="1">
      <alignment horizontal="center" vertical="center" wrapText="1"/>
    </xf>
    <xf numFmtId="0" fontId="8" fillId="14" borderId="51" xfId="1" applyFont="1" applyFill="1" applyBorder="1" applyAlignment="1" applyProtection="1">
      <alignment horizontal="center" vertical="center" wrapText="1"/>
    </xf>
    <xf numFmtId="0" fontId="8" fillId="14" borderId="56" xfId="1" applyFont="1" applyFill="1" applyBorder="1" applyAlignment="1" applyProtection="1">
      <alignment horizontal="center" vertical="center" wrapText="1"/>
    </xf>
    <xf numFmtId="0" fontId="8" fillId="14" borderId="50" xfId="1" applyFont="1" applyFill="1" applyBorder="1" applyAlignment="1" applyProtection="1">
      <alignment horizontal="center" vertical="center" wrapText="1"/>
    </xf>
    <xf numFmtId="0" fontId="30" fillId="14" borderId="43" xfId="1" applyFont="1" applyFill="1" applyBorder="1" applyAlignment="1" applyProtection="1">
      <alignment horizontal="center" vertical="center" wrapText="1"/>
    </xf>
    <xf numFmtId="0" fontId="31" fillId="13" borderId="43" xfId="1" applyFont="1" applyFill="1" applyBorder="1" applyAlignment="1" applyProtection="1">
      <alignment horizontal="center" vertical="center" wrapText="1"/>
    </xf>
    <xf numFmtId="0" fontId="30" fillId="10" borderId="43" xfId="1" applyFont="1" applyFill="1" applyBorder="1" applyAlignment="1" applyProtection="1">
      <alignment horizontal="center" vertical="center" wrapText="1"/>
    </xf>
    <xf numFmtId="0" fontId="9" fillId="0" borderId="48" xfId="1" applyFont="1" applyBorder="1" applyAlignment="1" applyProtection="1">
      <alignment horizontal="center" vertical="center" wrapText="1"/>
    </xf>
    <xf numFmtId="0" fontId="11" fillId="6" borderId="8" xfId="1" applyFont="1" applyFill="1" applyBorder="1" applyAlignment="1" applyProtection="1">
      <alignment horizontal="right" vertical="center" wrapText="1"/>
    </xf>
    <xf numFmtId="0" fontId="11" fillId="6" borderId="1" xfId="1" applyFont="1" applyFill="1" applyAlignment="1" applyProtection="1">
      <alignment horizontal="right" vertical="center" wrapText="1"/>
    </xf>
    <xf numFmtId="0" fontId="6" fillId="0" borderId="1" xfId="1" applyFont="1" applyAlignment="1" applyProtection="1">
      <alignment horizontal="left" vertical="center" wrapText="1"/>
    </xf>
    <xf numFmtId="0" fontId="17" fillId="0" borderId="45" xfId="0" applyFont="1" applyBorder="1" applyAlignment="1" applyProtection="1">
      <alignment horizontal="left" vertical="top" wrapText="1"/>
    </xf>
    <xf numFmtId="0" fontId="8" fillId="0" borderId="1" xfId="1" applyFont="1" applyAlignment="1" applyProtection="1">
      <alignment horizontal="left" vertical="center" wrapText="1"/>
    </xf>
    <xf numFmtId="0" fontId="12" fillId="0" borderId="1" xfId="1" applyFont="1" applyAlignment="1" applyProtection="1">
      <alignment horizontal="left" vertical="center" wrapText="1"/>
    </xf>
    <xf numFmtId="0" fontId="6" fillId="0" borderId="1" xfId="1" applyFont="1" applyAlignment="1" applyProtection="1">
      <alignment vertical="center" wrapText="1"/>
    </xf>
    <xf numFmtId="0" fontId="11" fillId="12" borderId="51" xfId="1" applyFont="1" applyFill="1" applyBorder="1" applyAlignment="1" applyProtection="1">
      <alignment horizontal="right" vertical="center" wrapText="1"/>
    </xf>
    <xf numFmtId="0" fontId="11" fillId="12" borderId="56" xfId="1" applyFont="1" applyFill="1" applyBorder="1" applyAlignment="1" applyProtection="1">
      <alignment horizontal="right" vertical="center" wrapText="1"/>
    </xf>
    <xf numFmtId="0" fontId="11" fillId="12" borderId="50" xfId="1" applyFont="1" applyFill="1" applyBorder="1" applyAlignment="1" applyProtection="1">
      <alignment horizontal="right" vertical="center" wrapText="1"/>
    </xf>
    <xf numFmtId="0" fontId="17" fillId="0" borderId="59" xfId="0" applyFont="1" applyBorder="1" applyAlignment="1" applyProtection="1">
      <alignment horizontal="left" vertical="top" wrapText="1"/>
    </xf>
    <xf numFmtId="0" fontId="17" fillId="0" borderId="3" xfId="0" applyFont="1" applyBorder="1" applyAlignment="1" applyProtection="1">
      <alignment horizontal="center" vertical="center" wrapText="1"/>
    </xf>
    <xf numFmtId="0" fontId="17" fillId="0" borderId="45" xfId="0" applyFont="1" applyBorder="1" applyAlignment="1" applyProtection="1">
      <alignment horizontal="center" vertical="center" wrapText="1"/>
    </xf>
    <xf numFmtId="0" fontId="17" fillId="0" borderId="45" xfId="0" applyFont="1" applyBorder="1" applyAlignment="1" applyProtection="1">
      <alignment horizontal="left" vertical="center" wrapText="1"/>
    </xf>
    <xf numFmtId="0" fontId="9" fillId="11" borderId="2" xfId="1" applyFont="1" applyFill="1" applyBorder="1" applyAlignment="1" applyProtection="1">
      <alignment horizontal="center" vertical="center" wrapText="1"/>
    </xf>
    <xf numFmtId="0" fontId="28" fillId="0" borderId="2" xfId="23" applyFont="1" applyBorder="1" applyAlignment="1">
      <alignment horizontal="justify" vertical="center" wrapText="1"/>
    </xf>
    <xf numFmtId="0" fontId="17" fillId="0" borderId="2" xfId="23" applyFont="1" applyBorder="1" applyAlignment="1">
      <alignment horizontal="justify" vertical="center" wrapText="1"/>
    </xf>
    <xf numFmtId="0" fontId="26" fillId="17" borderId="2" xfId="23" applyFont="1" applyFill="1" applyBorder="1" applyAlignment="1">
      <alignment horizontal="center" vertical="center"/>
    </xf>
    <xf numFmtId="0" fontId="34" fillId="0" borderId="15"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0" fontId="11" fillId="0" borderId="26" xfId="23" applyFont="1" applyBorder="1" applyAlignment="1">
      <alignment horizontal="center" vertical="center"/>
    </xf>
    <xf numFmtId="0" fontId="11" fillId="0" borderId="27" xfId="23" applyFont="1" applyBorder="1" applyAlignment="1">
      <alignment horizontal="center" vertical="center"/>
    </xf>
    <xf numFmtId="0" fontId="11" fillId="0" borderId="8" xfId="23" applyFont="1" applyBorder="1" applyAlignment="1">
      <alignment horizontal="center" vertical="center"/>
    </xf>
    <xf numFmtId="0" fontId="11" fillId="0" borderId="1" xfId="23" applyFont="1" applyAlignment="1">
      <alignment horizontal="center" vertical="center"/>
    </xf>
    <xf numFmtId="0" fontId="11" fillId="0" borderId="24" xfId="23" applyFont="1" applyBorder="1" applyAlignment="1">
      <alignment horizontal="center" vertical="center"/>
    </xf>
    <xf numFmtId="0" fontId="11" fillId="0" borderId="29" xfId="23" applyFont="1" applyBorder="1" applyAlignment="1">
      <alignment horizontal="center" vertical="center"/>
    </xf>
    <xf numFmtId="0" fontId="22" fillId="3" borderId="18" xfId="23" applyFont="1" applyFill="1" applyBorder="1" applyAlignment="1">
      <alignment horizontal="left"/>
    </xf>
    <xf numFmtId="0" fontId="21" fillId="3" borderId="19" xfId="23" applyFont="1" applyFill="1" applyBorder="1" applyAlignment="1">
      <alignment horizontal="left"/>
    </xf>
    <xf numFmtId="0" fontId="22" fillId="3" borderId="22" xfId="23" applyFont="1" applyFill="1" applyBorder="1" applyAlignment="1">
      <alignment horizontal="left"/>
    </xf>
    <xf numFmtId="0" fontId="21" fillId="3" borderId="23" xfId="23" applyFont="1" applyFill="1" applyBorder="1" applyAlignment="1">
      <alignment horizontal="left"/>
    </xf>
    <xf numFmtId="164" fontId="21" fillId="3" borderId="24" xfId="23" quotePrefix="1" applyNumberFormat="1" applyFont="1" applyFill="1" applyBorder="1" applyAlignment="1">
      <alignment horizontal="left"/>
    </xf>
    <xf numFmtId="164" fontId="21" fillId="3" borderId="25" xfId="23" applyNumberFormat="1" applyFont="1" applyFill="1" applyBorder="1" applyAlignment="1">
      <alignment horizontal="left"/>
    </xf>
    <xf numFmtId="0" fontId="26" fillId="16" borderId="2" xfId="23" applyFont="1" applyFill="1" applyBorder="1" applyAlignment="1">
      <alignment horizontal="center" vertical="center"/>
    </xf>
    <xf numFmtId="0" fontId="26" fillId="15" borderId="2" xfId="23" applyFont="1" applyFill="1" applyBorder="1" applyAlignment="1">
      <alignment horizontal="center" vertical="center"/>
    </xf>
    <xf numFmtId="0" fontId="5" fillId="0" borderId="1" xfId="23" applyAlignment="1">
      <alignment horizontal="center" vertical="center"/>
    </xf>
  </cellXfs>
  <cellStyles count="31">
    <cellStyle name="Excel_BuiltIn_Percent" xfId="16" xr:uid="{00000000-0005-0000-0000-000000000000}"/>
    <cellStyle name="Millares" xfId="5" builtinId="3"/>
    <cellStyle name="Millares [0] 3" xfId="28" xr:uid="{0CDF7624-0798-4326-9F0F-853D9E1A0BEA}"/>
    <cellStyle name="Millares 10" xfId="30" xr:uid="{FF60ABBB-FF1A-4DBB-8946-977704D65277}"/>
    <cellStyle name="Millares 11" xfId="26" xr:uid="{876EF986-F301-4D7F-9606-9DEE23867D3B}"/>
    <cellStyle name="Millares 2" xfId="7" xr:uid="{00000000-0005-0000-0000-000002000000}"/>
    <cellStyle name="Millares 3" xfId="22" xr:uid="{00000000-0005-0000-0000-000003000000}"/>
    <cellStyle name="Moneda [0]" xfId="29" builtinId="7"/>
    <cellStyle name="Normal" xfId="0" builtinId="0"/>
    <cellStyle name="Normal 10" xfId="9" xr:uid="{00000000-0005-0000-0000-000005000000}"/>
    <cellStyle name="Normal 11" xfId="15" xr:uid="{00000000-0005-0000-0000-000006000000}"/>
    <cellStyle name="Normal 12" xfId="20" xr:uid="{00000000-0005-0000-0000-000007000000}"/>
    <cellStyle name="Normal 12 2" xfId="25" xr:uid="{40864044-59DD-4668-BC13-F10BD13FA8B5}"/>
    <cellStyle name="Normal 13" xfId="21" xr:uid="{00000000-0005-0000-0000-000008000000}"/>
    <cellStyle name="Normal 14" xfId="24" xr:uid="{2FA643AB-F06D-4D26-B560-38A691B84CB3}"/>
    <cellStyle name="Normal 16" xfId="27" xr:uid="{C3D94A23-9FC9-449E-8A42-F54C4D2F90F7}"/>
    <cellStyle name="Normal 2" xfId="2" xr:uid="{00000000-0005-0000-0000-000009000000}"/>
    <cellStyle name="Normal 2 2" xfId="17" xr:uid="{00000000-0005-0000-0000-00000A000000}"/>
    <cellStyle name="Normal 2 3" xfId="23" xr:uid="{00000000-0005-0000-0000-00000B000000}"/>
    <cellStyle name="Normal 3" xfId="1" xr:uid="{00000000-0005-0000-0000-00000C000000}"/>
    <cellStyle name="Normal 3 2" xfId="18" xr:uid="{00000000-0005-0000-0000-00000D000000}"/>
    <cellStyle name="Normal 4" xfId="4" xr:uid="{00000000-0005-0000-0000-00000E000000}"/>
    <cellStyle name="Normal 4 2" xfId="19" xr:uid="{00000000-0005-0000-0000-00000F000000}"/>
    <cellStyle name="Normal 5" xfId="10" xr:uid="{00000000-0005-0000-0000-000010000000}"/>
    <cellStyle name="Normal 6" xfId="11" xr:uid="{00000000-0005-0000-0000-000011000000}"/>
    <cellStyle name="Normal 7" xfId="12" xr:uid="{00000000-0005-0000-0000-000012000000}"/>
    <cellStyle name="Normal 8" xfId="13" xr:uid="{00000000-0005-0000-0000-000013000000}"/>
    <cellStyle name="Normal 9" xfId="14" xr:uid="{00000000-0005-0000-0000-000014000000}"/>
    <cellStyle name="Porcentaje" xfId="6" builtinId="5"/>
    <cellStyle name="Porcentaje 2" xfId="3" xr:uid="{00000000-0005-0000-0000-000016000000}"/>
    <cellStyle name="Porcentaje 3" xfId="8" xr:uid="{00000000-0005-0000-0000-000017000000}"/>
  </cellStyles>
  <dxfs count="562">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ont>
        <color auto="1"/>
      </font>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0" tint="-0.14996795556505021"/>
        </patternFill>
      </fill>
    </dxf>
    <dxf>
      <fill>
        <patternFill>
          <bgColor theme="0" tint="-0.24994659260841701"/>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0000"/>
        </patternFill>
      </fill>
    </dxf>
    <dxf>
      <fill>
        <patternFill>
          <bgColor rgb="FF00B0F0"/>
        </patternFill>
      </fill>
    </dxf>
    <dxf>
      <fill>
        <patternFill>
          <bgColor rgb="FF00B050"/>
        </patternFill>
      </fill>
    </dxf>
    <dxf>
      <fill>
        <patternFill>
          <bgColor theme="0" tint="-0.24994659260841701"/>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0" tint="-0.14996795556505021"/>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fill>
        <patternFill>
          <bgColor rgb="FF00B050"/>
        </patternFill>
      </fill>
    </dxf>
    <dxf>
      <fill>
        <patternFill>
          <bgColor rgb="FF00B0F0"/>
        </patternFill>
      </fill>
    </dxf>
    <dxf>
      <fill>
        <patternFill>
          <bgColor rgb="FFFFFF00"/>
        </patternFill>
      </fill>
    </dxf>
    <dxf>
      <fill>
        <patternFill>
          <bgColor rgb="FFFF0000"/>
        </patternFill>
      </fill>
    </dxf>
    <dxf>
      <fill>
        <patternFill>
          <bgColor theme="8" tint="0.59996337778862885"/>
        </patternFill>
      </fill>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9" formatCode="&quot;$ &quot;#,##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9" formatCode="&quot;$ &quot;#,##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
      <numFmt numFmtId="165" formatCode="0.0%"/>
    </dxf>
    <dxf>
      <numFmt numFmtId="3" formatCode="#,##0"/>
    </dxf>
    <dxf>
      <numFmt numFmtId="178" formatCode="&quot;$&quot;\ #,##0"/>
    </dxf>
  </dxfs>
  <tableStyles count="0" defaultTableStyle="TableStyleMedium9" defaultPivotStyle="PivotStyleMedium4"/>
  <colors>
    <mruColors>
      <color rgb="FF00FF00"/>
      <color rgb="FF66FF66"/>
      <color rgb="FF008080"/>
      <color rgb="FF00FF99"/>
      <color rgb="FF00CC99"/>
      <color rgb="FF33CCCC"/>
      <color rgb="FFF67B00"/>
      <color rgb="FFFFCC66"/>
      <color rgb="FFFF6699"/>
      <color rgb="FFED72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50" Type="http://schemas.openxmlformats.org/officeDocument/2006/relationships/externalLink" Target="externalLinks/externalLink14.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externalLink" Target="externalLinks/externalLink5.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30"/>
      <c:rotY val="10"/>
      <c:depthPercent val="120"/>
      <c:rAngAx val="0"/>
      <c:perspective val="1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7271002687701846E-2"/>
          <c:y val="0.15605325320642519"/>
          <c:w val="0.90406720614839819"/>
          <c:h val="0.84281245803253868"/>
        </c:manualLayout>
      </c:layout>
      <c:pie3DChart>
        <c:varyColors val="1"/>
        <c:ser>
          <c:idx val="0"/>
          <c:order val="0"/>
          <c:dPt>
            <c:idx val="0"/>
            <c:bubble3D val="0"/>
            <c:explosion val="5"/>
            <c:spPr>
              <a:solidFill>
                <a:srgbClr val="00B0F0"/>
              </a:solidFill>
              <a:ln w="25400">
                <a:solidFill>
                  <a:schemeClr val="lt1"/>
                </a:solidFill>
              </a:ln>
              <a:effectLst/>
              <a:sp3d contourW="25400">
                <a:contourClr>
                  <a:schemeClr val="lt1"/>
                </a:contourClr>
              </a:sp3d>
            </c:spPr>
            <c:extLst>
              <c:ext xmlns:c16="http://schemas.microsoft.com/office/drawing/2014/chart" uri="{C3380CC4-5D6E-409C-BE32-E72D297353CC}">
                <c16:uniqueId val="{0000000D-AE60-433A-B257-416FA6D9969A}"/>
              </c:ext>
            </c:extLst>
          </c:dPt>
          <c:dPt>
            <c:idx val="1"/>
            <c:bubble3D val="0"/>
            <c:explosion val="3"/>
            <c:spPr>
              <a:solidFill>
                <a:srgbClr val="FFC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E-AE60-433A-B257-416FA6D9969A}"/>
              </c:ext>
            </c:extLst>
          </c:dPt>
          <c:dPt>
            <c:idx val="2"/>
            <c:bubble3D val="0"/>
            <c:explosion val="4"/>
            <c:spPr>
              <a:solidFill>
                <a:srgbClr val="FFCC66"/>
              </a:solidFill>
              <a:ln w="25400">
                <a:solidFill>
                  <a:schemeClr val="lt1"/>
                </a:solidFill>
              </a:ln>
              <a:effectLst/>
              <a:sp3d contourW="25400">
                <a:contourClr>
                  <a:schemeClr val="lt1"/>
                </a:contourClr>
              </a:sp3d>
            </c:spPr>
            <c:extLst>
              <c:ext xmlns:c16="http://schemas.microsoft.com/office/drawing/2014/chart" uri="{C3380CC4-5D6E-409C-BE32-E72D297353CC}">
                <c16:uniqueId val="{0000000F-AE60-433A-B257-416FA6D9969A}"/>
              </c:ext>
            </c:extLst>
          </c:dPt>
          <c:dPt>
            <c:idx val="3"/>
            <c:bubble3D val="0"/>
            <c:explosion val="3"/>
            <c:spPr>
              <a:solidFill>
                <a:srgbClr val="66FF66"/>
              </a:solidFill>
              <a:ln w="25400">
                <a:solidFill>
                  <a:schemeClr val="lt1"/>
                </a:solidFill>
              </a:ln>
              <a:effectLst/>
              <a:sp3d contourW="25400">
                <a:contourClr>
                  <a:schemeClr val="lt1"/>
                </a:contourClr>
              </a:sp3d>
            </c:spPr>
            <c:extLst>
              <c:ext xmlns:c16="http://schemas.microsoft.com/office/drawing/2014/chart" uri="{C3380CC4-5D6E-409C-BE32-E72D297353CC}">
                <c16:uniqueId val="{00000010-AE60-433A-B257-416FA6D9969A}"/>
              </c:ext>
            </c:extLst>
          </c:dPt>
          <c:dLbls>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'4-Grado Cum Objetivos Est &amp; Cal'!$B$20:$B$23</c:f>
              <c:strCache>
                <c:ptCount val="4"/>
                <c:pt idx="0">
                  <c:v>Objetivo Estratégico 1</c:v>
                </c:pt>
                <c:pt idx="1">
                  <c:v>Objetivo Estratégico 2</c:v>
                </c:pt>
                <c:pt idx="2">
                  <c:v>Objetivo Estratégico 3</c:v>
                </c:pt>
                <c:pt idx="3">
                  <c:v>Objetivo Estratégico 4</c:v>
                </c:pt>
              </c:strCache>
            </c:strRef>
          </c:cat>
          <c:val>
            <c:numRef>
              <c:f>'4-Grado Cum Objetivos Est &amp; Cal'!$C$20:$C$23</c:f>
              <c:numCache>
                <c:formatCode>0.00%</c:formatCode>
                <c:ptCount val="4"/>
                <c:pt idx="0">
                  <c:v>2.9581570937224265E-2</c:v>
                </c:pt>
                <c:pt idx="1">
                  <c:v>4.9615221745350505E-2</c:v>
                </c:pt>
                <c:pt idx="2">
                  <c:v>5.000000000000001E-3</c:v>
                </c:pt>
                <c:pt idx="3">
                  <c:v>2.8228183602057526E-2</c:v>
                </c:pt>
              </c:numCache>
            </c:numRef>
          </c:val>
          <c:extLst>
            <c:ext xmlns:c16="http://schemas.microsoft.com/office/drawing/2014/chart" uri="{C3380CC4-5D6E-409C-BE32-E72D297353CC}">
              <c16:uniqueId val="{0000000C-AE60-433A-B257-416FA6D9969A}"/>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7.1345370165839014E-2"/>
          <c:y val="0.91527219817446548"/>
          <c:w val="0.72649376022819367"/>
          <c:h val="7.7246267460057985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6214503859088292"/>
          <c:y val="9.9486576803000812E-2"/>
          <c:w val="0.77982246682795875"/>
          <c:h val="0.8585216666782538"/>
        </c:manualLayout>
      </c:layout>
      <c:barChart>
        <c:barDir val="bar"/>
        <c:grouping val="clustered"/>
        <c:varyColors val="0"/>
        <c:ser>
          <c:idx val="0"/>
          <c:order val="0"/>
          <c:tx>
            <c:strRef>
              <c:f>'3-Grado Cump Metas Estratégicas'!$D$44</c:f>
              <c:strCache>
                <c:ptCount val="1"/>
              </c:strCache>
            </c:strRef>
          </c:tx>
          <c:spPr>
            <a:solidFill>
              <a:srgbClr val="00B0F0"/>
            </a:solidFill>
            <a:ln>
              <a:noFill/>
            </a:ln>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'3-Grado Cump Metas Estratégicas'!$C$45:$C$67</c:f>
              <c:strCache>
                <c:ptCount val="23"/>
                <c:pt idx="0">
                  <c:v>Meta Estratégica 1.1</c:v>
                </c:pt>
                <c:pt idx="1">
                  <c:v>Meta Estratégica 1.2</c:v>
                </c:pt>
                <c:pt idx="2">
                  <c:v>Meta Estratégica 1.3</c:v>
                </c:pt>
                <c:pt idx="3">
                  <c:v>Meta Estratégica 1.4</c:v>
                </c:pt>
                <c:pt idx="4">
                  <c:v>Meta Estratégica 1.5</c:v>
                </c:pt>
                <c:pt idx="5">
                  <c:v>Meta Estratégica 1.6</c:v>
                </c:pt>
                <c:pt idx="6">
                  <c:v>Meta Estratégica 2.1</c:v>
                </c:pt>
                <c:pt idx="7">
                  <c:v>Meta Estratégica 2.2</c:v>
                </c:pt>
                <c:pt idx="8">
                  <c:v>Meta Estratégica 2.3</c:v>
                </c:pt>
                <c:pt idx="9">
                  <c:v>Meta Estratégica 3.1</c:v>
                </c:pt>
                <c:pt idx="10">
                  <c:v>Meta Estratégica 3.2</c:v>
                </c:pt>
                <c:pt idx="11">
                  <c:v>Meta Estratégica 3.3</c:v>
                </c:pt>
                <c:pt idx="12">
                  <c:v>Meta Estratégica 4.1</c:v>
                </c:pt>
                <c:pt idx="13">
                  <c:v>Meta Estratégica 4.2</c:v>
                </c:pt>
                <c:pt idx="14">
                  <c:v>Meta Estratégica 4.3</c:v>
                </c:pt>
                <c:pt idx="15">
                  <c:v>Meta Estratégica 4.4</c:v>
                </c:pt>
                <c:pt idx="16">
                  <c:v>Meta Estratégica 4.5</c:v>
                </c:pt>
                <c:pt idx="17">
                  <c:v>Meta Estratégica 4.6</c:v>
                </c:pt>
                <c:pt idx="18">
                  <c:v>Meta Estratégica 4.7</c:v>
                </c:pt>
                <c:pt idx="19">
                  <c:v>Meta Estratégica 4.8</c:v>
                </c:pt>
                <c:pt idx="20">
                  <c:v>Meta Estratégica 4.9</c:v>
                </c:pt>
                <c:pt idx="21">
                  <c:v>Meta Estratégica 4.10</c:v>
                </c:pt>
                <c:pt idx="22">
                  <c:v>Meta Estratégica 4.11</c:v>
                </c:pt>
              </c:strCache>
            </c:strRef>
          </c:cat>
          <c:val>
            <c:numRef>
              <c:f>'3-Grado Cump Metas Estratégicas'!$D$45:$D$67</c:f>
              <c:numCache>
                <c:formatCode>0.00%</c:formatCode>
                <c:ptCount val="23"/>
                <c:pt idx="0">
                  <c:v>6.1453352125823965E-2</c:v>
                </c:pt>
                <c:pt idx="1">
                  <c:v>3.0258813561207652E-2</c:v>
                </c:pt>
                <c:pt idx="2">
                  <c:v>2.2937905468025949E-2</c:v>
                </c:pt>
                <c:pt idx="3">
                  <c:v>9.6153846153846159E-3</c:v>
                </c:pt>
                <c:pt idx="4">
                  <c:v>0</c:v>
                </c:pt>
                <c:pt idx="5">
                  <c:v>0</c:v>
                </c:pt>
                <c:pt idx="6">
                  <c:v>6.1538054363376254E-2</c:v>
                </c:pt>
                <c:pt idx="7">
                  <c:v>6.25E-2</c:v>
                </c:pt>
                <c:pt idx="8">
                  <c:v>0</c:v>
                </c:pt>
                <c:pt idx="9">
                  <c:v>1.2500000000000001E-2</c:v>
                </c:pt>
                <c:pt idx="10">
                  <c:v>0</c:v>
                </c:pt>
                <c:pt idx="11">
                  <c:v>0</c:v>
                </c:pt>
                <c:pt idx="12">
                  <c:v>2.3800000000000002E-2</c:v>
                </c:pt>
                <c:pt idx="13">
                  <c:v>3.5093750000000007E-2</c:v>
                </c:pt>
                <c:pt idx="14">
                  <c:v>0</c:v>
                </c:pt>
                <c:pt idx="15">
                  <c:v>2.6558875000000003E-2</c:v>
                </c:pt>
                <c:pt idx="16">
                  <c:v>0</c:v>
                </c:pt>
                <c:pt idx="17">
                  <c:v>6.8510820474474904E-2</c:v>
                </c:pt>
                <c:pt idx="18">
                  <c:v>0</c:v>
                </c:pt>
                <c:pt idx="19">
                  <c:v>3.3221134230926153E-2</c:v>
                </c:pt>
                <c:pt idx="20">
                  <c:v>0</c:v>
                </c:pt>
                <c:pt idx="21">
                  <c:v>4.7817460317460314E-2</c:v>
                </c:pt>
                <c:pt idx="22">
                  <c:v>7.6000000000000012E-2</c:v>
                </c:pt>
              </c:numCache>
            </c:numRef>
          </c:val>
          <c:extLst>
            <c:ext xmlns:c16="http://schemas.microsoft.com/office/drawing/2014/chart" uri="{C3380CC4-5D6E-409C-BE32-E72D297353CC}">
              <c16:uniqueId val="{00000004-A2C6-4C3D-83B8-AB83FA6B2FA4}"/>
            </c:ext>
          </c:extLst>
        </c:ser>
        <c:dLbls>
          <c:showLegendKey val="0"/>
          <c:showVal val="0"/>
          <c:showCatName val="0"/>
          <c:showSerName val="0"/>
          <c:showPercent val="0"/>
          <c:showBubbleSize val="0"/>
        </c:dLbls>
        <c:gapWidth val="115"/>
        <c:overlap val="-20"/>
        <c:axId val="1348202607"/>
        <c:axId val="1348205103"/>
      </c:barChart>
      <c:catAx>
        <c:axId val="1348202607"/>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s-CO"/>
          </a:p>
        </c:txPr>
        <c:crossAx val="1348205103"/>
        <c:crosses val="autoZero"/>
        <c:auto val="1"/>
        <c:lblAlgn val="ctr"/>
        <c:lblOffset val="100"/>
        <c:noMultiLvlLbl val="0"/>
      </c:catAx>
      <c:valAx>
        <c:axId val="1348205103"/>
        <c:scaling>
          <c:orientation val="minMax"/>
          <c:max val="0.30000000000000004"/>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CO"/>
          </a:p>
        </c:txPr>
        <c:crossAx val="134820260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'[3]4.Segto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3D72-45A6-A7D0-00B15043F9BA}"/>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3D72-45A6-A7D0-00B15043F9BA}"/>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3D72-45A6-A7D0-00B15043F9BA}"/>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3D72-45A6-A7D0-00B15043F9BA}"/>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D72-45A6-A7D0-00B15043F9BA}"/>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72-45A6-A7D0-00B15043F9BA}"/>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72-45A6-A7D0-00B15043F9BA}"/>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3D72-45A6-A7D0-00B15043F9BA}"/>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T4'!$E$55:$E$58</c:f>
              <c:numCache>
                <c:formatCode>General</c:formatCode>
                <c:ptCount val="4"/>
                <c:pt idx="0">
                  <c:v>0</c:v>
                </c:pt>
                <c:pt idx="1">
                  <c:v>0</c:v>
                </c:pt>
                <c:pt idx="2">
                  <c:v>70</c:v>
                </c:pt>
                <c:pt idx="3">
                  <c:v>6</c:v>
                </c:pt>
              </c:numCache>
            </c:numRef>
          </c:val>
          <c:extLst>
            <c:ext xmlns:c16="http://schemas.microsoft.com/office/drawing/2014/chart" uri="{C3380CC4-5D6E-409C-BE32-E72D297353CC}">
              <c16:uniqueId val="{00000008-3D72-45A6-A7D0-00B15043F9BA}"/>
            </c:ext>
          </c:extLst>
        </c:ser>
        <c:ser>
          <c:idx val="1"/>
          <c:order val="1"/>
          <c:tx>
            <c:strRef>
              <c:f>'[3]4.Segto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3D72-45A6-A7D0-00B15043F9BA}"/>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3D72-45A6-A7D0-00B15043F9BA}"/>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3D72-45A6-A7D0-00B15043F9BA}"/>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3D72-45A6-A7D0-00B15043F9BA}"/>
              </c:ext>
            </c:extLst>
          </c:dPt>
          <c:cat>
            <c:strRef>
              <c:f>'[3]4.Segto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T4'!$F$28:$F$31</c:f>
              <c:numCache>
                <c:formatCode>General</c:formatCode>
                <c:ptCount val="4"/>
              </c:numCache>
            </c:numRef>
          </c:val>
          <c:extLst>
            <c:ext xmlns:c16="http://schemas.microsoft.com/office/drawing/2014/chart" uri="{C3380CC4-5D6E-409C-BE32-E72D297353CC}">
              <c16:uniqueId val="{00000011-3D72-45A6-A7D0-00B15043F9B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D5B0-4463-AB3D-082A87324969}"/>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D5B0-4463-AB3D-082A87324969}"/>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D5B0-4463-AB3D-082A87324969}"/>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D5B0-4463-AB3D-082A87324969}"/>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5B0-4463-AB3D-082A87324969}"/>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5B0-4463-AB3D-082A87324969}"/>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T4'!$E$28:$E$31</c:f>
              <c:numCache>
                <c:formatCode>General</c:formatCode>
                <c:ptCount val="4"/>
                <c:pt idx="0">
                  <c:v>4</c:v>
                </c:pt>
                <c:pt idx="1">
                  <c:v>10</c:v>
                </c:pt>
                <c:pt idx="2">
                  <c:v>61</c:v>
                </c:pt>
                <c:pt idx="3">
                  <c:v>6</c:v>
                </c:pt>
              </c:numCache>
            </c:numRef>
          </c:val>
          <c:extLst>
            <c:ext xmlns:c16="http://schemas.microsoft.com/office/drawing/2014/chart" uri="{C3380CC4-5D6E-409C-BE32-E72D297353CC}">
              <c16:uniqueId val="{00000008-D5B0-4463-AB3D-082A8732496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'[3]4.Segto Medición POA 2023 T2'!$E$34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4A4C-4929-93CE-3AE40E2CA402}"/>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4A4C-4929-93CE-3AE40E2CA402}"/>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4A4C-4929-93CE-3AE40E2CA402}"/>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4A4C-4929-93CE-3AE40E2CA402}"/>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A4C-4929-93CE-3AE40E2CA402}"/>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A4C-4929-93CE-3AE40E2CA402}"/>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A4C-4929-93CE-3AE40E2CA402}"/>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4A4C-4929-93CE-3AE40E2CA402}"/>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2023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2023 T2'!$E$27:$E$30</c:f>
              <c:numCache>
                <c:formatCode>General</c:formatCode>
                <c:ptCount val="4"/>
                <c:pt idx="0">
                  <c:v>30</c:v>
                </c:pt>
                <c:pt idx="1">
                  <c:v>29</c:v>
                </c:pt>
                <c:pt idx="2">
                  <c:v>19</c:v>
                </c:pt>
                <c:pt idx="3">
                  <c:v>8</c:v>
                </c:pt>
              </c:numCache>
            </c:numRef>
          </c:val>
          <c:extLst>
            <c:ext xmlns:c16="http://schemas.microsoft.com/office/drawing/2014/chart" uri="{C3380CC4-5D6E-409C-BE32-E72D297353CC}">
              <c16:uniqueId val="{00000008-4A4C-4929-93CE-3AE40E2CA402}"/>
            </c:ext>
          </c:extLst>
        </c:ser>
        <c:ser>
          <c:idx val="1"/>
          <c:order val="1"/>
          <c:tx>
            <c:strRef>
              <c:f>'[3]4.Segto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4A4C-4929-93CE-3AE40E2CA402}"/>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4A4C-4929-93CE-3AE40E2CA402}"/>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4A4C-4929-93CE-3AE40E2CA402}"/>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4A4C-4929-93CE-3AE40E2CA402}"/>
              </c:ext>
            </c:extLst>
          </c:dPt>
          <c:cat>
            <c:strRef>
              <c:f>'[3]4.Segto Medición POA 2023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T4'!$F$28:$F$31</c:f>
              <c:numCache>
                <c:formatCode>General</c:formatCode>
                <c:ptCount val="4"/>
              </c:numCache>
            </c:numRef>
          </c:val>
          <c:extLst>
            <c:ext xmlns:c16="http://schemas.microsoft.com/office/drawing/2014/chart" uri="{C3380CC4-5D6E-409C-BE32-E72D297353CC}">
              <c16:uniqueId val="{00000011-4A4C-4929-93CE-3AE40E2CA40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30/06/2022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EEC3-4BCA-B88F-39FB21B6BD43}"/>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EEC3-4BCA-B88F-39FB21B6BD43}"/>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EEC3-4BCA-B88F-39FB21B6BD43}"/>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EEC3-4BCA-B88F-39FB21B6BD43}"/>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EC3-4BCA-B88F-39FB21B6BD43}"/>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EC3-4BCA-B88F-39FB21B6BD43}"/>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EC3-4BCA-B88F-39FB21B6BD4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2023 T2'!$D$56:$D$59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2023 T2'!$E$56:$E$59</c:f>
              <c:numCache>
                <c:formatCode>General</c:formatCode>
                <c:ptCount val="4"/>
                <c:pt idx="0">
                  <c:v>33</c:v>
                </c:pt>
                <c:pt idx="1">
                  <c:v>31</c:v>
                </c:pt>
                <c:pt idx="2">
                  <c:v>15</c:v>
                </c:pt>
                <c:pt idx="3">
                  <c:v>7</c:v>
                </c:pt>
              </c:numCache>
            </c:numRef>
          </c:val>
          <c:extLst>
            <c:ext xmlns:c16="http://schemas.microsoft.com/office/drawing/2014/chart" uri="{C3380CC4-5D6E-409C-BE32-E72D297353CC}">
              <c16:uniqueId val="{00000008-EEC3-4BCA-B88F-39FB21B6BD43}"/>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'[3]4.Segto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517-4739-988B-EAFFC4E867CE}"/>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F517-4739-988B-EAFFC4E867CE}"/>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F517-4739-988B-EAFFC4E867CE}"/>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F517-4739-988B-EAFFC4E867CE}"/>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517-4739-988B-EAFFC4E867CE}"/>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517-4739-988B-EAFFC4E867CE}"/>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517-4739-988B-EAFFC4E867CE}"/>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F517-4739-988B-EAFFC4E867CE}"/>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T4'!$E$55:$E$58</c:f>
              <c:numCache>
                <c:formatCode>General</c:formatCode>
                <c:ptCount val="4"/>
                <c:pt idx="0">
                  <c:v>0</c:v>
                </c:pt>
                <c:pt idx="1">
                  <c:v>0</c:v>
                </c:pt>
                <c:pt idx="2">
                  <c:v>70</c:v>
                </c:pt>
                <c:pt idx="3">
                  <c:v>6</c:v>
                </c:pt>
              </c:numCache>
            </c:numRef>
          </c:val>
          <c:extLst>
            <c:ext xmlns:c16="http://schemas.microsoft.com/office/drawing/2014/chart" uri="{C3380CC4-5D6E-409C-BE32-E72D297353CC}">
              <c16:uniqueId val="{00000008-F517-4739-988B-EAFFC4E867CE}"/>
            </c:ext>
          </c:extLst>
        </c:ser>
        <c:ser>
          <c:idx val="1"/>
          <c:order val="1"/>
          <c:tx>
            <c:strRef>
              <c:f>'[3]4.Segto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517-4739-988B-EAFFC4E867C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F517-4739-988B-EAFFC4E867C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F517-4739-988B-EAFFC4E867C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F517-4739-988B-EAFFC4E867CE}"/>
              </c:ext>
            </c:extLst>
          </c:dPt>
          <c:cat>
            <c:strRef>
              <c:f>'[3]4.Segto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T4'!$F$28:$F$31</c:f>
              <c:numCache>
                <c:formatCode>General</c:formatCode>
                <c:ptCount val="4"/>
              </c:numCache>
            </c:numRef>
          </c:val>
          <c:extLst>
            <c:ext xmlns:c16="http://schemas.microsoft.com/office/drawing/2014/chart" uri="{C3380CC4-5D6E-409C-BE32-E72D297353CC}">
              <c16:uniqueId val="{00000011-F517-4739-988B-EAFFC4E867C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0DE4-4641-B80A-787C29ECC487}"/>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0DE4-4641-B80A-787C29ECC487}"/>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0DE4-4641-B80A-787C29ECC487}"/>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0DE4-4641-B80A-787C29ECC487}"/>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DE4-4641-B80A-787C29ECC487}"/>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DE4-4641-B80A-787C29ECC487}"/>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T4'!$E$28:$E$31</c:f>
              <c:numCache>
                <c:formatCode>General</c:formatCode>
                <c:ptCount val="4"/>
                <c:pt idx="0">
                  <c:v>4</c:v>
                </c:pt>
                <c:pt idx="1">
                  <c:v>10</c:v>
                </c:pt>
                <c:pt idx="2">
                  <c:v>61</c:v>
                </c:pt>
                <c:pt idx="3">
                  <c:v>6</c:v>
                </c:pt>
              </c:numCache>
            </c:numRef>
          </c:val>
          <c:extLst>
            <c:ext xmlns:c16="http://schemas.microsoft.com/office/drawing/2014/chart" uri="{C3380CC4-5D6E-409C-BE32-E72D297353CC}">
              <c16:uniqueId val="{00000008-0DE4-4641-B80A-787C29ECC487}"/>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3421203770043458"/>
          <c:y val="0.12778049145968626"/>
          <c:w val="0.50204833805241578"/>
          <c:h val="0.67930200655359141"/>
        </c:manualLayout>
      </c:layout>
      <c:pieChart>
        <c:varyColors val="1"/>
        <c:ser>
          <c:idx val="0"/>
          <c:order val="0"/>
          <c:tx>
            <c:strRef>
              <c:f>'4.Segto Medición POA 2025 T3'!$E$34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F842-4F89-B226-DD6E93510265}"/>
              </c:ext>
            </c:extLst>
          </c:dPt>
          <c:dPt>
            <c:idx val="1"/>
            <c:bubble3D val="0"/>
            <c:explosion val="2"/>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F842-4F89-B226-DD6E93510265}"/>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F842-4F89-B226-DD6E93510265}"/>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F842-4F89-B226-DD6E93510265}"/>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842-4F89-B226-DD6E93510265}"/>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842-4F89-B226-DD6E93510265}"/>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842-4F89-B226-DD6E93510265}"/>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F842-4F89-B226-DD6E93510265}"/>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2025 T3'!$D$27:$D$30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2025 T3'!$E$27:$E$30</c:f>
              <c:numCache>
                <c:formatCode>0</c:formatCode>
                <c:ptCount val="4"/>
                <c:pt idx="0">
                  <c:v>0</c:v>
                </c:pt>
                <c:pt idx="1">
                  <c:v>0</c:v>
                </c:pt>
                <c:pt idx="2">
                  <c:v>64</c:v>
                </c:pt>
                <c:pt idx="3">
                  <c:v>18</c:v>
                </c:pt>
              </c:numCache>
            </c:numRef>
          </c:val>
          <c:extLst>
            <c:ext xmlns:c16="http://schemas.microsoft.com/office/drawing/2014/chart" uri="{C3380CC4-5D6E-409C-BE32-E72D297353CC}">
              <c16:uniqueId val="{00000008-F842-4F89-B226-DD6E93510265}"/>
            </c:ext>
          </c:extLst>
        </c:ser>
        <c:ser>
          <c:idx val="1"/>
          <c:order val="1"/>
          <c:tx>
            <c:strRef>
              <c:f>'[3]4.Segto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F842-4F89-B226-DD6E93510265}"/>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F842-4F89-B226-DD6E9351026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F842-4F89-B226-DD6E93510265}"/>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F842-4F89-B226-DD6E93510265}"/>
              </c:ext>
            </c:extLst>
          </c:dPt>
          <c:cat>
            <c:strRef>
              <c:f>'4.Segto Medición POA 2025 T3'!$D$27:$D$30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T4'!$F$28:$F$31</c:f>
              <c:numCache>
                <c:formatCode>General</c:formatCode>
                <c:ptCount val="4"/>
              </c:numCache>
            </c:numRef>
          </c:val>
          <c:extLst>
            <c:ext xmlns:c16="http://schemas.microsoft.com/office/drawing/2014/chart" uri="{C3380CC4-5D6E-409C-BE32-E72D297353CC}">
              <c16:uniqueId val="{00000011-F842-4F89-B226-DD6E93510265}"/>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0235064219953722"/>
          <c:y val="0.78823485911450075"/>
          <c:w val="0.59529854638284507"/>
          <c:h val="0.1870500937031119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30/09/2024</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explosion val="3"/>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19B1-4B9C-B64F-C53A3B97DC81}"/>
              </c:ext>
            </c:extLst>
          </c:dPt>
          <c:dPt>
            <c:idx val="1"/>
            <c:bubble3D val="0"/>
            <c:explosion val="2"/>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19B1-4B9C-B64F-C53A3B97DC81}"/>
              </c:ext>
            </c:extLst>
          </c:dPt>
          <c:dPt>
            <c:idx val="2"/>
            <c:bubble3D val="0"/>
            <c:explosion val="1"/>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19B1-4B9C-B64F-C53A3B97DC81}"/>
              </c:ext>
            </c:extLst>
          </c:dPt>
          <c:dPt>
            <c:idx val="3"/>
            <c:bubble3D val="0"/>
            <c:explosion val="1"/>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19B1-4B9C-B64F-C53A3B97DC81}"/>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9B1-4B9C-B64F-C53A3B97DC81}"/>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9B1-4B9C-B64F-C53A3B97DC81}"/>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9B1-4B9C-B64F-C53A3B97DC81}"/>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2025 T3'!$D$56:$D$59</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2025 T3'!$E$56:$E$59</c:f>
              <c:numCache>
                <c:formatCode>0</c:formatCode>
                <c:ptCount val="4"/>
                <c:pt idx="0">
                  <c:v>2</c:v>
                </c:pt>
                <c:pt idx="1">
                  <c:v>0</c:v>
                </c:pt>
                <c:pt idx="2">
                  <c:v>67</c:v>
                </c:pt>
                <c:pt idx="3">
                  <c:v>13</c:v>
                </c:pt>
              </c:numCache>
            </c:numRef>
          </c:val>
          <c:extLst>
            <c:ext xmlns:c16="http://schemas.microsoft.com/office/drawing/2014/chart" uri="{C3380CC4-5D6E-409C-BE32-E72D297353CC}">
              <c16:uniqueId val="{00000008-19B1-4B9C-B64F-C53A3B97DC81}"/>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6817535996599973"/>
          <c:y val="0.78521484712312439"/>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'[3]4.Segto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310-430B-A523-EE17470FC498}"/>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310-430B-A523-EE17470FC498}"/>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310-430B-A523-EE17470FC498}"/>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310-430B-A523-EE17470FC498}"/>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310-430B-A523-EE17470FC498}"/>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310-430B-A523-EE17470FC498}"/>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310-430B-A523-EE17470FC498}"/>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D310-430B-A523-EE17470FC498}"/>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T4'!$E$55:$E$58</c:f>
              <c:numCache>
                <c:formatCode>General</c:formatCode>
                <c:ptCount val="4"/>
                <c:pt idx="0">
                  <c:v>0</c:v>
                </c:pt>
                <c:pt idx="1">
                  <c:v>0</c:v>
                </c:pt>
                <c:pt idx="2">
                  <c:v>70</c:v>
                </c:pt>
                <c:pt idx="3">
                  <c:v>6</c:v>
                </c:pt>
              </c:numCache>
            </c:numRef>
          </c:val>
          <c:extLst>
            <c:ext xmlns:c16="http://schemas.microsoft.com/office/drawing/2014/chart" uri="{C3380CC4-5D6E-409C-BE32-E72D297353CC}">
              <c16:uniqueId val="{00000008-D310-430B-A523-EE17470FC498}"/>
            </c:ext>
          </c:extLst>
        </c:ser>
        <c:ser>
          <c:idx val="1"/>
          <c:order val="1"/>
          <c:tx>
            <c:strRef>
              <c:f>'[3]4.Segto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D310-430B-A523-EE17470FC498}"/>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D310-430B-A523-EE17470FC498}"/>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D310-430B-A523-EE17470FC498}"/>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D310-430B-A523-EE17470FC498}"/>
              </c:ext>
            </c:extLst>
          </c:dPt>
          <c:cat>
            <c:strRef>
              <c:f>'[3]4.Segto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T4'!$F$28:$F$31</c:f>
              <c:numCache>
                <c:formatCode>General</c:formatCode>
                <c:ptCount val="4"/>
              </c:numCache>
            </c:numRef>
          </c:val>
          <c:extLst>
            <c:ext xmlns:c16="http://schemas.microsoft.com/office/drawing/2014/chart" uri="{C3380CC4-5D6E-409C-BE32-E72D297353CC}">
              <c16:uniqueId val="{00000011-D310-430B-A523-EE17470FC49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5A51-4AEA-9CBF-53C78B5A47F0}"/>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5A51-4AEA-9CBF-53C78B5A47F0}"/>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5A51-4AEA-9CBF-53C78B5A47F0}"/>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5A51-4AEA-9CBF-53C78B5A47F0}"/>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A51-4AEA-9CBF-53C78B5A47F0}"/>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A51-4AEA-9CBF-53C78B5A47F0}"/>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T4'!$E$28:$E$31</c:f>
              <c:numCache>
                <c:formatCode>General</c:formatCode>
                <c:ptCount val="4"/>
                <c:pt idx="0">
                  <c:v>4</c:v>
                </c:pt>
                <c:pt idx="1">
                  <c:v>10</c:v>
                </c:pt>
                <c:pt idx="2">
                  <c:v>61</c:v>
                </c:pt>
                <c:pt idx="3">
                  <c:v>6</c:v>
                </c:pt>
              </c:numCache>
            </c:numRef>
          </c:val>
          <c:extLst>
            <c:ext xmlns:c16="http://schemas.microsoft.com/office/drawing/2014/chart" uri="{C3380CC4-5D6E-409C-BE32-E72D297353CC}">
              <c16:uniqueId val="{00000008-5A51-4AEA-9CBF-53C78B5A47F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'[3]4.Segto Medición POA 2023 T2'!$E$34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FAD-47F0-849D-1B4DF5304024}"/>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FAD-47F0-849D-1B4DF5304024}"/>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FAD-47F0-849D-1B4DF5304024}"/>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FAD-47F0-849D-1B4DF5304024}"/>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FAD-47F0-849D-1B4DF5304024}"/>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FAD-47F0-849D-1B4DF5304024}"/>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FAD-47F0-849D-1B4DF5304024}"/>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DFAD-47F0-849D-1B4DF5304024}"/>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2023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2023 T2'!$E$27:$E$30</c:f>
              <c:numCache>
                <c:formatCode>General</c:formatCode>
                <c:ptCount val="4"/>
                <c:pt idx="0">
                  <c:v>30</c:v>
                </c:pt>
                <c:pt idx="1">
                  <c:v>29</c:v>
                </c:pt>
                <c:pt idx="2">
                  <c:v>19</c:v>
                </c:pt>
                <c:pt idx="3">
                  <c:v>8</c:v>
                </c:pt>
              </c:numCache>
            </c:numRef>
          </c:val>
          <c:extLst>
            <c:ext xmlns:c16="http://schemas.microsoft.com/office/drawing/2014/chart" uri="{C3380CC4-5D6E-409C-BE32-E72D297353CC}">
              <c16:uniqueId val="{00000008-DFAD-47F0-849D-1B4DF5304024}"/>
            </c:ext>
          </c:extLst>
        </c:ser>
        <c:ser>
          <c:idx val="1"/>
          <c:order val="1"/>
          <c:tx>
            <c:strRef>
              <c:f>'[3]4.Segto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DFAD-47F0-849D-1B4DF5304024}"/>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DFAD-47F0-849D-1B4DF5304024}"/>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DFAD-47F0-849D-1B4DF5304024}"/>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DFAD-47F0-849D-1B4DF5304024}"/>
              </c:ext>
            </c:extLst>
          </c:dPt>
          <c:cat>
            <c:strRef>
              <c:f>'[3]4.Segto Medición POA 2023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T4'!$F$28:$F$31</c:f>
              <c:numCache>
                <c:formatCode>General</c:formatCode>
                <c:ptCount val="4"/>
              </c:numCache>
            </c:numRef>
          </c:val>
          <c:extLst>
            <c:ext xmlns:c16="http://schemas.microsoft.com/office/drawing/2014/chart" uri="{C3380CC4-5D6E-409C-BE32-E72D297353CC}">
              <c16:uniqueId val="{00000011-DFAD-47F0-849D-1B4DF530402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30/06/2022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C730-4D12-938B-1968A065EAFE}"/>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C730-4D12-938B-1968A065EAFE}"/>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C730-4D12-938B-1968A065EAFE}"/>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C730-4D12-938B-1968A065EAFE}"/>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730-4D12-938B-1968A065EAFE}"/>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730-4D12-938B-1968A065EAFE}"/>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730-4D12-938B-1968A065EAFE}"/>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2023 T2'!$D$56:$D$59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2023 T2'!$E$56:$E$59</c:f>
              <c:numCache>
                <c:formatCode>General</c:formatCode>
                <c:ptCount val="4"/>
                <c:pt idx="0">
                  <c:v>33</c:v>
                </c:pt>
                <c:pt idx="1">
                  <c:v>31</c:v>
                </c:pt>
                <c:pt idx="2">
                  <c:v>15</c:v>
                </c:pt>
                <c:pt idx="3">
                  <c:v>7</c:v>
                </c:pt>
              </c:numCache>
            </c:numRef>
          </c:val>
          <c:extLst>
            <c:ext xmlns:c16="http://schemas.microsoft.com/office/drawing/2014/chart" uri="{C3380CC4-5D6E-409C-BE32-E72D297353CC}">
              <c16:uniqueId val="{00000008-C730-4D12-938B-1968A065EAFE}"/>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'[3]4.Segto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4284-4742-BB03-698A16E85A90}"/>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4284-4742-BB03-698A16E85A90}"/>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4284-4742-BB03-698A16E85A90}"/>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4284-4742-BB03-698A16E85A90}"/>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284-4742-BB03-698A16E85A90}"/>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284-4742-BB03-698A16E85A90}"/>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284-4742-BB03-698A16E85A90}"/>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4284-4742-BB03-698A16E85A90}"/>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T4'!$E$55:$E$58</c:f>
              <c:numCache>
                <c:formatCode>General</c:formatCode>
                <c:ptCount val="4"/>
                <c:pt idx="0">
                  <c:v>0</c:v>
                </c:pt>
                <c:pt idx="1">
                  <c:v>0</c:v>
                </c:pt>
                <c:pt idx="2">
                  <c:v>70</c:v>
                </c:pt>
                <c:pt idx="3">
                  <c:v>6</c:v>
                </c:pt>
              </c:numCache>
            </c:numRef>
          </c:val>
          <c:extLst>
            <c:ext xmlns:c16="http://schemas.microsoft.com/office/drawing/2014/chart" uri="{C3380CC4-5D6E-409C-BE32-E72D297353CC}">
              <c16:uniqueId val="{00000008-4284-4742-BB03-698A16E85A90}"/>
            </c:ext>
          </c:extLst>
        </c:ser>
        <c:ser>
          <c:idx val="1"/>
          <c:order val="1"/>
          <c:tx>
            <c:strRef>
              <c:f>'[3]4.Segto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4284-4742-BB03-698A16E85A90}"/>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4284-4742-BB03-698A16E85A90}"/>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4284-4742-BB03-698A16E85A90}"/>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4284-4742-BB03-698A16E85A90}"/>
              </c:ext>
            </c:extLst>
          </c:dPt>
          <c:cat>
            <c:strRef>
              <c:f>'[3]4.Segto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T4'!$F$28:$F$31</c:f>
              <c:numCache>
                <c:formatCode>General</c:formatCode>
                <c:ptCount val="4"/>
              </c:numCache>
            </c:numRef>
          </c:val>
          <c:extLst>
            <c:ext xmlns:c16="http://schemas.microsoft.com/office/drawing/2014/chart" uri="{C3380CC4-5D6E-409C-BE32-E72D297353CC}">
              <c16:uniqueId val="{00000011-4284-4742-BB03-698A16E85A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6FFA-4E42-AE88-CAE08E5EABAC}"/>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6FFA-4E42-AE88-CAE08E5EABAC}"/>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6FFA-4E42-AE88-CAE08E5EABAC}"/>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6FFA-4E42-AE88-CAE08E5EABAC}"/>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FFA-4E42-AE88-CAE08E5EABAC}"/>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FFA-4E42-AE88-CAE08E5EABA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T4'!$E$28:$E$31</c:f>
              <c:numCache>
                <c:formatCode>General</c:formatCode>
                <c:ptCount val="4"/>
                <c:pt idx="0">
                  <c:v>4</c:v>
                </c:pt>
                <c:pt idx="1">
                  <c:v>10</c:v>
                </c:pt>
                <c:pt idx="2">
                  <c:v>61</c:v>
                </c:pt>
                <c:pt idx="3">
                  <c:v>6</c:v>
                </c:pt>
              </c:numCache>
            </c:numRef>
          </c:val>
          <c:extLst>
            <c:ext xmlns:c16="http://schemas.microsoft.com/office/drawing/2014/chart" uri="{C3380CC4-5D6E-409C-BE32-E72D297353CC}">
              <c16:uniqueId val="{00000008-6FFA-4E42-AE88-CAE08E5EABA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CUMPLIMIENTO PROGRAMACIÓN EN EL PERIODO</a:t>
            </a:r>
          </a:p>
          <a:p>
            <a:pPr>
              <a:defRPr/>
            </a:pPr>
            <a:r>
              <a:rPr lang="en-US"/>
              <a:t>Cuarto Trimestre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5684553130585255"/>
          <c:y val="0.12778049145968626"/>
          <c:w val="0.66537767614163834"/>
          <c:h val="0.60072170838947814"/>
        </c:manualLayout>
      </c:layout>
      <c:pieChart>
        <c:varyColors val="1"/>
        <c:ser>
          <c:idx val="0"/>
          <c:order val="0"/>
          <c:tx>
            <c:strRef>
              <c:f>'4.Segto Medición POA 2025 T4'!$D$31</c:f>
              <c:strCache>
                <c:ptCount val="1"/>
                <c:pt idx="0">
                  <c:v>No de indicadores sin programar en el periodo</c:v>
                </c:pt>
              </c:strCache>
            </c:strRef>
          </c:tx>
          <c:dPt>
            <c:idx val="0"/>
            <c:bubble3D val="0"/>
            <c:spPr>
              <a:solidFill>
                <a:srgbClr val="92D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88-4FCC-869B-2334A138352D}"/>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88-4FCC-869B-2334A138352D}"/>
              </c:ext>
            </c:extLst>
          </c:dPt>
          <c:dPt>
            <c:idx val="2"/>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88-4FCC-869B-2334A138352D}"/>
              </c:ext>
            </c:extLst>
          </c:dPt>
          <c:dPt>
            <c:idx val="3"/>
            <c:bubble3D val="0"/>
            <c:spPr>
              <a:solidFill>
                <a:schemeClr val="bg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6E99-4E1B-8026-3D407EB509C6}"/>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2D70-44CB-B6E9-353F6B6653E1}"/>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2D70-44CB-B6E9-353F6B6653E1}"/>
              </c:ext>
            </c:extLst>
          </c:dPt>
          <c:dLbls>
            <c:dLbl>
              <c:idx val="0"/>
              <c:layout>
                <c:manualLayout>
                  <c:x val="-0.18442334031752758"/>
                  <c:y val="1.5908913670747874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888-4FCC-869B-2334A138352D}"/>
                </c:ext>
              </c:extLst>
            </c:dLbl>
            <c:dLbl>
              <c:idx val="1"/>
              <c:layout>
                <c:manualLayout>
                  <c:x val="0.1324243163674157"/>
                  <c:y val="-0.13708267472623628"/>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888-4FCC-869B-2334A138352D}"/>
                </c:ext>
              </c:extLst>
            </c:dLbl>
            <c:dLbl>
              <c:idx val="2"/>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A888-4FCC-869B-2334A138352D}"/>
                </c:ext>
              </c:extLst>
            </c:dLbl>
            <c:dLbl>
              <c:idx val="3"/>
              <c:layout>
                <c:manualLayout>
                  <c:x val="0.10419704836286584"/>
                  <c:y val="0.1220280069540601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0-6E99-4E1B-8026-3D407EB509C6}"/>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'4.Segto Medición POA 2025 T4'!$D$27:$D$37</c15:sqref>
                  </c15:fullRef>
                </c:ext>
              </c:extLst>
              <c:f>('4.Segto Medición POA 2025 T4'!$D$28:$D$31,'4.Segto Medición POA 2025 T4'!$D$35:$D$37)</c:f>
              <c:strCache>
                <c:ptCount val="5"/>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pt idx="4">
                  <c:v>CUMPLIMIENTO PROGRAMACIÓN EN EL PERIODOCuarto Trimestre</c:v>
                </c:pt>
              </c:strCache>
            </c:strRef>
          </c:cat>
          <c:val>
            <c:numRef>
              <c:extLst>
                <c:ext xmlns:c15="http://schemas.microsoft.com/office/drawing/2012/chart" uri="{02D57815-91ED-43cb-92C2-25804820EDAC}">
                  <c15:fullRef>
                    <c15:sqref>'4.Segto Medición POA 2025 T4'!$E$27:$E$37</c15:sqref>
                  </c15:fullRef>
                </c:ext>
              </c:extLst>
              <c:f>('4.Segto Medición POA 2025 T4'!$E$28:$E$31,'4.Segto Medición POA 2025 T4'!$E$35:$E$37)</c:f>
              <c:numCache>
                <c:formatCode>0</c:formatCode>
                <c:ptCount val="6"/>
                <c:pt idx="0">
                  <c:v>0</c:v>
                </c:pt>
                <c:pt idx="1">
                  <c:v>0</c:v>
                </c:pt>
                <c:pt idx="2">
                  <c:v>71</c:v>
                </c:pt>
                <c:pt idx="3">
                  <c:v>11</c:v>
                </c:pt>
              </c:numCache>
            </c:numRef>
          </c:val>
          <c:extLst>
            <c:ext xmlns:c15="http://schemas.microsoft.com/office/drawing/2012/chart" uri="{02D57815-91ED-43cb-92C2-25804820EDAC}">
              <c15:categoryFilterExceptions>
                <c15:categoryFilterException>
                  <c15:sqref>'4.Segto Medición POA 2025 T4'!$E$27</c15:sqref>
                  <c15:spPr xmlns:c15="http://schemas.microsoft.com/office/drawing/2012/chart">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15:spPr>
                  <c15:bubble3D val="0"/>
                  <c15:dLbl>
                    <c:idx val="-1"/>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uri="{CE6537A1-D6FC-4f65-9D91-7224C49458BB}"/>
                      <c:ext xmlns:c16="http://schemas.microsoft.com/office/drawing/2014/chart" uri="{C3380CC4-5D6E-409C-BE32-E72D297353CC}">
                        <c16:uniqueId val="{00000013-397F-4B84-B360-B0D015E7A3E6}"/>
                      </c:ext>
                    </c:extLst>
                  </c15:dLbl>
                </c15:categoryFilterException>
              </c15:categoryFilterExceptions>
            </c:ext>
            <c:ext xmlns:c16="http://schemas.microsoft.com/office/drawing/2014/chart" uri="{C3380CC4-5D6E-409C-BE32-E72D297353CC}">
              <c16:uniqueId val="{00000008-A888-4FCC-869B-2334A138352D}"/>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'[3]4.Segto Medición POA 2022 T4'!$F$62</c15:sqref>
                        </c15:formulaRef>
                      </c:ext>
                    </c:extLst>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A888-4FCC-869B-2334A138352D}"/>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A888-4FCC-869B-2334A138352D}"/>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A888-4FCC-869B-2334A138352D}"/>
                    </c:ext>
                  </c:extLst>
                </c:dPt>
                <c:cat>
                  <c:strRef>
                    <c:extLst>
                      <c:ext uri="{02D57815-91ED-43cb-92C2-25804820EDAC}">
                        <c15:fullRef>
                          <c15:sqref>'4.Segto Medición POA 2025 T4'!$D$27:$D$37</c15:sqref>
                        </c15:fullRef>
                        <c15:formulaRef>
                          <c15:sqref>('4.Segto Medición POA 2025 T4'!$D$28:$D$31,'4.Segto Medición POA 2025 T4'!$D$35:$D$37)</c15:sqref>
                        </c15:formulaRef>
                      </c:ext>
                    </c:extLst>
                    <c:strCache>
                      <c:ptCount val="5"/>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pt idx="7">
                        <c:v>CUMPLIMIENTO PROGRAMACIÓN EN EL PERIODOCuarto Trimestre</c:v>
                      </c:pt>
                    </c:strCache>
                  </c:strRef>
                </c:cat>
                <c:val>
                  <c:numRef>
                    <c:extLst>
                      <c:ext uri="{02D57815-91ED-43cb-92C2-25804820EDAC}">
                        <c15:fullRef>
                          <c15:sqref>'[3]4.Segto Medición POA 2022 T4'!$F$28:$F$31</c15:sqref>
                        </c15:fullRef>
                        <c15:formulaRef>
                          <c15:sqref>'[3]4.Segto Medición POA 2022 T4'!$F$29:$F$31</c15:sqref>
                        </c15:formulaRef>
                      </c:ext>
                    </c:extLst>
                    <c:numCache>
                      <c:formatCode>General</c:formatCode>
                      <c:ptCount val="3"/>
                    </c:numCache>
                  </c:numRef>
                </c:val>
                <c:extLst>
                  <c:ext uri="{02D57815-91ED-43cb-92C2-25804820EDAC}">
                    <c15:categoryFilterExceptions>
                      <c15:categoryFilterException>
                        <c15:sqref>'[3]4.Segto Medición POA 2022 T4'!$F$28</c15:sqref>
                        <c15:spPr xmlns:c15="http://schemas.microsoft.com/office/drawing/2012/chart">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15:spPr>
                        <c15:bubble3D val="0"/>
                      </c15:categoryFilterException>
                    </c15:categoryFilterExceptions>
                  </c:ext>
                  <c:ext xmlns:c16="http://schemas.microsoft.com/office/drawing/2014/chart" uri="{C3380CC4-5D6E-409C-BE32-E72D297353CC}">
                    <c16:uniqueId val="{00000011-A888-4FCC-869B-2334A138352D}"/>
                  </c:ext>
                </c:extLst>
              </c15:ser>
            </c15:filteredPieSeries>
          </c:ext>
        </c:extLst>
      </c:pieChart>
      <c:spPr>
        <a:noFill/>
        <a:ln>
          <a:noFill/>
        </a:ln>
        <a:effectLst/>
      </c:spPr>
    </c:plotArea>
    <c:legend>
      <c:legendPos val="b"/>
      <c:layout>
        <c:manualLayout>
          <c:xMode val="edge"/>
          <c:yMode val="edge"/>
          <c:x val="6.7853065910103896E-3"/>
          <c:y val="0.79211529001249703"/>
          <c:w val="0.66191970466706851"/>
          <c:h val="0.2078847099875030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31/12/2024</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explosion val="4"/>
          <c:dPt>
            <c:idx val="0"/>
            <c:bubble3D val="0"/>
            <c:spPr>
              <a:solidFill>
                <a:srgbClr val="00FF99"/>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C749-401B-BAB1-1FEB2A287D9C}"/>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C749-401B-BAB1-1FEB2A287D9C}"/>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C749-401B-BAB1-1FEB2A287D9C}"/>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C749-401B-BAB1-1FEB2A287D9C}"/>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749-401B-BAB1-1FEB2A287D9C}"/>
                </c:ext>
              </c:extLst>
            </c:dLbl>
            <c:dLbl>
              <c:idx val="1"/>
              <c:layout>
                <c:manualLayout>
                  <c:x val="0.15759813251258101"/>
                  <c:y val="-0.11989884031352471"/>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749-401B-BAB1-1FEB2A287D9C}"/>
                </c:ext>
              </c:extLst>
            </c:dLbl>
            <c:dLbl>
              <c:idx val="2"/>
              <c:layout>
                <c:manualLayout>
                  <c:x val="0.13815639870792051"/>
                  <c:y val="7.8226306708735607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749-401B-BAB1-1FEB2A287D9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2025 T4'!$D$61:$D$64</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2025 T4'!$E$61:$E$64</c:f>
              <c:numCache>
                <c:formatCode>0</c:formatCode>
                <c:ptCount val="4"/>
                <c:pt idx="0">
                  <c:v>3</c:v>
                </c:pt>
                <c:pt idx="1">
                  <c:v>0</c:v>
                </c:pt>
                <c:pt idx="2">
                  <c:v>77</c:v>
                </c:pt>
                <c:pt idx="3">
                  <c:v>3</c:v>
                </c:pt>
              </c:numCache>
            </c:numRef>
          </c:val>
          <c:extLst>
            <c:ext xmlns:c16="http://schemas.microsoft.com/office/drawing/2014/chart" uri="{C3380CC4-5D6E-409C-BE32-E72D297353CC}">
              <c16:uniqueId val="{00000008-C749-401B-BAB1-1FEB2A287D9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6817535996599973"/>
          <c:y val="0.78521484712312439"/>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s-CO" sz="1200" b="1" i="0" baseline="0">
                <a:effectLst/>
              </a:rPr>
              <a:t>Porcentaje de Participación </a:t>
            </a:r>
            <a:endParaRPr lang="es-CO" sz="1200">
              <a:effectLst/>
            </a:endParaRPr>
          </a:p>
          <a:p>
            <a:pPr>
              <a:defRPr/>
            </a:pPr>
            <a:r>
              <a:rPr lang="es-CO" sz="1200" b="1" i="0" baseline="0">
                <a:effectLst/>
              </a:rPr>
              <a:t>por Tipo de Proceso</a:t>
            </a:r>
            <a:endParaRPr lang="es-CO" sz="1200">
              <a:effectLst/>
            </a:endParaRPr>
          </a:p>
        </c:rich>
      </c:tx>
      <c:layout>
        <c:manualLayout>
          <c:xMode val="edge"/>
          <c:yMode val="edge"/>
          <c:x val="0.56691357779520934"/>
          <c:y val="0.19874476987447698"/>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3396583623768335E-2"/>
          <c:y val="0.15595752694922246"/>
          <c:w val="0.45916732035229518"/>
          <c:h val="0.82942980646781339"/>
        </c:manualLayout>
      </c:layout>
      <c:doughnutChart>
        <c:varyColors val="1"/>
        <c:ser>
          <c:idx val="0"/>
          <c:order val="0"/>
          <c:spPr>
            <a:scene3d>
              <a:camera prst="orthographicFront"/>
              <a:lightRig rig="brightRoom" dir="t">
                <a:rot lat="0" lon="0" rev="1800000"/>
              </a:lightRig>
            </a:scene3d>
            <a:sp3d prstMaterial="dkEdge">
              <a:bevelT w="50800" h="101600"/>
              <a:contourClr>
                <a:srgbClr val="000000"/>
              </a:contourClr>
            </a:sp3d>
          </c:spPr>
          <c:explosion val="1"/>
          <c:dPt>
            <c:idx val="0"/>
            <c:bubble3D val="0"/>
            <c:spPr>
              <a:solidFill>
                <a:schemeClr val="accent6">
                  <a:lumMod val="60000"/>
                  <a:lumOff val="40000"/>
                </a:schemeClr>
              </a:solidFill>
              <a:ln>
                <a:noFill/>
              </a:ln>
              <a:effectLst/>
              <a:scene3d>
                <a:camera prst="orthographicFront"/>
                <a:lightRig rig="brightRoom" dir="t">
                  <a:rot lat="0" lon="0" rev="1800000"/>
                </a:lightRig>
              </a:scene3d>
              <a:sp3d prstMaterial="dkEdge">
                <a:bevelT w="50800" h="101600"/>
                <a:contourClr>
                  <a:srgbClr val="000000"/>
                </a:contourClr>
              </a:sp3d>
            </c:spPr>
            <c:extLst>
              <c:ext xmlns:c16="http://schemas.microsoft.com/office/drawing/2014/chart" uri="{C3380CC4-5D6E-409C-BE32-E72D297353CC}">
                <c16:uniqueId val="{00000001-D4B2-4C5C-9B8D-52D967840CE1}"/>
              </c:ext>
            </c:extLst>
          </c:dPt>
          <c:dPt>
            <c:idx val="1"/>
            <c:bubble3D val="0"/>
            <c:spPr>
              <a:solidFill>
                <a:srgbClr val="00B050"/>
              </a:solidFill>
              <a:ln>
                <a:noFill/>
              </a:ln>
              <a:effectLst/>
              <a:scene3d>
                <a:camera prst="orthographicFront"/>
                <a:lightRig rig="brightRoom" dir="t">
                  <a:rot lat="0" lon="0" rev="1800000"/>
                </a:lightRig>
              </a:scene3d>
              <a:sp3d prstMaterial="dkEdge">
                <a:bevelT w="50800" h="101600"/>
                <a:contourClr>
                  <a:srgbClr val="000000"/>
                </a:contourClr>
              </a:sp3d>
            </c:spPr>
            <c:extLst>
              <c:ext xmlns:c16="http://schemas.microsoft.com/office/drawing/2014/chart" uri="{C3380CC4-5D6E-409C-BE32-E72D297353CC}">
                <c16:uniqueId val="{00000003-D4B2-4C5C-9B8D-52D967840CE1}"/>
              </c:ext>
            </c:extLst>
          </c:dPt>
          <c:dPt>
            <c:idx val="2"/>
            <c:bubble3D val="0"/>
            <c:spPr>
              <a:solidFill>
                <a:schemeClr val="tx2">
                  <a:lumMod val="60000"/>
                  <a:lumOff val="40000"/>
                </a:schemeClr>
              </a:solidFill>
              <a:ln>
                <a:noFill/>
              </a:ln>
              <a:effectLst/>
              <a:scene3d>
                <a:camera prst="orthographicFront"/>
                <a:lightRig rig="brightRoom" dir="t">
                  <a:rot lat="0" lon="0" rev="1800000"/>
                </a:lightRig>
              </a:scene3d>
              <a:sp3d prstMaterial="dkEdge">
                <a:bevelT w="50800" h="101600"/>
                <a:contourClr>
                  <a:srgbClr val="000000"/>
                </a:contourClr>
              </a:sp3d>
            </c:spPr>
            <c:extLst>
              <c:ext xmlns:c16="http://schemas.microsoft.com/office/drawing/2014/chart" uri="{C3380CC4-5D6E-409C-BE32-E72D297353CC}">
                <c16:uniqueId val="{00000005-D4B2-4C5C-9B8D-52D967840CE1}"/>
              </c:ext>
            </c:extLst>
          </c:dPt>
          <c:dPt>
            <c:idx val="3"/>
            <c:bubble3D val="0"/>
            <c:spPr>
              <a:solidFill>
                <a:srgbClr val="F67B00"/>
              </a:solidFill>
              <a:ln>
                <a:noFill/>
              </a:ln>
              <a:effectLst/>
              <a:scene3d>
                <a:camera prst="orthographicFront"/>
                <a:lightRig rig="brightRoom" dir="t">
                  <a:rot lat="0" lon="0" rev="1800000"/>
                </a:lightRig>
              </a:scene3d>
              <a:sp3d prstMaterial="dkEdge">
                <a:bevelT w="50800" h="101600"/>
                <a:contourClr>
                  <a:srgbClr val="000000"/>
                </a:contourClr>
              </a:sp3d>
            </c:spPr>
            <c:extLst>
              <c:ext xmlns:c16="http://schemas.microsoft.com/office/drawing/2014/chart" uri="{C3380CC4-5D6E-409C-BE32-E72D297353CC}">
                <c16:uniqueId val="{00000007-D4B2-4C5C-9B8D-52D967840CE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0"/>
            <c:extLst>
              <c:ext xmlns:c15="http://schemas.microsoft.com/office/drawing/2012/chart" uri="{CE6537A1-D6FC-4f65-9D91-7224C49458BB}"/>
            </c:extLst>
          </c:dLbls>
          <c:cat>
            <c:strRef>
              <c:f>'3.Resum Desemp Procesos POA T4'!$B$30:$B$33</c:f>
              <c:strCache>
                <c:ptCount val="4"/>
                <c:pt idx="0">
                  <c:v>Procesos Estratégicos </c:v>
                </c:pt>
                <c:pt idx="1">
                  <c:v>Procesos Misionales </c:v>
                </c:pt>
                <c:pt idx="2">
                  <c:v>Procesos Apoyo </c:v>
                </c:pt>
                <c:pt idx="3">
                  <c:v>Procesos de Evaluación, Seguimiento y Control</c:v>
                </c:pt>
              </c:strCache>
            </c:strRef>
          </c:cat>
          <c:val>
            <c:numRef>
              <c:f>'3.Resum Desemp Procesos POA T4'!$C$30:$C$33</c:f>
              <c:numCache>
                <c:formatCode>0</c:formatCode>
                <c:ptCount val="4"/>
                <c:pt idx="0">
                  <c:v>24</c:v>
                </c:pt>
                <c:pt idx="1">
                  <c:v>28</c:v>
                </c:pt>
                <c:pt idx="2">
                  <c:v>25</c:v>
                </c:pt>
                <c:pt idx="3">
                  <c:v>5</c:v>
                </c:pt>
              </c:numCache>
            </c:numRef>
          </c:val>
          <c:extLst>
            <c:ext xmlns:c16="http://schemas.microsoft.com/office/drawing/2014/chart" uri="{C3380CC4-5D6E-409C-BE32-E72D297353CC}">
              <c16:uniqueId val="{00000008-D4B2-4C5C-9B8D-52D967840CE1}"/>
            </c:ext>
          </c:extLst>
        </c:ser>
        <c:dLbls>
          <c:showLegendKey val="0"/>
          <c:showVal val="0"/>
          <c:showCatName val="0"/>
          <c:showSerName val="0"/>
          <c:showPercent val="1"/>
          <c:showBubbleSize val="0"/>
          <c:showLeaderLines val="0"/>
        </c:dLbls>
        <c:firstSliceAng val="0"/>
        <c:holeSize val="42"/>
      </c:doughnutChart>
      <c:spPr>
        <a:noFill/>
        <a:ln>
          <a:noFill/>
        </a:ln>
        <a:effectLst/>
      </c:spPr>
    </c:plotArea>
    <c:legend>
      <c:legendPos val="t"/>
      <c:layout>
        <c:manualLayout>
          <c:xMode val="edge"/>
          <c:yMode val="edge"/>
          <c:x val="0.5817360235393022"/>
          <c:y val="0.40035059686576835"/>
          <c:w val="0.37036569987389661"/>
          <c:h val="0.303815108885447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i="0" baseline="0">
                <a:effectLst/>
              </a:rPr>
              <a:t>Desempeño Promedio </a:t>
            </a:r>
            <a:br>
              <a:rPr lang="en-US" sz="1200" b="1" i="0" baseline="0">
                <a:effectLst/>
              </a:rPr>
            </a:br>
            <a:r>
              <a:rPr lang="en-US" sz="1200" b="1" i="0" baseline="0">
                <a:effectLst/>
              </a:rPr>
              <a:t>Año 2025</a:t>
            </a:r>
          </a:p>
          <a:p>
            <a:pPr>
              <a:defRPr sz="1200"/>
            </a:pPr>
            <a:r>
              <a:rPr lang="en-US" sz="1200" b="1" i="0" baseline="0">
                <a:effectLst/>
              </a:rPr>
              <a:t>Corte acumulado: 31/12/2025</a:t>
            </a:r>
          </a:p>
          <a:p>
            <a:pPr>
              <a:defRPr sz="1200"/>
            </a:pPr>
            <a:endParaRPr lang="es-CO"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rgbClr val="00B0F0"/>
            </a:solidFill>
            <a:ln>
              <a:noFill/>
            </a:ln>
            <a:effectLst/>
            <a:scene3d>
              <a:camera prst="orthographicFront"/>
              <a:lightRig rig="threePt" dir="t"/>
            </a:scene3d>
            <a:sp3d>
              <a:bevelT prst="angle"/>
            </a:sp3d>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T4'!$B$9:$B$24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PotestAM Disciplinaria</c:v>
                </c:pt>
                <c:pt idx="8">
                  <c:v>08 Gestión del Talento Humano</c:v>
                </c:pt>
                <c:pt idx="9">
                  <c:v>09 Gestión AMministrativa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T4'!$C$9:$C$24</c:f>
              <c:numCache>
                <c:formatCode>0.0%</c:formatCode>
                <c:ptCount val="16"/>
                <c:pt idx="0">
                  <c:v>0.44833333333333331</c:v>
                </c:pt>
                <c:pt idx="1">
                  <c:v>4.9999999999999996E-2</c:v>
                </c:pt>
                <c:pt idx="2">
                  <c:v>0.14153846153846156</c:v>
                </c:pt>
                <c:pt idx="3">
                  <c:v>0.36274509803921573</c:v>
                </c:pt>
                <c:pt idx="4">
                  <c:v>0.41717687074829934</c:v>
                </c:pt>
                <c:pt idx="5">
                  <c:v>0.26458025084662468</c:v>
                </c:pt>
                <c:pt idx="6">
                  <c:v>0.17497576846633453</c:v>
                </c:pt>
                <c:pt idx="7">
                  <c:v>4.0384615384615387E-2</c:v>
                </c:pt>
                <c:pt idx="8">
                  <c:v>0.23247100000000001</c:v>
                </c:pt>
                <c:pt idx="9">
                  <c:v>0.25</c:v>
                </c:pt>
                <c:pt idx="10">
                  <c:v>0.22781785360916626</c:v>
                </c:pt>
                <c:pt idx="11">
                  <c:v>0</c:v>
                </c:pt>
                <c:pt idx="12">
                  <c:v>0.20166666666666666</c:v>
                </c:pt>
                <c:pt idx="13">
                  <c:v>0.15</c:v>
                </c:pt>
                <c:pt idx="14">
                  <c:v>0.16919191919191917</c:v>
                </c:pt>
                <c:pt idx="15">
                  <c:v>0.19</c:v>
                </c:pt>
              </c:numCache>
            </c:numRef>
          </c:val>
          <c:extLst>
            <c:ext xmlns:c16="http://schemas.microsoft.com/office/drawing/2014/chart" uri="{C3380CC4-5D6E-409C-BE32-E72D297353CC}">
              <c16:uniqueId val="{00000000-858A-49EC-8AD3-E78FDE34D4DE}"/>
            </c:ext>
          </c:extLst>
        </c:ser>
        <c:dLbls>
          <c:showLegendKey val="0"/>
          <c:showVal val="0"/>
          <c:showCatName val="0"/>
          <c:showSerName val="0"/>
          <c:showPercent val="0"/>
          <c:showBubbleSize val="0"/>
        </c:dLbls>
        <c:gapWidth val="182"/>
        <c:axId val="903025775"/>
        <c:axId val="1053022687"/>
      </c:barChart>
      <c:catAx>
        <c:axId val="9030257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crossAx val="1053022687"/>
        <c:crosses val="autoZero"/>
        <c:auto val="1"/>
        <c:lblAlgn val="ctr"/>
        <c:lblOffset val="100"/>
        <c:noMultiLvlLbl val="0"/>
      </c:catAx>
      <c:valAx>
        <c:axId val="1053022687"/>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crossAx val="9030257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s-CO" sz="1200" b="1" i="0" baseline="0">
                <a:effectLst/>
              </a:rPr>
              <a:t>Porcentaje de Participación </a:t>
            </a:r>
            <a:endParaRPr lang="es-CO" sz="1200">
              <a:effectLst/>
            </a:endParaRPr>
          </a:p>
          <a:p>
            <a:pPr>
              <a:defRPr/>
            </a:pPr>
            <a:r>
              <a:rPr lang="es-CO" sz="1200" b="1" i="0" baseline="0">
                <a:effectLst/>
              </a:rPr>
              <a:t>por Tipo de Proceso</a:t>
            </a:r>
            <a:endParaRPr lang="es-CO" sz="1200">
              <a:effectLst/>
            </a:endParaRPr>
          </a:p>
        </c:rich>
      </c:tx>
      <c:layout>
        <c:manualLayout>
          <c:xMode val="edge"/>
          <c:yMode val="edge"/>
          <c:x val="0.56691357779520934"/>
          <c:y val="0.19874476987447698"/>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3396583623768335E-2"/>
          <c:y val="0.15595752694922246"/>
          <c:w val="0.45916732035229518"/>
          <c:h val="0.82942980646781339"/>
        </c:manualLayout>
      </c:layout>
      <c:doughnutChart>
        <c:varyColors val="1"/>
        <c:ser>
          <c:idx val="0"/>
          <c:order val="0"/>
          <c:spPr>
            <a:scene3d>
              <a:camera prst="orthographicFront"/>
              <a:lightRig rig="brightRoom" dir="t">
                <a:rot lat="0" lon="0" rev="1800000"/>
              </a:lightRig>
            </a:scene3d>
            <a:sp3d prstMaterial="dkEdge">
              <a:bevelT w="50800" h="101600"/>
              <a:contourClr>
                <a:srgbClr val="000000"/>
              </a:contourClr>
            </a:sp3d>
          </c:spPr>
          <c:explosion val="1"/>
          <c:dPt>
            <c:idx val="0"/>
            <c:bubble3D val="0"/>
            <c:spPr>
              <a:solidFill>
                <a:schemeClr val="accent6">
                  <a:lumMod val="60000"/>
                  <a:lumOff val="40000"/>
                </a:schemeClr>
              </a:solidFill>
              <a:ln>
                <a:noFill/>
              </a:ln>
              <a:effectLst/>
              <a:scene3d>
                <a:camera prst="orthographicFront"/>
                <a:lightRig rig="brightRoom" dir="t">
                  <a:rot lat="0" lon="0" rev="1800000"/>
                </a:lightRig>
              </a:scene3d>
              <a:sp3d prstMaterial="dkEdge">
                <a:bevelT w="50800" h="101600"/>
                <a:contourClr>
                  <a:srgbClr val="000000"/>
                </a:contourClr>
              </a:sp3d>
            </c:spPr>
            <c:extLst>
              <c:ext xmlns:c16="http://schemas.microsoft.com/office/drawing/2014/chart" uri="{C3380CC4-5D6E-409C-BE32-E72D297353CC}">
                <c16:uniqueId val="{00000001-7AF1-4B75-9A63-BC57A8FB9621}"/>
              </c:ext>
            </c:extLst>
          </c:dPt>
          <c:dPt>
            <c:idx val="1"/>
            <c:bubble3D val="0"/>
            <c:spPr>
              <a:solidFill>
                <a:srgbClr val="00B050"/>
              </a:solidFill>
              <a:ln>
                <a:noFill/>
              </a:ln>
              <a:effectLst/>
              <a:scene3d>
                <a:camera prst="orthographicFront"/>
                <a:lightRig rig="brightRoom" dir="t">
                  <a:rot lat="0" lon="0" rev="1800000"/>
                </a:lightRig>
              </a:scene3d>
              <a:sp3d prstMaterial="dkEdge">
                <a:bevelT w="50800" h="101600"/>
                <a:contourClr>
                  <a:srgbClr val="000000"/>
                </a:contourClr>
              </a:sp3d>
            </c:spPr>
            <c:extLst>
              <c:ext xmlns:c16="http://schemas.microsoft.com/office/drawing/2014/chart" uri="{C3380CC4-5D6E-409C-BE32-E72D297353CC}">
                <c16:uniqueId val="{00000003-7AF1-4B75-9A63-BC57A8FB9621}"/>
              </c:ext>
            </c:extLst>
          </c:dPt>
          <c:dPt>
            <c:idx val="2"/>
            <c:bubble3D val="0"/>
            <c:spPr>
              <a:solidFill>
                <a:schemeClr val="tx2">
                  <a:lumMod val="60000"/>
                  <a:lumOff val="40000"/>
                </a:schemeClr>
              </a:solidFill>
              <a:ln>
                <a:noFill/>
              </a:ln>
              <a:effectLst/>
              <a:scene3d>
                <a:camera prst="orthographicFront"/>
                <a:lightRig rig="brightRoom" dir="t">
                  <a:rot lat="0" lon="0" rev="1800000"/>
                </a:lightRig>
              </a:scene3d>
              <a:sp3d prstMaterial="dkEdge">
                <a:bevelT w="50800" h="101600"/>
                <a:contourClr>
                  <a:srgbClr val="000000"/>
                </a:contourClr>
              </a:sp3d>
            </c:spPr>
            <c:extLst>
              <c:ext xmlns:c16="http://schemas.microsoft.com/office/drawing/2014/chart" uri="{C3380CC4-5D6E-409C-BE32-E72D297353CC}">
                <c16:uniqueId val="{00000005-7AF1-4B75-9A63-BC57A8FB9621}"/>
              </c:ext>
            </c:extLst>
          </c:dPt>
          <c:dPt>
            <c:idx val="3"/>
            <c:bubble3D val="0"/>
            <c:spPr>
              <a:solidFill>
                <a:srgbClr val="F67B00"/>
              </a:solidFill>
              <a:ln>
                <a:noFill/>
              </a:ln>
              <a:effectLst/>
              <a:scene3d>
                <a:camera prst="orthographicFront"/>
                <a:lightRig rig="brightRoom" dir="t">
                  <a:rot lat="0" lon="0" rev="1800000"/>
                </a:lightRig>
              </a:scene3d>
              <a:sp3d prstMaterial="dkEdge">
                <a:bevelT w="50800" h="101600"/>
                <a:contourClr>
                  <a:srgbClr val="000000"/>
                </a:contourClr>
              </a:sp3d>
            </c:spPr>
            <c:extLst>
              <c:ext xmlns:c16="http://schemas.microsoft.com/office/drawing/2014/chart" uri="{C3380CC4-5D6E-409C-BE32-E72D297353CC}">
                <c16:uniqueId val="{00000007-7AF1-4B75-9A63-BC57A8FB962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0"/>
            <c:extLst>
              <c:ext xmlns:c15="http://schemas.microsoft.com/office/drawing/2012/chart" uri="{CE6537A1-D6FC-4f65-9D91-7224C49458BB}"/>
            </c:extLst>
          </c:dLbls>
          <c:cat>
            <c:strRef>
              <c:f>'3.Desemp Promed Procesos POA T1'!$B$30:$B$33</c:f>
              <c:strCache>
                <c:ptCount val="4"/>
                <c:pt idx="0">
                  <c:v>Procesos Estratégicos </c:v>
                </c:pt>
                <c:pt idx="1">
                  <c:v>Procesos Misionales </c:v>
                </c:pt>
                <c:pt idx="2">
                  <c:v>Procesos Apoyo </c:v>
                </c:pt>
                <c:pt idx="3">
                  <c:v>Procesos de Evaluación, Seguimiento y Control</c:v>
                </c:pt>
              </c:strCache>
            </c:strRef>
          </c:cat>
          <c:val>
            <c:numRef>
              <c:f>'3.Desemp Promed Procesos POA T1'!$C$30:$C$33</c:f>
              <c:numCache>
                <c:formatCode>0</c:formatCode>
                <c:ptCount val="4"/>
                <c:pt idx="0">
                  <c:v>24</c:v>
                </c:pt>
                <c:pt idx="1">
                  <c:v>28</c:v>
                </c:pt>
                <c:pt idx="2">
                  <c:v>25</c:v>
                </c:pt>
                <c:pt idx="3">
                  <c:v>5</c:v>
                </c:pt>
              </c:numCache>
            </c:numRef>
          </c:val>
          <c:extLst>
            <c:ext xmlns:c16="http://schemas.microsoft.com/office/drawing/2014/chart" uri="{C3380CC4-5D6E-409C-BE32-E72D297353CC}">
              <c16:uniqueId val="{00000008-7AF1-4B75-9A63-BC57A8FB9621}"/>
            </c:ext>
          </c:extLst>
        </c:ser>
        <c:dLbls>
          <c:showLegendKey val="0"/>
          <c:showVal val="0"/>
          <c:showCatName val="0"/>
          <c:showSerName val="0"/>
          <c:showPercent val="1"/>
          <c:showBubbleSize val="0"/>
          <c:showLeaderLines val="0"/>
        </c:dLbls>
        <c:firstSliceAng val="0"/>
        <c:holeSize val="42"/>
      </c:doughnutChart>
      <c:spPr>
        <a:noFill/>
        <a:ln>
          <a:noFill/>
        </a:ln>
        <a:effectLst/>
      </c:spPr>
    </c:plotArea>
    <c:legend>
      <c:legendPos val="t"/>
      <c:layout>
        <c:manualLayout>
          <c:xMode val="edge"/>
          <c:yMode val="edge"/>
          <c:x val="0.5817360235393022"/>
          <c:y val="0.40035059686576835"/>
          <c:w val="0.37036569987389661"/>
          <c:h val="0.303815108885447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i="0" baseline="0">
                <a:effectLst/>
              </a:rPr>
              <a:t>Desempeño Promedio </a:t>
            </a:r>
            <a:br>
              <a:rPr lang="en-US" sz="1200" b="1" i="0" baseline="0">
                <a:effectLst/>
              </a:rPr>
            </a:br>
            <a:r>
              <a:rPr lang="en-US" sz="1200" b="1" i="0" baseline="0">
                <a:effectLst/>
              </a:rPr>
              <a:t>Año 2025</a:t>
            </a:r>
          </a:p>
          <a:p>
            <a:pPr>
              <a:defRPr sz="1200"/>
            </a:pPr>
            <a:r>
              <a:rPr lang="en-US" sz="1200" b="1" i="0" baseline="0">
                <a:effectLst/>
              </a:rPr>
              <a:t>Corte acumulado: 30/06/2025</a:t>
            </a:r>
          </a:p>
          <a:p>
            <a:pPr>
              <a:defRPr sz="1200"/>
            </a:pPr>
            <a:endParaRPr lang="es-CO"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rgbClr val="00B0F0"/>
            </a:solidFill>
            <a:ln>
              <a:noFill/>
            </a:ln>
            <a:effectLst/>
            <a:scene3d>
              <a:camera prst="orthographicFront"/>
              <a:lightRig rig="threePt" dir="t"/>
            </a:scene3d>
            <a:sp3d>
              <a:bevelT prst="angle"/>
            </a:sp3d>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T4'!$B$9:$B$24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PotestAM Disciplinaria</c:v>
                </c:pt>
                <c:pt idx="8">
                  <c:v>08 Gestión del Talento Humano</c:v>
                </c:pt>
                <c:pt idx="9">
                  <c:v>09 Gestión AMministrativa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T4'!$C$9:$C$24</c:f>
              <c:numCache>
                <c:formatCode>0.0%</c:formatCode>
                <c:ptCount val="16"/>
                <c:pt idx="0">
                  <c:v>0.44833333333333331</c:v>
                </c:pt>
                <c:pt idx="1">
                  <c:v>4.9999999999999996E-2</c:v>
                </c:pt>
                <c:pt idx="2">
                  <c:v>0.14153846153846156</c:v>
                </c:pt>
                <c:pt idx="3">
                  <c:v>0.36274509803921573</c:v>
                </c:pt>
                <c:pt idx="4">
                  <c:v>0.41717687074829934</c:v>
                </c:pt>
                <c:pt idx="5">
                  <c:v>0.26458025084662468</c:v>
                </c:pt>
                <c:pt idx="6">
                  <c:v>0.17497576846633453</c:v>
                </c:pt>
                <c:pt idx="7">
                  <c:v>4.0384615384615387E-2</c:v>
                </c:pt>
                <c:pt idx="8">
                  <c:v>0.23247100000000001</c:v>
                </c:pt>
                <c:pt idx="9">
                  <c:v>0.25</c:v>
                </c:pt>
                <c:pt idx="10">
                  <c:v>0.22781785360916626</c:v>
                </c:pt>
                <c:pt idx="11">
                  <c:v>0</c:v>
                </c:pt>
                <c:pt idx="12">
                  <c:v>0.20166666666666666</c:v>
                </c:pt>
                <c:pt idx="13">
                  <c:v>0.15</c:v>
                </c:pt>
                <c:pt idx="14">
                  <c:v>0.16919191919191917</c:v>
                </c:pt>
                <c:pt idx="15">
                  <c:v>0.19</c:v>
                </c:pt>
              </c:numCache>
            </c:numRef>
          </c:val>
          <c:extLst>
            <c:ext xmlns:c16="http://schemas.microsoft.com/office/drawing/2014/chart" uri="{C3380CC4-5D6E-409C-BE32-E72D297353CC}">
              <c16:uniqueId val="{00000000-C676-4292-80E8-FB3AA6709F2F}"/>
            </c:ext>
          </c:extLst>
        </c:ser>
        <c:dLbls>
          <c:showLegendKey val="0"/>
          <c:showVal val="0"/>
          <c:showCatName val="0"/>
          <c:showSerName val="0"/>
          <c:showPercent val="0"/>
          <c:showBubbleSize val="0"/>
        </c:dLbls>
        <c:gapWidth val="182"/>
        <c:axId val="903025775"/>
        <c:axId val="1053022687"/>
      </c:barChart>
      <c:catAx>
        <c:axId val="9030257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crossAx val="1053022687"/>
        <c:crosses val="autoZero"/>
        <c:auto val="1"/>
        <c:lblAlgn val="ctr"/>
        <c:lblOffset val="100"/>
        <c:noMultiLvlLbl val="0"/>
      </c:catAx>
      <c:valAx>
        <c:axId val="1053022687"/>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crossAx val="9030257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'[3]4.Segto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CD67-4C9F-AB2C-F83B48E99535}"/>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CD67-4C9F-AB2C-F83B48E99535}"/>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CD67-4C9F-AB2C-F83B48E99535}"/>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CD67-4C9F-AB2C-F83B48E99535}"/>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D67-4C9F-AB2C-F83B48E99535}"/>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D67-4C9F-AB2C-F83B48E99535}"/>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D67-4C9F-AB2C-F83B48E99535}"/>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CD67-4C9F-AB2C-F83B48E99535}"/>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T4'!$E$55:$E$58</c:f>
              <c:numCache>
                <c:formatCode>General</c:formatCode>
                <c:ptCount val="4"/>
                <c:pt idx="0">
                  <c:v>0</c:v>
                </c:pt>
                <c:pt idx="1">
                  <c:v>0</c:v>
                </c:pt>
                <c:pt idx="2">
                  <c:v>70</c:v>
                </c:pt>
                <c:pt idx="3">
                  <c:v>6</c:v>
                </c:pt>
              </c:numCache>
            </c:numRef>
          </c:val>
          <c:extLst>
            <c:ext xmlns:c16="http://schemas.microsoft.com/office/drawing/2014/chart" uri="{C3380CC4-5D6E-409C-BE32-E72D297353CC}">
              <c16:uniqueId val="{00000008-CD67-4C9F-AB2C-F83B48E99535}"/>
            </c:ext>
          </c:extLst>
        </c:ser>
        <c:ser>
          <c:idx val="1"/>
          <c:order val="1"/>
          <c:tx>
            <c:strRef>
              <c:f>'[3]4.Segto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CD67-4C9F-AB2C-F83B48E99535}"/>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CD67-4C9F-AB2C-F83B48E9953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CD67-4C9F-AB2C-F83B48E99535}"/>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CD67-4C9F-AB2C-F83B48E99535}"/>
              </c:ext>
            </c:extLst>
          </c:dPt>
          <c:cat>
            <c:strRef>
              <c:f>'[3]4.Segto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T4'!$F$28:$F$31</c:f>
              <c:numCache>
                <c:formatCode>General</c:formatCode>
                <c:ptCount val="4"/>
              </c:numCache>
            </c:numRef>
          </c:val>
          <c:extLst>
            <c:ext xmlns:c16="http://schemas.microsoft.com/office/drawing/2014/chart" uri="{C3380CC4-5D6E-409C-BE32-E72D297353CC}">
              <c16:uniqueId val="{00000011-CD67-4C9F-AB2C-F83B48E9953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ECCF-4A8B-A07A-3ACF6D7F3B19}"/>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ECCF-4A8B-A07A-3ACF6D7F3B19}"/>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ECCF-4A8B-A07A-3ACF6D7F3B19}"/>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ECCF-4A8B-A07A-3ACF6D7F3B19}"/>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CCF-4A8B-A07A-3ACF6D7F3B19}"/>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CCF-4A8B-A07A-3ACF6D7F3B19}"/>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T4'!$E$28:$E$31</c:f>
              <c:numCache>
                <c:formatCode>General</c:formatCode>
                <c:ptCount val="4"/>
                <c:pt idx="0">
                  <c:v>4</c:v>
                </c:pt>
                <c:pt idx="1">
                  <c:v>10</c:v>
                </c:pt>
                <c:pt idx="2">
                  <c:v>61</c:v>
                </c:pt>
                <c:pt idx="3">
                  <c:v>6</c:v>
                </c:pt>
              </c:numCache>
            </c:numRef>
          </c:val>
          <c:extLst>
            <c:ext xmlns:c16="http://schemas.microsoft.com/office/drawing/2014/chart" uri="{C3380CC4-5D6E-409C-BE32-E72D297353CC}">
              <c16:uniqueId val="{00000008-ECCF-4A8B-A07A-3ACF6D7F3B19}"/>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'[3]4.Segto Medición POA 2023 T2'!$E$34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608-4F08-882D-85D8E53DC443}"/>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608-4F08-882D-85D8E53DC443}"/>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608-4F08-882D-85D8E53DC443}"/>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608-4F08-882D-85D8E53DC443}"/>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608-4F08-882D-85D8E53DC443}"/>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608-4F08-882D-85D8E53DC443}"/>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608-4F08-882D-85D8E53DC443}"/>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A608-4F08-882D-85D8E53DC443}"/>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2023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2023 T2'!$E$27:$E$30</c:f>
              <c:numCache>
                <c:formatCode>General</c:formatCode>
                <c:ptCount val="4"/>
                <c:pt idx="0">
                  <c:v>30</c:v>
                </c:pt>
                <c:pt idx="1">
                  <c:v>29</c:v>
                </c:pt>
                <c:pt idx="2">
                  <c:v>19</c:v>
                </c:pt>
                <c:pt idx="3">
                  <c:v>8</c:v>
                </c:pt>
              </c:numCache>
            </c:numRef>
          </c:val>
          <c:extLst>
            <c:ext xmlns:c16="http://schemas.microsoft.com/office/drawing/2014/chart" uri="{C3380CC4-5D6E-409C-BE32-E72D297353CC}">
              <c16:uniqueId val="{00000008-A608-4F08-882D-85D8E53DC443}"/>
            </c:ext>
          </c:extLst>
        </c:ser>
        <c:ser>
          <c:idx val="1"/>
          <c:order val="1"/>
          <c:tx>
            <c:strRef>
              <c:f>'[3]4.Segto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A608-4F08-882D-85D8E53DC44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A608-4F08-882D-85D8E53DC443}"/>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A608-4F08-882D-85D8E53DC443}"/>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A608-4F08-882D-85D8E53DC443}"/>
              </c:ext>
            </c:extLst>
          </c:dPt>
          <c:cat>
            <c:strRef>
              <c:f>'[3]4.Segto Medición POA 2023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T4'!$F$28:$F$31</c:f>
              <c:numCache>
                <c:formatCode>General</c:formatCode>
                <c:ptCount val="4"/>
              </c:numCache>
            </c:numRef>
          </c:val>
          <c:extLst>
            <c:ext xmlns:c16="http://schemas.microsoft.com/office/drawing/2014/chart" uri="{C3380CC4-5D6E-409C-BE32-E72D297353CC}">
              <c16:uniqueId val="{00000011-A608-4F08-882D-85D8E53DC44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30/06/2022</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3978-410A-97A1-3E6FC3F91A2C}"/>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3978-410A-97A1-3E6FC3F91A2C}"/>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3978-410A-97A1-3E6FC3F91A2C}"/>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3978-410A-97A1-3E6FC3F91A2C}"/>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978-410A-97A1-3E6FC3F91A2C}"/>
                </c:ext>
              </c:extLst>
            </c:dLbl>
            <c:dLbl>
              <c:idx val="1"/>
              <c:layout>
                <c:manualLayout>
                  <c:x val="4.4309321102575662E-2"/>
                  <c:y val="-0.145414860809255"/>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978-410A-97A1-3E6FC3F91A2C}"/>
                </c:ext>
              </c:extLst>
            </c:dLbl>
            <c:dLbl>
              <c:idx val="2"/>
              <c:layout>
                <c:manualLayout>
                  <c:x val="0.13258482141486183"/>
                  <c:y val="1.6783809831916944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978-410A-97A1-3E6FC3F91A2C}"/>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2023 T2'!$D$56:$D$59</c:f>
              <c:strCache>
                <c:ptCount val="4"/>
                <c:pt idx="0">
                  <c:v>No de Indicadores con Meta Cumplida según progrLación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2023 T2'!$E$56:$E$59</c:f>
              <c:numCache>
                <c:formatCode>General</c:formatCode>
                <c:ptCount val="4"/>
                <c:pt idx="0">
                  <c:v>33</c:v>
                </c:pt>
                <c:pt idx="1">
                  <c:v>31</c:v>
                </c:pt>
                <c:pt idx="2">
                  <c:v>15</c:v>
                </c:pt>
                <c:pt idx="3">
                  <c:v>7</c:v>
                </c:pt>
              </c:numCache>
            </c:numRef>
          </c:val>
          <c:extLst>
            <c:ext xmlns:c16="http://schemas.microsoft.com/office/drawing/2014/chart" uri="{C3380CC4-5D6E-409C-BE32-E72D297353CC}">
              <c16:uniqueId val="{00000008-3978-410A-97A1-3E6FC3F91A2C}"/>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'[3]4.Segto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E0E-4029-92E9-5EC7B713D315}"/>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E0E-4029-92E9-5EC7B713D315}"/>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E0E-4029-92E9-5EC7B713D315}"/>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E0E-4029-92E9-5EC7B713D315}"/>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E0E-4029-92E9-5EC7B713D315}"/>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E0E-4029-92E9-5EC7B713D315}"/>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E0E-4029-92E9-5EC7B713D315}"/>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DE0E-4029-92E9-5EC7B713D315}"/>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T4'!$E$55:$E$58</c:f>
              <c:numCache>
                <c:formatCode>General</c:formatCode>
                <c:ptCount val="4"/>
                <c:pt idx="0">
                  <c:v>0</c:v>
                </c:pt>
                <c:pt idx="1">
                  <c:v>0</c:v>
                </c:pt>
                <c:pt idx="2">
                  <c:v>70</c:v>
                </c:pt>
                <c:pt idx="3">
                  <c:v>6</c:v>
                </c:pt>
              </c:numCache>
            </c:numRef>
          </c:val>
          <c:extLst>
            <c:ext xmlns:c16="http://schemas.microsoft.com/office/drawing/2014/chart" uri="{C3380CC4-5D6E-409C-BE32-E72D297353CC}">
              <c16:uniqueId val="{00000008-DE0E-4029-92E9-5EC7B713D315}"/>
            </c:ext>
          </c:extLst>
        </c:ser>
        <c:ser>
          <c:idx val="1"/>
          <c:order val="1"/>
          <c:tx>
            <c:strRef>
              <c:f>'[3]4.Segto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DE0E-4029-92E9-5EC7B713D315}"/>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DE0E-4029-92E9-5EC7B713D31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DE0E-4029-92E9-5EC7B713D315}"/>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DE0E-4029-92E9-5EC7B713D315}"/>
              </c:ext>
            </c:extLst>
          </c:dPt>
          <c:cat>
            <c:strRef>
              <c:f>'[3]4.Segto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T4'!$F$28:$F$31</c:f>
              <c:numCache>
                <c:formatCode>General</c:formatCode>
                <c:ptCount val="4"/>
              </c:numCache>
            </c:numRef>
          </c:val>
          <c:extLst>
            <c:ext xmlns:c16="http://schemas.microsoft.com/office/drawing/2014/chart" uri="{C3380CC4-5D6E-409C-BE32-E72D297353CC}">
              <c16:uniqueId val="{00000011-DE0E-4029-92E9-5EC7B713D31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31/12/2021</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dPt>
            <c:idx val="0"/>
            <c:bubble3D val="0"/>
            <c:spPr>
              <a:solidFill>
                <a:srgbClr val="66FF33"/>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C513-4258-95D8-A390950C505F}"/>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C513-4258-95D8-A390950C505F}"/>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C513-4258-95D8-A390950C505F}"/>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C513-4258-95D8-A390950C505F}"/>
              </c:ext>
            </c:extLst>
          </c:dPt>
          <c:dLbls>
            <c:dLbl>
              <c:idx val="0"/>
              <c:layout>
                <c:manualLayout>
                  <c:x val="-0.16833324031549513"/>
                  <c:y val="-1.0987885403833903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513-4258-95D8-A390950C505F}"/>
                </c:ext>
              </c:extLst>
            </c:dLbl>
            <c:dLbl>
              <c:idx val="2"/>
              <c:layout>
                <c:manualLayout>
                  <c:x val="5.8297120736036795E-2"/>
                  <c:y val="8.535254962157667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513-4258-95D8-A390950C505F}"/>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2022 T4'!$D$28:$D$31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T4'!$E$28:$E$31</c:f>
              <c:numCache>
                <c:formatCode>General</c:formatCode>
                <c:ptCount val="4"/>
                <c:pt idx="0">
                  <c:v>4</c:v>
                </c:pt>
                <c:pt idx="1">
                  <c:v>10</c:v>
                </c:pt>
                <c:pt idx="2">
                  <c:v>61</c:v>
                </c:pt>
                <c:pt idx="3">
                  <c:v>6</c:v>
                </c:pt>
              </c:numCache>
            </c:numRef>
          </c:val>
          <c:extLst>
            <c:ext xmlns:c16="http://schemas.microsoft.com/office/drawing/2014/chart" uri="{C3380CC4-5D6E-409C-BE32-E72D297353CC}">
              <c16:uniqueId val="{00000008-C513-4258-95D8-A390950C505F}"/>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9.5125918709015531E-4"/>
          <c:y val="0.8196201271351593"/>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CUMPLIMIENTO PROGRAMACIÓN EN EL PERIODO</a:t>
            </a:r>
          </a:p>
          <a:p>
            <a:pPr>
              <a:defRPr/>
            </a:pPr>
            <a:r>
              <a:rPr lang="en-US"/>
              <a:t>Primer Trimestre</a:t>
            </a:r>
          </a:p>
          <a:p>
            <a:pPr>
              <a:defRPr/>
            </a:pPr>
            <a:r>
              <a:rPr lang="en-US"/>
              <a:t>2025</a:t>
            </a:r>
          </a:p>
        </c:rich>
      </c:tx>
      <c:layout>
        <c:manualLayout>
          <c:xMode val="edge"/>
          <c:yMode val="edge"/>
          <c:x val="0.14799979254065299"/>
          <c:y val="5.7670872850725556E-3"/>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5684553130585255"/>
          <c:y val="0.12778049145968626"/>
          <c:w val="0.66537767614163834"/>
          <c:h val="0.60072170838947814"/>
        </c:manualLayout>
      </c:layout>
      <c:pieChart>
        <c:varyColors val="1"/>
        <c:ser>
          <c:idx val="0"/>
          <c:order val="0"/>
          <c:tx>
            <c:strRef>
              <c:f>'4.Segto Medición POA 2025 T1'!$D$31</c:f>
              <c:strCache>
                <c:ptCount val="1"/>
                <c:pt idx="0">
                  <c:v>No de indicadores sin programar en el periodo</c:v>
                </c:pt>
              </c:strCache>
            </c:strRef>
          </c:tx>
          <c:dPt>
            <c:idx val="0"/>
            <c:bubble3D val="0"/>
            <c:spPr>
              <a:solidFill>
                <a:srgbClr val="00FF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1DB-473C-BFB0-1B2B8BFD8BFA}"/>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1DB-473C-BFB0-1B2B8BFD8BFA}"/>
              </c:ext>
            </c:extLst>
          </c:dPt>
          <c:dPt>
            <c:idx val="2"/>
            <c:bubble3D val="0"/>
            <c:explosion val="3"/>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1DB-473C-BFB0-1B2B8BFD8BFA}"/>
              </c:ext>
            </c:extLst>
          </c:dPt>
          <c:dPt>
            <c:idx val="3"/>
            <c:bubble3D val="0"/>
            <c:spPr>
              <a:solidFill>
                <a:schemeClr val="bg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1DB-473C-BFB0-1B2B8BFD8BFA}"/>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D1DB-473C-BFB0-1B2B8BFD8BFA}"/>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D1DB-473C-BFB0-1B2B8BFD8BFA}"/>
              </c:ext>
            </c:extLst>
          </c:dPt>
          <c:dLbls>
            <c:dLbl>
              <c:idx val="0"/>
              <c:layout>
                <c:manualLayout>
                  <c:x val="-0.19325894327764059"/>
                  <c:y val="6.838148487280738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1DB-473C-BFB0-1B2B8BFD8BFA}"/>
                </c:ext>
              </c:extLst>
            </c:dLbl>
            <c:dLbl>
              <c:idx val="1"/>
              <c:layout>
                <c:manualLayout>
                  <c:x val="-6.6375175362648128E-2"/>
                  <c:y val="-0.10930307307461185"/>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1DB-473C-BFB0-1B2B8BFD8BFA}"/>
                </c:ext>
              </c:extLst>
            </c:dLbl>
            <c:dLbl>
              <c:idx val="2"/>
              <c:layout>
                <c:manualLayout>
                  <c:x val="0.17409897601779906"/>
                  <c:y val="-6.4270441745741105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1DB-473C-BFB0-1B2B8BFD8BFA}"/>
                </c:ext>
              </c:extLst>
            </c:dLbl>
            <c:dLbl>
              <c:idx val="3"/>
              <c:layout>
                <c:manualLayout>
                  <c:x val="0.16604568664412331"/>
                  <c:y val="8.3445182952356006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1DB-473C-BFB0-1B2B8BFD8BFA}"/>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'4.Segto Medición POA 2025 T1'!$D$27:$D$34</c15:sqref>
                  </c15:fullRef>
                </c:ext>
              </c:extLst>
              <c:f>'4.Segto Medición POA 2025 T1'!$D$28:$D$31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extLst>
                <c:ext xmlns:c15="http://schemas.microsoft.com/office/drawing/2012/chart" uri="{02D57815-91ED-43cb-92C2-25804820EDAC}">
                  <c15:fullRef>
                    <c15:sqref>'4.Segto Medición POA 2025 T1'!$E$27:$E$34</c15:sqref>
                  </c15:fullRef>
                </c:ext>
              </c:extLst>
              <c:f>'4.Segto Medición POA 2025 T1'!$E$28:$E$31</c:f>
              <c:numCache>
                <c:formatCode>0</c:formatCode>
                <c:ptCount val="4"/>
                <c:pt idx="0">
                  <c:v>30</c:v>
                </c:pt>
                <c:pt idx="1">
                  <c:v>17</c:v>
                </c:pt>
                <c:pt idx="2">
                  <c:v>15</c:v>
                </c:pt>
                <c:pt idx="3">
                  <c:v>20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C-D1DB-473C-BFB0-1B2B8BFD8BFA}"/>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'[3]4.Segto Medición POA 2022 T4'!$F$62</c15:sqref>
                        </c15:formulaRef>
                      </c:ext>
                    </c:extLst>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D1DB-473C-BFB0-1B2B8BFD8BFA}"/>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D1DB-473C-BFB0-1B2B8BFD8BFA}"/>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2-D1DB-473C-BFB0-1B2B8BFD8BFA}"/>
                    </c:ext>
                  </c:extLst>
                </c:dPt>
                <c:cat>
                  <c:strRef>
                    <c:extLst>
                      <c:ext uri="{02D57815-91ED-43cb-92C2-25804820EDAC}">
                        <c15:fullRef>
                          <c15:sqref>'4.Segto Medición POA 2025 T1'!$D$27:$D$34</c15:sqref>
                        </c15:fullRef>
                        <c15:formulaRef>
                          <c15:sqref>'4.Segto Medición POA 2025 T1'!$D$28:$D$31</c15:sqref>
                        </c15:formulaRef>
                      </c:ext>
                    </c:extLst>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extLst>
                      <c:ext uri="{02D57815-91ED-43cb-92C2-25804820EDAC}">
                        <c15:fullRef>
                          <c15:sqref>'[3]4.Segto Medición POA 2022 T4'!$F$28:$F$31</c15:sqref>
                        </c15:fullRef>
                        <c15:formulaRef>
                          <c15:sqref>'[3]4.Segto Medición POA 2022 T4'!$F$29:$F$31</c15:sqref>
                        </c15:formulaRef>
                      </c:ext>
                    </c:extLst>
                    <c:numCache>
                      <c:formatCode>General</c:formatCode>
                      <c:ptCount val="3"/>
                    </c:numCache>
                  </c:numRef>
                </c:val>
                <c:extLst>
                  <c:ext uri="{02D57815-91ED-43cb-92C2-25804820EDAC}">
                    <c15:categoryFilterExceptions>
                      <c15:categoryFilterException>
                        <c15:sqref>'[3]4.Segto Medición POA 2022 T4'!$F$28</c15:sqref>
                        <c15:spPr xmlns:c15="http://schemas.microsoft.com/office/drawing/2012/chart">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15:spPr>
                        <c15:bubble3D val="0"/>
                      </c15:categoryFilterException>
                    </c15:categoryFilterExceptions>
                  </c:ext>
                  <c:ext xmlns:c16="http://schemas.microsoft.com/office/drawing/2014/chart" uri="{C3380CC4-5D6E-409C-BE32-E72D297353CC}">
                    <c16:uniqueId val="{00000013-D1DB-473C-BFB0-1B2B8BFD8BFA}"/>
                  </c:ext>
                </c:extLst>
              </c15:ser>
            </c15:filteredPieSeries>
          </c:ext>
        </c:extLst>
      </c:pieChart>
      <c:spPr>
        <a:noFill/>
        <a:ln>
          <a:noFill/>
        </a:ln>
        <a:effectLst/>
      </c:spPr>
    </c:plotArea>
    <c:legend>
      <c:legendPos val="b"/>
      <c:layout>
        <c:manualLayout>
          <c:xMode val="edge"/>
          <c:yMode val="edge"/>
          <c:x val="0.14603710876856865"/>
          <c:y val="0.77727666309675059"/>
          <c:w val="0.66191970466706851"/>
          <c:h val="0.2078847099875030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31/03/2025</a:t>
            </a:r>
            <a:endParaRPr lang="es-CO" b="1"/>
          </a:p>
        </c:rich>
      </c:tx>
      <c:layout>
        <c:manualLayout>
          <c:xMode val="edge"/>
          <c:yMode val="edge"/>
          <c:x val="0.2719681593477149"/>
          <c:y val="4.7401346397584435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explosion val="4"/>
          <c:dPt>
            <c:idx val="0"/>
            <c:bubble3D val="0"/>
            <c:spPr>
              <a:solidFill>
                <a:srgbClr val="00FF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1099-493F-983F-FC5C1A82AA61}"/>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1099-493F-983F-FC5C1A82AA61}"/>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1099-493F-983F-FC5C1A82AA61}"/>
              </c:ext>
            </c:extLst>
          </c:dPt>
          <c:dPt>
            <c:idx val="3"/>
            <c:bubble3D val="0"/>
            <c:spPr>
              <a:solidFill>
                <a:schemeClr val="bg1">
                  <a:lumMod val="75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1099-493F-983F-FC5C1A82AA61}"/>
              </c:ext>
            </c:extLst>
          </c:dPt>
          <c:dLbls>
            <c:dLbl>
              <c:idx val="0"/>
              <c:layout>
                <c:manualLayout>
                  <c:x val="-0.14559075879715008"/>
                  <c:y val="7.8697910659165829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099-493F-983F-FC5C1A82AA61}"/>
                </c:ext>
              </c:extLst>
            </c:dLbl>
            <c:dLbl>
              <c:idx val="1"/>
              <c:layout>
                <c:manualLayout>
                  <c:x val="-5.6560105856947172E-2"/>
                  <c:y val="-0.13057564734727259"/>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099-493F-983F-FC5C1A82AA61}"/>
                </c:ext>
              </c:extLst>
            </c:dLbl>
            <c:dLbl>
              <c:idx val="2"/>
              <c:layout>
                <c:manualLayout>
                  <c:x val="0.15331797569928246"/>
                  <c:y val="-7.7656283575449278E-2"/>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099-493F-983F-FC5C1A82AA61}"/>
                </c:ext>
              </c:extLst>
            </c:dLbl>
            <c:dLbl>
              <c:idx val="3"/>
              <c:layout>
                <c:manualLayout>
                  <c:x val="0.13430383791125033"/>
                  <c:y val="0.12859193203917127"/>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099-493F-983F-FC5C1A82AA6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2025 T1'!$D$57:$D$60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2025 T1'!$E$57:$E$60</c:f>
              <c:numCache>
                <c:formatCode>0</c:formatCode>
                <c:ptCount val="4"/>
                <c:pt idx="0">
                  <c:v>30</c:v>
                </c:pt>
                <c:pt idx="1">
                  <c:v>17</c:v>
                </c:pt>
                <c:pt idx="2">
                  <c:v>15</c:v>
                </c:pt>
                <c:pt idx="3">
                  <c:v>20</c:v>
                </c:pt>
              </c:numCache>
            </c:numRef>
          </c:val>
          <c:extLst>
            <c:ext xmlns:c16="http://schemas.microsoft.com/office/drawing/2014/chart" uri="{C3380CC4-5D6E-409C-BE32-E72D297353CC}">
              <c16:uniqueId val="{00000008-1099-493F-983F-FC5C1A82AA61}"/>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26817535996599973"/>
          <c:y val="0.78521484712312439"/>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s-CO" sz="1200" b="1" i="0" baseline="0">
                <a:effectLst/>
              </a:rPr>
              <a:t>Porcentaje de Participación </a:t>
            </a:r>
            <a:endParaRPr lang="es-CO" sz="1200">
              <a:effectLst/>
            </a:endParaRPr>
          </a:p>
          <a:p>
            <a:pPr>
              <a:defRPr/>
            </a:pPr>
            <a:r>
              <a:rPr lang="es-CO" sz="1200" b="1" i="0" baseline="0">
                <a:effectLst/>
              </a:rPr>
              <a:t>por Tipo de Proceso</a:t>
            </a:r>
            <a:endParaRPr lang="es-CO" sz="1200">
              <a:effectLst/>
            </a:endParaRPr>
          </a:p>
        </c:rich>
      </c:tx>
      <c:layout>
        <c:manualLayout>
          <c:xMode val="edge"/>
          <c:yMode val="edge"/>
          <c:x val="0.56691357779520934"/>
          <c:y val="0.19874476987447698"/>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3396583623768335E-2"/>
          <c:y val="0.15595752694922246"/>
          <c:w val="0.45916732035229518"/>
          <c:h val="0.82942980646781339"/>
        </c:manualLayout>
      </c:layout>
      <c:doughnutChart>
        <c:varyColors val="1"/>
        <c:ser>
          <c:idx val="0"/>
          <c:order val="0"/>
          <c:spPr>
            <a:scene3d>
              <a:camera prst="orthographicFront"/>
              <a:lightRig rig="brightRoom" dir="t">
                <a:rot lat="0" lon="0" rev="1800000"/>
              </a:lightRig>
            </a:scene3d>
            <a:sp3d prstMaterial="dkEdge">
              <a:bevelT w="50800" h="101600"/>
              <a:contourClr>
                <a:srgbClr val="000000"/>
              </a:contourClr>
            </a:sp3d>
          </c:spPr>
          <c:explosion val="1"/>
          <c:dPt>
            <c:idx val="0"/>
            <c:bubble3D val="0"/>
            <c:spPr>
              <a:solidFill>
                <a:schemeClr val="accent6">
                  <a:lumMod val="60000"/>
                  <a:lumOff val="40000"/>
                </a:schemeClr>
              </a:solidFill>
              <a:ln>
                <a:noFill/>
              </a:ln>
              <a:effectLst/>
              <a:scene3d>
                <a:camera prst="orthographicFront"/>
                <a:lightRig rig="brightRoom" dir="t">
                  <a:rot lat="0" lon="0" rev="1800000"/>
                </a:lightRig>
              </a:scene3d>
              <a:sp3d prstMaterial="dkEdge">
                <a:bevelT w="50800" h="101600"/>
                <a:contourClr>
                  <a:srgbClr val="000000"/>
                </a:contourClr>
              </a:sp3d>
            </c:spPr>
            <c:extLst>
              <c:ext xmlns:c16="http://schemas.microsoft.com/office/drawing/2014/chart" uri="{C3380CC4-5D6E-409C-BE32-E72D297353CC}">
                <c16:uniqueId val="{00000001-113A-4B3E-84A5-87F7A80E6E45}"/>
              </c:ext>
            </c:extLst>
          </c:dPt>
          <c:dPt>
            <c:idx val="1"/>
            <c:bubble3D val="0"/>
            <c:spPr>
              <a:solidFill>
                <a:srgbClr val="00B050"/>
              </a:solidFill>
              <a:ln>
                <a:noFill/>
              </a:ln>
              <a:effectLst/>
              <a:scene3d>
                <a:camera prst="orthographicFront"/>
                <a:lightRig rig="brightRoom" dir="t">
                  <a:rot lat="0" lon="0" rev="1800000"/>
                </a:lightRig>
              </a:scene3d>
              <a:sp3d prstMaterial="dkEdge">
                <a:bevelT w="50800" h="101600"/>
                <a:contourClr>
                  <a:srgbClr val="000000"/>
                </a:contourClr>
              </a:sp3d>
            </c:spPr>
            <c:extLst>
              <c:ext xmlns:c16="http://schemas.microsoft.com/office/drawing/2014/chart" uri="{C3380CC4-5D6E-409C-BE32-E72D297353CC}">
                <c16:uniqueId val="{00000003-113A-4B3E-84A5-87F7A80E6E45}"/>
              </c:ext>
            </c:extLst>
          </c:dPt>
          <c:dPt>
            <c:idx val="2"/>
            <c:bubble3D val="0"/>
            <c:spPr>
              <a:solidFill>
                <a:schemeClr val="tx2">
                  <a:lumMod val="60000"/>
                  <a:lumOff val="40000"/>
                </a:schemeClr>
              </a:solidFill>
              <a:ln>
                <a:noFill/>
              </a:ln>
              <a:effectLst/>
              <a:scene3d>
                <a:camera prst="orthographicFront"/>
                <a:lightRig rig="brightRoom" dir="t">
                  <a:rot lat="0" lon="0" rev="1800000"/>
                </a:lightRig>
              </a:scene3d>
              <a:sp3d prstMaterial="dkEdge">
                <a:bevelT w="50800" h="101600"/>
                <a:contourClr>
                  <a:srgbClr val="000000"/>
                </a:contourClr>
              </a:sp3d>
            </c:spPr>
            <c:extLst>
              <c:ext xmlns:c16="http://schemas.microsoft.com/office/drawing/2014/chart" uri="{C3380CC4-5D6E-409C-BE32-E72D297353CC}">
                <c16:uniqueId val="{00000005-113A-4B3E-84A5-87F7A80E6E45}"/>
              </c:ext>
            </c:extLst>
          </c:dPt>
          <c:dPt>
            <c:idx val="3"/>
            <c:bubble3D val="0"/>
            <c:spPr>
              <a:solidFill>
                <a:srgbClr val="F67B00"/>
              </a:solidFill>
              <a:ln>
                <a:noFill/>
              </a:ln>
              <a:effectLst/>
              <a:scene3d>
                <a:camera prst="orthographicFront"/>
                <a:lightRig rig="brightRoom" dir="t">
                  <a:rot lat="0" lon="0" rev="1800000"/>
                </a:lightRig>
              </a:scene3d>
              <a:sp3d prstMaterial="dkEdge">
                <a:bevelT w="50800" h="101600"/>
                <a:contourClr>
                  <a:srgbClr val="000000"/>
                </a:contourClr>
              </a:sp3d>
            </c:spPr>
            <c:extLst>
              <c:ext xmlns:c16="http://schemas.microsoft.com/office/drawing/2014/chart" uri="{C3380CC4-5D6E-409C-BE32-E72D297353CC}">
                <c16:uniqueId val="{00000007-113A-4B3E-84A5-87F7A80E6E4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0"/>
            <c:extLst>
              <c:ext xmlns:c15="http://schemas.microsoft.com/office/drawing/2012/chart" uri="{CE6537A1-D6FC-4f65-9D91-7224C49458BB}"/>
            </c:extLst>
          </c:dLbls>
          <c:cat>
            <c:strRef>
              <c:f>'3.Desemp Promed Procesos POA T1'!$B$30:$B$33</c:f>
              <c:strCache>
                <c:ptCount val="4"/>
                <c:pt idx="0">
                  <c:v>Procesos Estratégicos </c:v>
                </c:pt>
                <c:pt idx="1">
                  <c:v>Procesos Misionales </c:v>
                </c:pt>
                <c:pt idx="2">
                  <c:v>Procesos Apoyo </c:v>
                </c:pt>
                <c:pt idx="3">
                  <c:v>Procesos de Evaluación, Seguimiento y Control</c:v>
                </c:pt>
              </c:strCache>
            </c:strRef>
          </c:cat>
          <c:val>
            <c:numRef>
              <c:f>'3.Desemp Promed Procesos POA T1'!$C$30:$C$33</c:f>
              <c:numCache>
                <c:formatCode>0</c:formatCode>
                <c:ptCount val="4"/>
                <c:pt idx="0">
                  <c:v>24</c:v>
                </c:pt>
                <c:pt idx="1">
                  <c:v>28</c:v>
                </c:pt>
                <c:pt idx="2">
                  <c:v>25</c:v>
                </c:pt>
                <c:pt idx="3">
                  <c:v>5</c:v>
                </c:pt>
              </c:numCache>
            </c:numRef>
          </c:val>
          <c:extLst>
            <c:ext xmlns:c16="http://schemas.microsoft.com/office/drawing/2014/chart" uri="{C3380CC4-5D6E-409C-BE32-E72D297353CC}">
              <c16:uniqueId val="{00000008-113A-4B3E-84A5-87F7A80E6E45}"/>
            </c:ext>
          </c:extLst>
        </c:ser>
        <c:dLbls>
          <c:showLegendKey val="0"/>
          <c:showVal val="0"/>
          <c:showCatName val="0"/>
          <c:showSerName val="0"/>
          <c:showPercent val="1"/>
          <c:showBubbleSize val="0"/>
          <c:showLeaderLines val="0"/>
        </c:dLbls>
        <c:firstSliceAng val="0"/>
        <c:holeSize val="42"/>
      </c:doughnutChart>
      <c:spPr>
        <a:noFill/>
        <a:ln>
          <a:noFill/>
        </a:ln>
        <a:effectLst/>
      </c:spPr>
    </c:plotArea>
    <c:legend>
      <c:legendPos val="t"/>
      <c:layout>
        <c:manualLayout>
          <c:xMode val="edge"/>
          <c:yMode val="edge"/>
          <c:x val="0.5817360235393022"/>
          <c:y val="0.40035059686576835"/>
          <c:w val="0.37036569987389661"/>
          <c:h val="0.303815108885447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i="0" baseline="0">
                <a:effectLst/>
              </a:rPr>
              <a:t>Desempeño Promedio </a:t>
            </a:r>
            <a:br>
              <a:rPr lang="en-US" sz="1200" b="1" i="0" baseline="0">
                <a:effectLst/>
              </a:rPr>
            </a:br>
            <a:r>
              <a:rPr lang="en-US" sz="1200" b="1" i="0" baseline="0">
                <a:effectLst/>
              </a:rPr>
              <a:t>Año 2025</a:t>
            </a:r>
          </a:p>
          <a:p>
            <a:pPr>
              <a:defRPr sz="1200"/>
            </a:pPr>
            <a:r>
              <a:rPr lang="en-US" sz="1200" b="1" i="0" baseline="0">
                <a:effectLst/>
              </a:rPr>
              <a:t>Corte acumulado: 31/03/2025</a:t>
            </a:r>
          </a:p>
          <a:p>
            <a:pPr>
              <a:defRPr sz="1200"/>
            </a:pPr>
            <a:endParaRPr lang="es-CO"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rgbClr val="00B0F0"/>
            </a:solidFill>
            <a:ln>
              <a:noFill/>
            </a:ln>
            <a:effectLst/>
            <a:scene3d>
              <a:camera prst="orthographicFront"/>
              <a:lightRig rig="threePt" dir="t"/>
            </a:scene3d>
            <a:sp3d>
              <a:bevelT prst="angle"/>
            </a:sp3d>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T4'!$B$9:$B$24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PotestAM Disciplinaria</c:v>
                </c:pt>
                <c:pt idx="8">
                  <c:v>08 Gestión del Talento Humano</c:v>
                </c:pt>
                <c:pt idx="9">
                  <c:v>09 Gestión AMministrativa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T4'!$C$9:$C$24</c:f>
              <c:numCache>
                <c:formatCode>0.0%</c:formatCode>
                <c:ptCount val="16"/>
                <c:pt idx="0">
                  <c:v>0.44833333333333331</c:v>
                </c:pt>
                <c:pt idx="1">
                  <c:v>4.9999999999999996E-2</c:v>
                </c:pt>
                <c:pt idx="2">
                  <c:v>0.14153846153846156</c:v>
                </c:pt>
                <c:pt idx="3">
                  <c:v>0.36274509803921573</c:v>
                </c:pt>
                <c:pt idx="4">
                  <c:v>0.41717687074829934</c:v>
                </c:pt>
                <c:pt idx="5">
                  <c:v>0.26458025084662468</c:v>
                </c:pt>
                <c:pt idx="6">
                  <c:v>0.17497576846633453</c:v>
                </c:pt>
                <c:pt idx="7">
                  <c:v>4.0384615384615387E-2</c:v>
                </c:pt>
                <c:pt idx="8">
                  <c:v>0.23247100000000001</c:v>
                </c:pt>
                <c:pt idx="9">
                  <c:v>0.25</c:v>
                </c:pt>
                <c:pt idx="10">
                  <c:v>0.22781785360916626</c:v>
                </c:pt>
                <c:pt idx="11">
                  <c:v>0</c:v>
                </c:pt>
                <c:pt idx="12">
                  <c:v>0.20166666666666666</c:v>
                </c:pt>
                <c:pt idx="13">
                  <c:v>0.15</c:v>
                </c:pt>
                <c:pt idx="14">
                  <c:v>0.16919191919191917</c:v>
                </c:pt>
                <c:pt idx="15">
                  <c:v>0.19</c:v>
                </c:pt>
              </c:numCache>
            </c:numRef>
          </c:val>
          <c:extLst>
            <c:ext xmlns:c16="http://schemas.microsoft.com/office/drawing/2014/chart" uri="{C3380CC4-5D6E-409C-BE32-E72D297353CC}">
              <c16:uniqueId val="{00000000-F9C3-4944-8355-9F72FDA7740F}"/>
            </c:ext>
          </c:extLst>
        </c:ser>
        <c:dLbls>
          <c:showLegendKey val="0"/>
          <c:showVal val="0"/>
          <c:showCatName val="0"/>
          <c:showSerName val="0"/>
          <c:showPercent val="0"/>
          <c:showBubbleSize val="0"/>
        </c:dLbls>
        <c:gapWidth val="182"/>
        <c:axId val="903025775"/>
        <c:axId val="1053022687"/>
      </c:barChart>
      <c:catAx>
        <c:axId val="9030257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crossAx val="1053022687"/>
        <c:crosses val="autoZero"/>
        <c:auto val="1"/>
        <c:lblAlgn val="ctr"/>
        <c:lblOffset val="100"/>
        <c:noMultiLvlLbl val="0"/>
      </c:catAx>
      <c:valAx>
        <c:axId val="1053022687"/>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crossAx val="9030257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s-CO" sz="1200" b="1" i="0" baseline="0">
                <a:effectLst/>
              </a:rPr>
              <a:t>Porcentaje de Participación </a:t>
            </a:r>
            <a:endParaRPr lang="es-CO" sz="1200">
              <a:effectLst/>
            </a:endParaRPr>
          </a:p>
          <a:p>
            <a:pPr>
              <a:defRPr/>
            </a:pPr>
            <a:r>
              <a:rPr lang="es-CO" sz="1200" b="1" i="0" baseline="0">
                <a:effectLst/>
              </a:rPr>
              <a:t>por Tipo de Proceso</a:t>
            </a:r>
            <a:endParaRPr lang="es-CO" sz="1200">
              <a:effectLst/>
            </a:endParaRPr>
          </a:p>
        </c:rich>
      </c:tx>
      <c:layout>
        <c:manualLayout>
          <c:xMode val="edge"/>
          <c:yMode val="edge"/>
          <c:x val="0.56691357779520934"/>
          <c:y val="0.19874476987447698"/>
        </c:manualLayout>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3396583623768335E-2"/>
          <c:y val="0.15595752694922246"/>
          <c:w val="0.45916732035229518"/>
          <c:h val="0.82942980646781339"/>
        </c:manualLayout>
      </c:layout>
      <c:doughnutChart>
        <c:varyColors val="1"/>
        <c:ser>
          <c:idx val="0"/>
          <c:order val="0"/>
          <c:explosion val="3"/>
          <c:dPt>
            <c:idx val="0"/>
            <c:bubble3D val="0"/>
            <c:spPr>
              <a:solidFill>
                <a:srgbClr val="FFCC66"/>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1E85-4F0C-B8E0-F7B0EB54E409}"/>
              </c:ext>
            </c:extLst>
          </c:dPt>
          <c:dPt>
            <c:idx val="1"/>
            <c:bubble3D val="0"/>
            <c:spPr>
              <a:solidFill>
                <a:srgbClr val="00B05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4-1E85-4F0C-B8E0-F7B0EB54E409}"/>
              </c:ext>
            </c:extLst>
          </c:dPt>
          <c:dPt>
            <c:idx val="2"/>
            <c:bubble3D val="0"/>
            <c:spPr>
              <a:solidFill>
                <a:srgbClr val="00B0F0"/>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1E85-4F0C-B8E0-F7B0EB54E409}"/>
              </c:ext>
            </c:extLst>
          </c:dPt>
          <c:dPt>
            <c:idx val="3"/>
            <c:bubble3D val="0"/>
            <c:spPr>
              <a:solidFill>
                <a:srgbClr val="FF6699"/>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2-1E85-4F0C-B8E0-F7B0EB54E40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1"/>
            <c:showBubbleSize val="0"/>
            <c:showLeaderLines val="0"/>
            <c:extLst>
              <c:ext xmlns:c15="http://schemas.microsoft.com/office/drawing/2012/chart" uri="{CE6537A1-D6FC-4f65-9D91-7224C49458BB}"/>
            </c:extLst>
          </c:dLbls>
          <c:cat>
            <c:strRef>
              <c:f>'3.Resum Desemp Procesos POA T3'!$B$30:$B$33</c:f>
              <c:strCache>
                <c:ptCount val="4"/>
                <c:pt idx="0">
                  <c:v>Procesos Estratégicos </c:v>
                </c:pt>
                <c:pt idx="1">
                  <c:v>Procesos Misionales </c:v>
                </c:pt>
                <c:pt idx="2">
                  <c:v>Procesos Apoyo </c:v>
                </c:pt>
                <c:pt idx="3">
                  <c:v>Procesos de Evaluación, Seguimiento y Control</c:v>
                </c:pt>
              </c:strCache>
            </c:strRef>
          </c:cat>
          <c:val>
            <c:numRef>
              <c:f>'3.Resum Desemp Procesos POA T3'!$C$30:$C$33</c:f>
              <c:numCache>
                <c:formatCode>0</c:formatCode>
                <c:ptCount val="4"/>
                <c:pt idx="0">
                  <c:v>24</c:v>
                </c:pt>
                <c:pt idx="1">
                  <c:v>28</c:v>
                </c:pt>
                <c:pt idx="2">
                  <c:v>25</c:v>
                </c:pt>
                <c:pt idx="3">
                  <c:v>5</c:v>
                </c:pt>
              </c:numCache>
            </c:numRef>
          </c:val>
          <c:extLst>
            <c:ext xmlns:c16="http://schemas.microsoft.com/office/drawing/2014/chart" uri="{C3380CC4-5D6E-409C-BE32-E72D297353CC}">
              <c16:uniqueId val="{00000000-1E85-4F0C-B8E0-F7B0EB54E409}"/>
            </c:ext>
          </c:extLst>
        </c:ser>
        <c:dLbls>
          <c:showLegendKey val="0"/>
          <c:showVal val="0"/>
          <c:showCatName val="0"/>
          <c:showSerName val="0"/>
          <c:showPercent val="1"/>
          <c:showBubbleSize val="0"/>
          <c:showLeaderLines val="0"/>
        </c:dLbls>
        <c:firstSliceAng val="0"/>
        <c:holeSize val="50"/>
      </c:doughnutChart>
      <c:spPr>
        <a:noFill/>
        <a:ln>
          <a:noFill/>
        </a:ln>
        <a:effectLst/>
      </c:spPr>
    </c:plotArea>
    <c:legend>
      <c:legendPos val="t"/>
      <c:layout>
        <c:manualLayout>
          <c:xMode val="edge"/>
          <c:yMode val="edge"/>
          <c:x val="0.5817360235393022"/>
          <c:y val="0.40035059686576835"/>
          <c:w val="0.37036569987389661"/>
          <c:h val="0.3038151088854478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i="0" baseline="0">
                <a:effectLst/>
              </a:rPr>
              <a:t>Desempeño Promedio </a:t>
            </a:r>
            <a:br>
              <a:rPr lang="en-US" sz="1200" b="1" i="0" baseline="0">
                <a:effectLst/>
              </a:rPr>
            </a:br>
            <a:r>
              <a:rPr lang="en-US" sz="1200" b="1" i="0" baseline="0">
                <a:effectLst/>
              </a:rPr>
              <a:t>Año 2024</a:t>
            </a:r>
          </a:p>
          <a:p>
            <a:pPr>
              <a:defRPr sz="1200"/>
            </a:pPr>
            <a:r>
              <a:rPr lang="en-US" sz="1200" b="1" i="0" baseline="0">
                <a:effectLst/>
              </a:rPr>
              <a:t>Tercer Trimestre</a:t>
            </a:r>
            <a:endParaRPr lang="es-CO" sz="1200">
              <a:effectLst/>
            </a:endParaRP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spPr>
            <a:solidFill>
              <a:srgbClr val="00B0F0"/>
            </a:solidFill>
            <a:ln>
              <a:noFill/>
            </a:ln>
            <a:effectLst/>
            <a:scene3d>
              <a:camera prst="orthographicFront"/>
              <a:lightRig rig="threePt" dir="t"/>
            </a:scene3d>
            <a:sp3d>
              <a:bevelT prst="angle"/>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'3.Resum Desemp Procesos POA T3'!$B$9:$B$24</c:f>
              <c:strCache>
                <c:ptCount val="16"/>
                <c:pt idx="0">
                  <c:v>01 Direccionamiento Estratégico</c:v>
                </c:pt>
                <c:pt idx="1">
                  <c:v>02 Gestión del Conocimiento e Innovación</c:v>
                </c:pt>
                <c:pt idx="2">
                  <c:v>03 Direccionamiento TIC</c:v>
                </c:pt>
                <c:pt idx="3">
                  <c:v>04 Comunicación Estratégica</c:v>
                </c:pt>
                <c:pt idx="4">
                  <c:v>14 Servicio al Usuario</c:v>
                </c:pt>
                <c:pt idx="5">
                  <c:v>05 Promoción y Defensa de Derechos</c:v>
                </c:pt>
                <c:pt idx="6">
                  <c:v>06 Prevención y Control de la Función Pública</c:v>
                </c:pt>
                <c:pt idx="7">
                  <c:v>07 Potestad Disciplinaria</c:v>
                </c:pt>
                <c:pt idx="8">
                  <c:v>08 Gestión del Talento Humano</c:v>
                </c:pt>
                <c:pt idx="9">
                  <c:v>09 Gestión Administrativa</c:v>
                </c:pt>
                <c:pt idx="10">
                  <c:v>10 Gestión Financiera</c:v>
                </c:pt>
                <c:pt idx="11">
                  <c:v>11 Gestión Contractual</c:v>
                </c:pt>
                <c:pt idx="12">
                  <c:v>12 Gestión Documental</c:v>
                </c:pt>
                <c:pt idx="13">
                  <c:v>13 Gestión Jurídica</c:v>
                </c:pt>
                <c:pt idx="14">
                  <c:v>15 Control Disciplinario Interno</c:v>
                </c:pt>
                <c:pt idx="15">
                  <c:v>16 Evaluación y Seguimiento</c:v>
                </c:pt>
              </c:strCache>
            </c:strRef>
          </c:cat>
          <c:val>
            <c:numRef>
              <c:f>'3.Resum Desemp Procesos POA T3'!$C$9:$C$24</c:f>
              <c:numCache>
                <c:formatCode>0.0%</c:formatCode>
                <c:ptCount val="16"/>
                <c:pt idx="0">
                  <c:v>0.44833333333333331</c:v>
                </c:pt>
                <c:pt idx="1">
                  <c:v>4.9999999999999996E-2</c:v>
                </c:pt>
                <c:pt idx="2">
                  <c:v>9.5000000000000015E-2</c:v>
                </c:pt>
                <c:pt idx="3">
                  <c:v>0</c:v>
                </c:pt>
                <c:pt idx="4">
                  <c:v>0.1111111111111111</c:v>
                </c:pt>
                <c:pt idx="5">
                  <c:v>0.26458025084662468</c:v>
                </c:pt>
                <c:pt idx="6">
                  <c:v>0.10164243513300115</c:v>
                </c:pt>
                <c:pt idx="7">
                  <c:v>3.6713286713286712E-2</c:v>
                </c:pt>
                <c:pt idx="8">
                  <c:v>0.23247100000000001</c:v>
                </c:pt>
                <c:pt idx="9">
                  <c:v>0</c:v>
                </c:pt>
                <c:pt idx="10">
                  <c:v>0.22781785360916626</c:v>
                </c:pt>
                <c:pt idx="11">
                  <c:v>0</c:v>
                </c:pt>
                <c:pt idx="12">
                  <c:v>0.11666666666666665</c:v>
                </c:pt>
                <c:pt idx="13">
                  <c:v>6.6600000000000006E-2</c:v>
                </c:pt>
                <c:pt idx="14">
                  <c:v>0</c:v>
                </c:pt>
                <c:pt idx="15">
                  <c:v>0</c:v>
                </c:pt>
              </c:numCache>
            </c:numRef>
          </c:val>
          <c:extLst>
            <c:ext xmlns:c16="http://schemas.microsoft.com/office/drawing/2014/chart" uri="{C3380CC4-5D6E-409C-BE32-E72D297353CC}">
              <c16:uniqueId val="{00000000-3913-4D1C-8A56-8061E225281A}"/>
            </c:ext>
          </c:extLst>
        </c:ser>
        <c:dLbls>
          <c:showLegendKey val="0"/>
          <c:showVal val="0"/>
          <c:showCatName val="0"/>
          <c:showSerName val="0"/>
          <c:showPercent val="0"/>
          <c:showBubbleSize val="0"/>
        </c:dLbls>
        <c:gapWidth val="182"/>
        <c:axId val="903025775"/>
        <c:axId val="1053022687"/>
      </c:barChart>
      <c:catAx>
        <c:axId val="9030257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crossAx val="1053022687"/>
        <c:crosses val="autoZero"/>
        <c:auto val="1"/>
        <c:lblAlgn val="ctr"/>
        <c:lblOffset val="100"/>
        <c:noMultiLvlLbl val="0"/>
      </c:catAx>
      <c:valAx>
        <c:axId val="1053022687"/>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crossAx val="90302577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'[3]4.Segto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5DF-411C-99DF-FBF9479031DE}"/>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5DF-411C-99DF-FBF9479031DE}"/>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5DF-411C-99DF-FBF9479031DE}"/>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5DF-411C-99DF-FBF9479031DE}"/>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DF-411C-99DF-FBF9479031DE}"/>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DF-411C-99DF-FBF9479031DE}"/>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DF-411C-99DF-FBF9479031DE}"/>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A5DF-411C-99DF-FBF9479031DE}"/>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T4'!$E$55:$E$58</c:f>
              <c:numCache>
                <c:formatCode>General</c:formatCode>
                <c:ptCount val="4"/>
                <c:pt idx="0">
                  <c:v>0</c:v>
                </c:pt>
                <c:pt idx="1">
                  <c:v>0</c:v>
                </c:pt>
                <c:pt idx="2">
                  <c:v>70</c:v>
                </c:pt>
                <c:pt idx="3">
                  <c:v>6</c:v>
                </c:pt>
              </c:numCache>
            </c:numRef>
          </c:val>
          <c:extLst>
            <c:ext xmlns:c16="http://schemas.microsoft.com/office/drawing/2014/chart" uri="{C3380CC4-5D6E-409C-BE32-E72D297353CC}">
              <c16:uniqueId val="{00000008-A5DF-411C-99DF-FBF9479031DE}"/>
            </c:ext>
          </c:extLst>
        </c:ser>
        <c:ser>
          <c:idx val="1"/>
          <c:order val="1"/>
          <c:tx>
            <c:strRef>
              <c:f>'[3]4.Segto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A5DF-411C-99DF-FBF9479031DE}"/>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A5DF-411C-99DF-FBF9479031DE}"/>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A5DF-411C-99DF-FBF9479031DE}"/>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A5DF-411C-99DF-FBF9479031DE}"/>
              </c:ext>
            </c:extLst>
          </c:dPt>
          <c:cat>
            <c:strRef>
              <c:f>'[3]4.Segto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T4'!$F$28:$F$31</c:f>
              <c:numCache>
                <c:formatCode>General</c:formatCode>
                <c:ptCount val="4"/>
              </c:numCache>
            </c:numRef>
          </c:val>
          <c:extLst>
            <c:ext xmlns:c16="http://schemas.microsoft.com/office/drawing/2014/chart" uri="{C3380CC4-5D6E-409C-BE32-E72D297353CC}">
              <c16:uniqueId val="{00000011-A5DF-411C-99DF-FBF9479031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'[3]4.Segto Medición POA 2023 T2'!$E$34</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BCCB-4DC4-A367-173F699F62E6}"/>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BCCB-4DC4-A367-173F699F62E6}"/>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BCCB-4DC4-A367-173F699F62E6}"/>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BCCB-4DC4-A367-173F699F62E6}"/>
              </c:ext>
            </c:extLst>
          </c:dPt>
          <c:dLbls>
            <c:dLbl>
              <c:idx val="0"/>
              <c:layout>
                <c:manualLayout>
                  <c:x val="-0.16876791945038003"/>
                  <c:y val="8.9483287654106722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CCB-4DC4-A367-173F699F62E6}"/>
                </c:ext>
              </c:extLst>
            </c:dLbl>
            <c:dLbl>
              <c:idx val="1"/>
              <c:layout>
                <c:manualLayout>
                  <c:x val="3.0483689919125721E-2"/>
                  <c:y val="-0.1807338925490948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CCB-4DC4-A367-173F699F62E6}"/>
                </c:ext>
              </c:extLst>
            </c:dLbl>
            <c:dLbl>
              <c:idx val="2"/>
              <c:layout>
                <c:manualLayout>
                  <c:x val="0.15176591111952611"/>
                  <c:y val="2.0061497208053122E-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CCB-4DC4-A367-173F699F62E6}"/>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BCCB-4DC4-A367-173F699F62E6}"/>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2023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2023 T2'!$E$27:$E$30</c:f>
              <c:numCache>
                <c:formatCode>General</c:formatCode>
                <c:ptCount val="4"/>
                <c:pt idx="0">
                  <c:v>30</c:v>
                </c:pt>
                <c:pt idx="1">
                  <c:v>29</c:v>
                </c:pt>
                <c:pt idx="2">
                  <c:v>19</c:v>
                </c:pt>
                <c:pt idx="3">
                  <c:v>8</c:v>
                </c:pt>
              </c:numCache>
            </c:numRef>
          </c:val>
          <c:extLst>
            <c:ext xmlns:c16="http://schemas.microsoft.com/office/drawing/2014/chart" uri="{C3380CC4-5D6E-409C-BE32-E72D297353CC}">
              <c16:uniqueId val="{00000008-BCCB-4DC4-A367-173F699F62E6}"/>
            </c:ext>
          </c:extLst>
        </c:ser>
        <c:ser>
          <c:idx val="1"/>
          <c:order val="1"/>
          <c:tx>
            <c:strRef>
              <c:f>'[3]4.Segto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BCCB-4DC4-A367-173F699F62E6}"/>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BCCB-4DC4-A367-173F699F62E6}"/>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BCCB-4DC4-A367-173F699F62E6}"/>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BCCB-4DC4-A367-173F699F62E6}"/>
              </c:ext>
            </c:extLst>
          </c:dPt>
          <c:cat>
            <c:strRef>
              <c:f>'[3]4.Segto Medición POA 2023 T2'!$D$27:$D$30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T4'!$F$28:$F$31</c:f>
              <c:numCache>
                <c:formatCode>General</c:formatCode>
                <c:ptCount val="4"/>
              </c:numCache>
            </c:numRef>
          </c:val>
          <c:extLst>
            <c:ext xmlns:c16="http://schemas.microsoft.com/office/drawing/2014/chart" uri="{C3380CC4-5D6E-409C-BE32-E72D297353CC}">
              <c16:uniqueId val="{00000011-BCCB-4DC4-A367-173F699F62E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22776486098742529"/>
          <c:y val="7.3490691159390137E-2"/>
          <c:w val="0.50204833805241578"/>
          <c:h val="0.67930200655359141"/>
        </c:manualLayout>
      </c:layout>
      <c:pieChart>
        <c:varyColors val="1"/>
        <c:ser>
          <c:idx val="0"/>
          <c:order val="0"/>
          <c:tx>
            <c:strRef>
              <c:f>'[3]4.Segto Medición POA 2022 T4'!$E$62</c:f>
              <c:strCache>
                <c:ptCount val="1"/>
              </c:strCache>
            </c:strRef>
          </c:tx>
          <c:explosion val="5"/>
          <c:dPt>
            <c:idx val="0"/>
            <c:bubble3D val="0"/>
            <c:spPr>
              <a:solidFill>
                <a:srgbClr val="99FF33"/>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43EF-4611-B8F7-6F846C803F7C}"/>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43EF-4611-B8F7-6F846C803F7C}"/>
              </c:ext>
            </c:extLst>
          </c:dPt>
          <c:dPt>
            <c:idx val="2"/>
            <c:bubble3D val="0"/>
            <c:spPr>
              <a:solidFill>
                <a:srgbClr val="FF33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43EF-4611-B8F7-6F846C803F7C}"/>
              </c:ext>
            </c:extLst>
          </c:dPt>
          <c:dPt>
            <c:idx val="3"/>
            <c:bubble3D val="0"/>
            <c:spPr>
              <a:solidFill>
                <a:schemeClr val="tx2">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43EF-4611-B8F7-6F846C803F7C}"/>
              </c:ext>
            </c:extLst>
          </c:dPt>
          <c:dLbls>
            <c:dLbl>
              <c:idx val="0"/>
              <c:layout>
                <c:manualLayout>
                  <c:x val="-0.17950268852256016"/>
                  <c:y val="5.115798780979195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3EF-4611-B8F7-6F846C803F7C}"/>
                </c:ext>
              </c:extLst>
            </c:dLbl>
            <c:dLbl>
              <c:idx val="1"/>
              <c:layout>
                <c:manualLayout>
                  <c:x val="9.4892337117628567E-2"/>
                  <c:y val="-0.22453420322364473"/>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3EF-4611-B8F7-6F846C803F7C}"/>
                </c:ext>
              </c:extLst>
            </c:dLbl>
            <c:dLbl>
              <c:idx val="2"/>
              <c:layout>
                <c:manualLayout>
                  <c:x val="0.15605982166697316"/>
                  <c:y val="6.4969099092086049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43EF-4611-B8F7-6F846C803F7C}"/>
                </c:ext>
              </c:extLst>
            </c:dLbl>
            <c:dLbl>
              <c:idx val="3"/>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6="http://schemas.microsoft.com/office/drawing/2014/chart" uri="{C3380CC4-5D6E-409C-BE32-E72D297353CC}">
                  <c16:uniqueId val="{00000007-43EF-4611-B8F7-6F846C803F7C}"/>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'[3]4.Segto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T4'!$E$55:$E$58</c:f>
              <c:numCache>
                <c:formatCode>General</c:formatCode>
                <c:ptCount val="4"/>
                <c:pt idx="0">
                  <c:v>0</c:v>
                </c:pt>
                <c:pt idx="1">
                  <c:v>0</c:v>
                </c:pt>
                <c:pt idx="2">
                  <c:v>70</c:v>
                </c:pt>
                <c:pt idx="3">
                  <c:v>6</c:v>
                </c:pt>
              </c:numCache>
            </c:numRef>
          </c:val>
          <c:extLst>
            <c:ext xmlns:c16="http://schemas.microsoft.com/office/drawing/2014/chart" uri="{C3380CC4-5D6E-409C-BE32-E72D297353CC}">
              <c16:uniqueId val="{00000008-43EF-4611-B8F7-6F846C803F7C}"/>
            </c:ext>
          </c:extLst>
        </c:ser>
        <c:ser>
          <c:idx val="1"/>
          <c:order val="1"/>
          <c:tx>
            <c:strRef>
              <c:f>'[3]4.Segto Medición POA 2022 T4'!$F$62</c:f>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A-43EF-4611-B8F7-6F846C803F7C}"/>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C-43EF-4611-B8F7-6F846C803F7C}"/>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43EF-4611-B8F7-6F846C803F7C}"/>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43EF-4611-B8F7-6F846C803F7C}"/>
              </c:ext>
            </c:extLst>
          </c:dPt>
          <c:cat>
            <c:strRef>
              <c:f>'[3]4.Segto Medición POA 2022 T4'!$D$55:$D$58</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'[3]4.Segto Medición POA 2022 T4'!$F$28:$F$31</c:f>
              <c:numCache>
                <c:formatCode>General</c:formatCode>
                <c:ptCount val="4"/>
              </c:numCache>
            </c:numRef>
          </c:val>
          <c:extLst>
            <c:ext xmlns:c16="http://schemas.microsoft.com/office/drawing/2014/chart" uri="{C3380CC4-5D6E-409C-BE32-E72D297353CC}">
              <c16:uniqueId val="{00000011-43EF-4611-B8F7-6F846C803F7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CUMPLIMIENTO PROGRAMACIÓN EN EL PERIODO</a:t>
            </a:r>
          </a:p>
          <a:p>
            <a:pPr>
              <a:defRPr/>
            </a:pPr>
            <a:r>
              <a:rPr lang="en-US"/>
              <a:t>Primer Trimestre</a:t>
            </a:r>
          </a:p>
          <a:p>
            <a:pPr>
              <a:defRPr/>
            </a:pPr>
            <a:r>
              <a:rPr lang="en-US"/>
              <a:t>2025</a:t>
            </a:r>
          </a:p>
        </c:rich>
      </c:tx>
      <c:layout>
        <c:manualLayout>
          <c:xMode val="edge"/>
          <c:yMode val="edge"/>
          <c:x val="0.11042395459868982"/>
          <c:y val="8.4936899118849524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5684553130585255"/>
          <c:y val="0.12778049145968626"/>
          <c:w val="0.66537767614163834"/>
          <c:h val="0.60072170838947814"/>
        </c:manualLayout>
      </c:layout>
      <c:pieChart>
        <c:varyColors val="1"/>
        <c:ser>
          <c:idx val="0"/>
          <c:order val="0"/>
          <c:tx>
            <c:strRef>
              <c:f>'4.Segto Medición POA 2025 T1'!$D$31</c:f>
              <c:strCache>
                <c:ptCount val="1"/>
                <c:pt idx="0">
                  <c:v>No de indicadores sin programar en el periodo</c:v>
                </c:pt>
              </c:strCache>
            </c:strRef>
          </c:tx>
          <c:dPt>
            <c:idx val="0"/>
            <c:bubble3D val="0"/>
            <c:spPr>
              <a:solidFill>
                <a:srgbClr val="92D05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8466-4490-92E9-C338888B2C85}"/>
              </c:ext>
            </c:extLst>
          </c:dPt>
          <c:dPt>
            <c:idx val="1"/>
            <c:bubble3D val="0"/>
            <c:spPr>
              <a:solidFill>
                <a:srgbClr val="00B0F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8466-4490-92E9-C338888B2C85}"/>
              </c:ext>
            </c:extLst>
          </c:dPt>
          <c:dPt>
            <c:idx val="2"/>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8466-4490-92E9-C338888B2C85}"/>
              </c:ext>
            </c:extLst>
          </c:dPt>
          <c:dPt>
            <c:idx val="3"/>
            <c:bubble3D val="0"/>
            <c:spPr>
              <a:solidFill>
                <a:schemeClr val="bg1">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8466-4490-92E9-C338888B2C85}"/>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8466-4490-92E9-C338888B2C85}"/>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8466-4490-92E9-C338888B2C85}"/>
              </c:ext>
            </c:extLst>
          </c:dPt>
          <c:dLbls>
            <c:dLbl>
              <c:idx val="0"/>
              <c:layout>
                <c:manualLayout>
                  <c:x val="-0.19325894327764059"/>
                  <c:y val="6.8381484872807388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466-4490-92E9-C338888B2C85}"/>
                </c:ext>
              </c:extLst>
            </c:dLbl>
            <c:dLbl>
              <c:idx val="1"/>
              <c:layout>
                <c:manualLayout>
                  <c:x val="-6.6375175362648128E-2"/>
                  <c:y val="-0.10930307307461185"/>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466-4490-92E9-C338888B2C85}"/>
                </c:ext>
              </c:extLst>
            </c:dLbl>
            <c:dLbl>
              <c:idx val="2"/>
              <c:layout>
                <c:manualLayout>
                  <c:x val="0.17409897601779906"/>
                  <c:y val="-6.4270441745741105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bg1"/>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466-4490-92E9-C338888B2C85}"/>
                </c:ext>
              </c:extLst>
            </c:dLbl>
            <c:dLbl>
              <c:idx val="3"/>
              <c:layout>
                <c:manualLayout>
                  <c:x val="0.16604568664412331"/>
                  <c:y val="8.3445182952356006E-2"/>
                </c:manualLayout>
              </c:layout>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466-4490-92E9-C338888B2C85}"/>
                </c:ext>
              </c:extLst>
            </c:dLbl>
            <c:spPr>
              <a:noFill/>
              <a:ln>
                <a:noFill/>
              </a:ln>
              <a:effectLst/>
            </c:spPr>
            <c:txPr>
              <a:bodyPr rot="0" spcFirstLastPara="1" vertOverflow="ellipsis" vert="horz" wrap="square" lIns="38100" tIns="19050" rIns="38100" bIns="19050" anchor="ctr" anchorCtr="1">
                <a:spAutoFit/>
              </a:bodyPr>
              <a:lstStyle/>
              <a:p>
                <a:pPr>
                  <a:defRPr sz="20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'4.Segto Medición POA 2025 T1'!$D$27:$D$34</c15:sqref>
                  </c15:fullRef>
                </c:ext>
              </c:extLst>
              <c:f>'4.Segto Medición POA 2025 T1'!$D$28:$D$31</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extLst>
                <c:ext xmlns:c15="http://schemas.microsoft.com/office/drawing/2012/chart" uri="{02D57815-91ED-43cb-92C2-25804820EDAC}">
                  <c15:fullRef>
                    <c15:sqref>'4.Segto Medición POA 2025 T1'!$E$27:$E$34</c15:sqref>
                  </c15:fullRef>
                </c:ext>
              </c:extLst>
              <c:f>'4.Segto Medición POA 2025 T1'!$E$28:$E$31</c:f>
              <c:numCache>
                <c:formatCode>0</c:formatCode>
                <c:ptCount val="4"/>
                <c:pt idx="0">
                  <c:v>30</c:v>
                </c:pt>
                <c:pt idx="1">
                  <c:v>17</c:v>
                </c:pt>
                <c:pt idx="2">
                  <c:v>15</c:v>
                </c:pt>
                <c:pt idx="3">
                  <c:v>20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C-8466-4490-92E9-C338888B2C85}"/>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'[3]4.Segto Medición POA 2022 T4'!$F$62</c15:sqref>
                        </c15:formulaRef>
                      </c:ext>
                    </c:extLst>
                    <c:strCache>
                      <c:ptCount val="1"/>
                    </c:strCache>
                  </c:strRef>
                </c:tx>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E-8466-4490-92E9-C338888B2C85}"/>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0-8466-4490-92E9-C338888B2C85}"/>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2-8466-4490-92E9-C338888B2C85}"/>
                    </c:ext>
                  </c:extLst>
                </c:dPt>
                <c:cat>
                  <c:strRef>
                    <c:extLst>
                      <c:ext uri="{02D57815-91ED-43cb-92C2-25804820EDAC}">
                        <c15:fullRef>
                          <c15:sqref>'4.Segto Medición POA 2025 T1'!$D$27:$D$34</c15:sqref>
                        </c15:fullRef>
                        <c15:formulaRef>
                          <c15:sqref>'4.Segto Medición POA 2025 T1'!$D$28:$D$31</c15:sqref>
                        </c15:formulaRef>
                      </c:ext>
                    </c:extLst>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extLst>
                      <c:ext uri="{02D57815-91ED-43cb-92C2-25804820EDAC}">
                        <c15:fullRef>
                          <c15:sqref>'[3]4.Segto Medición POA 2022 T4'!$F$28:$F$31</c15:sqref>
                        </c15:fullRef>
                        <c15:formulaRef>
                          <c15:sqref>'[3]4.Segto Medición POA 2022 T4'!$F$29:$F$31</c15:sqref>
                        </c15:formulaRef>
                      </c:ext>
                    </c:extLst>
                    <c:numCache>
                      <c:formatCode>General</c:formatCode>
                      <c:ptCount val="3"/>
                    </c:numCache>
                  </c:numRef>
                </c:val>
                <c:extLst>
                  <c:ext uri="{02D57815-91ED-43cb-92C2-25804820EDAC}">
                    <c15:categoryFilterExceptions>
                      <c15:categoryFilterException>
                        <c15:sqref>'[3]4.Segto Medición POA 2022 T4'!$F$28</c15:sqref>
                        <c15:spPr xmlns:c15="http://schemas.microsoft.com/office/drawing/2012/chart">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15:spPr>
                        <c15:bubble3D val="0"/>
                      </c15:categoryFilterException>
                    </c15:categoryFilterExceptions>
                  </c:ext>
                  <c:ext xmlns:c16="http://schemas.microsoft.com/office/drawing/2014/chart" uri="{C3380CC4-5D6E-409C-BE32-E72D297353CC}">
                    <c16:uniqueId val="{00000013-8466-4490-92E9-C338888B2C85}"/>
                  </c:ext>
                </c:extLst>
              </c15:ser>
            </c15:filteredPieSeries>
          </c:ext>
        </c:extLst>
      </c:pieChart>
      <c:spPr>
        <a:noFill/>
        <a:ln>
          <a:noFill/>
        </a:ln>
        <a:effectLst/>
      </c:spPr>
    </c:plotArea>
    <c:legend>
      <c:legendPos val="b"/>
      <c:layout>
        <c:manualLayout>
          <c:xMode val="edge"/>
          <c:yMode val="edge"/>
          <c:x val="0.14161641462908636"/>
          <c:y val="0.70404451349408059"/>
          <c:w val="0.66191970466706851"/>
          <c:h val="0.2078847099875030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CO" b="1"/>
              <a:t>Cumplimiento Programación - Acumulado</a:t>
            </a:r>
          </a:p>
          <a:p>
            <a:pPr>
              <a:defRPr b="1"/>
            </a:pPr>
            <a:r>
              <a:rPr lang="es-CO" b="1"/>
              <a:t>Corte </a:t>
            </a:r>
            <a:r>
              <a:rPr lang="es-CO" b="1" baseline="0"/>
              <a:t>31/12/2024</a:t>
            </a:r>
            <a:endParaRPr lang="es-CO" b="1"/>
          </a:p>
        </c:rich>
      </c:tx>
      <c:layout>
        <c:manualLayout>
          <c:xMode val="edge"/>
          <c:yMode val="edge"/>
          <c:x val="0.32313872398663868"/>
          <c:y val="1.5370706338419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spPr>
            <a:scene3d>
              <a:camera prst="orthographicFront"/>
              <a:lightRig rig="threePt" dir="t"/>
            </a:scene3d>
            <a:sp3d>
              <a:bevelT/>
              <a:bevelB/>
            </a:sp3d>
          </c:spPr>
          <c:explosion val="4"/>
          <c:dPt>
            <c:idx val="0"/>
            <c:bubble3D val="0"/>
            <c:spPr>
              <a:solidFill>
                <a:srgbClr val="00FF99"/>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1-F779-4444-AB00-D93A099516D4}"/>
              </c:ext>
            </c:extLst>
          </c:dPt>
          <c:dPt>
            <c:idx val="1"/>
            <c:bubble3D val="0"/>
            <c:spPr>
              <a:solidFill>
                <a:srgbClr val="0099FF"/>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3-F779-4444-AB00-D93A099516D4}"/>
              </c:ext>
            </c:extLst>
          </c:dPt>
          <c:dPt>
            <c:idx val="2"/>
            <c:bubble3D val="0"/>
            <c:spPr>
              <a:solidFill>
                <a:srgbClr val="FF0000"/>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5-F779-4444-AB00-D93A099516D4}"/>
              </c:ext>
            </c:extLst>
          </c:dPt>
          <c:dPt>
            <c:idx val="3"/>
            <c:bubble3D val="0"/>
            <c:spPr>
              <a:solidFill>
                <a:schemeClr val="accent1">
                  <a:lumMod val="40000"/>
                  <a:lumOff val="60000"/>
                </a:schemeClr>
              </a:solidFill>
              <a:ln w="19050">
                <a:solidFill>
                  <a:schemeClr val="lt1"/>
                </a:solidFill>
              </a:ln>
              <a:effectLst/>
              <a:scene3d>
                <a:camera prst="orthographicFront"/>
                <a:lightRig rig="threePt" dir="t"/>
              </a:scene3d>
              <a:sp3d>
                <a:bevelT/>
                <a:bevelB/>
              </a:sp3d>
            </c:spPr>
            <c:extLst>
              <c:ext xmlns:c16="http://schemas.microsoft.com/office/drawing/2014/chart" uri="{C3380CC4-5D6E-409C-BE32-E72D297353CC}">
                <c16:uniqueId val="{00000007-F779-4444-AB00-D93A099516D4}"/>
              </c:ext>
            </c:extLst>
          </c:dPt>
          <c:dLbls>
            <c:dLbl>
              <c:idx val="0"/>
              <c:layout>
                <c:manualLayout>
                  <c:x val="-1.6716760290333598E-2"/>
                  <c:y val="1.4613040832857636E-2"/>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779-4444-AB00-D93A099516D4}"/>
                </c:ext>
              </c:extLst>
            </c:dLbl>
            <c:dLbl>
              <c:idx val="1"/>
              <c:layout>
                <c:manualLayout>
                  <c:x val="-3.4485927545538351E-3"/>
                  <c:y val="7.9014803870974017E-3"/>
                </c:manualLayout>
              </c:layout>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779-4444-AB00-D93A099516D4}"/>
                </c:ext>
              </c:extLst>
            </c:dLbl>
            <c:dLbl>
              <c:idx val="2"/>
              <c:layout>
                <c:manualLayout>
                  <c:x val="-3.8047603589066663E-2"/>
                  <c:y val="-0.21571433914411028"/>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s-CO"/>
                </a:p>
              </c:txPr>
              <c:showLegendKey val="0"/>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779-4444-AB00-D93A099516D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'4.Segto Medición POA 2025 T2'!$D$57:$D$60</c:f>
              <c:strCache>
                <c:ptCount val="4"/>
                <c:pt idx="0">
                  <c:v>No de Indicadores con Meta Cumplida según programación</c:v>
                </c:pt>
                <c:pt idx="1">
                  <c:v>No de Indicadores con ejecución superior a la programada </c:v>
                </c:pt>
                <c:pt idx="2">
                  <c:v>No de Indicadores con ejecución menor a la programada </c:v>
                </c:pt>
                <c:pt idx="3">
                  <c:v>No de indicadores sin programar en el periodo</c:v>
                </c:pt>
              </c:strCache>
            </c:strRef>
          </c:cat>
          <c:val>
            <c:numRef>
              <c:f>'4.Segto Medición POA 2025 T2'!$E$57:$E$60</c:f>
              <c:numCache>
                <c:formatCode>0</c:formatCode>
                <c:ptCount val="4"/>
                <c:pt idx="0">
                  <c:v>5</c:v>
                </c:pt>
                <c:pt idx="1">
                  <c:v>2</c:v>
                </c:pt>
                <c:pt idx="2">
                  <c:v>64</c:v>
                </c:pt>
                <c:pt idx="3">
                  <c:v>11</c:v>
                </c:pt>
              </c:numCache>
            </c:numRef>
          </c:val>
          <c:extLst>
            <c:ext xmlns:c16="http://schemas.microsoft.com/office/drawing/2014/chart" uri="{C3380CC4-5D6E-409C-BE32-E72D297353CC}">
              <c16:uniqueId val="{00000008-F779-4444-AB00-D93A099516D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2.9379421556310223E-2"/>
          <c:y val="0.81294921367763151"/>
          <c:w val="0.57615093545586937"/>
          <c:h val="0.1636004024807946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6.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7.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8.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8" Type="http://schemas.openxmlformats.org/officeDocument/2006/relationships/chart" Target="../charts/chart30.xml"/><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5" Type="http://schemas.openxmlformats.org/officeDocument/2006/relationships/chart" Target="../charts/chart39.xml"/><Relationship Id="rId4" Type="http://schemas.openxmlformats.org/officeDocument/2006/relationships/chart" Target="../charts/chart38.xml"/></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2</xdr:col>
      <xdr:colOff>0</xdr:colOff>
      <xdr:row>14</xdr:row>
      <xdr:rowOff>0</xdr:rowOff>
    </xdr:to>
    <xdr:sp macro="" textlink="">
      <xdr:nvSpPr>
        <xdr:cNvPr id="2" name="AutoShape 23">
          <a:extLst>
            <a:ext uri="{FF2B5EF4-FFF2-40B4-BE49-F238E27FC236}">
              <a16:creationId xmlns:a16="http://schemas.microsoft.com/office/drawing/2014/main" id="{C8C6A5EC-D252-46DF-9852-40BCE336ECF2}"/>
            </a:ext>
          </a:extLst>
        </xdr:cNvPr>
        <xdr:cNvSpPr>
          <a:spLocks noChangeArrowheads="1"/>
        </xdr:cNvSpPr>
      </xdr:nvSpPr>
      <xdr:spPr bwMode="auto">
        <a:xfrm>
          <a:off x="297180" y="2895600"/>
          <a:ext cx="7307580" cy="131521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22</xdr:row>
      <xdr:rowOff>0</xdr:rowOff>
    </xdr:from>
    <xdr:to>
      <xdr:col>2</xdr:col>
      <xdr:colOff>0</xdr:colOff>
      <xdr:row>45</xdr:row>
      <xdr:rowOff>0</xdr:rowOff>
    </xdr:to>
    <xdr:sp macro="" textlink="">
      <xdr:nvSpPr>
        <xdr:cNvPr id="3" name="AutoShape 23">
          <a:extLst>
            <a:ext uri="{FF2B5EF4-FFF2-40B4-BE49-F238E27FC236}">
              <a16:creationId xmlns:a16="http://schemas.microsoft.com/office/drawing/2014/main" id="{20152C55-F577-47C8-96E4-CB1DAA2F31B2}"/>
            </a:ext>
          </a:extLst>
        </xdr:cNvPr>
        <xdr:cNvSpPr>
          <a:spLocks noChangeArrowheads="1"/>
        </xdr:cNvSpPr>
      </xdr:nvSpPr>
      <xdr:spPr bwMode="auto">
        <a:xfrm>
          <a:off x="297180" y="17769840"/>
          <a:ext cx="7307580" cy="45034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4</xdr:col>
      <xdr:colOff>0</xdr:colOff>
      <xdr:row>6</xdr:row>
      <xdr:rowOff>163830</xdr:rowOff>
    </xdr:from>
    <xdr:to>
      <xdr:col>11</xdr:col>
      <xdr:colOff>228600</xdr:colOff>
      <xdr:row>14</xdr:row>
      <xdr:rowOff>38100</xdr:rowOff>
    </xdr:to>
    <xdr:grpSp>
      <xdr:nvGrpSpPr>
        <xdr:cNvPr id="4" name="Grupo 3">
          <a:extLst>
            <a:ext uri="{FF2B5EF4-FFF2-40B4-BE49-F238E27FC236}">
              <a16:creationId xmlns:a16="http://schemas.microsoft.com/office/drawing/2014/main" id="{800C4BA9-0194-4D5A-BEFC-B622F383FDD2}"/>
            </a:ext>
          </a:extLst>
        </xdr:cNvPr>
        <xdr:cNvGrpSpPr/>
      </xdr:nvGrpSpPr>
      <xdr:grpSpPr>
        <a:xfrm>
          <a:off x="18078450" y="3078480"/>
          <a:ext cx="9963150" cy="11285220"/>
          <a:chOff x="13658850" y="2381250"/>
          <a:chExt cx="10782300" cy="11296650"/>
        </a:xfrm>
      </xdr:grpSpPr>
      <xdr:graphicFrame macro="">
        <xdr:nvGraphicFramePr>
          <xdr:cNvPr id="5" name="Gráfico 4">
            <a:extLst>
              <a:ext uri="{FF2B5EF4-FFF2-40B4-BE49-F238E27FC236}">
                <a16:creationId xmlns:a16="http://schemas.microsoft.com/office/drawing/2014/main" id="{79F445AF-9D5B-457B-9F86-A2797C382F6E}"/>
              </a:ext>
            </a:extLst>
          </xdr:cNvPr>
          <xdr:cNvGraphicFramePr>
            <a:graphicFrameLocks/>
          </xdr:cNvGraphicFramePr>
        </xdr:nvGraphicFramePr>
        <xdr:xfrm>
          <a:off x="13658850" y="2381250"/>
          <a:ext cx="10782300" cy="112966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6" name="CuadroTexto 5">
            <a:extLst>
              <a:ext uri="{FF2B5EF4-FFF2-40B4-BE49-F238E27FC236}">
                <a16:creationId xmlns:a16="http://schemas.microsoft.com/office/drawing/2014/main" id="{80B04AE2-420F-4206-81CD-97BAFD48D079}"/>
              </a:ext>
            </a:extLst>
          </xdr:cNvPr>
          <xdr:cNvSpPr txBox="1"/>
        </xdr:nvSpPr>
        <xdr:spPr>
          <a:xfrm>
            <a:off x="15024618" y="3874787"/>
            <a:ext cx="8134350" cy="1371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a:t>GRADO DE CUMPLIMIENTO PROMEDIO</a:t>
            </a:r>
            <a:r>
              <a:rPr lang="es-CO" sz="2800" b="1" baseline="0"/>
              <a:t> </a:t>
            </a:r>
          </a:p>
          <a:p>
            <a:pPr algn="ctr"/>
            <a:r>
              <a:rPr lang="es-CO" sz="2800" b="1" baseline="0"/>
              <a:t>OBJETIVOS ESTRATÉGICOS Y DE LA CALIDAD</a:t>
            </a:r>
            <a:endParaRPr lang="es-CO" sz="2800" b="1"/>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3</xdr:col>
      <xdr:colOff>0</xdr:colOff>
      <xdr:row>30</xdr:row>
      <xdr:rowOff>0</xdr:rowOff>
    </xdr:to>
    <xdr:sp macro="" textlink="">
      <xdr:nvSpPr>
        <xdr:cNvPr id="2" name="AutoShape 23">
          <a:extLst>
            <a:ext uri="{FF2B5EF4-FFF2-40B4-BE49-F238E27FC236}">
              <a16:creationId xmlns:a16="http://schemas.microsoft.com/office/drawing/2014/main" id="{D7ED504E-B9A7-4E37-B39D-C33E32A447E3}"/>
            </a:ext>
          </a:extLst>
        </xdr:cNvPr>
        <xdr:cNvSpPr>
          <a:spLocks noChangeArrowheads="1"/>
        </xdr:cNvSpPr>
      </xdr:nvSpPr>
      <xdr:spPr bwMode="auto">
        <a:xfrm>
          <a:off x="297180" y="3329940"/>
          <a:ext cx="11132820" cy="254660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41</xdr:row>
      <xdr:rowOff>0</xdr:rowOff>
    </xdr:from>
    <xdr:to>
      <xdr:col>3</xdr:col>
      <xdr:colOff>0</xdr:colOff>
      <xdr:row>64</xdr:row>
      <xdr:rowOff>0</xdr:rowOff>
    </xdr:to>
    <xdr:sp macro="" textlink="">
      <xdr:nvSpPr>
        <xdr:cNvPr id="3" name="AutoShape 23">
          <a:extLst>
            <a:ext uri="{FF2B5EF4-FFF2-40B4-BE49-F238E27FC236}">
              <a16:creationId xmlns:a16="http://schemas.microsoft.com/office/drawing/2014/main" id="{B7ED8539-F305-48C6-A66C-85855DDE6A98}"/>
            </a:ext>
          </a:extLst>
        </xdr:cNvPr>
        <xdr:cNvSpPr>
          <a:spLocks noChangeArrowheads="1"/>
        </xdr:cNvSpPr>
      </xdr:nvSpPr>
      <xdr:spPr bwMode="auto">
        <a:xfrm>
          <a:off x="297180" y="30380940"/>
          <a:ext cx="11132820" cy="71551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5</xdr:col>
      <xdr:colOff>1122216</xdr:colOff>
      <xdr:row>4</xdr:row>
      <xdr:rowOff>105888</xdr:rowOff>
    </xdr:from>
    <xdr:to>
      <xdr:col>15</xdr:col>
      <xdr:colOff>1188028</xdr:colOff>
      <xdr:row>20</xdr:row>
      <xdr:rowOff>881495</xdr:rowOff>
    </xdr:to>
    <xdr:graphicFrame macro="">
      <xdr:nvGraphicFramePr>
        <xdr:cNvPr id="4" name="Gráfico 3">
          <a:extLst>
            <a:ext uri="{FF2B5EF4-FFF2-40B4-BE49-F238E27FC236}">
              <a16:creationId xmlns:a16="http://schemas.microsoft.com/office/drawing/2014/main" id="{2C24B888-BEFB-418D-84C4-7D0484A944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0.15491</cdr:x>
      <cdr:y>0.04595</cdr:y>
    </cdr:from>
    <cdr:to>
      <cdr:x>0.86485</cdr:x>
      <cdr:y>0.07952</cdr:y>
    </cdr:to>
    <cdr:sp macro="" textlink="">
      <cdr:nvSpPr>
        <cdr:cNvPr id="2" name="CuadroTexto 1">
          <a:extLst xmlns:a="http://schemas.openxmlformats.org/drawingml/2006/main">
            <a:ext uri="{FF2B5EF4-FFF2-40B4-BE49-F238E27FC236}">
              <a16:creationId xmlns:a16="http://schemas.microsoft.com/office/drawing/2014/main" id="{A4108441-F9F7-4AC6-A8E5-39F0ABCBC965}"/>
            </a:ext>
          </a:extLst>
        </cdr:cNvPr>
        <cdr:cNvSpPr txBox="1"/>
      </cdr:nvSpPr>
      <cdr:spPr>
        <a:xfrm xmlns:a="http://schemas.openxmlformats.org/drawingml/2006/main">
          <a:off x="2306633" y="602915"/>
          <a:ext cx="10571121" cy="4403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CO" sz="2000"/>
            <a:t>GRADO DE CUMPLIMIENTO POR META ESTRATÉGICA</a:t>
          </a: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5</xdr:row>
      <xdr:rowOff>0</xdr:rowOff>
    </xdr:from>
    <xdr:to>
      <xdr:col>12</xdr:col>
      <xdr:colOff>0</xdr:colOff>
      <xdr:row>90</xdr:row>
      <xdr:rowOff>0</xdr:rowOff>
    </xdr:to>
    <xdr:sp macro="" textlink="">
      <xdr:nvSpPr>
        <xdr:cNvPr id="2" name="AutoShape 23">
          <a:extLst>
            <a:ext uri="{FF2B5EF4-FFF2-40B4-BE49-F238E27FC236}">
              <a16:creationId xmlns:a16="http://schemas.microsoft.com/office/drawing/2014/main" id="{38ADF14C-C666-42ED-B7FA-FB9F5CF1C1C0}"/>
            </a:ext>
          </a:extLst>
        </xdr:cNvPr>
        <xdr:cNvSpPr>
          <a:spLocks noChangeArrowheads="1"/>
        </xdr:cNvSpPr>
      </xdr:nvSpPr>
      <xdr:spPr bwMode="auto">
        <a:xfrm>
          <a:off x="297180" y="2164080"/>
          <a:ext cx="21854160" cy="10212324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24</xdr:row>
      <xdr:rowOff>170330</xdr:rowOff>
    </xdr:to>
    <xdr:graphicFrame macro="">
      <xdr:nvGraphicFramePr>
        <xdr:cNvPr id="2" name="Gráfico 1">
          <a:extLst>
            <a:ext uri="{FF2B5EF4-FFF2-40B4-BE49-F238E27FC236}">
              <a16:creationId xmlns:a16="http://schemas.microsoft.com/office/drawing/2014/main" id="{395A1DB9-89F2-4192-A88C-EAD7BCA89D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3" name="Gráfico 2">
          <a:extLst>
            <a:ext uri="{FF2B5EF4-FFF2-40B4-BE49-F238E27FC236}">
              <a16:creationId xmlns:a16="http://schemas.microsoft.com/office/drawing/2014/main" id="{1334B079-DB8C-4B07-8AEC-7336F90467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4" name="Gráfico 3">
          <a:extLst>
            <a:ext uri="{FF2B5EF4-FFF2-40B4-BE49-F238E27FC236}">
              <a16:creationId xmlns:a16="http://schemas.microsoft.com/office/drawing/2014/main" id="{6C80E654-48B5-41AD-AC89-40AB511706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34</xdr:row>
      <xdr:rowOff>80681</xdr:rowOff>
    </xdr:from>
    <xdr:to>
      <xdr:col>16</xdr:col>
      <xdr:colOff>2581835</xdr:colOff>
      <xdr:row>54</xdr:row>
      <xdr:rowOff>71716</xdr:rowOff>
    </xdr:to>
    <xdr:graphicFrame macro="">
      <xdr:nvGraphicFramePr>
        <xdr:cNvPr id="5" name="Gráfico 4">
          <a:extLst>
            <a:ext uri="{FF2B5EF4-FFF2-40B4-BE49-F238E27FC236}">
              <a16:creationId xmlns:a16="http://schemas.microsoft.com/office/drawing/2014/main" id="{B0A3C25D-C276-4BC0-ADBD-9E9A81D16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735106</xdr:colOff>
      <xdr:row>5</xdr:row>
      <xdr:rowOff>179295</xdr:rowOff>
    </xdr:from>
    <xdr:to>
      <xdr:col>16</xdr:col>
      <xdr:colOff>1156446</xdr:colOff>
      <xdr:row>24</xdr:row>
      <xdr:rowOff>170330</xdr:rowOff>
    </xdr:to>
    <xdr:graphicFrame macro="">
      <xdr:nvGraphicFramePr>
        <xdr:cNvPr id="6" name="Gráfico 5">
          <a:extLst>
            <a:ext uri="{FF2B5EF4-FFF2-40B4-BE49-F238E27FC236}">
              <a16:creationId xmlns:a16="http://schemas.microsoft.com/office/drawing/2014/main" id="{1136E3AE-540F-4DDA-8F7F-E4C101C88E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452716</xdr:colOff>
      <xdr:row>34</xdr:row>
      <xdr:rowOff>80681</xdr:rowOff>
    </xdr:from>
    <xdr:to>
      <xdr:col>16</xdr:col>
      <xdr:colOff>2581835</xdr:colOff>
      <xdr:row>53</xdr:row>
      <xdr:rowOff>71716</xdr:rowOff>
    </xdr:to>
    <xdr:graphicFrame macro="">
      <xdr:nvGraphicFramePr>
        <xdr:cNvPr id="7" name="Gráfico 6">
          <a:extLst>
            <a:ext uri="{FF2B5EF4-FFF2-40B4-BE49-F238E27FC236}">
              <a16:creationId xmlns:a16="http://schemas.microsoft.com/office/drawing/2014/main" id="{CEAA8D0F-2A05-45D6-B2E7-BC0515DA36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697006</xdr:colOff>
      <xdr:row>2</xdr:row>
      <xdr:rowOff>121920</xdr:rowOff>
    </xdr:from>
    <xdr:to>
      <xdr:col>16</xdr:col>
      <xdr:colOff>1112520</xdr:colOff>
      <xdr:row>24</xdr:row>
      <xdr:rowOff>167639</xdr:rowOff>
    </xdr:to>
    <xdr:graphicFrame macro="">
      <xdr:nvGraphicFramePr>
        <xdr:cNvPr id="8" name="Gráfico 7">
          <a:extLst>
            <a:ext uri="{FF2B5EF4-FFF2-40B4-BE49-F238E27FC236}">
              <a16:creationId xmlns:a16="http://schemas.microsoft.com/office/drawing/2014/main" id="{CAFA9301-B635-4328-9C31-9DB739A76D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336175</xdr:colOff>
      <xdr:row>34</xdr:row>
      <xdr:rowOff>26893</xdr:rowOff>
    </xdr:from>
    <xdr:to>
      <xdr:col>16</xdr:col>
      <xdr:colOff>2465294</xdr:colOff>
      <xdr:row>54</xdr:row>
      <xdr:rowOff>17928</xdr:rowOff>
    </xdr:to>
    <xdr:graphicFrame macro="">
      <xdr:nvGraphicFramePr>
        <xdr:cNvPr id="9" name="Gráfico 8">
          <a:extLst>
            <a:ext uri="{FF2B5EF4-FFF2-40B4-BE49-F238E27FC236}">
              <a16:creationId xmlns:a16="http://schemas.microsoft.com/office/drawing/2014/main" id="{43663F7D-5FFB-4B0D-8F9A-97D35362C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25</xdr:row>
      <xdr:rowOff>170330</xdr:rowOff>
    </xdr:to>
    <xdr:graphicFrame macro="">
      <xdr:nvGraphicFramePr>
        <xdr:cNvPr id="2" name="Gráfico 1">
          <a:extLst>
            <a:ext uri="{FF2B5EF4-FFF2-40B4-BE49-F238E27FC236}">
              <a16:creationId xmlns:a16="http://schemas.microsoft.com/office/drawing/2014/main" id="{1309E6F7-560E-462D-B8CF-6B77137796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38</xdr:row>
      <xdr:rowOff>80681</xdr:rowOff>
    </xdr:from>
    <xdr:to>
      <xdr:col>16</xdr:col>
      <xdr:colOff>2581835</xdr:colOff>
      <xdr:row>57</xdr:row>
      <xdr:rowOff>71716</xdr:rowOff>
    </xdr:to>
    <xdr:graphicFrame macro="">
      <xdr:nvGraphicFramePr>
        <xdr:cNvPr id="3" name="Gráfico 2">
          <a:extLst>
            <a:ext uri="{FF2B5EF4-FFF2-40B4-BE49-F238E27FC236}">
              <a16:creationId xmlns:a16="http://schemas.microsoft.com/office/drawing/2014/main" id="{DD486FF1-AFCF-4012-AC45-F4472E01CD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25</xdr:row>
      <xdr:rowOff>170330</xdr:rowOff>
    </xdr:to>
    <xdr:graphicFrame macro="">
      <xdr:nvGraphicFramePr>
        <xdr:cNvPr id="4" name="Gráfico 3">
          <a:extLst>
            <a:ext uri="{FF2B5EF4-FFF2-40B4-BE49-F238E27FC236}">
              <a16:creationId xmlns:a16="http://schemas.microsoft.com/office/drawing/2014/main" id="{6F70D357-B688-44FE-B5BE-5810BC9F4F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38</xdr:row>
      <xdr:rowOff>80681</xdr:rowOff>
    </xdr:from>
    <xdr:to>
      <xdr:col>16</xdr:col>
      <xdr:colOff>2581835</xdr:colOff>
      <xdr:row>58</xdr:row>
      <xdr:rowOff>71716</xdr:rowOff>
    </xdr:to>
    <xdr:graphicFrame macro="">
      <xdr:nvGraphicFramePr>
        <xdr:cNvPr id="5" name="Gráfico 4">
          <a:extLst>
            <a:ext uri="{FF2B5EF4-FFF2-40B4-BE49-F238E27FC236}">
              <a16:creationId xmlns:a16="http://schemas.microsoft.com/office/drawing/2014/main" id="{9B9EBB7B-D2DD-43F8-A890-7BDFBCF89B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735106</xdr:colOff>
      <xdr:row>5</xdr:row>
      <xdr:rowOff>179295</xdr:rowOff>
    </xdr:from>
    <xdr:to>
      <xdr:col>16</xdr:col>
      <xdr:colOff>1156446</xdr:colOff>
      <xdr:row>25</xdr:row>
      <xdr:rowOff>170330</xdr:rowOff>
    </xdr:to>
    <xdr:graphicFrame macro="">
      <xdr:nvGraphicFramePr>
        <xdr:cNvPr id="6" name="Gráfico 5">
          <a:extLst>
            <a:ext uri="{FF2B5EF4-FFF2-40B4-BE49-F238E27FC236}">
              <a16:creationId xmlns:a16="http://schemas.microsoft.com/office/drawing/2014/main" id="{3FA7C44B-5660-4088-94A0-03B4306D86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366991</xdr:colOff>
      <xdr:row>38</xdr:row>
      <xdr:rowOff>80681</xdr:rowOff>
    </xdr:from>
    <xdr:to>
      <xdr:col>16</xdr:col>
      <xdr:colOff>2496110</xdr:colOff>
      <xdr:row>57</xdr:row>
      <xdr:rowOff>71716</xdr:rowOff>
    </xdr:to>
    <xdr:graphicFrame macro="">
      <xdr:nvGraphicFramePr>
        <xdr:cNvPr id="7" name="Gráfico 6">
          <a:extLst>
            <a:ext uri="{FF2B5EF4-FFF2-40B4-BE49-F238E27FC236}">
              <a16:creationId xmlns:a16="http://schemas.microsoft.com/office/drawing/2014/main" id="{BB75D274-6EF4-442B-84F9-C5DEB41A71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697006</xdr:colOff>
      <xdr:row>2</xdr:row>
      <xdr:rowOff>121920</xdr:rowOff>
    </xdr:from>
    <xdr:to>
      <xdr:col>16</xdr:col>
      <xdr:colOff>1112520</xdr:colOff>
      <xdr:row>31</xdr:row>
      <xdr:rowOff>106680</xdr:rowOff>
    </xdr:to>
    <xdr:graphicFrame macro="">
      <xdr:nvGraphicFramePr>
        <xdr:cNvPr id="8" name="Gráfico 7">
          <a:extLst>
            <a:ext uri="{FF2B5EF4-FFF2-40B4-BE49-F238E27FC236}">
              <a16:creationId xmlns:a16="http://schemas.microsoft.com/office/drawing/2014/main" id="{78D2FD14-6CDB-4008-A4D7-3B4706CF11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336175</xdr:colOff>
      <xdr:row>38</xdr:row>
      <xdr:rowOff>26893</xdr:rowOff>
    </xdr:from>
    <xdr:to>
      <xdr:col>16</xdr:col>
      <xdr:colOff>2465294</xdr:colOff>
      <xdr:row>58</xdr:row>
      <xdr:rowOff>17928</xdr:rowOff>
    </xdr:to>
    <xdr:graphicFrame macro="">
      <xdr:nvGraphicFramePr>
        <xdr:cNvPr id="9" name="Gráfico 8">
          <a:extLst>
            <a:ext uri="{FF2B5EF4-FFF2-40B4-BE49-F238E27FC236}">
              <a16:creationId xmlns:a16="http://schemas.microsoft.com/office/drawing/2014/main" id="{E8E4EBC8-49F5-4686-8AEF-40F3FCB9E1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426720</xdr:colOff>
      <xdr:row>27</xdr:row>
      <xdr:rowOff>121920</xdr:rowOff>
    </xdr:from>
    <xdr:to>
      <xdr:col>11</xdr:col>
      <xdr:colOff>106680</xdr:colOff>
      <xdr:row>34</xdr:row>
      <xdr:rowOff>167640</xdr:rowOff>
    </xdr:to>
    <xdr:graphicFrame macro="">
      <xdr:nvGraphicFramePr>
        <xdr:cNvPr id="2" name="Gráfico 1">
          <a:extLst>
            <a:ext uri="{FF2B5EF4-FFF2-40B4-BE49-F238E27FC236}">
              <a16:creationId xmlns:a16="http://schemas.microsoft.com/office/drawing/2014/main" id="{2B6BE37F-717D-4559-B1C6-C42426BA26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510540</xdr:colOff>
      <xdr:row>6</xdr:row>
      <xdr:rowOff>53339</xdr:rowOff>
    </xdr:from>
    <xdr:to>
      <xdr:col>6</xdr:col>
      <xdr:colOff>2567940</xdr:colOff>
      <xdr:row>26</xdr:row>
      <xdr:rowOff>528916</xdr:rowOff>
    </xdr:to>
    <xdr:graphicFrame macro="">
      <xdr:nvGraphicFramePr>
        <xdr:cNvPr id="3" name="Gráfico 2">
          <a:extLst>
            <a:ext uri="{FF2B5EF4-FFF2-40B4-BE49-F238E27FC236}">
              <a16:creationId xmlns:a16="http://schemas.microsoft.com/office/drawing/2014/main" id="{9422FD36-A486-42D3-B4D4-8010CF3B29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426720</xdr:colOff>
      <xdr:row>27</xdr:row>
      <xdr:rowOff>121920</xdr:rowOff>
    </xdr:from>
    <xdr:to>
      <xdr:col>11</xdr:col>
      <xdr:colOff>106680</xdr:colOff>
      <xdr:row>34</xdr:row>
      <xdr:rowOff>167640</xdr:rowOff>
    </xdr:to>
    <xdr:graphicFrame macro="">
      <xdr:nvGraphicFramePr>
        <xdr:cNvPr id="2" name="Gráfico 1">
          <a:extLst>
            <a:ext uri="{FF2B5EF4-FFF2-40B4-BE49-F238E27FC236}">
              <a16:creationId xmlns:a16="http://schemas.microsoft.com/office/drawing/2014/main" id="{F9970FAB-9E94-4ECD-B670-80FEAF20E5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521970</xdr:colOff>
      <xdr:row>6</xdr:row>
      <xdr:rowOff>64769</xdr:rowOff>
    </xdr:from>
    <xdr:to>
      <xdr:col>10</xdr:col>
      <xdr:colOff>502024</xdr:colOff>
      <xdr:row>26</xdr:row>
      <xdr:rowOff>528916</xdr:rowOff>
    </xdr:to>
    <xdr:graphicFrame macro="">
      <xdr:nvGraphicFramePr>
        <xdr:cNvPr id="3" name="Gráfico 2">
          <a:extLst>
            <a:ext uri="{FF2B5EF4-FFF2-40B4-BE49-F238E27FC236}">
              <a16:creationId xmlns:a16="http://schemas.microsoft.com/office/drawing/2014/main" id="{A3168854-30C4-4EA5-8D5F-0E65A49713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25</xdr:row>
      <xdr:rowOff>170330</xdr:rowOff>
    </xdr:to>
    <xdr:graphicFrame macro="">
      <xdr:nvGraphicFramePr>
        <xdr:cNvPr id="2" name="Gráfico 1">
          <a:extLst>
            <a:ext uri="{FF2B5EF4-FFF2-40B4-BE49-F238E27FC236}">
              <a16:creationId xmlns:a16="http://schemas.microsoft.com/office/drawing/2014/main" id="{58D017CB-BF33-4E05-97E1-FA4D1BBC00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452716</xdr:colOff>
      <xdr:row>35</xdr:row>
      <xdr:rowOff>80681</xdr:rowOff>
    </xdr:from>
    <xdr:to>
      <xdr:col>16</xdr:col>
      <xdr:colOff>2581835</xdr:colOff>
      <xdr:row>54</xdr:row>
      <xdr:rowOff>71716</xdr:rowOff>
    </xdr:to>
    <xdr:graphicFrame macro="">
      <xdr:nvGraphicFramePr>
        <xdr:cNvPr id="3" name="Gráfico 2">
          <a:extLst>
            <a:ext uri="{FF2B5EF4-FFF2-40B4-BE49-F238E27FC236}">
              <a16:creationId xmlns:a16="http://schemas.microsoft.com/office/drawing/2014/main" id="{D9171F48-ED36-4721-B7AA-62BEFEEFC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25</xdr:row>
      <xdr:rowOff>170330</xdr:rowOff>
    </xdr:to>
    <xdr:graphicFrame macro="">
      <xdr:nvGraphicFramePr>
        <xdr:cNvPr id="4" name="Gráfico 3">
          <a:extLst>
            <a:ext uri="{FF2B5EF4-FFF2-40B4-BE49-F238E27FC236}">
              <a16:creationId xmlns:a16="http://schemas.microsoft.com/office/drawing/2014/main" id="{01353535-4319-4F69-8B52-03BACF6C35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452716</xdr:colOff>
      <xdr:row>35</xdr:row>
      <xdr:rowOff>80681</xdr:rowOff>
    </xdr:from>
    <xdr:to>
      <xdr:col>16</xdr:col>
      <xdr:colOff>2581835</xdr:colOff>
      <xdr:row>55</xdr:row>
      <xdr:rowOff>71716</xdr:rowOff>
    </xdr:to>
    <xdr:graphicFrame macro="">
      <xdr:nvGraphicFramePr>
        <xdr:cNvPr id="5" name="Gráfico 4">
          <a:extLst>
            <a:ext uri="{FF2B5EF4-FFF2-40B4-BE49-F238E27FC236}">
              <a16:creationId xmlns:a16="http://schemas.microsoft.com/office/drawing/2014/main" id="{C9E316A7-35AA-4A58-9F58-91D86BA1E6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735106</xdr:colOff>
      <xdr:row>5</xdr:row>
      <xdr:rowOff>179295</xdr:rowOff>
    </xdr:from>
    <xdr:to>
      <xdr:col>16</xdr:col>
      <xdr:colOff>1156446</xdr:colOff>
      <xdr:row>25</xdr:row>
      <xdr:rowOff>170330</xdr:rowOff>
    </xdr:to>
    <xdr:graphicFrame macro="">
      <xdr:nvGraphicFramePr>
        <xdr:cNvPr id="6" name="Gráfico 5">
          <a:extLst>
            <a:ext uri="{FF2B5EF4-FFF2-40B4-BE49-F238E27FC236}">
              <a16:creationId xmlns:a16="http://schemas.microsoft.com/office/drawing/2014/main" id="{9D01933E-CDAF-4B2C-BE27-DC6C278F1E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366991</xdr:colOff>
      <xdr:row>35</xdr:row>
      <xdr:rowOff>80681</xdr:rowOff>
    </xdr:from>
    <xdr:to>
      <xdr:col>16</xdr:col>
      <xdr:colOff>2496110</xdr:colOff>
      <xdr:row>54</xdr:row>
      <xdr:rowOff>71716</xdr:rowOff>
    </xdr:to>
    <xdr:graphicFrame macro="">
      <xdr:nvGraphicFramePr>
        <xdr:cNvPr id="7" name="Gráfico 6">
          <a:extLst>
            <a:ext uri="{FF2B5EF4-FFF2-40B4-BE49-F238E27FC236}">
              <a16:creationId xmlns:a16="http://schemas.microsoft.com/office/drawing/2014/main" id="{AAC89A8C-8670-4695-BD95-7B1DFC7BBF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644483</xdr:colOff>
      <xdr:row>2</xdr:row>
      <xdr:rowOff>141514</xdr:rowOff>
    </xdr:from>
    <xdr:to>
      <xdr:col>16</xdr:col>
      <xdr:colOff>1045029</xdr:colOff>
      <xdr:row>31</xdr:row>
      <xdr:rowOff>0</xdr:rowOff>
    </xdr:to>
    <xdr:graphicFrame macro="">
      <xdr:nvGraphicFramePr>
        <xdr:cNvPr id="8" name="Gráfico 7">
          <a:extLst>
            <a:ext uri="{FF2B5EF4-FFF2-40B4-BE49-F238E27FC236}">
              <a16:creationId xmlns:a16="http://schemas.microsoft.com/office/drawing/2014/main" id="{9453B79E-C8D7-4148-8461-967EA8BCA1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336175</xdr:colOff>
      <xdr:row>35</xdr:row>
      <xdr:rowOff>26893</xdr:rowOff>
    </xdr:from>
    <xdr:to>
      <xdr:col>16</xdr:col>
      <xdr:colOff>2465294</xdr:colOff>
      <xdr:row>55</xdr:row>
      <xdr:rowOff>17928</xdr:rowOff>
    </xdr:to>
    <xdr:graphicFrame macro="">
      <xdr:nvGraphicFramePr>
        <xdr:cNvPr id="9" name="Gráfico 8">
          <a:extLst>
            <a:ext uri="{FF2B5EF4-FFF2-40B4-BE49-F238E27FC236}">
              <a16:creationId xmlns:a16="http://schemas.microsoft.com/office/drawing/2014/main" id="{1E52C6A7-72F9-4F11-B231-441EA33B45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426720</xdr:colOff>
      <xdr:row>27</xdr:row>
      <xdr:rowOff>121920</xdr:rowOff>
    </xdr:from>
    <xdr:to>
      <xdr:col>11</xdr:col>
      <xdr:colOff>106680</xdr:colOff>
      <xdr:row>34</xdr:row>
      <xdr:rowOff>167640</xdr:rowOff>
    </xdr:to>
    <xdr:graphicFrame macro="">
      <xdr:nvGraphicFramePr>
        <xdr:cNvPr id="2" name="Gráfico 1">
          <a:extLst>
            <a:ext uri="{FF2B5EF4-FFF2-40B4-BE49-F238E27FC236}">
              <a16:creationId xmlns:a16="http://schemas.microsoft.com/office/drawing/2014/main" id="{0D342DEA-F7D3-4EB9-BFEE-1083663BD2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521970</xdr:colOff>
      <xdr:row>6</xdr:row>
      <xdr:rowOff>64769</xdr:rowOff>
    </xdr:from>
    <xdr:to>
      <xdr:col>10</xdr:col>
      <xdr:colOff>502024</xdr:colOff>
      <xdr:row>26</xdr:row>
      <xdr:rowOff>528916</xdr:rowOff>
    </xdr:to>
    <xdr:graphicFrame macro="">
      <xdr:nvGraphicFramePr>
        <xdr:cNvPr id="3" name="Gráfico 2">
          <a:extLst>
            <a:ext uri="{FF2B5EF4-FFF2-40B4-BE49-F238E27FC236}">
              <a16:creationId xmlns:a16="http://schemas.microsoft.com/office/drawing/2014/main" id="{A72BE611-CA30-49CA-9757-4D9DD40BC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426720</xdr:colOff>
      <xdr:row>27</xdr:row>
      <xdr:rowOff>121920</xdr:rowOff>
    </xdr:from>
    <xdr:to>
      <xdr:col>11</xdr:col>
      <xdr:colOff>106680</xdr:colOff>
      <xdr:row>34</xdr:row>
      <xdr:rowOff>167640</xdr:rowOff>
    </xdr:to>
    <xdr:graphicFrame macro="">
      <xdr:nvGraphicFramePr>
        <xdr:cNvPr id="5" name="Gráfico 4">
          <a:extLst>
            <a:ext uri="{FF2B5EF4-FFF2-40B4-BE49-F238E27FC236}">
              <a16:creationId xmlns:a16="http://schemas.microsoft.com/office/drawing/2014/main" id="{EE38FD6C-0FDB-4561-B11E-A8607F0D63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510540</xdr:colOff>
      <xdr:row>6</xdr:row>
      <xdr:rowOff>53339</xdr:rowOff>
    </xdr:from>
    <xdr:to>
      <xdr:col>6</xdr:col>
      <xdr:colOff>2567940</xdr:colOff>
      <xdr:row>26</xdr:row>
      <xdr:rowOff>528916</xdr:rowOff>
    </xdr:to>
    <xdr:graphicFrame macro="">
      <xdr:nvGraphicFramePr>
        <xdr:cNvPr id="6" name="Gráfico 5">
          <a:extLst>
            <a:ext uri="{FF2B5EF4-FFF2-40B4-BE49-F238E27FC236}">
              <a16:creationId xmlns:a16="http://schemas.microsoft.com/office/drawing/2014/main" id="{0CF8DE97-C9A5-4620-AC8B-C013F2443F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735106</xdr:colOff>
      <xdr:row>5</xdr:row>
      <xdr:rowOff>179295</xdr:rowOff>
    </xdr:from>
    <xdr:to>
      <xdr:col>16</xdr:col>
      <xdr:colOff>1156446</xdr:colOff>
      <xdr:row>25</xdr:row>
      <xdr:rowOff>170330</xdr:rowOff>
    </xdr:to>
    <xdr:graphicFrame macro="">
      <xdr:nvGraphicFramePr>
        <xdr:cNvPr id="2" name="Gráfico 1">
          <a:extLst>
            <a:ext uri="{FF2B5EF4-FFF2-40B4-BE49-F238E27FC236}">
              <a16:creationId xmlns:a16="http://schemas.microsoft.com/office/drawing/2014/main" id="{4C70A7E5-06FF-4B4D-AEB7-346A924B0E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735106</xdr:colOff>
      <xdr:row>5</xdr:row>
      <xdr:rowOff>179295</xdr:rowOff>
    </xdr:from>
    <xdr:to>
      <xdr:col>16</xdr:col>
      <xdr:colOff>1156446</xdr:colOff>
      <xdr:row>25</xdr:row>
      <xdr:rowOff>170330</xdr:rowOff>
    </xdr:to>
    <xdr:graphicFrame macro="">
      <xdr:nvGraphicFramePr>
        <xdr:cNvPr id="4" name="Gráfico 3">
          <a:extLst>
            <a:ext uri="{FF2B5EF4-FFF2-40B4-BE49-F238E27FC236}">
              <a16:creationId xmlns:a16="http://schemas.microsoft.com/office/drawing/2014/main" id="{B01C4574-DA20-4953-B4B2-DF9DABE83A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735106</xdr:colOff>
      <xdr:row>5</xdr:row>
      <xdr:rowOff>179295</xdr:rowOff>
    </xdr:from>
    <xdr:to>
      <xdr:col>16</xdr:col>
      <xdr:colOff>1156446</xdr:colOff>
      <xdr:row>25</xdr:row>
      <xdr:rowOff>170330</xdr:rowOff>
    </xdr:to>
    <xdr:graphicFrame macro="">
      <xdr:nvGraphicFramePr>
        <xdr:cNvPr id="6" name="Gráfico 5">
          <a:extLst>
            <a:ext uri="{FF2B5EF4-FFF2-40B4-BE49-F238E27FC236}">
              <a16:creationId xmlns:a16="http://schemas.microsoft.com/office/drawing/2014/main" id="{E91DC0CA-8618-4ABF-816D-1F552DF509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644483</xdr:colOff>
      <xdr:row>2</xdr:row>
      <xdr:rowOff>254454</xdr:rowOff>
    </xdr:from>
    <xdr:to>
      <xdr:col>16</xdr:col>
      <xdr:colOff>1054282</xdr:colOff>
      <xdr:row>31</xdr:row>
      <xdr:rowOff>0</xdr:rowOff>
    </xdr:to>
    <xdr:graphicFrame macro="">
      <xdr:nvGraphicFramePr>
        <xdr:cNvPr id="8" name="Gráfico 7">
          <a:extLst>
            <a:ext uri="{FF2B5EF4-FFF2-40B4-BE49-F238E27FC236}">
              <a16:creationId xmlns:a16="http://schemas.microsoft.com/office/drawing/2014/main" id="{BBB1BF78-A52E-4737-B869-0350D576DB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88525</xdr:colOff>
      <xdr:row>36</xdr:row>
      <xdr:rowOff>72613</xdr:rowOff>
    </xdr:from>
    <xdr:to>
      <xdr:col>16</xdr:col>
      <xdr:colOff>2219549</xdr:colOff>
      <xdr:row>55</xdr:row>
      <xdr:rowOff>400050</xdr:rowOff>
    </xdr:to>
    <xdr:graphicFrame macro="">
      <xdr:nvGraphicFramePr>
        <xdr:cNvPr id="9" name="Gráfico 8">
          <a:extLst>
            <a:ext uri="{FF2B5EF4-FFF2-40B4-BE49-F238E27FC236}">
              <a16:creationId xmlns:a16="http://schemas.microsoft.com/office/drawing/2014/main" id="{858A616B-FBA0-47A2-97D6-C762156AD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94</xdr:row>
      <xdr:rowOff>0</xdr:rowOff>
    </xdr:to>
    <xdr:sp macro="" textlink="">
      <xdr:nvSpPr>
        <xdr:cNvPr id="2" name="AutoShape 23">
          <a:extLst>
            <a:ext uri="{FF2B5EF4-FFF2-40B4-BE49-F238E27FC236}">
              <a16:creationId xmlns:a16="http://schemas.microsoft.com/office/drawing/2014/main" id="{0A56397A-82A5-43FC-B135-5215D1947FD8}"/>
            </a:ext>
          </a:extLst>
        </xdr:cNvPr>
        <xdr:cNvSpPr>
          <a:spLocks noChangeArrowheads="1"/>
        </xdr:cNvSpPr>
      </xdr:nvSpPr>
      <xdr:spPr bwMode="auto">
        <a:xfrm>
          <a:off x="285750" y="2009775"/>
          <a:ext cx="23841075" cy="984980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94</xdr:row>
      <xdr:rowOff>0</xdr:rowOff>
    </xdr:to>
    <xdr:sp macro="" textlink="">
      <xdr:nvSpPr>
        <xdr:cNvPr id="2" name="AutoShape 23">
          <a:extLst>
            <a:ext uri="{FF2B5EF4-FFF2-40B4-BE49-F238E27FC236}">
              <a16:creationId xmlns:a16="http://schemas.microsoft.com/office/drawing/2014/main" id="{43624B26-D309-43E8-AB6C-716DE5315BE6}"/>
            </a:ext>
          </a:extLst>
        </xdr:cNvPr>
        <xdr:cNvSpPr>
          <a:spLocks noChangeArrowheads="1"/>
        </xdr:cNvSpPr>
      </xdr:nvSpPr>
      <xdr:spPr bwMode="auto">
        <a:xfrm>
          <a:off x="285750" y="2466975"/>
          <a:ext cx="28498800" cy="104775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9</xdr:row>
      <xdr:rowOff>0</xdr:rowOff>
    </xdr:from>
    <xdr:to>
      <xdr:col>10</xdr:col>
      <xdr:colOff>0</xdr:colOff>
      <xdr:row>94</xdr:row>
      <xdr:rowOff>0</xdr:rowOff>
    </xdr:to>
    <xdr:sp macro="" textlink="">
      <xdr:nvSpPr>
        <xdr:cNvPr id="3" name="AutoShape 23">
          <a:extLst>
            <a:ext uri="{FF2B5EF4-FFF2-40B4-BE49-F238E27FC236}">
              <a16:creationId xmlns:a16="http://schemas.microsoft.com/office/drawing/2014/main" id="{28F1B27D-69E5-4717-8C2A-B7289D614A6E}"/>
            </a:ext>
          </a:extLst>
        </xdr:cNvPr>
        <xdr:cNvSpPr>
          <a:spLocks noChangeArrowheads="1"/>
        </xdr:cNvSpPr>
      </xdr:nvSpPr>
      <xdr:spPr bwMode="auto">
        <a:xfrm>
          <a:off x="297180" y="1798320"/>
          <a:ext cx="27386280" cy="11122914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18</xdr:row>
      <xdr:rowOff>0</xdr:rowOff>
    </xdr:to>
    <xdr:sp macro="" textlink="">
      <xdr:nvSpPr>
        <xdr:cNvPr id="2" name="AutoShape 23">
          <a:extLst>
            <a:ext uri="{FF2B5EF4-FFF2-40B4-BE49-F238E27FC236}">
              <a16:creationId xmlns:a16="http://schemas.microsoft.com/office/drawing/2014/main" id="{03765219-6CF5-4D10-A613-43B06C97E68F}"/>
            </a:ext>
          </a:extLst>
        </xdr:cNvPr>
        <xdr:cNvSpPr>
          <a:spLocks noChangeArrowheads="1"/>
        </xdr:cNvSpPr>
      </xdr:nvSpPr>
      <xdr:spPr bwMode="auto">
        <a:xfrm>
          <a:off x="297180" y="3954780"/>
          <a:ext cx="35250120" cy="1181862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22</xdr:row>
      <xdr:rowOff>0</xdr:rowOff>
    </xdr:to>
    <xdr:sp macro="" textlink="">
      <xdr:nvSpPr>
        <xdr:cNvPr id="2" name="AutoShape 23">
          <a:extLst>
            <a:ext uri="{FF2B5EF4-FFF2-40B4-BE49-F238E27FC236}">
              <a16:creationId xmlns:a16="http://schemas.microsoft.com/office/drawing/2014/main" id="{6BEFBF86-E112-469D-824E-3FC878C06F47}"/>
            </a:ext>
          </a:extLst>
        </xdr:cNvPr>
        <xdr:cNvSpPr>
          <a:spLocks noChangeArrowheads="1"/>
        </xdr:cNvSpPr>
      </xdr:nvSpPr>
      <xdr:spPr bwMode="auto">
        <a:xfrm>
          <a:off x="297180" y="3619500"/>
          <a:ext cx="33207960" cy="1894332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23</xdr:row>
      <xdr:rowOff>0</xdr:rowOff>
    </xdr:to>
    <xdr:sp macro="" textlink="">
      <xdr:nvSpPr>
        <xdr:cNvPr id="2" name="AutoShape 23">
          <a:extLst>
            <a:ext uri="{FF2B5EF4-FFF2-40B4-BE49-F238E27FC236}">
              <a16:creationId xmlns:a16="http://schemas.microsoft.com/office/drawing/2014/main" id="{13D6A651-28C2-49E1-B3EF-258FB3117DB7}"/>
            </a:ext>
          </a:extLst>
        </xdr:cNvPr>
        <xdr:cNvSpPr>
          <a:spLocks noChangeArrowheads="1"/>
        </xdr:cNvSpPr>
      </xdr:nvSpPr>
      <xdr:spPr bwMode="auto">
        <a:xfrm>
          <a:off x="297180" y="3954780"/>
          <a:ext cx="31912560" cy="1334262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18</xdr:row>
      <xdr:rowOff>0</xdr:rowOff>
    </xdr:to>
    <xdr:sp macro="" textlink="">
      <xdr:nvSpPr>
        <xdr:cNvPr id="3" name="AutoShape 23">
          <a:extLst>
            <a:ext uri="{FF2B5EF4-FFF2-40B4-BE49-F238E27FC236}">
              <a16:creationId xmlns:a16="http://schemas.microsoft.com/office/drawing/2014/main" id="{99546D36-3E85-4930-A10E-7B063306EF50}"/>
            </a:ext>
          </a:extLst>
        </xdr:cNvPr>
        <xdr:cNvSpPr>
          <a:spLocks noChangeArrowheads="1"/>
        </xdr:cNvSpPr>
      </xdr:nvSpPr>
      <xdr:spPr bwMode="auto">
        <a:xfrm>
          <a:off x="297180" y="3954780"/>
          <a:ext cx="33002220" cy="123291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17</xdr:row>
      <xdr:rowOff>0</xdr:rowOff>
    </xdr:to>
    <xdr:sp macro="" textlink="">
      <xdr:nvSpPr>
        <xdr:cNvPr id="2" name="AutoShape 23">
          <a:extLst>
            <a:ext uri="{FF2B5EF4-FFF2-40B4-BE49-F238E27FC236}">
              <a16:creationId xmlns:a16="http://schemas.microsoft.com/office/drawing/2014/main" id="{7F309F47-1868-42DA-9A88-525BB9EF6DAE}"/>
            </a:ext>
          </a:extLst>
        </xdr:cNvPr>
        <xdr:cNvSpPr>
          <a:spLocks noChangeArrowheads="1"/>
        </xdr:cNvSpPr>
      </xdr:nvSpPr>
      <xdr:spPr bwMode="auto">
        <a:xfrm>
          <a:off x="297180" y="3954780"/>
          <a:ext cx="33604200" cy="648462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26</xdr:row>
      <xdr:rowOff>0</xdr:rowOff>
    </xdr:to>
    <xdr:sp macro="" textlink="">
      <xdr:nvSpPr>
        <xdr:cNvPr id="2" name="AutoShape 23">
          <a:extLst>
            <a:ext uri="{FF2B5EF4-FFF2-40B4-BE49-F238E27FC236}">
              <a16:creationId xmlns:a16="http://schemas.microsoft.com/office/drawing/2014/main" id="{376C5C69-1355-45C7-801A-D2D83D303018}"/>
            </a:ext>
          </a:extLst>
        </xdr:cNvPr>
        <xdr:cNvSpPr>
          <a:spLocks noChangeArrowheads="1"/>
        </xdr:cNvSpPr>
      </xdr:nvSpPr>
      <xdr:spPr bwMode="auto">
        <a:xfrm>
          <a:off x="285750" y="1419225"/>
          <a:ext cx="16659225" cy="104775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21</xdr:row>
      <xdr:rowOff>0</xdr:rowOff>
    </xdr:to>
    <xdr:sp macro="" textlink="">
      <xdr:nvSpPr>
        <xdr:cNvPr id="2" name="AutoShape 23">
          <a:extLst>
            <a:ext uri="{FF2B5EF4-FFF2-40B4-BE49-F238E27FC236}">
              <a16:creationId xmlns:a16="http://schemas.microsoft.com/office/drawing/2014/main" id="{E33EF83F-CF23-4555-849B-53ACA200B506}"/>
            </a:ext>
          </a:extLst>
        </xdr:cNvPr>
        <xdr:cNvSpPr>
          <a:spLocks noChangeArrowheads="1"/>
        </xdr:cNvSpPr>
      </xdr:nvSpPr>
      <xdr:spPr bwMode="auto">
        <a:xfrm>
          <a:off x="297180" y="3954780"/>
          <a:ext cx="37208460" cy="2639568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9</xdr:row>
      <xdr:rowOff>0</xdr:rowOff>
    </xdr:from>
    <xdr:to>
      <xdr:col>10</xdr:col>
      <xdr:colOff>0</xdr:colOff>
      <xdr:row>26</xdr:row>
      <xdr:rowOff>0</xdr:rowOff>
    </xdr:to>
    <xdr:sp macro="" textlink="">
      <xdr:nvSpPr>
        <xdr:cNvPr id="2" name="AutoShape 23">
          <a:extLst>
            <a:ext uri="{FF2B5EF4-FFF2-40B4-BE49-F238E27FC236}">
              <a16:creationId xmlns:a16="http://schemas.microsoft.com/office/drawing/2014/main" id="{8CA7EE0B-6669-4AA6-9200-7AF18A80EE9D}"/>
            </a:ext>
          </a:extLst>
        </xdr:cNvPr>
        <xdr:cNvSpPr>
          <a:spLocks noChangeArrowheads="1"/>
        </xdr:cNvSpPr>
      </xdr:nvSpPr>
      <xdr:spPr bwMode="auto">
        <a:xfrm>
          <a:off x="297180" y="1798320"/>
          <a:ext cx="19651980" cy="202387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1</xdr:col>
      <xdr:colOff>0</xdr:colOff>
      <xdr:row>11</xdr:row>
      <xdr:rowOff>0</xdr:rowOff>
    </xdr:from>
    <xdr:to>
      <xdr:col>14</xdr:col>
      <xdr:colOff>0</xdr:colOff>
      <xdr:row>26</xdr:row>
      <xdr:rowOff>0</xdr:rowOff>
    </xdr:to>
    <xdr:sp macro="" textlink="">
      <xdr:nvSpPr>
        <xdr:cNvPr id="3" name="AutoShape 23">
          <a:extLst>
            <a:ext uri="{FF2B5EF4-FFF2-40B4-BE49-F238E27FC236}">
              <a16:creationId xmlns:a16="http://schemas.microsoft.com/office/drawing/2014/main" id="{A9323610-BBC8-49F2-B54F-77DB0E9B311C}"/>
            </a:ext>
          </a:extLst>
        </xdr:cNvPr>
        <xdr:cNvSpPr>
          <a:spLocks noChangeArrowheads="1"/>
        </xdr:cNvSpPr>
      </xdr:nvSpPr>
      <xdr:spPr bwMode="auto">
        <a:xfrm>
          <a:off x="297180" y="3802380"/>
          <a:ext cx="28437840" cy="201015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25</xdr:row>
      <xdr:rowOff>0</xdr:rowOff>
    </xdr:to>
    <xdr:sp macro="" textlink="">
      <xdr:nvSpPr>
        <xdr:cNvPr id="2" name="AutoShape 23">
          <a:extLst>
            <a:ext uri="{FF2B5EF4-FFF2-40B4-BE49-F238E27FC236}">
              <a16:creationId xmlns:a16="http://schemas.microsoft.com/office/drawing/2014/main" id="{234B06E0-0BB8-4C7A-9B4D-BB3108B20425}"/>
            </a:ext>
          </a:extLst>
        </xdr:cNvPr>
        <xdr:cNvSpPr>
          <a:spLocks noChangeArrowheads="1"/>
        </xdr:cNvSpPr>
      </xdr:nvSpPr>
      <xdr:spPr bwMode="auto">
        <a:xfrm>
          <a:off x="297180" y="3619500"/>
          <a:ext cx="34587180" cy="270357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17</xdr:row>
      <xdr:rowOff>0</xdr:rowOff>
    </xdr:to>
    <xdr:sp macro="" textlink="">
      <xdr:nvSpPr>
        <xdr:cNvPr id="2" name="AutoShape 23">
          <a:extLst>
            <a:ext uri="{FF2B5EF4-FFF2-40B4-BE49-F238E27FC236}">
              <a16:creationId xmlns:a16="http://schemas.microsoft.com/office/drawing/2014/main" id="{B577EFC8-25EE-4EB7-9EBF-092F1B7511F8}"/>
            </a:ext>
          </a:extLst>
        </xdr:cNvPr>
        <xdr:cNvSpPr>
          <a:spLocks noChangeArrowheads="1"/>
        </xdr:cNvSpPr>
      </xdr:nvSpPr>
      <xdr:spPr bwMode="auto">
        <a:xfrm>
          <a:off x="297180" y="3954780"/>
          <a:ext cx="33025080" cy="1582674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18</xdr:row>
      <xdr:rowOff>0</xdr:rowOff>
    </xdr:to>
    <xdr:sp macro="" textlink="">
      <xdr:nvSpPr>
        <xdr:cNvPr id="2" name="AutoShape 23">
          <a:extLst>
            <a:ext uri="{FF2B5EF4-FFF2-40B4-BE49-F238E27FC236}">
              <a16:creationId xmlns:a16="http://schemas.microsoft.com/office/drawing/2014/main" id="{E63115BD-3C22-49D0-B48C-4FB3775FC7D8}"/>
            </a:ext>
          </a:extLst>
        </xdr:cNvPr>
        <xdr:cNvSpPr>
          <a:spLocks noChangeArrowheads="1"/>
        </xdr:cNvSpPr>
      </xdr:nvSpPr>
      <xdr:spPr bwMode="auto">
        <a:xfrm>
          <a:off x="297180" y="3954780"/>
          <a:ext cx="36621720" cy="1203198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18</xdr:row>
      <xdr:rowOff>0</xdr:rowOff>
    </xdr:to>
    <xdr:sp macro="" textlink="">
      <xdr:nvSpPr>
        <xdr:cNvPr id="2" name="AutoShape 23">
          <a:extLst>
            <a:ext uri="{FF2B5EF4-FFF2-40B4-BE49-F238E27FC236}">
              <a16:creationId xmlns:a16="http://schemas.microsoft.com/office/drawing/2014/main" id="{0507F7F9-D005-42EC-A75A-A395D0D36B51}"/>
            </a:ext>
          </a:extLst>
        </xdr:cNvPr>
        <xdr:cNvSpPr>
          <a:spLocks noChangeArrowheads="1"/>
        </xdr:cNvSpPr>
      </xdr:nvSpPr>
      <xdr:spPr bwMode="auto">
        <a:xfrm>
          <a:off x="297180" y="3954780"/>
          <a:ext cx="33025080" cy="185775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9</xdr:row>
      <xdr:rowOff>0</xdr:rowOff>
    </xdr:from>
    <xdr:to>
      <xdr:col>9</xdr:col>
      <xdr:colOff>1650960</xdr:colOff>
      <xdr:row>17</xdr:row>
      <xdr:rowOff>0</xdr:rowOff>
    </xdr:to>
    <xdr:sp macro="" textlink="">
      <xdr:nvSpPr>
        <xdr:cNvPr id="2" name="AutoShape 23">
          <a:extLst>
            <a:ext uri="{FF2B5EF4-FFF2-40B4-BE49-F238E27FC236}">
              <a16:creationId xmlns:a16="http://schemas.microsoft.com/office/drawing/2014/main" id="{6B9EDCE7-0F34-4D19-9B28-ABDCF63F9AB0}"/>
            </a:ext>
          </a:extLst>
        </xdr:cNvPr>
        <xdr:cNvSpPr/>
      </xdr:nvSpPr>
      <xdr:spPr>
        <a:xfrm>
          <a:off x="297180" y="1798320"/>
          <a:ext cx="16372800" cy="13858380"/>
        </a:xfrm>
        <a:solidFill>
          <a:srgbClr val="FFFFFF"/>
        </a:solidFill>
        <a:ln w="9525">
          <a:solidFill>
            <a:srgbClr val="000000"/>
          </a:solidFill>
          <a:round/>
        </a:ln>
      </xdr:spPr>
      <xdr:style>
        <a:lnRef idx="0">
          <a:scrgbClr r="0" g="0" b="0"/>
        </a:lnRef>
        <a:fillRef idx="0">
          <a:scrgbClr r="0" g="0" b="0"/>
        </a:fillRef>
        <a:effectRef idx="0">
          <a:scrgbClr r="0" g="0" b="0"/>
        </a:effectRef>
        <a:fontRef idx="minor"/>
      </xdr:style>
    </xdr:sp>
    <xdr:clientData/>
  </xdr:twoCellAnchor>
  <xdr:twoCellAnchor>
    <xdr:from>
      <xdr:col>1</xdr:col>
      <xdr:colOff>0</xdr:colOff>
      <xdr:row>11</xdr:row>
      <xdr:rowOff>0</xdr:rowOff>
    </xdr:from>
    <xdr:to>
      <xdr:col>13</xdr:col>
      <xdr:colOff>3524040</xdr:colOff>
      <xdr:row>17</xdr:row>
      <xdr:rowOff>0</xdr:rowOff>
    </xdr:to>
    <xdr:sp macro="" textlink="">
      <xdr:nvSpPr>
        <xdr:cNvPr id="3" name="AutoShape 23">
          <a:extLst>
            <a:ext uri="{FF2B5EF4-FFF2-40B4-BE49-F238E27FC236}">
              <a16:creationId xmlns:a16="http://schemas.microsoft.com/office/drawing/2014/main" id="{71AC8F15-0193-46C4-A818-8A50B4B1194A}"/>
            </a:ext>
          </a:extLst>
        </xdr:cNvPr>
        <xdr:cNvSpPr/>
      </xdr:nvSpPr>
      <xdr:spPr>
        <a:xfrm>
          <a:off x="297180" y="3954780"/>
          <a:ext cx="35032740" cy="11610540"/>
        </a:xfrm>
        <a:solidFill>
          <a:srgbClr val="FFFFFF"/>
        </a:solidFill>
        <a:ln w="9525">
          <a:solidFill>
            <a:srgbClr val="000000"/>
          </a:solidFill>
          <a:round/>
        </a:ln>
      </xdr:spPr>
      <xdr:style>
        <a:lnRef idx="0">
          <a:scrgbClr r="0" g="0" b="0"/>
        </a:lnRef>
        <a:fillRef idx="0">
          <a:scrgbClr r="0" g="0" b="0"/>
        </a:fillRef>
        <a:effectRef idx="0">
          <a:scrgbClr r="0" g="0" b="0"/>
        </a:effectRef>
        <a:fontRef idx="minor"/>
      </xdr:style>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20</xdr:row>
      <xdr:rowOff>0</xdr:rowOff>
    </xdr:to>
    <xdr:sp macro="" textlink="">
      <xdr:nvSpPr>
        <xdr:cNvPr id="2" name="AutoShape 23">
          <a:extLst>
            <a:ext uri="{FF2B5EF4-FFF2-40B4-BE49-F238E27FC236}">
              <a16:creationId xmlns:a16="http://schemas.microsoft.com/office/drawing/2014/main" id="{E9181088-9206-4C5B-9B5D-8D41C5DFF1CF}"/>
            </a:ext>
          </a:extLst>
        </xdr:cNvPr>
        <xdr:cNvSpPr>
          <a:spLocks noChangeArrowheads="1"/>
        </xdr:cNvSpPr>
      </xdr:nvSpPr>
      <xdr:spPr bwMode="auto">
        <a:xfrm>
          <a:off x="297180" y="3619500"/>
          <a:ext cx="33025080" cy="1876806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17</xdr:row>
      <xdr:rowOff>0</xdr:rowOff>
    </xdr:to>
    <xdr:sp macro="" textlink="">
      <xdr:nvSpPr>
        <xdr:cNvPr id="2" name="AutoShape 23">
          <a:extLst>
            <a:ext uri="{FF2B5EF4-FFF2-40B4-BE49-F238E27FC236}">
              <a16:creationId xmlns:a16="http://schemas.microsoft.com/office/drawing/2014/main" id="{60AE400F-9BE2-4625-9E3E-7DF92A084CEE}"/>
            </a:ext>
          </a:extLst>
        </xdr:cNvPr>
        <xdr:cNvSpPr>
          <a:spLocks noChangeArrowheads="1"/>
        </xdr:cNvSpPr>
      </xdr:nvSpPr>
      <xdr:spPr bwMode="auto">
        <a:xfrm>
          <a:off x="297180" y="3954780"/>
          <a:ext cx="34236660" cy="1016508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11</xdr:row>
      <xdr:rowOff>0</xdr:rowOff>
    </xdr:from>
    <xdr:to>
      <xdr:col>14</xdr:col>
      <xdr:colOff>0</xdr:colOff>
      <xdr:row>18</xdr:row>
      <xdr:rowOff>0</xdr:rowOff>
    </xdr:to>
    <xdr:sp macro="" textlink="">
      <xdr:nvSpPr>
        <xdr:cNvPr id="2" name="AutoShape 23">
          <a:extLst>
            <a:ext uri="{FF2B5EF4-FFF2-40B4-BE49-F238E27FC236}">
              <a16:creationId xmlns:a16="http://schemas.microsoft.com/office/drawing/2014/main" id="{6F11B963-AE59-40A7-A6E5-25E28DF648E1}"/>
            </a:ext>
          </a:extLst>
        </xdr:cNvPr>
        <xdr:cNvSpPr>
          <a:spLocks noChangeArrowheads="1"/>
        </xdr:cNvSpPr>
      </xdr:nvSpPr>
      <xdr:spPr bwMode="auto">
        <a:xfrm>
          <a:off x="297180" y="3619500"/>
          <a:ext cx="33025080" cy="1030986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4.36\Planeacion\Users\omorales\Downloads\Users\njarias\Documents\COMITE%20DIRECTIVO\POA_DISCIPLINARIOS_2014(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8.4.36\Planeacion\Users\omorales\Downloads\Users\DANIEL\Desktop\CESAR\temporal\2.%20documentos%201%20(FORMATO%20PO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ireccionPlaneacionOMR/1-POA/POA2023/Seg_Trim_3_2023/SeguimientoPOA2023-TRIM3_PEI2021-2024_EDITABLE_19-10_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ireccionPlaneacionOMR/0-PlaneacionEstrategica_2024-2028/PEI-POA_finales07-06-2024/13-Gesti&#243;n%20Jur&#237;dica/01-FR-04%20Matriz%20PEI_REV%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ireccionPlaneacionOMR/0-PlaneacionEstrategica_2024-2028/PEI-POA_finales07-06-2024/12-Gesti&#243;n%20Documental/01-FR-04_Matriz_Plan_Estratgico_Institucional-V8-G_Documental__AJU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ireccionPlaneacionOMR/0-PlaneacionEstrategica_2024-2028/PEI-POA_finales07-06-2024/11-Contractual/01-FR-04_Matriz_Plan_Estratgico_Institucional-V8%20Gesti&#243;n%20Contractual_REV.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ireccionPlaneacionOMR/0-PlaneacionEstrategica_2024-2028/PEI-POA_finales07-06-2024/10-Gesti&#243;n%20Financiera/01-FR-04_Matriz_Plan_Estratgico_Institucional-V8_REV%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ireccionPlaneacionOMR/0-PlaneacionEstrategica_2024-2028/PEI-POA_finales07-06-2024/09-Gesti&#243;n%20Administrativa/01-FR-04%20Matriz%20Plan%20Estrategico%20Institucional%20VF%2021-05-2024%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ireccionPlaneacionOMR/0-PlaneacionEstrategica_2024-2028/PEI-POA_finales07-06-2024/08-Gesti&#243;n%20del%20Talento%20Humano/01-FR-04_Matriz_Plan_Estratgico_Institucional-V8_REV%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ireccionPlaneacionOMR/0-PlaneacionEstrategica_2024-2028/PEI-POA_finales07-06-2024/14-Servicio%20al%20Usuario/01-FR-04_Matriz_Plan_Estratgico_Institucional-V8,%20Servicio%20al%20Usuari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ireccionPlaneacionOMR/0-PlaneacionEstrategica_2024-2028/PEI-POA_finales07-06-2024/04-Comunicaci&#243;n%20Estrat&#233;gica/01-FR-04_Matriz_Plan_Estratgico_Institucional-V8_REV.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ireccionPlaneacionOMR/0-PlaneacionEstrategica_2024-2028/PEI-POA_finales07-06-2024/02-Gesti&#243;n%20del%20Conocimiento%20e%20Innovaci&#243;n/01-FR-04_Matriz_Plan_Estratgico_Institucional-V8%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ireccionPlaneacionOMR/2-PEI/2024-PEI-NUEVO/01-PL-12%20Plan%20Estrat&#233;gico%20Institucional%202024-2028_V1/01-PL-12%20Anexo%202%20Matriz%20del%20Plan%20Estrat&#233;gico%20Institucional%202024-202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ireccionPlaneacionOMR/1-POA/POA2024-NUEVAADMIN/SeguimientoPOA2023-TRIM4_PEI2021-2024_EDITABLE_12-01_202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ireccionPlaneacionOMR/0-PlaneacionEstrategica_2024-2028/PEI-POA_finales07-06-2024/02-Gesti&#243;n%20del%20Conocimiento%20e%20Innovaci&#243;n-REV_C/PlanOperativoAnual-DGCI_Ajustado.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ireccionPlaneacionOMR/0-PlaneacionEstrategica_2024-2028/PEI-POA_finales07-06-2024/08-Gesti&#243;n%20del%20Talento%20Humano_pendiente%20ajuste/01-FR-03POA%20-%20nueva%20plataforma%20estrat&#233;gica_REVajustado%202006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
      <sheetName val="Hoja2"/>
    </sheetNames>
    <sheetDataSet>
      <sheetData sheetId="0">
        <row r="3">
          <cell r="B3" t="str">
            <v>1.1. Efectuar seguimiento y control efectivo a los requerimientos ciudadanos para que conduzcan a la materialización de los derechos.</v>
          </cell>
        </row>
        <row r="4">
          <cell r="B4" t="str">
            <v>1.2. Fortalecer el esquema de gestión de Requerimientos Ciudadanos con criterio de Personería 24 horas.</v>
          </cell>
        </row>
        <row r="5">
          <cell r="B5" t="str">
            <v>1.3. Radar: Leer la ciudad, las necesidades de los ciudadanos, el estado de respeto a los derechos humanos, a través de los requerimientos ciudadanos.</v>
          </cell>
        </row>
        <row r="6">
          <cell r="B6" t="str">
            <v>2.1. Generar mecanismos de priorización temática, para ejecución ágil y efectiva, y divulgación oportuna de los resultados de la revisión a la Gestión Pública.</v>
          </cell>
        </row>
        <row r="7">
          <cell r="B7" t="str">
            <v>2.2. Establecer impacto.</v>
          </cell>
        </row>
        <row r="8">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sheetName val="Hoja1"/>
    </sheetNames>
    <sheetDataSet>
      <sheetData sheetId="0"/>
      <sheetData sheetId="1">
        <row r="3">
          <cell r="A3" t="str">
            <v>1. Prestar asistencia efectiva a los ciudadanos.</v>
          </cell>
          <cell r="B3" t="str">
            <v>1.1. Efectuar seguimiento y control efectivo a los requerimientos ciudadanos para que conduzcan a la materialización de los derechos.</v>
          </cell>
        </row>
        <row r="4">
          <cell r="A4" t="str">
            <v>2. Alertar oportunamente sobre riesgos y hechos que se consideren irregulares en la gestión pública Distrital, para que se salvaguarden el interés público y los derechos ciudadanos.</v>
          </cell>
          <cell r="B4" t="str">
            <v>1.2.  Fortalecer el esquema de gestión de los Requerimientos Ciudadanos en función de la materialización de los derechos con criterio de expansión de cobertura.</v>
          </cell>
        </row>
        <row r="5">
          <cell r="A5" t="str">
            <v>3. Investigar y juzgar oportuna y consistentemente las conductas de los servidores públicos distritales.</v>
          </cell>
          <cell r="B5" t="str">
            <v>1.3. Radar: Leer la ciudad, las necesidades de los ciudadanos, el estado de respeto a los derechos humanos, a través de los requerimientos ciudadanos.</v>
          </cell>
        </row>
        <row r="6">
          <cell r="A6" t="str">
            <v>4. Visibilizar la gestión para preservar la legitimidad institucional.</v>
          </cell>
          <cell r="B6" t="str">
            <v>2.1. Generar mecanismos de priorización temática, para ejecución ágil y efectiva, y divulgación oportuna de los resultados de la revisión a la Gestión Pública.</v>
          </cell>
        </row>
        <row r="7">
          <cell r="A7" t="str">
            <v>5. Gestionar la apropiación y cumplimiento de deberes de todos, como garantía de realización de los Derechos.</v>
          </cell>
          <cell r="B7" t="str">
            <v>2.2. Establecer impacto.</v>
          </cell>
        </row>
        <row r="8">
          <cell r="A8" t="str">
            <v>6. Modernizar y fortalecer la institución para mejorar el servicio al ciudadano.</v>
          </cell>
          <cell r="B8" t="str">
            <v>3.1. Consolidar el ejercicio de la acción disciplinaria, bajo criterios de celeridad, oportunidad, responsabilidad, calidad y efectividad.</v>
          </cell>
        </row>
        <row r="9">
          <cell r="B9" t="str">
            <v>4.1. Fortalecer e innovar el sistema de comunicación interna y externa.</v>
          </cell>
        </row>
        <row r="10">
          <cell r="B10" t="str">
            <v>5.1. Crear y consolidar los mecanismos de concientización en el cumplimiento de deberes, reducción de  vulnerabilidad y gestión del riesgo para prevenir la violación de derechos.</v>
          </cell>
        </row>
        <row r="11">
          <cell r="B11" t="str">
            <v>5.2. Gestionar oportunamente la materialización, visibilización y/o sanción, frente a la vulneración de derechos.</v>
          </cell>
        </row>
        <row r="12">
          <cell r="B12" t="str">
            <v>6.1. Actualizar los recursos físicos, tecnológicos y organizacionales en función del óptimo logro de los objetivos del PEI</v>
          </cell>
        </row>
        <row r="13">
          <cell r="B13" t="str">
            <v>6.2. Contribuir al cumplimiento de los objetivos estratégicos de la Entidad, a través del desarrollo y cualificación de los servidores públicos, el fortalecimiento de sus competencias y vocación de servicio y la aplicación de estímulos.</v>
          </cell>
        </row>
        <row r="14">
          <cell r="B14" t="str">
            <v>6.3. Consolidar el SIG y asegurar que se oriente a la excelencia de los servicios y a la satisfacción de la ciudadanía.</v>
          </cell>
        </row>
        <row r="15">
          <cell r="B15" t="str">
            <v>6.4. Fortalecer la protección jurídica de la Entidad para que se gestione de manera responsable y oportuna.</v>
          </cell>
        </row>
        <row r="16">
          <cell r="B16" t="str">
            <v>6.5. Promover criterios de unificación y de coordinación de la gestión estratégica intra e interinstitucional.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o indicadores"/>
      <sheetName val="Listas1"/>
      <sheetName val="4-Grado Cum Objetivos Est &amp; Cal"/>
      <sheetName val="3-Grado Cump Metas Estratégicas"/>
      <sheetName val="2- Resumen Ejec PEI 2023"/>
      <sheetName val="1-Infor Det Sgto PEI 2021-2024 "/>
      <sheetName val="Matriz PEI 2021-2024"/>
      <sheetName val="INSTRUCCIONES DILG (Pág 2 de 2)"/>
      <sheetName val="4.Segto Medición POA 2023 T3"/>
      <sheetName val="4.Segto Medición POA 2023 T2"/>
      <sheetName val="3.Resum Desemp Procesos POA T2"/>
      <sheetName val="4.Segto Medición POA 2022 T4"/>
      <sheetName val="3.Resum Desemp Procesos POA T4 "/>
      <sheetName val="3.Resum Desemp Procesos POA T3"/>
      <sheetName val="2.Infor Detallado Desempeño POA"/>
      <sheetName val="4.Segto Medición POA 2022 T1"/>
      <sheetName val="3.Resum Desemp Procesos POA T1"/>
      <sheetName val="LISTAS"/>
      <sheetName val="1.Informe Seguimiento POA 2023"/>
      <sheetName val="01-FR-03 POA INSTITUCIONAL"/>
      <sheetName val="01-DIRECCIONAMIENTO ESTRATÉGICO"/>
      <sheetName val="02-G. CONOCIMIENTO INNOVACIÓN"/>
      <sheetName val="03-DIRECCIONAMIENTO TIC"/>
      <sheetName val="04-COMUNICACIÓN ESTRATÉGICA"/>
      <sheetName val="05-POA PROM DEFENSA DERECHOS"/>
      <sheetName val="06-PREV CTRL FUN PÚBLICA"/>
      <sheetName val="07-POTESTAD DISCIPLINARIA"/>
      <sheetName val="08-G. DEL TALENTO HUMANO"/>
      <sheetName val="09-G.  ADMINISTRATIVA"/>
      <sheetName val="10-GESTIÓN FINANCIERA"/>
      <sheetName val="11-GESTIÓN CONTRACTUAL"/>
      <sheetName val="12-GESTIÓN DOCUMENTAL"/>
      <sheetName val="13-GESTIÓN JURÍDICA"/>
      <sheetName val="14-SERVICIO AL USUARIO"/>
      <sheetName val="15-CTRL DISCIPLINARIO INTERNO"/>
      <sheetName val="16-EVALUACIÓN Y SEGUIMIENTO"/>
      <sheetName val="Instrucciones Dil (Pág 3 de 3)"/>
    </sheetNames>
    <sheetDataSet>
      <sheetData sheetId="0"/>
      <sheetData sheetId="1"/>
      <sheetData sheetId="2"/>
      <sheetData sheetId="3"/>
      <sheetData sheetId="4"/>
      <sheetData sheetId="5"/>
      <sheetData sheetId="6"/>
      <sheetData sheetId="7"/>
      <sheetData sheetId="8"/>
      <sheetData sheetId="9">
        <row r="27">
          <cell r="D27" t="str">
            <v>No de Indicadores con Meta Cumplida según programación</v>
          </cell>
          <cell r="E27">
            <v>30</v>
          </cell>
        </row>
        <row r="28">
          <cell r="D28" t="str">
            <v xml:space="preserve">No de Indicadores con ejecución superior a la programada </v>
          </cell>
          <cell r="E28">
            <v>29</v>
          </cell>
        </row>
        <row r="29">
          <cell r="D29" t="str">
            <v xml:space="preserve">No de Indicadores con ejecución menor a la programada </v>
          </cell>
          <cell r="E29">
            <v>19</v>
          </cell>
        </row>
        <row r="30">
          <cell r="D30" t="str">
            <v>No de indicadores sin programar en el periodo</v>
          </cell>
          <cell r="E30">
            <v>8</v>
          </cell>
        </row>
        <row r="34">
          <cell r="E34"/>
        </row>
        <row r="56">
          <cell r="D56" t="str">
            <v>No de Indicadores con Meta Cumplida según progrLación</v>
          </cell>
          <cell r="E56">
            <v>33</v>
          </cell>
        </row>
        <row r="57">
          <cell r="D57" t="str">
            <v xml:space="preserve">No de Indicadores con ejecución superior a la programada </v>
          </cell>
          <cell r="E57">
            <v>31</v>
          </cell>
        </row>
        <row r="58">
          <cell r="D58" t="str">
            <v xml:space="preserve">No de Indicadores con ejecución menor a la programada </v>
          </cell>
          <cell r="E58">
            <v>15</v>
          </cell>
        </row>
        <row r="59">
          <cell r="D59" t="str">
            <v>No de indicadores sin programar en el periodo</v>
          </cell>
          <cell r="E59">
            <v>7</v>
          </cell>
        </row>
      </sheetData>
      <sheetData sheetId="10"/>
      <sheetData sheetId="11">
        <row r="28">
          <cell r="D28" t="str">
            <v>No de Indicadores con Meta Cumplida según programación</v>
          </cell>
          <cell r="E28">
            <v>4</v>
          </cell>
          <cell r="F28"/>
        </row>
        <row r="29">
          <cell r="D29" t="str">
            <v xml:space="preserve">No de Indicadores con ejecución superior a la programada </v>
          </cell>
          <cell r="E29">
            <v>10</v>
          </cell>
          <cell r="F29"/>
        </row>
        <row r="30">
          <cell r="D30" t="str">
            <v xml:space="preserve">No de Indicadores con ejecución menor a la programada </v>
          </cell>
          <cell r="E30">
            <v>61</v>
          </cell>
          <cell r="F30"/>
        </row>
        <row r="31">
          <cell r="D31" t="str">
            <v>No de indicadores sin programar en el periodo</v>
          </cell>
          <cell r="E31">
            <v>6</v>
          </cell>
          <cell r="F31"/>
        </row>
        <row r="55">
          <cell r="D55" t="str">
            <v>No de Indicadores con Meta Cumplida según programación</v>
          </cell>
          <cell r="E55">
            <v>0</v>
          </cell>
        </row>
        <row r="56">
          <cell r="D56" t="str">
            <v xml:space="preserve">No de Indicadores con ejecución superior a la programada </v>
          </cell>
          <cell r="E56">
            <v>0</v>
          </cell>
        </row>
        <row r="57">
          <cell r="D57" t="str">
            <v xml:space="preserve">No de Indicadores con ejecución menor a la programada </v>
          </cell>
          <cell r="E57">
            <v>70</v>
          </cell>
        </row>
        <row r="58">
          <cell r="D58" t="str">
            <v>No de indicadores sin programar en el periodo</v>
          </cell>
          <cell r="E58">
            <v>6</v>
          </cell>
        </row>
        <row r="62">
          <cell r="E62"/>
        </row>
      </sheetData>
      <sheetData sheetId="12"/>
      <sheetData sheetId="13"/>
      <sheetData sheetId="14">
        <row r="7">
          <cell r="C7" t="str">
            <v xml:space="preserve">Fecha de corte: </v>
          </cell>
        </row>
      </sheetData>
      <sheetData sheetId="15"/>
      <sheetData sheetId="16">
        <row r="5">
          <cell r="B5" t="str">
            <v xml:space="preserve">Fecha de corte: </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01-FR-04 (Pág 1 de 2)"/>
      <sheetName val="INSTRUCCIONES DILG (Pág 2 de 2)"/>
      <sheetName val="Hoja1"/>
    </sheetNames>
    <sheetDataSet>
      <sheetData sheetId="0" refreshError="1"/>
      <sheetData sheetId="1" refreshError="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01-FR-04 (Pág 1 de 2)"/>
      <sheetName val="INSTRUCCIONES DILG (Pág 2 de 2)"/>
      <sheetName val="Hoja1"/>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01-FR-04 (Pág 1 de 2)"/>
      <sheetName val="INSTRUCCIONES DILG (Pág 2 de 2)"/>
      <sheetName val="Hoja1"/>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01-FR-04 (Pág 1 de 2)"/>
      <sheetName val="INSTRUCCIONES DILG (Pág 2 de 2)"/>
      <sheetName val="Hoja1"/>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01-FR-04 (Pág 1 de 2)"/>
      <sheetName val="INSTRUCCIONES DILG (Pág 2 de 2)"/>
      <sheetName val="Hoja1"/>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01-FR-04 (Pág 1 de 2)"/>
      <sheetName val="INSTRUCCIONES DILG (Pág 2 de 2)"/>
      <sheetName val="Hoja1"/>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01-FR-04 (Pág 1 de 2)"/>
      <sheetName val="INSTRUCCIONES DILG (Pág 2 de 2)"/>
      <sheetName val="Hoja1"/>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01-FR-04 (Pág 1 de 2)"/>
      <sheetName val="INSTRUCCIONES DILG (Pág 2 de 2)"/>
      <sheetName val="Hoja1"/>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01-FR-04 (Pág 1 de 2)"/>
      <sheetName val="INSTRUCCIONES DILG (Pág 2 de 2)"/>
      <sheetName val="Hoja1"/>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01-FR-04 (Pág 1 de 2)"/>
      <sheetName val="INSTRUCCIONES DILG (Pág 2 de 2)"/>
      <sheetName val="Hoja1"/>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go indicadores"/>
      <sheetName val="Listas1"/>
      <sheetName val="4-Grado Cum Objetivos Est &amp; Cal"/>
      <sheetName val="3-Grado Cump Metas Estratégicas"/>
      <sheetName val="2- Resumen Ejec PEI 2023"/>
      <sheetName val="1-Infor Det Sgto PEI 2021-2024 "/>
      <sheetName val="Matriz PEI 2021-2024"/>
      <sheetName val="INSTRUCCIONES DILG (Pág 2 de 2)"/>
      <sheetName val="4.Segto Medición POA 2023 T3"/>
      <sheetName val="4.Segto Medición POA 2023 T2"/>
      <sheetName val="3.Resum Desemp Procesos POA T2"/>
      <sheetName val="4.Segto Medición POA 2022 T4"/>
      <sheetName val="3.Resum Desemp Procesos POA T4 "/>
      <sheetName val="3.Resum Desemp Procesos POA T3"/>
      <sheetName val="4.Segto Medición POA 2022 T1"/>
      <sheetName val="3.Resum Desemp Procesos POA T1"/>
      <sheetName val="LISTAS"/>
      <sheetName val="2.Infor Detallado Desempeño POA"/>
      <sheetName val="1.Informe Seguimiento POA 2023"/>
      <sheetName val="01-FR-03 POA INSTITUCIONAL"/>
      <sheetName val="01-DIRECCIONAMIENTO ESTRATÉGICO"/>
      <sheetName val="02-G. CONOCIMIENTO INNOVACIÓN"/>
      <sheetName val="03-DIRECCIONAMIENTO TIC"/>
      <sheetName val="04-COMUNICACIÓN ESTRATÉGICA"/>
      <sheetName val="05-POA PROM DEFENSA DERECHOS"/>
      <sheetName val="06-PREV CTRL FUN PÚBLICA"/>
      <sheetName val="07-POTESTAD DISCIPLINARIA"/>
      <sheetName val="08-G. DEL TALENTO HUMANO"/>
      <sheetName val="09-G.  ADMINISTRATIVA"/>
      <sheetName val="10-GESTIÓN FINANCIERA"/>
      <sheetName val="11-GESTIÓN CONTRACTUAL"/>
      <sheetName val="12-GESTIÓN DOCUMENTAL"/>
      <sheetName val="13-GESTIÓN JURÍDICA"/>
      <sheetName val="14-SERVICIO AL USUARIO"/>
      <sheetName val="15-CTRL DISCIPLINARIO INTERNO"/>
      <sheetName val="16-EVALUACIÓN Y SEGUIMIENTO"/>
      <sheetName val="Instrucciones Dil (Pág 3 de 3)"/>
    </sheetNames>
    <sheetDataSet>
      <sheetData sheetId="0" refreshError="1">
        <row r="5">
          <cell r="H5" t="str">
            <v>Mayor A:</v>
          </cell>
          <cell r="I5">
            <v>95</v>
          </cell>
          <cell r="J5" t="str">
            <v>Desde (&gt;=):</v>
          </cell>
          <cell r="K5">
            <v>75</v>
          </cell>
          <cell r="L5" t="str">
            <v>Hasta (&lt;=):</v>
          </cell>
          <cell r="M5">
            <v>95</v>
          </cell>
          <cell r="N5" t="str">
            <v>Menor A:</v>
          </cell>
          <cell r="O5">
            <v>75</v>
          </cell>
        </row>
        <row r="6">
          <cell r="H6" t="str">
            <v>Mayor A:</v>
          </cell>
          <cell r="I6">
            <v>95</v>
          </cell>
          <cell r="J6" t="str">
            <v>Desde (&gt;=):</v>
          </cell>
          <cell r="K6">
            <v>75</v>
          </cell>
          <cell r="L6" t="str">
            <v>Hasta (&lt;=):</v>
          </cell>
          <cell r="M6">
            <v>95</v>
          </cell>
          <cell r="N6" t="str">
            <v>Menor A:</v>
          </cell>
          <cell r="O6">
            <v>75</v>
          </cell>
        </row>
        <row r="7">
          <cell r="H7" t="str">
            <v>Mayor A:</v>
          </cell>
          <cell r="I7">
            <v>95</v>
          </cell>
          <cell r="J7" t="str">
            <v>Desde (&gt;=):</v>
          </cell>
          <cell r="K7">
            <v>75</v>
          </cell>
          <cell r="L7" t="str">
            <v>Hasta (&lt;=):</v>
          </cell>
          <cell r="M7">
            <v>95</v>
          </cell>
          <cell r="N7" t="str">
            <v>Menor A:</v>
          </cell>
          <cell r="O7">
            <v>75</v>
          </cell>
        </row>
        <row r="9">
          <cell r="H9" t="str">
            <v>Mayor A:</v>
          </cell>
          <cell r="I9">
            <v>95</v>
          </cell>
          <cell r="J9" t="str">
            <v>Desde (&gt;=):</v>
          </cell>
          <cell r="K9">
            <v>75</v>
          </cell>
          <cell r="L9" t="str">
            <v>Hasta (&lt;=):</v>
          </cell>
          <cell r="M9">
            <v>95</v>
          </cell>
          <cell r="N9" t="str">
            <v>Menor A:</v>
          </cell>
          <cell r="O9">
            <v>75</v>
          </cell>
        </row>
        <row r="10">
          <cell r="H10" t="str">
            <v>Mayor A:</v>
          </cell>
          <cell r="I10">
            <v>95</v>
          </cell>
          <cell r="J10" t="str">
            <v>Desde (&gt;=):</v>
          </cell>
          <cell r="K10">
            <v>75</v>
          </cell>
          <cell r="L10" t="str">
            <v>Hasta (&lt;=):</v>
          </cell>
          <cell r="M10">
            <v>95</v>
          </cell>
          <cell r="N10" t="str">
            <v>Menor A:</v>
          </cell>
          <cell r="O10">
            <v>75</v>
          </cell>
        </row>
        <row r="11">
          <cell r="H11" t="str">
            <v>Mayor A:</v>
          </cell>
          <cell r="I11">
            <v>95</v>
          </cell>
          <cell r="J11" t="str">
            <v>Desde (&gt;=):</v>
          </cell>
          <cell r="K11">
            <v>75</v>
          </cell>
          <cell r="L11" t="str">
            <v>Hasta (&lt;=):</v>
          </cell>
          <cell r="M11">
            <v>95</v>
          </cell>
          <cell r="N11" t="str">
            <v>Menor A:</v>
          </cell>
          <cell r="O11">
            <v>75</v>
          </cell>
        </row>
        <row r="12">
          <cell r="H12" t="str">
            <v>Mayor A:</v>
          </cell>
          <cell r="I12">
            <v>95</v>
          </cell>
          <cell r="J12" t="str">
            <v>Desde (&gt;=):</v>
          </cell>
          <cell r="K12">
            <v>75</v>
          </cell>
          <cell r="L12" t="str">
            <v>Hasta (&lt;=):</v>
          </cell>
          <cell r="M12">
            <v>95</v>
          </cell>
          <cell r="N12" t="str">
            <v>Menor A:</v>
          </cell>
          <cell r="O12">
            <v>75</v>
          </cell>
        </row>
        <row r="13">
          <cell r="H13" t="str">
            <v>Mayor A:</v>
          </cell>
          <cell r="I13">
            <v>95</v>
          </cell>
          <cell r="J13" t="str">
            <v>Desde (&gt;=):</v>
          </cell>
          <cell r="K13">
            <v>75</v>
          </cell>
          <cell r="L13" t="str">
            <v>Hasta (&lt;=):</v>
          </cell>
          <cell r="M13">
            <v>95</v>
          </cell>
          <cell r="N13" t="str">
            <v>Menor A:</v>
          </cell>
          <cell r="O13">
            <v>75</v>
          </cell>
        </row>
        <row r="14">
          <cell r="H14" t="str">
            <v>Mayor A:</v>
          </cell>
          <cell r="I14">
            <v>95</v>
          </cell>
          <cell r="J14" t="str">
            <v>Desde (&gt;=):</v>
          </cell>
          <cell r="K14">
            <v>75</v>
          </cell>
          <cell r="L14" t="str">
            <v>Hasta (&lt;=):</v>
          </cell>
          <cell r="M14">
            <v>95</v>
          </cell>
          <cell r="N14" t="str">
            <v>Menor A:</v>
          </cell>
          <cell r="O14">
            <v>75</v>
          </cell>
        </row>
        <row r="15">
          <cell r="H15" t="str">
            <v>Mayor A:</v>
          </cell>
          <cell r="I15">
            <v>95</v>
          </cell>
          <cell r="J15" t="str">
            <v>Desde (&gt;=):</v>
          </cell>
          <cell r="K15">
            <v>75</v>
          </cell>
          <cell r="L15" t="str">
            <v>Hasta (&lt;=):</v>
          </cell>
          <cell r="M15">
            <v>95</v>
          </cell>
          <cell r="N15" t="str">
            <v>Menor A:</v>
          </cell>
          <cell r="O15">
            <v>75</v>
          </cell>
        </row>
        <row r="16">
          <cell r="H16" t="str">
            <v>Mayor A:</v>
          </cell>
          <cell r="I16">
            <v>95</v>
          </cell>
          <cell r="J16" t="str">
            <v>Desde (&gt;=):</v>
          </cell>
          <cell r="K16">
            <v>75</v>
          </cell>
          <cell r="L16" t="str">
            <v>Hasta (&lt;=):</v>
          </cell>
          <cell r="M16">
            <v>95</v>
          </cell>
          <cell r="N16" t="str">
            <v>Menor A:</v>
          </cell>
          <cell r="O16">
            <v>75</v>
          </cell>
        </row>
        <row r="17">
          <cell r="H17" t="str">
            <v>Mayor A:</v>
          </cell>
          <cell r="I17">
            <v>95</v>
          </cell>
          <cell r="J17" t="str">
            <v>Desde (&gt;=):</v>
          </cell>
          <cell r="K17">
            <v>75</v>
          </cell>
          <cell r="L17" t="str">
            <v>Hasta (&lt;=):</v>
          </cell>
          <cell r="M17">
            <v>95</v>
          </cell>
          <cell r="N17" t="str">
            <v>Menor A:</v>
          </cell>
          <cell r="O17">
            <v>75</v>
          </cell>
        </row>
        <row r="18">
          <cell r="H18" t="str">
            <v>Mayor A:</v>
          </cell>
          <cell r="I18">
            <v>95</v>
          </cell>
          <cell r="J18" t="str">
            <v>Desde (&gt;=):</v>
          </cell>
          <cell r="K18">
            <v>75</v>
          </cell>
          <cell r="L18" t="str">
            <v>Hasta (&lt;=):</v>
          </cell>
          <cell r="M18">
            <v>95</v>
          </cell>
          <cell r="N18" t="str">
            <v>Menor A:</v>
          </cell>
          <cell r="O18">
            <v>75</v>
          </cell>
        </row>
        <row r="19">
          <cell r="H19" t="str">
            <v>Mayor A:</v>
          </cell>
          <cell r="I19">
            <v>95</v>
          </cell>
          <cell r="J19" t="str">
            <v>Desde (&gt;=):</v>
          </cell>
          <cell r="K19">
            <v>75</v>
          </cell>
          <cell r="L19" t="str">
            <v>Hasta (&lt;=):</v>
          </cell>
          <cell r="M19">
            <v>95</v>
          </cell>
          <cell r="N19" t="str">
            <v>Menor A:</v>
          </cell>
          <cell r="O19">
            <v>75</v>
          </cell>
        </row>
        <row r="20">
          <cell r="H20" t="str">
            <v>Mayor A:</v>
          </cell>
          <cell r="I20">
            <v>95</v>
          </cell>
          <cell r="J20" t="str">
            <v>Desde (&gt;=):</v>
          </cell>
          <cell r="K20">
            <v>75</v>
          </cell>
          <cell r="L20" t="str">
            <v>Hasta (&lt;=):</v>
          </cell>
          <cell r="M20">
            <v>95</v>
          </cell>
          <cell r="N20" t="str">
            <v>Menor A:</v>
          </cell>
          <cell r="O20">
            <v>75</v>
          </cell>
        </row>
        <row r="21">
          <cell r="H21" t="str">
            <v>Mayor A:</v>
          </cell>
          <cell r="I21">
            <v>95</v>
          </cell>
          <cell r="J21" t="str">
            <v>Desde (&gt;=):</v>
          </cell>
          <cell r="K21">
            <v>75</v>
          </cell>
          <cell r="L21" t="str">
            <v>Hasta (&lt;=):</v>
          </cell>
          <cell r="M21">
            <v>95</v>
          </cell>
          <cell r="N21" t="str">
            <v>Menor A:</v>
          </cell>
          <cell r="O21">
            <v>75</v>
          </cell>
        </row>
        <row r="22">
          <cell r="H22" t="str">
            <v>Mayor A:</v>
          </cell>
          <cell r="I22">
            <v>95</v>
          </cell>
          <cell r="J22" t="str">
            <v>Desde (&gt;=):</v>
          </cell>
          <cell r="K22">
            <v>75</v>
          </cell>
          <cell r="L22" t="str">
            <v>Hasta (&lt;=):</v>
          </cell>
          <cell r="M22">
            <v>95</v>
          </cell>
          <cell r="N22" t="str">
            <v>Menor A:</v>
          </cell>
          <cell r="O22">
            <v>75</v>
          </cell>
        </row>
        <row r="23">
          <cell r="H23" t="str">
            <v>Mayor A:</v>
          </cell>
          <cell r="I23">
            <v>95</v>
          </cell>
          <cell r="J23" t="str">
            <v>Desde (&gt;=):</v>
          </cell>
          <cell r="K23">
            <v>75</v>
          </cell>
          <cell r="L23" t="str">
            <v>Hasta (&lt;=):</v>
          </cell>
          <cell r="M23">
            <v>95</v>
          </cell>
          <cell r="N23" t="str">
            <v>Menor A:</v>
          </cell>
          <cell r="O23">
            <v>75</v>
          </cell>
        </row>
        <row r="24">
          <cell r="H24" t="str">
            <v>Mayor A:</v>
          </cell>
          <cell r="I24">
            <v>95</v>
          </cell>
          <cell r="J24" t="str">
            <v>Desde (&gt;=):</v>
          </cell>
          <cell r="K24">
            <v>75</v>
          </cell>
          <cell r="L24" t="str">
            <v>Hasta (&lt;=):</v>
          </cell>
          <cell r="M24">
            <v>95</v>
          </cell>
          <cell r="N24" t="str">
            <v>Menor A:</v>
          </cell>
          <cell r="O24">
            <v>75</v>
          </cell>
        </row>
        <row r="25">
          <cell r="H25" t="str">
            <v>Mayor A:</v>
          </cell>
          <cell r="I25">
            <v>95</v>
          </cell>
          <cell r="J25" t="str">
            <v>Desde (&gt;=):</v>
          </cell>
          <cell r="K25">
            <v>75</v>
          </cell>
          <cell r="L25" t="str">
            <v>Hasta (&lt;=):</v>
          </cell>
          <cell r="M25">
            <v>95</v>
          </cell>
          <cell r="N25" t="str">
            <v>Menor A:</v>
          </cell>
          <cell r="O25">
            <v>75</v>
          </cell>
        </row>
        <row r="26">
          <cell r="H26" t="str">
            <v>Mayor A:</v>
          </cell>
          <cell r="I26">
            <v>95</v>
          </cell>
          <cell r="J26" t="str">
            <v>Desde (&gt;=):</v>
          </cell>
          <cell r="K26">
            <v>75</v>
          </cell>
          <cell r="L26" t="str">
            <v>Hasta (&lt;=):</v>
          </cell>
          <cell r="M26">
            <v>95</v>
          </cell>
          <cell r="N26" t="str">
            <v>Menor A:</v>
          </cell>
          <cell r="O26">
            <v>75</v>
          </cell>
        </row>
        <row r="27">
          <cell r="H27" t="str">
            <v>Mayor A:</v>
          </cell>
          <cell r="I27">
            <v>95</v>
          </cell>
          <cell r="J27" t="str">
            <v>Desde (&gt;=):</v>
          </cell>
          <cell r="K27">
            <v>75</v>
          </cell>
          <cell r="L27" t="str">
            <v>Hasta (&lt;=):</v>
          </cell>
          <cell r="M27">
            <v>95</v>
          </cell>
          <cell r="N27" t="str">
            <v>Menor A:</v>
          </cell>
          <cell r="O27">
            <v>75</v>
          </cell>
        </row>
        <row r="28">
          <cell r="H28" t="str">
            <v>Mayor A:</v>
          </cell>
          <cell r="I28">
            <v>95</v>
          </cell>
          <cell r="J28" t="str">
            <v>Desde (&gt;=):</v>
          </cell>
          <cell r="K28">
            <v>75</v>
          </cell>
          <cell r="L28" t="str">
            <v>Hasta (&lt;=):</v>
          </cell>
          <cell r="M28">
            <v>95</v>
          </cell>
          <cell r="N28" t="str">
            <v>Menor A:</v>
          </cell>
          <cell r="O28">
            <v>75</v>
          </cell>
        </row>
        <row r="29">
          <cell r="H29" t="str">
            <v>Mayor A:</v>
          </cell>
          <cell r="I29">
            <v>95</v>
          </cell>
          <cell r="J29" t="str">
            <v>Desde (&gt;=):</v>
          </cell>
          <cell r="K29">
            <v>75</v>
          </cell>
          <cell r="L29" t="str">
            <v>Hasta (&lt;=):</v>
          </cell>
          <cell r="M29">
            <v>95</v>
          </cell>
          <cell r="N29" t="str">
            <v>Menor A:</v>
          </cell>
          <cell r="O29">
            <v>75</v>
          </cell>
        </row>
        <row r="30">
          <cell r="H30" t="str">
            <v>Mayor A:</v>
          </cell>
          <cell r="I30">
            <v>95</v>
          </cell>
          <cell r="J30" t="str">
            <v>Desde (&gt;=):</v>
          </cell>
          <cell r="K30">
            <v>75</v>
          </cell>
          <cell r="L30" t="str">
            <v>Hasta (&lt;=):</v>
          </cell>
          <cell r="M30">
            <v>95</v>
          </cell>
          <cell r="N30" t="str">
            <v>Menor A:</v>
          </cell>
          <cell r="O30">
            <v>75</v>
          </cell>
        </row>
        <row r="31">
          <cell r="H31" t="str">
            <v>Mayor A:</v>
          </cell>
          <cell r="I31">
            <v>95</v>
          </cell>
          <cell r="J31" t="str">
            <v>Desde (&gt;=):</v>
          </cell>
          <cell r="K31">
            <v>75</v>
          </cell>
          <cell r="L31" t="str">
            <v>Hasta (&lt;=):</v>
          </cell>
          <cell r="M31">
            <v>95</v>
          </cell>
          <cell r="N31" t="str">
            <v>Menor A:</v>
          </cell>
          <cell r="O31">
            <v>75</v>
          </cell>
        </row>
        <row r="32">
          <cell r="H32" t="str">
            <v>Mayor A:</v>
          </cell>
          <cell r="I32">
            <v>95</v>
          </cell>
          <cell r="J32" t="str">
            <v>Desde (&gt;=):</v>
          </cell>
          <cell r="K32">
            <v>75</v>
          </cell>
          <cell r="L32" t="str">
            <v>Hasta (&lt;=):</v>
          </cell>
          <cell r="M32">
            <v>95</v>
          </cell>
          <cell r="N32" t="str">
            <v>Menor A:</v>
          </cell>
          <cell r="O32">
            <v>75</v>
          </cell>
        </row>
        <row r="42">
          <cell r="H42" t="str">
            <v>Mayor A:</v>
          </cell>
          <cell r="I42">
            <v>95</v>
          </cell>
          <cell r="J42" t="str">
            <v>Desde (&gt;=):</v>
          </cell>
          <cell r="K42">
            <v>75</v>
          </cell>
          <cell r="L42" t="str">
            <v>Hasta (&lt;=):</v>
          </cell>
          <cell r="M42">
            <v>95</v>
          </cell>
          <cell r="N42" t="str">
            <v>Menor A:</v>
          </cell>
          <cell r="O42">
            <v>75</v>
          </cell>
        </row>
        <row r="43">
          <cell r="H43" t="str">
            <v>Mayor A:</v>
          </cell>
          <cell r="I43">
            <v>95</v>
          </cell>
          <cell r="J43" t="str">
            <v>Desde (&gt;=):</v>
          </cell>
          <cell r="K43">
            <v>75</v>
          </cell>
          <cell r="L43" t="str">
            <v>Hasta (&lt;=):</v>
          </cell>
          <cell r="M43">
            <v>95</v>
          </cell>
          <cell r="N43" t="str">
            <v>Menor A:</v>
          </cell>
          <cell r="O43">
            <v>75</v>
          </cell>
        </row>
        <row r="44">
          <cell r="H44" t="str">
            <v>Mayor A:</v>
          </cell>
          <cell r="I44">
            <v>95</v>
          </cell>
          <cell r="J44" t="str">
            <v>Desde (&gt;=):</v>
          </cell>
          <cell r="K44">
            <v>75</v>
          </cell>
          <cell r="L44" t="str">
            <v>Hasta (&lt;=):</v>
          </cell>
          <cell r="M44">
            <v>95</v>
          </cell>
          <cell r="N44" t="str">
            <v>Menor A:</v>
          </cell>
          <cell r="O44">
            <v>75</v>
          </cell>
        </row>
        <row r="45">
          <cell r="H45" t="str">
            <v>Mayor A:</v>
          </cell>
          <cell r="I45">
            <v>95</v>
          </cell>
          <cell r="J45" t="str">
            <v>Desde (&gt;=):</v>
          </cell>
          <cell r="K45">
            <v>75</v>
          </cell>
          <cell r="L45" t="str">
            <v>Hasta (&lt;=):</v>
          </cell>
          <cell r="M45">
            <v>95</v>
          </cell>
          <cell r="N45" t="str">
            <v>Menor A:</v>
          </cell>
          <cell r="O45">
            <v>75</v>
          </cell>
        </row>
        <row r="46">
          <cell r="H46" t="str">
            <v>Mayor A:</v>
          </cell>
          <cell r="I46">
            <v>95</v>
          </cell>
          <cell r="J46" t="str">
            <v>Desde (&gt;=):</v>
          </cell>
          <cell r="K46">
            <v>75</v>
          </cell>
          <cell r="L46" t="str">
            <v>Hasta (&lt;=):</v>
          </cell>
          <cell r="M46">
            <v>95</v>
          </cell>
          <cell r="N46" t="str">
            <v>Menor A:</v>
          </cell>
          <cell r="O46">
            <v>75</v>
          </cell>
        </row>
        <row r="47">
          <cell r="H47" t="str">
            <v>Mayor A:</v>
          </cell>
          <cell r="I47">
            <v>95</v>
          </cell>
          <cell r="J47" t="str">
            <v>Desde (&gt;=):</v>
          </cell>
          <cell r="K47">
            <v>75</v>
          </cell>
          <cell r="L47" t="str">
            <v>Hasta (&lt;=):</v>
          </cell>
          <cell r="M47">
            <v>95</v>
          </cell>
          <cell r="N47" t="str">
            <v>Menor A:</v>
          </cell>
          <cell r="O47">
            <v>75</v>
          </cell>
        </row>
        <row r="49">
          <cell r="H49" t="str">
            <v>Mayor A:</v>
          </cell>
          <cell r="I49">
            <v>95</v>
          </cell>
          <cell r="J49" t="str">
            <v>Desde (&gt;=):</v>
          </cell>
          <cell r="K49">
            <v>75</v>
          </cell>
          <cell r="L49" t="str">
            <v>Hasta (&lt;=):</v>
          </cell>
          <cell r="M49">
            <v>95</v>
          </cell>
          <cell r="N49" t="str">
            <v>Menor A:</v>
          </cell>
          <cell r="O49">
            <v>75</v>
          </cell>
        </row>
        <row r="50">
          <cell r="H50" t="str">
            <v>Mayor A:</v>
          </cell>
          <cell r="I50">
            <v>95</v>
          </cell>
          <cell r="J50" t="str">
            <v>Desde (&gt;=):</v>
          </cell>
          <cell r="K50">
            <v>75</v>
          </cell>
          <cell r="L50" t="str">
            <v>Hasta (&lt;=):</v>
          </cell>
          <cell r="M50">
            <v>95</v>
          </cell>
          <cell r="N50" t="str">
            <v>Menor A:</v>
          </cell>
          <cell r="O50">
            <v>75</v>
          </cell>
        </row>
        <row r="51">
          <cell r="H51" t="str">
            <v>Mayor A:</v>
          </cell>
          <cell r="I51">
            <v>95</v>
          </cell>
          <cell r="J51" t="str">
            <v>Desde (&gt;=):</v>
          </cell>
          <cell r="K51">
            <v>75</v>
          </cell>
          <cell r="L51" t="str">
            <v>Hasta (&lt;=):</v>
          </cell>
          <cell r="M51">
            <v>95</v>
          </cell>
          <cell r="N51" t="str">
            <v>Menor A:</v>
          </cell>
          <cell r="O51">
            <v>75</v>
          </cell>
        </row>
        <row r="52">
          <cell r="H52" t="str">
            <v>Mayor A:</v>
          </cell>
          <cell r="I52">
            <v>95</v>
          </cell>
          <cell r="J52" t="str">
            <v>Desde (&gt;=):</v>
          </cell>
          <cell r="K52">
            <v>75</v>
          </cell>
          <cell r="L52" t="str">
            <v>Hasta (&lt;=):</v>
          </cell>
          <cell r="M52">
            <v>95</v>
          </cell>
          <cell r="N52" t="str">
            <v>Menor A:</v>
          </cell>
          <cell r="O52">
            <v>75</v>
          </cell>
        </row>
        <row r="53">
          <cell r="H53" t="str">
            <v>Mayor A:</v>
          </cell>
          <cell r="I53">
            <v>95</v>
          </cell>
          <cell r="J53" t="str">
            <v>Desde (&gt;=):</v>
          </cell>
          <cell r="K53">
            <v>75</v>
          </cell>
          <cell r="L53" t="str">
            <v>Hasta (&lt;=):</v>
          </cell>
          <cell r="M53">
            <v>95</v>
          </cell>
          <cell r="N53" t="str">
            <v>Menor A:</v>
          </cell>
          <cell r="O53">
            <v>75</v>
          </cell>
        </row>
        <row r="54">
          <cell r="H54" t="str">
            <v>Mayor A:</v>
          </cell>
          <cell r="I54">
            <v>95</v>
          </cell>
          <cell r="J54" t="str">
            <v>Desde (&gt;=):</v>
          </cell>
          <cell r="K54">
            <v>75</v>
          </cell>
          <cell r="L54" t="str">
            <v>Hasta (&lt;=):</v>
          </cell>
          <cell r="M54">
            <v>95</v>
          </cell>
          <cell r="N54" t="str">
            <v>Menor A:</v>
          </cell>
          <cell r="O54">
            <v>75</v>
          </cell>
        </row>
        <row r="55">
          <cell r="H55" t="str">
            <v>Mayor A:</v>
          </cell>
          <cell r="I55">
            <v>95</v>
          </cell>
          <cell r="J55" t="str">
            <v>Desde (&gt;=):</v>
          </cell>
          <cell r="K55">
            <v>75</v>
          </cell>
          <cell r="L55" t="str">
            <v>Hasta (&lt;=):</v>
          </cell>
          <cell r="M55">
            <v>95</v>
          </cell>
          <cell r="N55" t="str">
            <v>Menor A:</v>
          </cell>
          <cell r="O55">
            <v>75</v>
          </cell>
        </row>
        <row r="56">
          <cell r="H56" t="str">
            <v>Mayor A:</v>
          </cell>
          <cell r="I56">
            <v>95</v>
          </cell>
          <cell r="J56" t="str">
            <v>Desde (&gt;=):</v>
          </cell>
          <cell r="K56">
            <v>75</v>
          </cell>
          <cell r="L56" t="str">
            <v>Hasta (&lt;=):</v>
          </cell>
          <cell r="M56">
            <v>95</v>
          </cell>
          <cell r="N56" t="str">
            <v>Menor A:</v>
          </cell>
          <cell r="O56">
            <v>75</v>
          </cell>
        </row>
        <row r="57">
          <cell r="H57" t="str">
            <v>Mayor A:</v>
          </cell>
          <cell r="I57">
            <v>95</v>
          </cell>
          <cell r="J57" t="str">
            <v>Desde (&gt;=):</v>
          </cell>
          <cell r="K57">
            <v>75</v>
          </cell>
          <cell r="L57" t="str">
            <v>Hasta (&lt;=):</v>
          </cell>
          <cell r="M57">
            <v>95</v>
          </cell>
          <cell r="N57" t="str">
            <v>Menor A:</v>
          </cell>
          <cell r="O57">
            <v>75</v>
          </cell>
        </row>
        <row r="58">
          <cell r="H58" t="str">
            <v>Mayor A:</v>
          </cell>
          <cell r="I58">
            <v>95</v>
          </cell>
          <cell r="J58" t="str">
            <v>Desde (&gt;=):</v>
          </cell>
          <cell r="K58">
            <v>75</v>
          </cell>
          <cell r="L58" t="str">
            <v>Hasta (&lt;=):</v>
          </cell>
          <cell r="M58">
            <v>95</v>
          </cell>
          <cell r="N58" t="str">
            <v>Menor A:</v>
          </cell>
          <cell r="O58">
            <v>75</v>
          </cell>
        </row>
        <row r="59">
          <cell r="H59" t="str">
            <v>Mayor A:</v>
          </cell>
          <cell r="I59">
            <v>95</v>
          </cell>
          <cell r="J59" t="str">
            <v>Desde (&gt;=):</v>
          </cell>
          <cell r="K59">
            <v>75</v>
          </cell>
          <cell r="L59" t="str">
            <v>Hasta (&lt;=):</v>
          </cell>
          <cell r="M59">
            <v>95</v>
          </cell>
          <cell r="N59" t="str">
            <v>Menor A:</v>
          </cell>
          <cell r="O59">
            <v>75</v>
          </cell>
        </row>
        <row r="60">
          <cell r="H60" t="str">
            <v>Mayor A:</v>
          </cell>
          <cell r="I60">
            <v>95</v>
          </cell>
          <cell r="J60" t="str">
            <v>Desde (&gt;=):</v>
          </cell>
          <cell r="K60">
            <v>75</v>
          </cell>
          <cell r="L60" t="str">
            <v>Hasta (&lt;=):</v>
          </cell>
          <cell r="M60">
            <v>95</v>
          </cell>
          <cell r="N60" t="str">
            <v>Menor A:</v>
          </cell>
          <cell r="O60">
            <v>75</v>
          </cell>
        </row>
        <row r="61">
          <cell r="H61" t="str">
            <v>Mayor A:</v>
          </cell>
          <cell r="I61">
            <v>95</v>
          </cell>
          <cell r="J61" t="str">
            <v>Desde (&gt;=):</v>
          </cell>
          <cell r="K61">
            <v>75</v>
          </cell>
          <cell r="L61" t="str">
            <v>Hasta (&lt;=):</v>
          </cell>
          <cell r="M61">
            <v>95</v>
          </cell>
          <cell r="N61" t="str">
            <v>Menor A:</v>
          </cell>
          <cell r="O61">
            <v>75</v>
          </cell>
        </row>
        <row r="62">
          <cell r="H62" t="str">
            <v>Mayor A:</v>
          </cell>
          <cell r="I62">
            <v>95</v>
          </cell>
          <cell r="J62" t="str">
            <v>Desde (&gt;=):</v>
          </cell>
          <cell r="K62">
            <v>75</v>
          </cell>
          <cell r="L62" t="str">
            <v>Hasta (&lt;=):</v>
          </cell>
          <cell r="M62">
            <v>95</v>
          </cell>
          <cell r="N62" t="str">
            <v>Menor A:</v>
          </cell>
          <cell r="O62">
            <v>75</v>
          </cell>
        </row>
        <row r="63">
          <cell r="H63" t="str">
            <v>Mayor A:</v>
          </cell>
          <cell r="I63">
            <v>95</v>
          </cell>
          <cell r="J63" t="str">
            <v>Desde (&gt;=):</v>
          </cell>
          <cell r="K63">
            <v>75</v>
          </cell>
          <cell r="L63" t="str">
            <v>Hasta (&lt;=):</v>
          </cell>
          <cell r="M63">
            <v>95</v>
          </cell>
          <cell r="N63" t="str">
            <v>Menor A:</v>
          </cell>
          <cell r="O63">
            <v>75</v>
          </cell>
        </row>
        <row r="64">
          <cell r="H64" t="str">
            <v>Mayor A:</v>
          </cell>
          <cell r="I64">
            <v>95</v>
          </cell>
          <cell r="J64" t="str">
            <v>Desde (&gt;=):</v>
          </cell>
          <cell r="K64">
            <v>75</v>
          </cell>
          <cell r="L64" t="str">
            <v>Hasta (&lt;=):</v>
          </cell>
          <cell r="M64">
            <v>95</v>
          </cell>
          <cell r="N64" t="str">
            <v>Menor A:</v>
          </cell>
          <cell r="O64">
            <v>75</v>
          </cell>
        </row>
        <row r="67">
          <cell r="H67" t="str">
            <v>Mayor A:</v>
          </cell>
          <cell r="I67">
            <v>95</v>
          </cell>
          <cell r="J67" t="str">
            <v>Desde (&gt;=):</v>
          </cell>
          <cell r="K67">
            <v>75</v>
          </cell>
          <cell r="L67" t="str">
            <v>Hasta (&lt;=):</v>
          </cell>
          <cell r="M67">
            <v>95</v>
          </cell>
          <cell r="N67" t="str">
            <v>Menor A:</v>
          </cell>
          <cell r="O67">
            <v>75</v>
          </cell>
        </row>
        <row r="68">
          <cell r="H68" t="str">
            <v>Mayor A:</v>
          </cell>
          <cell r="I68">
            <v>95</v>
          </cell>
          <cell r="J68" t="str">
            <v>Desde (&gt;=):</v>
          </cell>
          <cell r="K68">
            <v>75</v>
          </cell>
          <cell r="L68" t="str">
            <v>Hasta (&lt;=):</v>
          </cell>
          <cell r="M68">
            <v>95</v>
          </cell>
          <cell r="N68" t="str">
            <v>Menor A:</v>
          </cell>
          <cell r="O68">
            <v>75</v>
          </cell>
        </row>
        <row r="69">
          <cell r="H69" t="str">
            <v>Mayor A:</v>
          </cell>
          <cell r="I69">
            <v>95</v>
          </cell>
          <cell r="J69" t="str">
            <v>Desde (&gt;=):</v>
          </cell>
          <cell r="K69">
            <v>75</v>
          </cell>
          <cell r="L69" t="str">
            <v>Hasta (&lt;=):</v>
          </cell>
          <cell r="M69">
            <v>95</v>
          </cell>
          <cell r="N69" t="str">
            <v>Menor A:</v>
          </cell>
          <cell r="O69">
            <v>75</v>
          </cell>
        </row>
        <row r="70">
          <cell r="H70" t="str">
            <v>Mayor A:</v>
          </cell>
          <cell r="I70">
            <v>95</v>
          </cell>
          <cell r="J70" t="str">
            <v>Desde (&gt;=):</v>
          </cell>
          <cell r="K70">
            <v>75</v>
          </cell>
          <cell r="L70" t="str">
            <v>Hasta (&lt;=):</v>
          </cell>
          <cell r="M70">
            <v>95</v>
          </cell>
          <cell r="N70" t="str">
            <v>Menor A:</v>
          </cell>
          <cell r="O70">
            <v>75</v>
          </cell>
        </row>
        <row r="71">
          <cell r="H71" t="str">
            <v>Mayor A:</v>
          </cell>
          <cell r="I71">
            <v>95</v>
          </cell>
          <cell r="J71" t="str">
            <v>Desde (&gt;=):</v>
          </cell>
          <cell r="K71">
            <v>75</v>
          </cell>
          <cell r="L71" t="str">
            <v>Hasta (&lt;=):</v>
          </cell>
          <cell r="M71">
            <v>95</v>
          </cell>
          <cell r="N71" t="str">
            <v>Menor A:</v>
          </cell>
          <cell r="O71">
            <v>75</v>
          </cell>
        </row>
        <row r="72">
          <cell r="H72" t="str">
            <v>Mayor A:</v>
          </cell>
          <cell r="I72">
            <v>95</v>
          </cell>
          <cell r="J72" t="str">
            <v>Desde (&gt;=):</v>
          </cell>
          <cell r="K72">
            <v>75</v>
          </cell>
          <cell r="L72" t="str">
            <v>Hasta (&lt;=):</v>
          </cell>
          <cell r="M72">
            <v>95</v>
          </cell>
          <cell r="N72" t="str">
            <v>Menor A:</v>
          </cell>
          <cell r="O72">
            <v>75</v>
          </cell>
        </row>
        <row r="74">
          <cell r="H74" t="str">
            <v>Mayor A:</v>
          </cell>
          <cell r="I74">
            <v>95</v>
          </cell>
          <cell r="J74" t="str">
            <v>Desde (&gt;=):</v>
          </cell>
          <cell r="K74">
            <v>75</v>
          </cell>
          <cell r="L74" t="str">
            <v>Hasta (&lt;=):</v>
          </cell>
          <cell r="M74">
            <v>95</v>
          </cell>
          <cell r="N74" t="str">
            <v>Menor A:</v>
          </cell>
          <cell r="O74">
            <v>75</v>
          </cell>
        </row>
        <row r="75">
          <cell r="H75" t="str">
            <v>Mayor A:</v>
          </cell>
          <cell r="I75">
            <v>95</v>
          </cell>
          <cell r="J75" t="str">
            <v>Desde (&gt;=):</v>
          </cell>
          <cell r="K75">
            <v>75</v>
          </cell>
          <cell r="L75" t="str">
            <v>Hasta (&lt;=):</v>
          </cell>
          <cell r="M75">
            <v>95</v>
          </cell>
          <cell r="N75" t="str">
            <v>Menor A:</v>
          </cell>
          <cell r="O75">
            <v>75</v>
          </cell>
        </row>
        <row r="78">
          <cell r="H78" t="str">
            <v>Mayor A:</v>
          </cell>
          <cell r="I78">
            <v>95</v>
          </cell>
          <cell r="J78" t="str">
            <v>Desde (&gt;=):</v>
          </cell>
          <cell r="K78">
            <v>75</v>
          </cell>
          <cell r="L78" t="str">
            <v>Hasta (&lt;=):</v>
          </cell>
          <cell r="M78">
            <v>95</v>
          </cell>
          <cell r="N78" t="str">
            <v>Menor A:</v>
          </cell>
          <cell r="O78">
            <v>75</v>
          </cell>
        </row>
        <row r="79">
          <cell r="H79" t="str">
            <v>Mayor A:</v>
          </cell>
          <cell r="I79">
            <v>95</v>
          </cell>
          <cell r="J79" t="str">
            <v>Desde (&gt;=):</v>
          </cell>
          <cell r="K79">
            <v>75</v>
          </cell>
          <cell r="L79" t="str">
            <v>Hasta (&lt;=):</v>
          </cell>
          <cell r="M79">
            <v>95</v>
          </cell>
          <cell r="N79" t="str">
            <v>Menor A:</v>
          </cell>
          <cell r="O79">
            <v>75</v>
          </cell>
        </row>
        <row r="80">
          <cell r="H80" t="str">
            <v>Mayor A:</v>
          </cell>
          <cell r="I80">
            <v>95</v>
          </cell>
          <cell r="J80" t="str">
            <v>Desde (&gt;=):</v>
          </cell>
          <cell r="K80">
            <v>75</v>
          </cell>
          <cell r="L80" t="str">
            <v>Hasta (&lt;=):</v>
          </cell>
          <cell r="M80">
            <v>95</v>
          </cell>
          <cell r="N80" t="str">
            <v>Menor A:</v>
          </cell>
          <cell r="O80">
            <v>75</v>
          </cell>
        </row>
        <row r="81">
          <cell r="H81" t="str">
            <v>Mayor A:</v>
          </cell>
          <cell r="I81">
            <v>95</v>
          </cell>
          <cell r="J81" t="str">
            <v>Desde (&gt;=):</v>
          </cell>
          <cell r="K81">
            <v>75</v>
          </cell>
          <cell r="L81" t="str">
            <v>Hasta (&lt;=):</v>
          </cell>
          <cell r="M81">
            <v>95</v>
          </cell>
          <cell r="N81" t="str">
            <v>Menor A:</v>
          </cell>
          <cell r="O81">
            <v>75</v>
          </cell>
        </row>
        <row r="82">
          <cell r="H82" t="str">
            <v>Mayor A:</v>
          </cell>
          <cell r="I82">
            <v>95</v>
          </cell>
          <cell r="J82" t="str">
            <v>Desde (&gt;=):</v>
          </cell>
          <cell r="K82">
            <v>75</v>
          </cell>
          <cell r="L82" t="str">
            <v>Hasta (&lt;=):</v>
          </cell>
          <cell r="M82">
            <v>95</v>
          </cell>
          <cell r="N82" t="str">
            <v>Menor A:</v>
          </cell>
          <cell r="O82">
            <v>75</v>
          </cell>
        </row>
        <row r="83">
          <cell r="H83" t="str">
            <v>Mayor A:</v>
          </cell>
          <cell r="I83">
            <v>95</v>
          </cell>
          <cell r="J83" t="str">
            <v>Desde (&gt;=):</v>
          </cell>
          <cell r="K83">
            <v>75</v>
          </cell>
          <cell r="L83" t="str">
            <v>Hasta (&lt;=):</v>
          </cell>
          <cell r="M83">
            <v>95</v>
          </cell>
          <cell r="N83" t="str">
            <v>Menor A:</v>
          </cell>
          <cell r="O83">
            <v>75</v>
          </cell>
        </row>
        <row r="84">
          <cell r="H84" t="str">
            <v>Mayor A:</v>
          </cell>
          <cell r="I84">
            <v>95</v>
          </cell>
          <cell r="J84" t="str">
            <v>Desde (&gt;=):</v>
          </cell>
          <cell r="K84">
            <v>75</v>
          </cell>
          <cell r="L84" t="str">
            <v>Hasta (&lt;=):</v>
          </cell>
          <cell r="M84">
            <v>95</v>
          </cell>
          <cell r="N84" t="str">
            <v>Menor A:</v>
          </cell>
          <cell r="O84">
            <v>75</v>
          </cell>
        </row>
        <row r="85">
          <cell r="H85" t="str">
            <v>Mayor A:</v>
          </cell>
          <cell r="I85">
            <v>95</v>
          </cell>
          <cell r="J85" t="str">
            <v>Desde (&gt;=):</v>
          </cell>
          <cell r="K85">
            <v>75</v>
          </cell>
          <cell r="L85" t="str">
            <v>Hasta (&lt;=):</v>
          </cell>
          <cell r="M85">
            <v>95</v>
          </cell>
          <cell r="N85" t="str">
            <v>Menor A:</v>
          </cell>
          <cell r="O85">
            <v>75</v>
          </cell>
        </row>
        <row r="86">
          <cell r="H86" t="str">
            <v>Mayor A:</v>
          </cell>
          <cell r="I86">
            <v>95</v>
          </cell>
          <cell r="J86" t="str">
            <v>Desde (&gt;=):</v>
          </cell>
          <cell r="K86">
            <v>75</v>
          </cell>
          <cell r="L86" t="str">
            <v>Hasta (&lt;=):</v>
          </cell>
          <cell r="M86">
            <v>95</v>
          </cell>
          <cell r="N86" t="str">
            <v>Menor A:</v>
          </cell>
          <cell r="O86">
            <v>75</v>
          </cell>
        </row>
        <row r="87">
          <cell r="H87" t="str">
            <v>Mayor A:</v>
          </cell>
          <cell r="I87">
            <v>95</v>
          </cell>
          <cell r="J87" t="str">
            <v>Desde (&gt;=):</v>
          </cell>
          <cell r="K87">
            <v>75</v>
          </cell>
          <cell r="L87" t="str">
            <v>Hasta (&lt;=):</v>
          </cell>
          <cell r="M87">
            <v>95</v>
          </cell>
          <cell r="N87" t="str">
            <v>Menor A:</v>
          </cell>
          <cell r="O87">
            <v>75</v>
          </cell>
        </row>
        <row r="89">
          <cell r="H89" t="str">
            <v>Mayor A:</v>
          </cell>
          <cell r="I89">
            <v>95</v>
          </cell>
          <cell r="J89" t="str">
            <v>Desde (&gt;=):</v>
          </cell>
          <cell r="K89">
            <v>75</v>
          </cell>
          <cell r="L89" t="str">
            <v>Hasta (&lt;=):</v>
          </cell>
          <cell r="M89">
            <v>95</v>
          </cell>
          <cell r="N89" t="str">
            <v>Menor A:</v>
          </cell>
          <cell r="O89">
            <v>75</v>
          </cell>
        </row>
        <row r="90">
          <cell r="H90" t="str">
            <v>Mayor A:</v>
          </cell>
          <cell r="I90">
            <v>95</v>
          </cell>
          <cell r="J90" t="str">
            <v>Desde (&gt;=):</v>
          </cell>
          <cell r="K90">
            <v>75</v>
          </cell>
          <cell r="L90" t="str">
            <v>Hasta (&lt;=):</v>
          </cell>
          <cell r="M90">
            <v>95</v>
          </cell>
          <cell r="N90" t="str">
            <v>Menor A:</v>
          </cell>
          <cell r="O90">
            <v>75</v>
          </cell>
        </row>
        <row r="91">
          <cell r="H91" t="str">
            <v>Mayor A:</v>
          </cell>
          <cell r="I91">
            <v>95</v>
          </cell>
          <cell r="J91" t="str">
            <v>Desde (&gt;=):</v>
          </cell>
          <cell r="K91">
            <v>75</v>
          </cell>
          <cell r="L91" t="str">
            <v>Hasta (&lt;=):</v>
          </cell>
          <cell r="M91">
            <v>95</v>
          </cell>
          <cell r="N91" t="str">
            <v>Menor A:</v>
          </cell>
          <cell r="O91">
            <v>75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Anualizado (Pág 1 de 3)"/>
      <sheetName val="POA Proceso (Pág 2 de 3)"/>
      <sheetName val="Instrucciones Dil (Pág 3 de 3)"/>
      <sheetName val="LISTAS"/>
    </sheetNames>
    <sheetDataSet>
      <sheetData sheetId="0">
        <row r="15">
          <cell r="C15" t="str">
            <v>3.1. Desarrollar el 100% de las estrategias y espacios de transferencia orientados a preservar el conocimiento tácito y explícito en la Personería de Bogotá, D.C., para fortalecer la toma de decisiones y el mejoramiento institucional, en el cuatrienio</v>
          </cell>
        </row>
      </sheetData>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Anualizado (Pág 1 de 3)"/>
      <sheetName val="POA Proceso (Pág 2 de 3)"/>
      <sheetName val="Instrucciones Dil (Pág 3 de 3)"/>
      <sheetName val="LISTAS"/>
    </sheetNames>
    <sheetDataSet>
      <sheetData sheetId="0">
        <row r="14">
          <cell r="H14" t="str">
            <v xml:space="preserve">Novedades incluidas en la nómina oportunamente  </v>
          </cell>
        </row>
        <row r="15">
          <cell r="H15" t="str">
            <v>Usuarios internos satisfechos con los servicios prestados por la SGTH</v>
          </cell>
        </row>
        <row r="16">
          <cell r="H16" t="str">
            <v>Plan Institucional de Capacitación formulado y ejecutado</v>
          </cell>
        </row>
        <row r="17">
          <cell r="H17" t="str">
            <v>Plan Institucional de Bienestar formulado y ejecutado</v>
          </cell>
        </row>
        <row r="18">
          <cell r="H18" t="str">
            <v>Plan Institucional de Incentivos formulado y ejecutado</v>
          </cell>
        </row>
        <row r="19">
          <cell r="H19" t="str">
            <v>Actividades del Sistema de Gestión de Seguridad y Salud en el Trabajo ejecutadas</v>
          </cell>
        </row>
        <row r="20">
          <cell r="H20" t="str">
            <v>Acciones de los Sistemas de Gestión y Evaluación del Desempeño Laboral de la Personería de Bogotá, D.C., ejecutadas</v>
          </cell>
        </row>
        <row r="21">
          <cell r="H21" t="str">
            <v>Plan de Gestión de Integridad diseñado y ejecutado</v>
          </cell>
        </row>
        <row r="22">
          <cell r="H22" t="str">
            <v>Micrositio de Talento Humano diseñado e implementado</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A6CB0-548E-402E-AACD-14E54AA4FED3}">
  <dimension ref="A4:E21"/>
  <sheetViews>
    <sheetView topLeftCell="B5" workbookViewId="0">
      <selection activeCell="D15" sqref="D15"/>
    </sheetView>
  </sheetViews>
  <sheetFormatPr baseColWidth="10" defaultRowHeight="13.2"/>
  <cols>
    <col min="1" max="1" width="11.5546875" hidden="1" customWidth="1"/>
    <col min="2" max="2" width="2.88671875" customWidth="1"/>
    <col min="3" max="3" width="84.6640625" customWidth="1"/>
  </cols>
  <sheetData>
    <row r="4" spans="3:5">
      <c r="C4" s="16" t="s">
        <v>76</v>
      </c>
      <c r="E4" s="17" t="s">
        <v>57</v>
      </c>
    </row>
    <row r="5" spans="3:5" ht="22.8">
      <c r="C5" s="19" t="s">
        <v>96</v>
      </c>
      <c r="E5" s="19" t="s">
        <v>96</v>
      </c>
    </row>
    <row r="6" spans="3:5" ht="22.8">
      <c r="C6" s="19" t="s">
        <v>77</v>
      </c>
      <c r="E6" s="19">
        <v>2024</v>
      </c>
    </row>
    <row r="7" spans="3:5" ht="22.8">
      <c r="C7" s="19" t="s">
        <v>78</v>
      </c>
      <c r="E7" s="19">
        <v>2025</v>
      </c>
    </row>
    <row r="8" spans="3:5" ht="22.8">
      <c r="C8" s="19" t="s">
        <v>79</v>
      </c>
      <c r="E8" s="19">
        <v>2026</v>
      </c>
    </row>
    <row r="9" spans="3:5" ht="22.8">
      <c r="C9" s="19" t="s">
        <v>84</v>
      </c>
      <c r="E9" s="19">
        <v>2027</v>
      </c>
    </row>
    <row r="10" spans="3:5" ht="22.8">
      <c r="C10" s="19" t="s">
        <v>85</v>
      </c>
      <c r="E10" s="19">
        <v>2028</v>
      </c>
    </row>
    <row r="11" spans="3:5" ht="22.8">
      <c r="C11" s="19" t="s">
        <v>86</v>
      </c>
    </row>
    <row r="12" spans="3:5" ht="22.8">
      <c r="C12" s="19" t="s">
        <v>87</v>
      </c>
    </row>
    <row r="13" spans="3:5" ht="22.8">
      <c r="C13" s="19" t="s">
        <v>88</v>
      </c>
    </row>
    <row r="14" spans="3:5" ht="22.8">
      <c r="C14" s="19" t="s">
        <v>89</v>
      </c>
    </row>
    <row r="15" spans="3:5" ht="22.8">
      <c r="C15" s="19" t="s">
        <v>90</v>
      </c>
    </row>
    <row r="16" spans="3:5" ht="22.8">
      <c r="C16" s="19" t="s">
        <v>91</v>
      </c>
    </row>
    <row r="17" spans="3:3" ht="22.8">
      <c r="C17" s="19" t="s">
        <v>92</v>
      </c>
    </row>
    <row r="18" spans="3:3" ht="22.8">
      <c r="C18" s="19" t="s">
        <v>93</v>
      </c>
    </row>
    <row r="19" spans="3:3" ht="22.8">
      <c r="C19" s="19" t="s">
        <v>332</v>
      </c>
    </row>
    <row r="20" spans="3:3" ht="22.8">
      <c r="C20" s="19" t="s">
        <v>94</v>
      </c>
    </row>
    <row r="21" spans="3:3" ht="22.8">
      <c r="C21" s="19" t="s">
        <v>95</v>
      </c>
    </row>
  </sheetData>
  <sheetProtection algorithmName="SHA-512" hashValue="6Y8puooTChiGEJw2Tx0UzXU8Kt3Rgnbv9rJ5yrxNhTyt0POkp3lhRim6hv8tCKVYZapPb/n35LlvXlNncnndRg==" saltValue="5pxe93jqF+EjUF63/40Ao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938DD-6CA3-40B5-BB9F-59803244ECAC}">
  <dimension ref="A1:G25"/>
  <sheetViews>
    <sheetView workbookViewId="0">
      <selection activeCell="D9" sqref="D9"/>
    </sheetView>
  </sheetViews>
  <sheetFormatPr baseColWidth="10" defaultColWidth="11.5546875" defaultRowHeight="13.2"/>
  <cols>
    <col min="1" max="1" width="41.88671875" style="246" customWidth="1"/>
    <col min="2" max="2" width="27.109375" style="246" customWidth="1"/>
    <col min="3" max="3" width="45" style="246" customWidth="1"/>
    <col min="4" max="6" width="11.5546875" style="246"/>
    <col min="7" max="7" width="22.44140625" style="246" customWidth="1"/>
    <col min="8" max="16384" width="11.5546875" style="246"/>
  </cols>
  <sheetData>
    <row r="1" spans="1:7" ht="20.399999999999999">
      <c r="A1" s="121" t="s">
        <v>742</v>
      </c>
      <c r="B1" s="121" t="s">
        <v>754</v>
      </c>
      <c r="C1" s="121" t="s">
        <v>755</v>
      </c>
      <c r="D1" s="121" t="s">
        <v>756</v>
      </c>
      <c r="E1" s="121" t="s">
        <v>757</v>
      </c>
      <c r="F1" s="121" t="s">
        <v>758</v>
      </c>
      <c r="G1" s="121" t="s">
        <v>759</v>
      </c>
    </row>
    <row r="2" spans="1:7">
      <c r="A2" s="122" t="s">
        <v>651</v>
      </c>
      <c r="B2" s="122" t="s">
        <v>760</v>
      </c>
      <c r="C2" s="123" t="s">
        <v>761</v>
      </c>
      <c r="D2" s="124" t="s">
        <v>653</v>
      </c>
      <c r="E2" s="124" t="s">
        <v>762</v>
      </c>
      <c r="F2" s="124" t="s">
        <v>763</v>
      </c>
      <c r="G2" s="125" t="s">
        <v>654</v>
      </c>
    </row>
    <row r="3" spans="1:7">
      <c r="A3" s="122" t="s">
        <v>657</v>
      </c>
      <c r="B3" s="122" t="s">
        <v>760</v>
      </c>
      <c r="C3" s="123" t="s">
        <v>764</v>
      </c>
      <c r="D3" s="124" t="s">
        <v>720</v>
      </c>
      <c r="E3" s="124" t="s">
        <v>765</v>
      </c>
      <c r="F3" s="124" t="s">
        <v>766</v>
      </c>
      <c r="G3" s="125" t="s">
        <v>767</v>
      </c>
    </row>
    <row r="4" spans="1:7" ht="14.4">
      <c r="A4" s="122" t="s">
        <v>662</v>
      </c>
      <c r="B4" s="122" t="s">
        <v>760</v>
      </c>
      <c r="C4" s="123" t="s">
        <v>768</v>
      </c>
      <c r="D4" s="124" t="s">
        <v>705</v>
      </c>
      <c r="E4" s="124" t="s">
        <v>769</v>
      </c>
      <c r="F4" s="126"/>
      <c r="G4" s="127" t="s">
        <v>770</v>
      </c>
    </row>
    <row r="5" spans="1:7" ht="14.4">
      <c r="A5" s="122" t="s">
        <v>670</v>
      </c>
      <c r="B5" s="122" t="s">
        <v>760</v>
      </c>
      <c r="C5" s="122" t="s">
        <v>771</v>
      </c>
      <c r="D5" s="126"/>
      <c r="E5" s="126"/>
      <c r="F5" s="126"/>
      <c r="G5" s="127" t="s">
        <v>772</v>
      </c>
    </row>
    <row r="6" spans="1:7" ht="14.4">
      <c r="A6" s="122" t="s">
        <v>673</v>
      </c>
      <c r="B6" s="122" t="s">
        <v>773</v>
      </c>
      <c r="C6" s="123" t="s">
        <v>774</v>
      </c>
      <c r="D6" s="126"/>
      <c r="E6" s="126"/>
      <c r="F6" s="126"/>
      <c r="G6" s="127" t="s">
        <v>775</v>
      </c>
    </row>
    <row r="7" spans="1:7" ht="14.4">
      <c r="A7" s="122" t="s">
        <v>685</v>
      </c>
      <c r="B7" s="122" t="s">
        <v>773</v>
      </c>
      <c r="C7" s="123" t="s">
        <v>776</v>
      </c>
      <c r="D7" s="126"/>
      <c r="E7" s="126"/>
      <c r="F7" s="126"/>
      <c r="G7" s="247"/>
    </row>
    <row r="8" spans="1:7" ht="14.4">
      <c r="A8" s="122" t="s">
        <v>692</v>
      </c>
      <c r="B8" s="122" t="s">
        <v>773</v>
      </c>
      <c r="C8" s="123" t="s">
        <v>777</v>
      </c>
      <c r="D8" s="126"/>
      <c r="E8" s="126"/>
      <c r="F8" s="126"/>
      <c r="G8" s="247"/>
    </row>
    <row r="9" spans="1:7" ht="14.4">
      <c r="A9" s="122" t="s">
        <v>701</v>
      </c>
      <c r="B9" s="122" t="s">
        <v>778</v>
      </c>
      <c r="C9" s="123" t="s">
        <v>779</v>
      </c>
      <c r="D9" s="126"/>
      <c r="E9" s="126"/>
      <c r="F9" s="126"/>
      <c r="G9" s="247"/>
    </row>
    <row r="10" spans="1:7" ht="14.4">
      <c r="A10" s="122" t="s">
        <v>711</v>
      </c>
      <c r="B10" s="122" t="s">
        <v>778</v>
      </c>
      <c r="C10" s="126"/>
      <c r="D10" s="126"/>
      <c r="E10" s="126"/>
      <c r="F10" s="126"/>
      <c r="G10" s="247"/>
    </row>
    <row r="11" spans="1:7" ht="14.4">
      <c r="A11" s="122" t="s">
        <v>713</v>
      </c>
      <c r="B11" s="122" t="s">
        <v>778</v>
      </c>
      <c r="C11" s="126"/>
      <c r="D11" s="126"/>
      <c r="E11" s="126"/>
      <c r="F11" s="126"/>
      <c r="G11" s="247"/>
    </row>
    <row r="12" spans="1:7" ht="14.4">
      <c r="A12" s="122" t="s">
        <v>717</v>
      </c>
      <c r="B12" s="122" t="s">
        <v>778</v>
      </c>
      <c r="C12" s="123"/>
      <c r="D12" s="126" t="s">
        <v>826</v>
      </c>
      <c r="E12" s="126"/>
      <c r="F12" s="126"/>
      <c r="G12" s="247" t="s">
        <v>853</v>
      </c>
    </row>
    <row r="13" spans="1:7" ht="14.4">
      <c r="A13" s="122" t="s">
        <v>722</v>
      </c>
      <c r="B13" s="122" t="s">
        <v>780</v>
      </c>
      <c r="C13" s="123"/>
      <c r="D13" s="126" t="s">
        <v>792</v>
      </c>
      <c r="E13" s="126"/>
      <c r="F13" s="245" t="s">
        <v>854</v>
      </c>
      <c r="G13" s="247">
        <v>2024</v>
      </c>
    </row>
    <row r="14" spans="1:7" ht="14.4">
      <c r="A14" s="122" t="s">
        <v>725</v>
      </c>
      <c r="B14" s="122" t="s">
        <v>778</v>
      </c>
      <c r="C14" s="123"/>
      <c r="D14" s="126" t="s">
        <v>793</v>
      </c>
      <c r="E14" s="126"/>
      <c r="F14" s="245" t="s">
        <v>628</v>
      </c>
      <c r="G14" s="247">
        <v>2025</v>
      </c>
    </row>
    <row r="15" spans="1:7" ht="14.4">
      <c r="A15" s="122" t="s">
        <v>731</v>
      </c>
      <c r="B15" s="122" t="s">
        <v>760</v>
      </c>
      <c r="C15" s="123"/>
      <c r="D15" s="126" t="s">
        <v>794</v>
      </c>
      <c r="E15" s="126"/>
      <c r="F15" s="245" t="s">
        <v>852</v>
      </c>
      <c r="G15" s="247">
        <v>2026</v>
      </c>
    </row>
    <row r="16" spans="1:7" ht="14.4">
      <c r="A16" s="122" t="s">
        <v>735</v>
      </c>
      <c r="B16" s="122" t="s">
        <v>780</v>
      </c>
      <c r="C16" s="123"/>
      <c r="D16" s="126" t="s">
        <v>789</v>
      </c>
      <c r="E16" s="126"/>
      <c r="F16" s="245" t="s">
        <v>855</v>
      </c>
      <c r="G16" s="247">
        <v>2027</v>
      </c>
    </row>
    <row r="17" spans="1:7" ht="14.4">
      <c r="A17" s="122" t="s">
        <v>738</v>
      </c>
      <c r="B17" s="122" t="s">
        <v>780</v>
      </c>
      <c r="C17" s="123"/>
      <c r="D17" s="126"/>
      <c r="E17" s="126"/>
      <c r="F17" s="126"/>
      <c r="G17" s="248">
        <v>2028</v>
      </c>
    </row>
    <row r="20" spans="1:7" ht="14.4">
      <c r="A20" s="128" t="s">
        <v>781</v>
      </c>
      <c r="B20" s="126"/>
      <c r="C20" s="126"/>
      <c r="D20" s="126"/>
      <c r="E20" s="126"/>
      <c r="F20" s="126"/>
    </row>
    <row r="21" spans="1:7" ht="14.4">
      <c r="A21" s="122" t="s">
        <v>782</v>
      </c>
      <c r="B21" s="126"/>
      <c r="C21" s="126"/>
      <c r="D21" s="126"/>
      <c r="E21" s="126"/>
      <c r="F21" s="126"/>
    </row>
    <row r="22" spans="1:7" ht="14.4">
      <c r="A22" s="126"/>
      <c r="B22" s="126"/>
      <c r="C22" s="126"/>
      <c r="D22" s="126"/>
      <c r="E22" s="126"/>
      <c r="F22" s="126"/>
    </row>
    <row r="23" spans="1:7" ht="14.4">
      <c r="A23" s="126"/>
      <c r="B23" s="126"/>
      <c r="C23" s="126"/>
      <c r="D23" s="126"/>
      <c r="E23" s="126"/>
      <c r="F23" s="126"/>
    </row>
    <row r="24" spans="1:7">
      <c r="A24" s="122"/>
      <c r="B24" s="122"/>
      <c r="C24" s="122"/>
      <c r="D24" s="124"/>
      <c r="E24" s="124"/>
      <c r="F24" s="124"/>
    </row>
    <row r="25" spans="1:7">
      <c r="A25" s="122"/>
      <c r="B25" s="122"/>
      <c r="C25" s="122"/>
      <c r="D25" s="124"/>
      <c r="E25" s="124"/>
      <c r="F25" s="124"/>
    </row>
  </sheetData>
  <sheetProtection algorithmName="SHA-512" hashValue="qa3RRtn7pVlzmL1+viq4db659agQ9KegvarDhMz9AmHdttHk9ne/6Wo4ZxySMDd60kwKVQojUUeyOBi18J+f+A==" saltValue="kjUXcIxvza8Wv2kQkK5w6w==" spinCount="100000" sheet="1" objects="1" scenarios="1"/>
  <phoneticPr fontId="8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95182-88C3-417A-B1BC-01D314492A41}">
  <dimension ref="B2:V123"/>
  <sheetViews>
    <sheetView showGridLines="0" topLeftCell="A2" zoomScale="85" zoomScaleNormal="85" workbookViewId="0">
      <pane xSplit="5" ySplit="3" topLeftCell="N32" activePane="bottomRight" state="frozen"/>
      <selection activeCell="E35" sqref="E35"/>
      <selection pane="topRight" activeCell="E35" sqref="E35"/>
      <selection pane="bottomLeft" activeCell="E35" sqref="E35"/>
      <selection pane="bottomRight" activeCell="E35" sqref="E35"/>
    </sheetView>
  </sheetViews>
  <sheetFormatPr baseColWidth="10" defaultColWidth="11.44140625" defaultRowHeight="13.2"/>
  <cols>
    <col min="1" max="1" width="1.6640625" style="246" customWidth="1"/>
    <col min="2" max="2" width="6.5546875" style="249" customWidth="1"/>
    <col min="3" max="3" width="36.33203125" style="287" customWidth="1"/>
    <col min="4" max="4" width="16" style="249" customWidth="1"/>
    <col min="5" max="5" width="41.88671875" style="288" customWidth="1"/>
    <col min="6" max="6" width="42.5546875" style="288" customWidth="1"/>
    <col min="7" max="7" width="25" style="249" customWidth="1"/>
    <col min="8" max="8" width="19" style="246" customWidth="1"/>
    <col min="9" max="9" width="13.109375" style="246" customWidth="1"/>
    <col min="10" max="13" width="11.44140625" style="246"/>
    <col min="14" max="15" width="15.5546875" style="246" customWidth="1"/>
    <col min="16" max="16" width="15.33203125" style="249" customWidth="1"/>
    <col min="17" max="21" width="12.6640625" style="249" customWidth="1"/>
    <col min="22" max="22" width="61.6640625" style="250" customWidth="1"/>
    <col min="23" max="16384" width="11.44140625" style="246"/>
  </cols>
  <sheetData>
    <row r="2" spans="2:22" ht="17.399999999999999">
      <c r="B2" s="1134" t="s">
        <v>638</v>
      </c>
      <c r="C2" s="1134"/>
      <c r="D2" s="1134"/>
      <c r="E2" s="1134"/>
      <c r="F2" s="1134"/>
      <c r="G2" s="1134"/>
      <c r="H2" s="1134"/>
      <c r="I2" s="1134"/>
      <c r="J2" s="1134"/>
      <c r="K2" s="1134"/>
      <c r="L2" s="1134"/>
      <c r="M2" s="1134"/>
      <c r="N2" s="1134"/>
      <c r="O2" s="1134"/>
    </row>
    <row r="3" spans="2:22" ht="17.25" customHeight="1">
      <c r="B3" s="251"/>
      <c r="C3" s="251"/>
      <c r="D3" s="252"/>
      <c r="E3" s="252"/>
      <c r="F3" s="252"/>
      <c r="G3" s="252"/>
      <c r="H3" s="1135" t="s">
        <v>639</v>
      </c>
      <c r="I3" s="1135"/>
      <c r="J3" s="1135"/>
      <c r="K3" s="1135"/>
      <c r="L3" s="1135"/>
      <c r="M3" s="1135"/>
      <c r="N3" s="1135"/>
      <c r="O3" s="1135"/>
    </row>
    <row r="4" spans="2:22" ht="52.95" customHeight="1">
      <c r="B4" s="253" t="s">
        <v>640</v>
      </c>
      <c r="C4" s="253" t="s">
        <v>641</v>
      </c>
      <c r="D4" s="254" t="s">
        <v>642</v>
      </c>
      <c r="E4" s="255" t="s">
        <v>643</v>
      </c>
      <c r="F4" s="255" t="s">
        <v>644</v>
      </c>
      <c r="G4" s="255" t="s">
        <v>645</v>
      </c>
      <c r="H4" s="1136" t="s">
        <v>646</v>
      </c>
      <c r="I4" s="1137"/>
      <c r="J4" s="1138" t="s">
        <v>647</v>
      </c>
      <c r="K4" s="1139"/>
      <c r="L4" s="1139"/>
      <c r="M4" s="1140"/>
      <c r="N4" s="1141" t="s">
        <v>648</v>
      </c>
      <c r="O4" s="1142"/>
      <c r="P4" s="256" t="s">
        <v>649</v>
      </c>
      <c r="Q4" s="256" t="s">
        <v>749</v>
      </c>
      <c r="R4" s="256" t="s">
        <v>750</v>
      </c>
      <c r="S4" s="256" t="s">
        <v>751</v>
      </c>
      <c r="T4" s="256" t="s">
        <v>752</v>
      </c>
      <c r="U4" s="256" t="s">
        <v>753</v>
      </c>
      <c r="V4" s="257" t="s">
        <v>650</v>
      </c>
    </row>
    <row r="5" spans="2:22" ht="57.6" customHeight="1">
      <c r="B5" s="258">
        <v>1</v>
      </c>
      <c r="C5" s="259" t="s">
        <v>651</v>
      </c>
      <c r="D5" s="257" t="s">
        <v>652</v>
      </c>
      <c r="E5" s="260" t="str">
        <f>+'01-DIR. ESTRATÉGICO 2025'!I16</f>
        <v xml:space="preserve">Sostenibilidad del SGC mediante el proceso de mejora continua y cumplimiento de requisitos asegurada </v>
      </c>
      <c r="F5" s="260" t="str">
        <f>+'01-DIR. ESTRATÉGICO 2025'!J16</f>
        <v xml:space="preserve"> Grado de avance en la implementación de acciones para la mejora continua y sostenibilidad del Sistema de Gestión de la Calidad</v>
      </c>
      <c r="G5" s="258" t="s">
        <v>653</v>
      </c>
      <c r="H5" s="261" t="s">
        <v>654</v>
      </c>
      <c r="I5" s="262">
        <v>95</v>
      </c>
      <c r="J5" s="116" t="str">
        <f t="shared" ref="J5:J68" si="0">IF(OR($H5="Mayor A:",$H5="Menor A:"),"Desde (&gt;=):",
IF(OR($H5="Mayor o Igual A:",$H5="Menor o Igual A:"),"Desde (&gt;):",
IF($H5="Igual A:","No Aplica",
IF($H5="",""))))</f>
        <v>Desde (&gt;=):</v>
      </c>
      <c r="K5" s="116">
        <f t="shared" ref="K5:K68" si="1">IF(I5&gt;O5,O5,
IF(I5&lt;O5,I5,
IF(I5=O5,"No Aplica","")))</f>
        <v>75</v>
      </c>
      <c r="L5" s="116" t="str">
        <f t="shared" ref="L5:L68" si="2">IF(OR($H5="Mayor A:",$H5="Menor A:"),"Hasta (&lt;=):",
IF(OR($H5="Mayor o Igual A:",$H5="Menor o Igual A:"),"Hasta (&lt;):",
IF($H5="Igual A:","No Aplica",
IF($H5="",""))))</f>
        <v>Hasta (&lt;=):</v>
      </c>
      <c r="M5" s="116">
        <f t="shared" ref="M5:M68" si="3">IF(I5&gt;O5,I5,
IF(I5&lt;O5,O5,
IF(I5=O5,"No Aplica","")))</f>
        <v>95</v>
      </c>
      <c r="N5" s="116" t="str">
        <f t="shared" ref="N5:N68" si="4">IF($H5="Mayor A:","Menor A:",
IF($H5="Menor A:","Mayor A:",
IF($H5="Mayor o Igual A:","Menor o Igual A:",
IF($H5="Menor o Igual A:","Mayor o Igual A:",
IF($H5="Igual A:","Igual A:",
IF($H5="",""))))))</f>
        <v>Menor A:</v>
      </c>
      <c r="O5" s="263">
        <v>75</v>
      </c>
      <c r="P5" s="264">
        <f>+'Anexo 1. 01-FR-03 POA INSTITUC.'!P58</f>
        <v>1</v>
      </c>
      <c r="Q5" s="264">
        <f>+'Anexo 1. 01-FR-03 POA INSTITUC.'!K58</f>
        <v>1</v>
      </c>
      <c r="R5" s="264">
        <f>+'Anexo 1. 01-FR-03 POA INSTITUC.'!L58</f>
        <v>1</v>
      </c>
      <c r="S5" s="264">
        <f>+'Anexo 1. 01-FR-03 POA INSTITUC.'!M58</f>
        <v>1</v>
      </c>
      <c r="T5" s="264">
        <f>+'Anexo 1. 01-FR-03 POA INSTITUC.'!N58</f>
        <v>1</v>
      </c>
      <c r="U5" s="264">
        <f>+'Anexo 1. 01-FR-03 POA INSTITUC.'!O58</f>
        <v>1</v>
      </c>
      <c r="V5" s="265" t="str">
        <f>+'01-DIR. ESTRATÉGICO 2025'!N16</f>
        <v>Dirección de Planeación
Aportan: Dependencias lideradas por  Responsables de procesos y operativos de todos los procesos institucionales</v>
      </c>
    </row>
    <row r="6" spans="2:22" ht="39.6">
      <c r="B6" s="258">
        <f>1+B5</f>
        <v>2</v>
      </c>
      <c r="C6" s="259" t="s">
        <v>651</v>
      </c>
      <c r="D6" s="257" t="s">
        <v>655</v>
      </c>
      <c r="E6" s="260" t="str">
        <f>+'01-DIR. ESTRATÉGICO 2025'!I17</f>
        <v xml:space="preserve">Sostenibilidad del SGA mediante el proceso de mejora continua y cumplimiento de requisitos asegurada </v>
      </c>
      <c r="F6" s="260" t="str">
        <f>+'01-DIR. ESTRATÉGICO 2025'!J17</f>
        <v xml:space="preserve"> Grado de avance en la implementación de acciones para la mejora continua y cumplimiento de requisitos del Sistema de Gestión Ambiental</v>
      </c>
      <c r="G6" s="257" t="s">
        <v>653</v>
      </c>
      <c r="H6" s="261" t="s">
        <v>654</v>
      </c>
      <c r="I6" s="262">
        <v>95</v>
      </c>
      <c r="J6" s="116" t="str">
        <f t="shared" si="0"/>
        <v>Desde (&gt;=):</v>
      </c>
      <c r="K6" s="116">
        <f t="shared" si="1"/>
        <v>75</v>
      </c>
      <c r="L6" s="116" t="str">
        <f t="shared" si="2"/>
        <v>Hasta (&lt;=):</v>
      </c>
      <c r="M6" s="116">
        <f t="shared" si="3"/>
        <v>95</v>
      </c>
      <c r="N6" s="116" t="str">
        <f t="shared" si="4"/>
        <v>Menor A:</v>
      </c>
      <c r="O6" s="263">
        <v>75</v>
      </c>
      <c r="P6" s="264">
        <f>+'Anexo 1. 01-FR-03 POA INSTITUC.'!P59</f>
        <v>1</v>
      </c>
      <c r="Q6" s="264">
        <f>+'Anexo 1. 01-FR-03 POA INSTITUC.'!K59</f>
        <v>1</v>
      </c>
      <c r="R6" s="264">
        <f>+'Anexo 1. 01-FR-03 POA INSTITUC.'!L59</f>
        <v>1</v>
      </c>
      <c r="S6" s="264">
        <f>+'Anexo 1. 01-FR-03 POA INSTITUC.'!M59</f>
        <v>1</v>
      </c>
      <c r="T6" s="264">
        <f>+'Anexo 1. 01-FR-03 POA INSTITUC.'!N59</f>
        <v>1</v>
      </c>
      <c r="U6" s="264">
        <f>+'Anexo 1. 01-FR-03 POA INSTITUC.'!O59</f>
        <v>1</v>
      </c>
      <c r="V6" s="265" t="str">
        <f>+'01-DIR. ESTRATÉGICO 2025'!N17</f>
        <v>Dirección de Planeación
Aportan: Dependencias lideradas por  Responsables de procesos y operativos de todos los procesos institucionales</v>
      </c>
    </row>
    <row r="7" spans="2:22" ht="26.4">
      <c r="B7" s="258">
        <f t="shared" ref="B7:B70" si="5">1+B6</f>
        <v>3</v>
      </c>
      <c r="C7" s="259" t="s">
        <v>651</v>
      </c>
      <c r="D7" s="257" t="s">
        <v>656</v>
      </c>
      <c r="E7" s="260" t="str">
        <f>+'01-DIR. ESTRATÉGICO 2025'!I18</f>
        <v>Programa de Transparencia y Ética Pública anual formulado</v>
      </c>
      <c r="F7" s="260" t="str">
        <f>+'01-DIR. ESTRATÉGICO 2025'!J18</f>
        <v xml:space="preserve">∑Número de PTEP formulados, consolidados y publicados </v>
      </c>
      <c r="G7" s="257" t="s">
        <v>653</v>
      </c>
      <c r="H7" s="261" t="s">
        <v>654</v>
      </c>
      <c r="I7" s="262">
        <v>95</v>
      </c>
      <c r="J7" s="116" t="str">
        <f t="shared" si="0"/>
        <v>Desde (&gt;=):</v>
      </c>
      <c r="K7" s="116">
        <f t="shared" si="1"/>
        <v>75</v>
      </c>
      <c r="L7" s="116" t="str">
        <f t="shared" si="2"/>
        <v>Hasta (&lt;=):</v>
      </c>
      <c r="M7" s="116">
        <f t="shared" si="3"/>
        <v>95</v>
      </c>
      <c r="N7" s="116" t="str">
        <f t="shared" si="4"/>
        <v>Menor A:</v>
      </c>
      <c r="O7" s="263">
        <v>75</v>
      </c>
      <c r="P7" s="263">
        <f>+'Anexo 1. 01-FR-03 POA INSTITUC.'!P60</f>
        <v>5</v>
      </c>
      <c r="Q7" s="263">
        <f>+'Anexo 1. 01-FR-03 POA INSTITUC.'!K60</f>
        <v>1</v>
      </c>
      <c r="R7" s="263">
        <f>+'Anexo 1. 01-FR-03 POA INSTITUC.'!L60</f>
        <v>1</v>
      </c>
      <c r="S7" s="263">
        <f>+'Anexo 1. 01-FR-03 POA INSTITUC.'!M60</f>
        <v>1</v>
      </c>
      <c r="T7" s="263">
        <f>+'Anexo 1. 01-FR-03 POA INSTITUC.'!N60</f>
        <v>1</v>
      </c>
      <c r="U7" s="263">
        <f>+'Anexo 1. 01-FR-03 POA INSTITUC.'!O60</f>
        <v>1</v>
      </c>
      <c r="V7" s="265" t="str">
        <f>+'01-DIR. ESTRATÉGICO 2025'!N18</f>
        <v>Dirección de Planeación</v>
      </c>
    </row>
    <row r="8" spans="2:22" ht="43.95" customHeight="1">
      <c r="B8" s="258">
        <f t="shared" si="5"/>
        <v>4</v>
      </c>
      <c r="C8" s="266" t="s">
        <v>657</v>
      </c>
      <c r="D8" s="258" t="s">
        <v>658</v>
      </c>
      <c r="E8" s="260" t="str">
        <f>+'02-G. CONOCIMIENTO INNOV 2025'!I16</f>
        <v>Informes de seguimiento de política pública distrital o de análisis sectorial elaborados</v>
      </c>
      <c r="F8" s="260" t="str">
        <f>+'02-G. CONOCIMIENTO INNOV 2025'!J16</f>
        <v xml:space="preserve">∑ Informes de seguimiento de política pública distrital o de análisis sectorial </v>
      </c>
      <c r="G8" s="257" t="s">
        <v>653</v>
      </c>
      <c r="H8" s="261" t="s">
        <v>654</v>
      </c>
      <c r="I8" s="262">
        <v>95</v>
      </c>
      <c r="J8" s="116" t="str">
        <f t="shared" si="0"/>
        <v>Desde (&gt;=):</v>
      </c>
      <c r="K8" s="116">
        <f t="shared" si="1"/>
        <v>75</v>
      </c>
      <c r="L8" s="116" t="str">
        <f t="shared" si="2"/>
        <v>Hasta (&lt;=):</v>
      </c>
      <c r="M8" s="116">
        <f t="shared" si="3"/>
        <v>95</v>
      </c>
      <c r="N8" s="116" t="str">
        <f t="shared" si="4"/>
        <v>Menor A:</v>
      </c>
      <c r="O8" s="263">
        <v>75</v>
      </c>
      <c r="P8" s="267">
        <f>+'Anexo 1. 01-FR-03 POA INSTITUC.'!P38</f>
        <v>8</v>
      </c>
      <c r="Q8" s="267">
        <f>+'Anexo 1. 01-FR-03 POA INSTITUC.'!K38</f>
        <v>1</v>
      </c>
      <c r="R8" s="267">
        <f>+'Anexo 1. 01-FR-03 POA INSTITUC.'!L38</f>
        <v>2</v>
      </c>
      <c r="S8" s="267">
        <f>+'Anexo 1. 01-FR-03 POA INSTITUC.'!M38</f>
        <v>2</v>
      </c>
      <c r="T8" s="267">
        <f>+'Anexo 1. 01-FR-03 POA INSTITUC.'!N38</f>
        <v>2</v>
      </c>
      <c r="U8" s="267">
        <f>+'Anexo 1. 01-FR-03 POA INSTITUC.'!O38</f>
        <v>1</v>
      </c>
      <c r="V8" s="265" t="str">
        <f>+'02-G. CONOCIMIENTO INNOV 2025'!N16</f>
        <v>Dirección De Gestión Del Conocimiento E Innovación</v>
      </c>
    </row>
    <row r="9" spans="2:22" ht="77.400000000000006" customHeight="1">
      <c r="B9" s="258">
        <f t="shared" si="5"/>
        <v>5</v>
      </c>
      <c r="C9" s="266" t="s">
        <v>657</v>
      </c>
      <c r="D9" s="258" t="s">
        <v>660</v>
      </c>
      <c r="E9" s="260" t="str">
        <f>+'02-G. CONOCIMIENTO INNOV 2025'!I17</f>
        <v>Solicitudes de participación en la elaboración de informes de seguimiento de política pública distrital o de análisis sectorial atendidas</v>
      </c>
      <c r="F9" s="260" t="str">
        <f>+'02-G. CONOCIMIENTO INNOV 2025'!J17</f>
        <v>(∑ Solicitudes de participación en la elaboración de informes de seguimiento de política pública distrital o de análisis sectorial atendidas)/(∑ Solicitudes de participación en la elaboración de informes de seguimiento de política pública distrital o de análisis sectorial presentadas por la DGCI)</v>
      </c>
      <c r="G9" s="257" t="s">
        <v>653</v>
      </c>
      <c r="H9" s="261" t="s">
        <v>654</v>
      </c>
      <c r="I9" s="262">
        <v>95</v>
      </c>
      <c r="J9" s="116" t="str">
        <f t="shared" si="0"/>
        <v>Desde (&gt;=):</v>
      </c>
      <c r="K9" s="116">
        <f t="shared" si="1"/>
        <v>75</v>
      </c>
      <c r="L9" s="116" t="str">
        <f t="shared" si="2"/>
        <v>Hasta (&lt;=):</v>
      </c>
      <c r="M9" s="116">
        <f t="shared" si="3"/>
        <v>95</v>
      </c>
      <c r="N9" s="116" t="str">
        <f t="shared" si="4"/>
        <v>Menor A:</v>
      </c>
      <c r="O9" s="263">
        <v>75</v>
      </c>
      <c r="P9" s="264">
        <f>+'Anexo 1. 01-FR-03 POA INSTITUC.'!P39</f>
        <v>1</v>
      </c>
      <c r="Q9" s="264">
        <f>+'Anexo 1. 01-FR-03 POA INSTITUC.'!K39</f>
        <v>1</v>
      </c>
      <c r="R9" s="264">
        <f>+'Anexo 1. 01-FR-03 POA INSTITUC.'!L39</f>
        <v>1</v>
      </c>
      <c r="S9" s="264">
        <f>+'Anexo 1. 01-FR-03 POA INSTITUC.'!M39</f>
        <v>1</v>
      </c>
      <c r="T9" s="264">
        <f>+'Anexo 1. 01-FR-03 POA INSTITUC.'!N39</f>
        <v>1</v>
      </c>
      <c r="U9" s="264">
        <f>+'Anexo 1. 01-FR-03 POA INSTITUC.'!O39</f>
        <v>1</v>
      </c>
      <c r="V9" s="265" t="str">
        <f>+'02-G. CONOCIMIENTO INNOV 2025'!N17</f>
        <v xml:space="preserve">Dirección De Gestión Del Conocimiento E Innovación
P.D. para la Coordinación del MP y DDHH
Grupo para el Acompañamiento en Escenarios de Posible Vulneración de Derechos (GAEPVD)
</v>
      </c>
    </row>
    <row r="10" spans="2:22" ht="25.5" customHeight="1">
      <c r="B10" s="258">
        <f t="shared" si="5"/>
        <v>6</v>
      </c>
      <c r="C10" s="266" t="s">
        <v>657</v>
      </c>
      <c r="D10" s="258" t="s">
        <v>661</v>
      </c>
      <c r="E10" s="260" t="str">
        <f>+'02-G. CONOCIMIENTO INNOV 2025'!I18</f>
        <v>Estrategias orientadas a preservar el conocimiento tácito y explícito implementadas</v>
      </c>
      <c r="F10" s="260" t="str">
        <f>+'02-G. CONOCIMIENTO INNOV 2025'!J18</f>
        <v>Número de estrategias implementadas</v>
      </c>
      <c r="G10" s="257" t="s">
        <v>653</v>
      </c>
      <c r="H10" s="261" t="s">
        <v>654</v>
      </c>
      <c r="I10" s="262">
        <v>95</v>
      </c>
      <c r="J10" s="116" t="str">
        <f t="shared" si="0"/>
        <v>Desde (&gt;=):</v>
      </c>
      <c r="K10" s="116">
        <f t="shared" si="1"/>
        <v>75</v>
      </c>
      <c r="L10" s="116" t="str">
        <f t="shared" si="2"/>
        <v>Hasta (&lt;=):</v>
      </c>
      <c r="M10" s="116">
        <f t="shared" si="3"/>
        <v>95</v>
      </c>
      <c r="N10" s="116" t="str">
        <f t="shared" si="4"/>
        <v>Menor A:</v>
      </c>
      <c r="O10" s="263">
        <v>75</v>
      </c>
      <c r="P10" s="267">
        <f>+'Anexo 1. 01-FR-03 POA INSTITUC.'!P45</f>
        <v>5</v>
      </c>
      <c r="Q10" s="267">
        <f>+'Anexo 1. 01-FR-03 POA INSTITUC.'!K45</f>
        <v>1</v>
      </c>
      <c r="R10" s="267">
        <f>+'Anexo 1. 01-FR-03 POA INSTITUC.'!L45</f>
        <v>1</v>
      </c>
      <c r="S10" s="267">
        <f>+'Anexo 1. 01-FR-03 POA INSTITUC.'!M45</f>
        <v>1</v>
      </c>
      <c r="T10" s="267">
        <f>+'Anexo 1. 01-FR-03 POA INSTITUC.'!N45</f>
        <v>1</v>
      </c>
      <c r="U10" s="267">
        <f>+'Anexo 1. 01-FR-03 POA INSTITUC.'!O45</f>
        <v>1</v>
      </c>
      <c r="V10" s="265" t="str">
        <f>+'02-G. CONOCIMIENTO INNOV 2025'!N18</f>
        <v>Dirección De Gestión Del Conocimiento E Innovación</v>
      </c>
    </row>
    <row r="11" spans="2:22" ht="32.25" customHeight="1">
      <c r="B11" s="258">
        <f t="shared" si="5"/>
        <v>7</v>
      </c>
      <c r="C11" s="266" t="s">
        <v>657</v>
      </c>
      <c r="D11" s="258" t="s">
        <v>659</v>
      </c>
      <c r="E11" s="260" t="str">
        <f>+'02-G. CONOCIMIENTO INNOV 2025'!I19</f>
        <v>Espacios de Transferencia de Conocimiento Realizados</v>
      </c>
      <c r="F11" s="260" t="str">
        <f>+'02-G. CONOCIMIENTO INNOV 2025'!J19</f>
        <v>∑ No. de Espacios de Transferencia de Conocimiento Realizados</v>
      </c>
      <c r="G11" s="257" t="s">
        <v>653</v>
      </c>
      <c r="H11" s="261" t="s">
        <v>654</v>
      </c>
      <c r="I11" s="262">
        <v>95</v>
      </c>
      <c r="J11" s="116" t="str">
        <f t="shared" si="0"/>
        <v>Desde (&gt;=):</v>
      </c>
      <c r="K11" s="116">
        <f t="shared" si="1"/>
        <v>75</v>
      </c>
      <c r="L11" s="116" t="str">
        <f t="shared" si="2"/>
        <v>Hasta (&lt;=):</v>
      </c>
      <c r="M11" s="116">
        <f t="shared" si="3"/>
        <v>95</v>
      </c>
      <c r="N11" s="116" t="str">
        <f t="shared" si="4"/>
        <v>Menor A:</v>
      </c>
      <c r="O11" s="263">
        <v>75</v>
      </c>
      <c r="P11" s="267">
        <f>+'Anexo 1. 01-FR-03 POA INSTITUC.'!P46</f>
        <v>40</v>
      </c>
      <c r="Q11" s="267">
        <f>+'Anexo 1. 01-FR-03 POA INSTITUC.'!K46</f>
        <v>0</v>
      </c>
      <c r="R11" s="267">
        <f>+'Anexo 1. 01-FR-03 POA INSTITUC.'!L46</f>
        <v>10</v>
      </c>
      <c r="S11" s="267">
        <f>+'Anexo 1. 01-FR-03 POA INSTITUC.'!M46</f>
        <v>10</v>
      </c>
      <c r="T11" s="267">
        <f>+'Anexo 1. 01-FR-03 POA INSTITUC.'!N46</f>
        <v>10</v>
      </c>
      <c r="U11" s="267">
        <f>+'Anexo 1. 01-FR-03 POA INSTITUC.'!O46</f>
        <v>10</v>
      </c>
      <c r="V11" s="265" t="str">
        <f>+'02-G. CONOCIMIENTO INNOV 2025'!N19</f>
        <v>* P.D. para la Coordinación del MP y DDHH y sus dependencias adscritas.</v>
      </c>
    </row>
    <row r="12" spans="2:22" ht="44.4" customHeight="1">
      <c r="B12" s="258">
        <f t="shared" si="5"/>
        <v>8</v>
      </c>
      <c r="C12" s="266" t="s">
        <v>657</v>
      </c>
      <c r="D12" s="258" t="s">
        <v>783</v>
      </c>
      <c r="E12" s="260" t="str">
        <f>+'02-G. CONOCIMIENTO INNOV 2025'!I20</f>
        <v>Concursos y/o convocatorias orientadas a promover el diseño y presentación de propuestas de innovación desarrolladas</v>
      </c>
      <c r="F12" s="260" t="str">
        <f>+'02-G. CONOCIMIENTO INNOV 2025'!J20</f>
        <v>Número de concursos y/o convocatorias desarrolladas</v>
      </c>
      <c r="G12" s="257" t="s">
        <v>653</v>
      </c>
      <c r="H12" s="261" t="s">
        <v>654</v>
      </c>
      <c r="I12" s="262">
        <v>95</v>
      </c>
      <c r="J12" s="116" t="str">
        <f t="shared" si="0"/>
        <v>Desde (&gt;=):</v>
      </c>
      <c r="K12" s="116">
        <f t="shared" si="1"/>
        <v>75</v>
      </c>
      <c r="L12" s="116" t="str">
        <f t="shared" si="2"/>
        <v>Hasta (&lt;=):</v>
      </c>
      <c r="M12" s="116">
        <f t="shared" si="3"/>
        <v>95</v>
      </c>
      <c r="N12" s="116" t="str">
        <f t="shared" si="4"/>
        <v>Menor A:</v>
      </c>
      <c r="O12" s="263">
        <v>75</v>
      </c>
      <c r="P12" s="267">
        <f>+'Anexo 1. 01-FR-03 POA INSTITUC.'!P47</f>
        <v>4</v>
      </c>
      <c r="Q12" s="267">
        <f>+'Anexo 1. 01-FR-03 POA INSTITUC.'!K47</f>
        <v>1</v>
      </c>
      <c r="R12" s="267">
        <f>+'Anexo 1. 01-FR-03 POA INSTITUC.'!L47</f>
        <v>1</v>
      </c>
      <c r="S12" s="267">
        <f>+'Anexo 1. 01-FR-03 POA INSTITUC.'!M47</f>
        <v>1</v>
      </c>
      <c r="T12" s="267">
        <f>+'Anexo 1. 01-FR-03 POA INSTITUC.'!N47</f>
        <v>1</v>
      </c>
      <c r="U12" s="267">
        <f>+'Anexo 1. 01-FR-03 POA INSTITUC.'!O47</f>
        <v>0</v>
      </c>
      <c r="V12" s="265" t="str">
        <f>+'02-G. CONOCIMIENTO INNOV 2025'!N20</f>
        <v>Dirección De Gestión Del Conocimiento E Innovación</v>
      </c>
    </row>
    <row r="13" spans="2:22" ht="26.4">
      <c r="B13" s="258">
        <f t="shared" si="5"/>
        <v>9</v>
      </c>
      <c r="C13" s="266" t="s">
        <v>657</v>
      </c>
      <c r="D13" s="258" t="s">
        <v>784</v>
      </c>
      <c r="E13" s="260" t="str">
        <f>+'02-G. CONOCIMIENTO INNOV 2025'!I21</f>
        <v>Unidad de análisis de datos formulada e implementada</v>
      </c>
      <c r="F13" s="260" t="str">
        <f>+'02-G. CONOCIMIENTO INNOV 2025'!J21</f>
        <v>% Avance implementación unidad de análisis de datos</v>
      </c>
      <c r="G13" s="257" t="s">
        <v>653</v>
      </c>
      <c r="H13" s="261" t="s">
        <v>654</v>
      </c>
      <c r="I13" s="262">
        <v>95</v>
      </c>
      <c r="J13" s="116" t="str">
        <f t="shared" si="0"/>
        <v>Desde (&gt;=):</v>
      </c>
      <c r="K13" s="116">
        <f t="shared" si="1"/>
        <v>75</v>
      </c>
      <c r="L13" s="116" t="str">
        <f t="shared" si="2"/>
        <v>Hasta (&lt;=):</v>
      </c>
      <c r="M13" s="116">
        <f t="shared" si="3"/>
        <v>95</v>
      </c>
      <c r="N13" s="116" t="str">
        <f t="shared" si="4"/>
        <v>Menor A:</v>
      </c>
      <c r="O13" s="263">
        <v>75</v>
      </c>
      <c r="P13" s="267">
        <f>+'Anexo 1. 01-FR-03 POA INSTITUC.'!P48</f>
        <v>1</v>
      </c>
      <c r="Q13" s="268">
        <f>+'Anexo 1. 01-FR-03 POA INSTITUC.'!K48</f>
        <v>0.125</v>
      </c>
      <c r="R13" s="268">
        <f>+'Anexo 1. 01-FR-03 POA INSTITUC.'!L48</f>
        <v>0.25</v>
      </c>
      <c r="S13" s="268">
        <f>+'Anexo 1. 01-FR-03 POA INSTITUC.'!M48</f>
        <v>0.25</v>
      </c>
      <c r="T13" s="268">
        <f>+'Anexo 1. 01-FR-03 POA INSTITUC.'!N48</f>
        <v>0.25</v>
      </c>
      <c r="U13" s="268">
        <f>+'Anexo 1. 01-FR-03 POA INSTITUC.'!O48</f>
        <v>0.125</v>
      </c>
      <c r="V13" s="265" t="str">
        <f>+'02-G. CONOCIMIENTO INNOV 2025'!N21</f>
        <v>Dirección De Gestión Del Conocimiento E Innovación</v>
      </c>
    </row>
    <row r="14" spans="2:22">
      <c r="B14" s="258">
        <f t="shared" si="5"/>
        <v>10</v>
      </c>
      <c r="C14" s="266" t="s">
        <v>657</v>
      </c>
      <c r="D14" s="258" t="s">
        <v>785</v>
      </c>
      <c r="E14" s="260" t="str">
        <f>+'02-G. CONOCIMIENTO INNOV 2025'!I22</f>
        <v>Tableros de control sectoriales elaborados</v>
      </c>
      <c r="F14" s="260" t="str">
        <f>+'02-G. CONOCIMIENTO INNOV 2025'!J22</f>
        <v>∑ Tableros de control sectoriales</v>
      </c>
      <c r="G14" s="257" t="s">
        <v>653</v>
      </c>
      <c r="H14" s="261" t="s">
        <v>654</v>
      </c>
      <c r="I14" s="262">
        <v>95</v>
      </c>
      <c r="J14" s="116" t="str">
        <f t="shared" si="0"/>
        <v>Desde (&gt;=):</v>
      </c>
      <c r="K14" s="116">
        <f t="shared" si="1"/>
        <v>75</v>
      </c>
      <c r="L14" s="116" t="str">
        <f t="shared" si="2"/>
        <v>Hasta (&lt;=):</v>
      </c>
      <c r="M14" s="116">
        <f t="shared" si="3"/>
        <v>95</v>
      </c>
      <c r="N14" s="116" t="str">
        <f t="shared" si="4"/>
        <v>Menor A:</v>
      </c>
      <c r="O14" s="263">
        <v>75</v>
      </c>
      <c r="P14" s="267">
        <f>+'Anexo 1. 01-FR-03 POA INSTITUC.'!P49</f>
        <v>15</v>
      </c>
      <c r="Q14" s="267">
        <f>+'Anexo 1. 01-FR-03 POA INSTITUC.'!K49</f>
        <v>1</v>
      </c>
      <c r="R14" s="267">
        <f>+'Anexo 1. 01-FR-03 POA INSTITUC.'!L49</f>
        <v>4</v>
      </c>
      <c r="S14" s="267">
        <f>+'Anexo 1. 01-FR-03 POA INSTITUC.'!M49</f>
        <v>4</v>
      </c>
      <c r="T14" s="267">
        <f>+'Anexo 1. 01-FR-03 POA INSTITUC.'!N49</f>
        <v>4</v>
      </c>
      <c r="U14" s="267">
        <f>+'Anexo 1. 01-FR-03 POA INSTITUC.'!O49</f>
        <v>2</v>
      </c>
      <c r="V14" s="265" t="str">
        <f>+'02-G. CONOCIMIENTO INNOV 2025'!N22</f>
        <v>Dirección De Gestión Del Conocimiento E Innovación</v>
      </c>
    </row>
    <row r="15" spans="2:22" ht="66">
      <c r="B15" s="258">
        <f t="shared" si="5"/>
        <v>11</v>
      </c>
      <c r="C15" s="259" t="s">
        <v>662</v>
      </c>
      <c r="D15" s="258" t="s">
        <v>663</v>
      </c>
      <c r="E15" s="269" t="str">
        <f>+'03-DIRECIONAMIENTO TIC 2025'!I16</f>
        <v xml:space="preserve">
 Proyectos programados en la hoja de ruta del PETI implementados.
</v>
      </c>
      <c r="F15" s="269" t="str">
        <f>+'03-DIRECIONAMIENTO TIC 2025'!J16</f>
        <v>("Número de Proyectos Completados" sobre el "Número Total de Proyectos Programados")×100</v>
      </c>
      <c r="G15" s="257" t="s">
        <v>653</v>
      </c>
      <c r="H15" s="261" t="s">
        <v>654</v>
      </c>
      <c r="I15" s="262">
        <v>95</v>
      </c>
      <c r="J15" s="116" t="str">
        <f t="shared" si="0"/>
        <v>Desde (&gt;=):</v>
      </c>
      <c r="K15" s="116">
        <f t="shared" si="1"/>
        <v>75</v>
      </c>
      <c r="L15" s="116" t="str">
        <f t="shared" si="2"/>
        <v>Hasta (&lt;=):</v>
      </c>
      <c r="M15" s="116">
        <f t="shared" si="3"/>
        <v>95</v>
      </c>
      <c r="N15" s="116" t="str">
        <f t="shared" si="4"/>
        <v>Menor A:</v>
      </c>
      <c r="O15" s="263">
        <v>75</v>
      </c>
      <c r="P15" s="264">
        <f>+'Anexo 1. 01-FR-03 POA INSTITUC.'!P50</f>
        <v>1</v>
      </c>
      <c r="Q15" s="264">
        <f>+'Anexo 1. 01-FR-03 POA INSTITUC.'!K50</f>
        <v>0.1</v>
      </c>
      <c r="R15" s="264">
        <f>+'Anexo 1. 01-FR-03 POA INSTITUC.'!L50</f>
        <v>0.25</v>
      </c>
      <c r="S15" s="264">
        <f>+'Anexo 1. 01-FR-03 POA INSTITUC.'!M50</f>
        <v>0.3</v>
      </c>
      <c r="T15" s="264">
        <f>+'Anexo 1. 01-FR-03 POA INSTITUC.'!N50</f>
        <v>0.3</v>
      </c>
      <c r="U15" s="264">
        <f>+'Anexo 1. 01-FR-03 POA INSTITUC.'!O50</f>
        <v>0.05</v>
      </c>
      <c r="V15" s="270" t="str">
        <f>+'03-DIRECIONAMIENTO TIC 2025'!N16</f>
        <v>Dirección de Tecnologías de La Información y las Comunicaciones</v>
      </c>
    </row>
    <row r="16" spans="2:22" ht="52.8">
      <c r="B16" s="258">
        <f t="shared" si="5"/>
        <v>12</v>
      </c>
      <c r="C16" s="259" t="s">
        <v>662</v>
      </c>
      <c r="D16" s="258" t="s">
        <v>664</v>
      </c>
      <c r="E16" s="269" t="str">
        <f>+'03-DIRECIONAMIENTO TIC 2025'!I17</f>
        <v xml:space="preserve">Porcentaje de los controles y requisitos de seguridad ejecutados, en el Plan de Seguridad y Privacidad de la Información
</v>
      </c>
      <c r="F16" s="269" t="str">
        <f>+'03-DIRECIONAMIENTO TIC 2025'!J17</f>
        <v>(Número de controles y requisitos ejecutados/Número de controles y requisitos definidos)*100</v>
      </c>
      <c r="G16" s="257" t="s">
        <v>653</v>
      </c>
      <c r="H16" s="261" t="s">
        <v>654</v>
      </c>
      <c r="I16" s="262">
        <v>95</v>
      </c>
      <c r="J16" s="116" t="str">
        <f t="shared" si="0"/>
        <v>Desde (&gt;=):</v>
      </c>
      <c r="K16" s="116">
        <f t="shared" si="1"/>
        <v>75</v>
      </c>
      <c r="L16" s="116" t="str">
        <f t="shared" si="2"/>
        <v>Hasta (&lt;=):</v>
      </c>
      <c r="M16" s="116">
        <f t="shared" si="3"/>
        <v>95</v>
      </c>
      <c r="N16" s="116" t="str">
        <f t="shared" si="4"/>
        <v>Menor A:</v>
      </c>
      <c r="O16" s="263">
        <v>75</v>
      </c>
      <c r="P16" s="264">
        <f>+'Anexo 1. 01-FR-03 POA INSTITUC.'!P51</f>
        <v>1</v>
      </c>
      <c r="Q16" s="264">
        <f>+'Anexo 1. 01-FR-03 POA INSTITUC.'!K51</f>
        <v>1</v>
      </c>
      <c r="R16" s="264">
        <f>+'Anexo 1. 01-FR-03 POA INSTITUC.'!L51</f>
        <v>1</v>
      </c>
      <c r="S16" s="264">
        <f>+'Anexo 1. 01-FR-03 POA INSTITUC.'!M51</f>
        <v>1</v>
      </c>
      <c r="T16" s="264">
        <f>+'Anexo 1. 01-FR-03 POA INSTITUC.'!N51</f>
        <v>1</v>
      </c>
      <c r="U16" s="264">
        <f>+'Anexo 1. 01-FR-03 POA INSTITUC.'!O51</f>
        <v>1</v>
      </c>
      <c r="V16" s="270" t="str">
        <f>+'03-DIRECIONAMIENTO TIC 2025'!N17</f>
        <v>Dirección de Tecnologías de La Información y las Comunicaciones</v>
      </c>
    </row>
    <row r="17" spans="2:22" ht="26.4">
      <c r="B17" s="258">
        <f t="shared" si="5"/>
        <v>13</v>
      </c>
      <c r="C17" s="259" t="s">
        <v>662</v>
      </c>
      <c r="D17" s="258" t="s">
        <v>665</v>
      </c>
      <c r="E17" s="269" t="str">
        <f>+'03-DIRECIONAMIENTO TIC 2025'!I18</f>
        <v>Proyectos planificados de mejorar los servicios digitales a los ciudadanos  implementados</v>
      </c>
      <c r="F17" s="269" t="str">
        <f>+'03-DIRECIONAMIENTO TIC 2025'!J18</f>
        <v>(Número de actividades ejecutadas / Total de actividades planificadas) * 100%</v>
      </c>
      <c r="G17" s="257" t="s">
        <v>653</v>
      </c>
      <c r="H17" s="261" t="s">
        <v>654</v>
      </c>
      <c r="I17" s="262">
        <v>95</v>
      </c>
      <c r="J17" s="116" t="str">
        <f t="shared" si="0"/>
        <v>Desde (&gt;=):</v>
      </c>
      <c r="K17" s="116">
        <f t="shared" si="1"/>
        <v>75</v>
      </c>
      <c r="L17" s="116" t="str">
        <f t="shared" si="2"/>
        <v>Hasta (&lt;=):</v>
      </c>
      <c r="M17" s="116">
        <f t="shared" si="3"/>
        <v>95</v>
      </c>
      <c r="N17" s="116" t="str">
        <f t="shared" si="4"/>
        <v>Menor A:</v>
      </c>
      <c r="O17" s="263">
        <v>75</v>
      </c>
      <c r="P17" s="264">
        <f>+'Anexo 1. 01-FR-03 POA INSTITUC.'!P52</f>
        <v>1</v>
      </c>
      <c r="Q17" s="264">
        <f>+'Anexo 1. 01-FR-03 POA INSTITUC.'!K52</f>
        <v>0.1</v>
      </c>
      <c r="R17" s="264">
        <f>+'Anexo 1. 01-FR-03 POA INSTITUC.'!L52</f>
        <v>0.25</v>
      </c>
      <c r="S17" s="264">
        <f>+'Anexo 1. 01-FR-03 POA INSTITUC.'!M52</f>
        <v>0.3</v>
      </c>
      <c r="T17" s="264">
        <f>+'Anexo 1. 01-FR-03 POA INSTITUC.'!N52</f>
        <v>0.3</v>
      </c>
      <c r="U17" s="264">
        <f>+'Anexo 1. 01-FR-03 POA INSTITUC.'!O52</f>
        <v>0.05</v>
      </c>
      <c r="V17" s="270" t="str">
        <f>+'03-DIRECIONAMIENTO TIC 2025'!N18</f>
        <v>Dirección de Tecnologías de La Información y las Comunicaciones</v>
      </c>
    </row>
    <row r="18" spans="2:22" ht="39.6">
      <c r="B18" s="258">
        <f t="shared" si="5"/>
        <v>14</v>
      </c>
      <c r="C18" s="259" t="s">
        <v>662</v>
      </c>
      <c r="D18" s="258" t="s">
        <v>666</v>
      </c>
      <c r="E18" s="269" t="str">
        <f>+'03-DIRECIONAMIENTO TIC 2025'!I19</f>
        <v xml:space="preserve">  Actividades programadas para garantizar la exactitud, completitud y fiabilidad de los datos ejecutadas</v>
      </c>
      <c r="F18" s="269" t="str">
        <f>+'03-DIRECIONAMIENTO TIC 2025'!J19</f>
        <v xml:space="preserve">("Número de actividades completadas" sobre el "Número Total de actividades programadas")×100
</v>
      </c>
      <c r="G18" s="257" t="s">
        <v>653</v>
      </c>
      <c r="H18" s="261" t="s">
        <v>654</v>
      </c>
      <c r="I18" s="262">
        <v>95</v>
      </c>
      <c r="J18" s="116" t="str">
        <f t="shared" si="0"/>
        <v>Desde (&gt;=):</v>
      </c>
      <c r="K18" s="116">
        <f t="shared" si="1"/>
        <v>75</v>
      </c>
      <c r="L18" s="116" t="str">
        <f t="shared" si="2"/>
        <v>Hasta (&lt;=):</v>
      </c>
      <c r="M18" s="116">
        <f t="shared" si="3"/>
        <v>95</v>
      </c>
      <c r="N18" s="116" t="str">
        <f t="shared" si="4"/>
        <v>Menor A:</v>
      </c>
      <c r="O18" s="263">
        <v>75</v>
      </c>
      <c r="P18" s="264">
        <f>+'Anexo 1. 01-FR-03 POA INSTITUC.'!P53</f>
        <v>1</v>
      </c>
      <c r="Q18" s="264">
        <f>+'Anexo 1. 01-FR-03 POA INSTITUC.'!K53</f>
        <v>0.1</v>
      </c>
      <c r="R18" s="264">
        <f>+'Anexo 1. 01-FR-03 POA INSTITUC.'!L53</f>
        <v>0.25</v>
      </c>
      <c r="S18" s="264">
        <f>+'Anexo 1. 01-FR-03 POA INSTITUC.'!M53</f>
        <v>0.3</v>
      </c>
      <c r="T18" s="264">
        <f>+'Anexo 1. 01-FR-03 POA INSTITUC.'!N53</f>
        <v>0.3</v>
      </c>
      <c r="U18" s="264">
        <f>+'Anexo 1. 01-FR-03 POA INSTITUC.'!O53</f>
        <v>0.05</v>
      </c>
      <c r="V18" s="270" t="str">
        <f>+'03-DIRECIONAMIENTO TIC 2025'!N19</f>
        <v>Dirección de Tecnologías de La Información y las Comunicaciones</v>
      </c>
    </row>
    <row r="19" spans="2:22" ht="52.8">
      <c r="B19" s="258">
        <f t="shared" si="5"/>
        <v>15</v>
      </c>
      <c r="C19" s="259" t="s">
        <v>662</v>
      </c>
      <c r="D19" s="258" t="s">
        <v>667</v>
      </c>
      <c r="E19" s="269" t="str">
        <f>+'03-DIRECIONAMIENTO TIC 2025'!I20</f>
        <v xml:space="preserve">Proyectos programados a los Sistemas de Información implementados
</v>
      </c>
      <c r="F19" s="269" t="str">
        <f>+'03-DIRECIONAMIENTO TIC 2025'!J20</f>
        <v xml:space="preserve">(“Número de requerimientos desarrollados” sobre el “Número total de requerimientos programados)x 100.
</v>
      </c>
      <c r="G19" s="257" t="s">
        <v>653</v>
      </c>
      <c r="H19" s="261" t="s">
        <v>654</v>
      </c>
      <c r="I19" s="262">
        <v>95</v>
      </c>
      <c r="J19" s="116" t="str">
        <f t="shared" si="0"/>
        <v>Desde (&gt;=):</v>
      </c>
      <c r="K19" s="116">
        <f t="shared" si="1"/>
        <v>75</v>
      </c>
      <c r="L19" s="116" t="str">
        <f t="shared" si="2"/>
        <v>Hasta (&lt;=):</v>
      </c>
      <c r="M19" s="116">
        <f t="shared" si="3"/>
        <v>95</v>
      </c>
      <c r="N19" s="116" t="str">
        <f t="shared" si="4"/>
        <v>Menor A:</v>
      </c>
      <c r="O19" s="263">
        <v>75</v>
      </c>
      <c r="P19" s="264">
        <f>+'Anexo 1. 01-FR-03 POA INSTITUC.'!P54</f>
        <v>1</v>
      </c>
      <c r="Q19" s="264">
        <f>+'Anexo 1. 01-FR-03 POA INSTITUC.'!K54</f>
        <v>0.1</v>
      </c>
      <c r="R19" s="264">
        <f>+'Anexo 1. 01-FR-03 POA INSTITUC.'!L54</f>
        <v>0.25</v>
      </c>
      <c r="S19" s="264">
        <f>+'Anexo 1. 01-FR-03 POA INSTITUC.'!M54</f>
        <v>0.3</v>
      </c>
      <c r="T19" s="264">
        <f>+'Anexo 1. 01-FR-03 POA INSTITUC.'!N54</f>
        <v>0.3</v>
      </c>
      <c r="U19" s="264">
        <f>+'Anexo 1. 01-FR-03 POA INSTITUC.'!O54</f>
        <v>0.05</v>
      </c>
      <c r="V19" s="270" t="str">
        <f>+'03-DIRECIONAMIENTO TIC 2025'!N20</f>
        <v>Dirección de Tecnologías de La Información y las Comunicaciones</v>
      </c>
    </row>
    <row r="20" spans="2:22" ht="26.4">
      <c r="B20" s="258">
        <f t="shared" si="5"/>
        <v>16</v>
      </c>
      <c r="C20" s="259" t="s">
        <v>662</v>
      </c>
      <c r="D20" s="258" t="s">
        <v>668</v>
      </c>
      <c r="E20" s="269" t="str">
        <f>+'03-DIRECIONAMIENTO TIC 2025'!I21</f>
        <v>Actividades programadas en el Plan de Cultura y  Apropiación ejecutadas</v>
      </c>
      <c r="F20" s="269" t="str">
        <f>+'03-DIRECIONAMIENTO TIC 2025'!J21</f>
        <v>(Número de Actividades Completadas" sobre el "Número Total de Actividades Programadas")×100</v>
      </c>
      <c r="G20" s="257" t="s">
        <v>653</v>
      </c>
      <c r="H20" s="261" t="s">
        <v>654</v>
      </c>
      <c r="I20" s="262">
        <v>95</v>
      </c>
      <c r="J20" s="116" t="str">
        <f t="shared" si="0"/>
        <v>Desde (&gt;=):</v>
      </c>
      <c r="K20" s="116">
        <f t="shared" si="1"/>
        <v>75</v>
      </c>
      <c r="L20" s="116" t="str">
        <f t="shared" si="2"/>
        <v>Hasta (&lt;=):</v>
      </c>
      <c r="M20" s="116">
        <f t="shared" si="3"/>
        <v>95</v>
      </c>
      <c r="N20" s="116" t="str">
        <f t="shared" si="4"/>
        <v>Menor A:</v>
      </c>
      <c r="O20" s="263">
        <v>75</v>
      </c>
      <c r="P20" s="264">
        <f>+'Anexo 1. 01-FR-03 POA INSTITUC.'!P55</f>
        <v>1</v>
      </c>
      <c r="Q20" s="264">
        <f>+'Anexo 1. 01-FR-03 POA INSTITUC.'!K55</f>
        <v>0.1</v>
      </c>
      <c r="R20" s="264">
        <f>+'Anexo 1. 01-FR-03 POA INSTITUC.'!L55</f>
        <v>0.25</v>
      </c>
      <c r="S20" s="264">
        <f>+'Anexo 1. 01-FR-03 POA INSTITUC.'!M55</f>
        <v>0.3</v>
      </c>
      <c r="T20" s="264">
        <f>+'Anexo 1. 01-FR-03 POA INSTITUC.'!N55</f>
        <v>0.3</v>
      </c>
      <c r="U20" s="264">
        <f>+'Anexo 1. 01-FR-03 POA INSTITUC.'!O55</f>
        <v>0.05</v>
      </c>
      <c r="V20" s="270" t="str">
        <f>+'03-DIRECIONAMIENTO TIC 2025'!N21</f>
        <v>Dirección de Tecnologías de La Información y las Comunicaciones</v>
      </c>
    </row>
    <row r="21" spans="2:22" ht="52.8">
      <c r="B21" s="258">
        <f t="shared" si="5"/>
        <v>17</v>
      </c>
      <c r="C21" s="259" t="s">
        <v>662</v>
      </c>
      <c r="D21" s="258" t="s">
        <v>669</v>
      </c>
      <c r="E21" s="269" t="str">
        <f>+'03-DIRECIONAMIENTO TIC 2025'!I22</f>
        <v>Actividades programadas para garantizar la robustez, disponibilidad y escalabilidad de la infraestructura tecnológica ejecutadas</v>
      </c>
      <c r="F21" s="269" t="str">
        <f>+'03-DIRECIONAMIENTO TIC 2025'!J22</f>
        <v xml:space="preserve"> (“Número de Actividades de optimización Cumplidas” sobre el “Total de Actividades Planificadas”) x100
</v>
      </c>
      <c r="G21" s="257" t="s">
        <v>653</v>
      </c>
      <c r="H21" s="261" t="s">
        <v>654</v>
      </c>
      <c r="I21" s="262">
        <v>95</v>
      </c>
      <c r="J21" s="116" t="str">
        <f t="shared" si="0"/>
        <v>Desde (&gt;=):</v>
      </c>
      <c r="K21" s="116">
        <f t="shared" si="1"/>
        <v>75</v>
      </c>
      <c r="L21" s="116" t="str">
        <f t="shared" si="2"/>
        <v>Hasta (&lt;=):</v>
      </c>
      <c r="M21" s="116">
        <f t="shared" si="3"/>
        <v>95</v>
      </c>
      <c r="N21" s="116" t="str">
        <f t="shared" si="4"/>
        <v>Menor A:</v>
      </c>
      <c r="O21" s="263">
        <v>75</v>
      </c>
      <c r="P21" s="264">
        <f>+'Anexo 1. 01-FR-03 POA INSTITUC.'!P56</f>
        <v>1</v>
      </c>
      <c r="Q21" s="264">
        <f>+'Anexo 1. 01-FR-03 POA INSTITUC.'!K56</f>
        <v>0.1</v>
      </c>
      <c r="R21" s="264">
        <f>+'Anexo 1. 01-FR-03 POA INSTITUC.'!L56</f>
        <v>0.25</v>
      </c>
      <c r="S21" s="264">
        <f>+'Anexo 1. 01-FR-03 POA INSTITUC.'!M56</f>
        <v>0.3</v>
      </c>
      <c r="T21" s="264">
        <f>+'Anexo 1. 01-FR-03 POA INSTITUC.'!N56</f>
        <v>0.3</v>
      </c>
      <c r="U21" s="264">
        <f>+'Anexo 1. 01-FR-03 POA INSTITUC.'!O56</f>
        <v>0.05</v>
      </c>
      <c r="V21" s="270" t="str">
        <f>+'03-DIRECIONAMIENTO TIC 2025'!N22</f>
        <v>Dirección de Tecnologías de La Información y las Comunicaciones</v>
      </c>
    </row>
    <row r="22" spans="2:22" ht="116.4" customHeight="1">
      <c r="B22" s="258">
        <f t="shared" si="5"/>
        <v>18</v>
      </c>
      <c r="C22" s="259" t="s">
        <v>662</v>
      </c>
      <c r="D22" s="258" t="s">
        <v>786</v>
      </c>
      <c r="E22" s="269" t="str">
        <f>+'03-DIRECIONAMIENTO TIC 2025'!I23</f>
        <v>Módulos y/o Mejoras al Sistema de Información de Protestas y Conflictividad Social Diseñadas y/o Implementadas</v>
      </c>
      <c r="F22" s="269" t="str">
        <f>+'03-DIRECIONAMIENTO TIC 2025'!J23</f>
        <v>∑ No. de Módulos y/o Mejoras Diseñadas y/o Implementadas al Sistema de Información sobre Protesta y Conflictividad Social
------------------------------------------------------- * 100
∑ No. de Módulos y/o Mejoras Programadas para ser Diseñadas y/o Implementadas en el Sistema de Información sobre Protesta y Conflictividad Social</v>
      </c>
      <c r="G22" s="257" t="s">
        <v>653</v>
      </c>
      <c r="H22" s="261" t="s">
        <v>654</v>
      </c>
      <c r="I22" s="262">
        <v>95</v>
      </c>
      <c r="J22" s="116" t="str">
        <f t="shared" si="0"/>
        <v>Desde (&gt;=):</v>
      </c>
      <c r="K22" s="116">
        <f t="shared" si="1"/>
        <v>75</v>
      </c>
      <c r="L22" s="116" t="str">
        <f t="shared" si="2"/>
        <v>Hasta (&lt;=):</v>
      </c>
      <c r="M22" s="116">
        <f t="shared" si="3"/>
        <v>95</v>
      </c>
      <c r="N22" s="116" t="str">
        <f t="shared" si="4"/>
        <v>Menor A:</v>
      </c>
      <c r="O22" s="263">
        <v>75</v>
      </c>
      <c r="P22" s="264">
        <f>+'Anexo 1. 01-FR-03 POA INSTITUC.'!P57</f>
        <v>1</v>
      </c>
      <c r="Q22" s="264">
        <f>+'Anexo 1. 01-FR-03 POA INSTITUC.'!K57</f>
        <v>0</v>
      </c>
      <c r="R22" s="264">
        <f>+'Anexo 1. 01-FR-03 POA INSTITUC.'!L57</f>
        <v>0.25</v>
      </c>
      <c r="S22" s="264">
        <f>+'Anexo 1. 01-FR-03 POA INSTITUC.'!M57</f>
        <v>0.25</v>
      </c>
      <c r="T22" s="264">
        <f>+'Anexo 1. 01-FR-03 POA INSTITUC.'!N57</f>
        <v>0.25</v>
      </c>
      <c r="U22" s="264">
        <f>+'Anexo 1. 01-FR-03 POA INSTITUC.'!O57</f>
        <v>0.25</v>
      </c>
      <c r="V22" s="270" t="str">
        <f>+'03-DIRECIONAMIENTO TIC 2025'!N23</f>
        <v>* P.D. para la Coordinación del MP y DDHH
Grupo para el Acompañamiento en Escenarios de Posible Vulneración de Derechos (GAEPVD).</v>
      </c>
    </row>
    <row r="23" spans="2:22" ht="54" customHeight="1">
      <c r="B23" s="258">
        <f t="shared" si="5"/>
        <v>19</v>
      </c>
      <c r="C23" s="266" t="s">
        <v>670</v>
      </c>
      <c r="D23" s="257" t="s">
        <v>671</v>
      </c>
      <c r="E23" s="271" t="str">
        <f>+'04-COMUNICACIÓN ESTRATÉGIC 2025'!I16</f>
        <v>Noticias de impacto derivadas de la gestión de los procesos misionales difundidas</v>
      </c>
      <c r="F23" s="271" t="str">
        <f>+'04-COMUNICACIÓN ESTRATÉGIC 2025'!J16</f>
        <v>Número de productos informativos de impacto
difundidos/ Número de productos informativos  de
impacto viabilizados para difusión</v>
      </c>
      <c r="G23" s="257" t="s">
        <v>653</v>
      </c>
      <c r="H23" s="261" t="s">
        <v>654</v>
      </c>
      <c r="I23" s="262">
        <v>95</v>
      </c>
      <c r="J23" s="116" t="str">
        <f t="shared" si="0"/>
        <v>Desde (&gt;=):</v>
      </c>
      <c r="K23" s="116">
        <f t="shared" si="1"/>
        <v>75</v>
      </c>
      <c r="L23" s="116" t="str">
        <f t="shared" si="2"/>
        <v>Hasta (&lt;=):</v>
      </c>
      <c r="M23" s="116">
        <f t="shared" si="3"/>
        <v>95</v>
      </c>
      <c r="N23" s="116" t="str">
        <f t="shared" si="4"/>
        <v>Menor A:</v>
      </c>
      <c r="O23" s="263">
        <v>75</v>
      </c>
      <c r="P23" s="272">
        <f>+'Anexo 1. 01-FR-03 POA INSTITUC.'!P62</f>
        <v>1</v>
      </c>
      <c r="Q23" s="272">
        <f>+'Anexo 1. 01-FR-03 POA INSTITUC.'!K62</f>
        <v>1</v>
      </c>
      <c r="R23" s="272">
        <f>+'Anexo 1. 01-FR-03 POA INSTITUC.'!L62</f>
        <v>1</v>
      </c>
      <c r="S23" s="272">
        <f>+'Anexo 1. 01-FR-03 POA INSTITUC.'!M62</f>
        <v>1</v>
      </c>
      <c r="T23" s="272">
        <f>+'Anexo 1. 01-FR-03 POA INSTITUC.'!N62</f>
        <v>1</v>
      </c>
      <c r="U23" s="272">
        <f>+'Anexo 1. 01-FR-03 POA INSTITUC.'!O62</f>
        <v>1</v>
      </c>
      <c r="V23" s="270" t="str">
        <f>+'04-COMUNICACIÓN ESTRATÉGIC 2025'!N16</f>
        <v>Oficina Asesora de Comunicaciones</v>
      </c>
    </row>
    <row r="24" spans="2:22" ht="54" customHeight="1">
      <c r="B24" s="258">
        <f t="shared" si="5"/>
        <v>20</v>
      </c>
      <c r="C24" s="266" t="s">
        <v>670</v>
      </c>
      <c r="D24" s="257" t="s">
        <v>672</v>
      </c>
      <c r="E24" s="271" t="str">
        <f>+'04-COMUNICACIÓN ESTRATÉGIC 2025'!I17</f>
        <v xml:space="preserve"> Información interna de interés para los servidores y contratistas de la Entidad, comunicada.</v>
      </c>
      <c r="F24" s="271" t="str">
        <f>+'04-COMUNICACIÓN ESTRATÉGIC 2025'!J17</f>
        <v>Número de productos de comunicación interna realizados y difundidos/Número de productos de comunicación interna solicitados por las dependencias</v>
      </c>
      <c r="G24" s="257" t="s">
        <v>653</v>
      </c>
      <c r="H24" s="261" t="s">
        <v>654</v>
      </c>
      <c r="I24" s="262">
        <v>95</v>
      </c>
      <c r="J24" s="116" t="str">
        <f t="shared" si="0"/>
        <v>Desde (&gt;=):</v>
      </c>
      <c r="K24" s="116">
        <f t="shared" si="1"/>
        <v>75</v>
      </c>
      <c r="L24" s="116" t="str">
        <f t="shared" si="2"/>
        <v>Hasta (&lt;=):</v>
      </c>
      <c r="M24" s="116">
        <f t="shared" si="3"/>
        <v>95</v>
      </c>
      <c r="N24" s="116" t="str">
        <f t="shared" si="4"/>
        <v>Menor A:</v>
      </c>
      <c r="O24" s="263">
        <v>75</v>
      </c>
      <c r="P24" s="272">
        <f>+'Anexo 1. 01-FR-03 POA INSTITUC.'!P63</f>
        <v>1</v>
      </c>
      <c r="Q24" s="272">
        <f>+'Anexo 1. 01-FR-03 POA INSTITUC.'!K63</f>
        <v>1</v>
      </c>
      <c r="R24" s="272">
        <f>+'Anexo 1. 01-FR-03 POA INSTITUC.'!L63</f>
        <v>1</v>
      </c>
      <c r="S24" s="272">
        <f>+'Anexo 1. 01-FR-03 POA INSTITUC.'!M63</f>
        <v>1</v>
      </c>
      <c r="T24" s="272">
        <f>+'Anexo 1. 01-FR-03 POA INSTITUC.'!N63</f>
        <v>1</v>
      </c>
      <c r="U24" s="272">
        <f>+'Anexo 1. 01-FR-03 POA INSTITUC.'!O63</f>
        <v>1</v>
      </c>
      <c r="V24" s="270" t="str">
        <f>+'04-COMUNICACIÓN ESTRATÉGIC 2025'!N17</f>
        <v>Oficina Asesora de Comunicaciones</v>
      </c>
    </row>
    <row r="25" spans="2:22" ht="54" customHeight="1">
      <c r="B25" s="258">
        <f t="shared" si="5"/>
        <v>21</v>
      </c>
      <c r="C25" s="266" t="s">
        <v>670</v>
      </c>
      <c r="D25" s="257" t="s">
        <v>787</v>
      </c>
      <c r="E25" s="271" t="str">
        <f>+'04-COMUNICACIÓN ESTRATÉGIC 2025'!I18</f>
        <v>Porcentaje de satisfacción de usuarios internos  alcanzado</v>
      </c>
      <c r="F25" s="271" t="str">
        <f>+'04-COMUNICACIÓN ESTRATÉGIC 2025'!J18</f>
        <v>Número de respuestas de evaluaciones de satisfacción con calificación de 4 o superior/Número de respuestas de evaluaciones de satisfacción recibidas</v>
      </c>
      <c r="G25" s="257" t="s">
        <v>705</v>
      </c>
      <c r="H25" s="261" t="s">
        <v>654</v>
      </c>
      <c r="I25" s="262">
        <v>95</v>
      </c>
      <c r="J25" s="116" t="str">
        <f t="shared" si="0"/>
        <v>Desde (&gt;=):</v>
      </c>
      <c r="K25" s="116">
        <f t="shared" si="1"/>
        <v>75</v>
      </c>
      <c r="L25" s="116" t="str">
        <f t="shared" si="2"/>
        <v>Hasta (&lt;=):</v>
      </c>
      <c r="M25" s="116">
        <f t="shared" si="3"/>
        <v>95</v>
      </c>
      <c r="N25" s="116" t="str">
        <f t="shared" si="4"/>
        <v>Menor A:</v>
      </c>
      <c r="O25" s="263">
        <v>75</v>
      </c>
      <c r="P25" s="272">
        <f>+'Anexo 1. 01-FR-03 POA INSTITUC.'!P64</f>
        <v>0.85</v>
      </c>
      <c r="Q25" s="272">
        <f>+'Anexo 1. 01-FR-03 POA INSTITUC.'!K64</f>
        <v>0.85</v>
      </c>
      <c r="R25" s="272">
        <f>+'Anexo 1. 01-FR-03 POA INSTITUC.'!L64</f>
        <v>0.85</v>
      </c>
      <c r="S25" s="272">
        <f>+'Anexo 1. 01-FR-03 POA INSTITUC.'!M64</f>
        <v>0.85</v>
      </c>
      <c r="T25" s="272">
        <f>+'Anexo 1. 01-FR-03 POA INSTITUC.'!N64</f>
        <v>0.85</v>
      </c>
      <c r="U25" s="272">
        <f>+'Anexo 1. 01-FR-03 POA INSTITUC.'!O64</f>
        <v>0.85</v>
      </c>
      <c r="V25" s="270" t="str">
        <f>+'04-COMUNICACIÓN ESTRATÉGIC 2025'!N18</f>
        <v>Oficina Asesora de Comunicaciones</v>
      </c>
    </row>
    <row r="26" spans="2:22" ht="69.599999999999994" customHeight="1">
      <c r="B26" s="258">
        <f t="shared" si="5"/>
        <v>22</v>
      </c>
      <c r="C26" s="259" t="s">
        <v>673</v>
      </c>
      <c r="D26" s="258" t="s">
        <v>674</v>
      </c>
      <c r="E26" s="271" t="str">
        <f>+'05-PROM DEFENSA DDHH 2025'!I16</f>
        <v>Intervenciones Realizadas en Defensa de los Derechos</v>
      </c>
      <c r="F26" s="271" t="str">
        <f>+'05-PROM DEFENSA DDHH 2025'!J16</f>
        <v>∑ No. de Intervenciones a Petición de Parte Realizadas en Defensa de los Derechos + No. de Intervenciones de Oficio Realizadas en Defensa de los Derechos</v>
      </c>
      <c r="G26" s="257" t="s">
        <v>653</v>
      </c>
      <c r="H26" s="261" t="s">
        <v>654</v>
      </c>
      <c r="I26" s="262">
        <v>95</v>
      </c>
      <c r="J26" s="116" t="str">
        <f t="shared" si="0"/>
        <v>Desde (&gt;=):</v>
      </c>
      <c r="K26" s="116">
        <f t="shared" si="1"/>
        <v>75</v>
      </c>
      <c r="L26" s="116" t="str">
        <f t="shared" si="2"/>
        <v>Hasta (&lt;=):</v>
      </c>
      <c r="M26" s="116">
        <f t="shared" si="3"/>
        <v>95</v>
      </c>
      <c r="N26" s="116" t="str">
        <f t="shared" si="4"/>
        <v>Menor A:</v>
      </c>
      <c r="O26" s="263">
        <v>75</v>
      </c>
      <c r="P26" s="273">
        <f>+'Anexo 1. 01-FR-03 POA INSTITUC.'!P13</f>
        <v>481058</v>
      </c>
      <c r="Q26" s="273">
        <f>+'Anexo 1. 01-FR-03 POA INSTITUC.'!K13</f>
        <v>60231</v>
      </c>
      <c r="R26" s="273">
        <f>+'Anexo 1. 01-FR-03 POA INSTITUC.'!L13</f>
        <v>120935</v>
      </c>
      <c r="S26" s="273">
        <f>+'Anexo 1. 01-FR-03 POA INSTITUC.'!M13</f>
        <v>120041</v>
      </c>
      <c r="T26" s="273">
        <f>+'Anexo 1. 01-FR-03 POA INSTITUC.'!N13</f>
        <v>120041</v>
      </c>
      <c r="U26" s="273">
        <f>+'Anexo 1. 01-FR-03 POA INSTITUC.'!O13</f>
        <v>59810</v>
      </c>
      <c r="V26" s="270" t="str">
        <f>+'05-PROM DEFENSA DDHH 2025'!N16</f>
        <v>* P.D. para Asuntos Penales I, Penales II, Familia, Derechos Humanos y Policivos y Civiles
* P.D. para los sectores Planeación y Movilidad
* P.D. para los sectores educación y cultura, recreación y deporte.</v>
      </c>
    </row>
    <row r="27" spans="2:22" ht="66" customHeight="1">
      <c r="B27" s="258">
        <f t="shared" si="5"/>
        <v>23</v>
      </c>
      <c r="C27" s="259" t="s">
        <v>673</v>
      </c>
      <c r="D27" s="258" t="s">
        <v>675</v>
      </c>
      <c r="E27" s="271" t="str">
        <f>+'05-PROM DEFENSA DDHH 2025'!I17</f>
        <v>Personas Orientadas en Garantía de Derechos</v>
      </c>
      <c r="F27" s="271" t="str">
        <f>+'05-PROM DEFENSA DDHH 2025'!J17</f>
        <v>∑ No. de Personas Orientadas (Incluye las Orientaciones de Traslados por No Competencia)</v>
      </c>
      <c r="G27" s="257" t="s">
        <v>653</v>
      </c>
      <c r="H27" s="261" t="s">
        <v>654</v>
      </c>
      <c r="I27" s="262">
        <v>95</v>
      </c>
      <c r="J27" s="116" t="str">
        <f t="shared" si="0"/>
        <v>Desde (&gt;=):</v>
      </c>
      <c r="K27" s="116">
        <f t="shared" si="1"/>
        <v>75</v>
      </c>
      <c r="L27" s="116" t="str">
        <f t="shared" si="2"/>
        <v>Hasta (&lt;=):</v>
      </c>
      <c r="M27" s="116">
        <f t="shared" si="3"/>
        <v>95</v>
      </c>
      <c r="N27" s="116" t="str">
        <f t="shared" si="4"/>
        <v>Menor A:</v>
      </c>
      <c r="O27" s="263">
        <v>75</v>
      </c>
      <c r="P27" s="273">
        <f>+'Anexo 1. 01-FR-03 POA INSTITUC.'!P14</f>
        <v>485702</v>
      </c>
      <c r="Q27" s="273">
        <f>+'Anexo 1. 01-FR-03 POA INSTITUC.'!K14</f>
        <v>62323</v>
      </c>
      <c r="R27" s="273">
        <f>+'Anexo 1. 01-FR-03 POA INSTITUC.'!L14</f>
        <v>123517</v>
      </c>
      <c r="S27" s="273">
        <f>+'Anexo 1. 01-FR-03 POA INSTITUC.'!M14</f>
        <v>120600</v>
      </c>
      <c r="T27" s="273">
        <f>+'Anexo 1. 01-FR-03 POA INSTITUC.'!N14</f>
        <v>120600</v>
      </c>
      <c r="U27" s="273">
        <f>+'Anexo 1. 01-FR-03 POA INSTITUC.'!O14</f>
        <v>58662</v>
      </c>
      <c r="V27" s="270" t="str">
        <f>+'05-PROM DEFENSA DDHH 2025'!N17</f>
        <v>* P.D. para la Coordinación del MP y DDHH y sus dependencias adscritas
* P.D. para la Coordinación de la Prevención y Control a la Función Pública y sus dependencias adscritas
* P.D. para la Coordinación de Gestión de las Personerías Locales y sus Personerías Locales adscritas.</v>
      </c>
    </row>
    <row r="28" spans="2:22" ht="66" customHeight="1">
      <c r="B28" s="258">
        <f t="shared" si="5"/>
        <v>24</v>
      </c>
      <c r="C28" s="259" t="s">
        <v>673</v>
      </c>
      <c r="D28" s="258" t="s">
        <v>676</v>
      </c>
      <c r="E28" s="271" t="str">
        <f>+'05-PROM DEFENSA DDHH 2025'!I18</f>
        <v>Personas Asistidas en Garantía de Derechos</v>
      </c>
      <c r="F28" s="271" t="str">
        <f>+'05-PROM DEFENSA DDHH 2025'!J18</f>
        <v>∑ No. de Personas Asistidas</v>
      </c>
      <c r="G28" s="257" t="s">
        <v>653</v>
      </c>
      <c r="H28" s="261" t="s">
        <v>654</v>
      </c>
      <c r="I28" s="262">
        <v>95</v>
      </c>
      <c r="J28" s="116" t="str">
        <f t="shared" si="0"/>
        <v>Desde (&gt;=):</v>
      </c>
      <c r="K28" s="116">
        <f t="shared" si="1"/>
        <v>75</v>
      </c>
      <c r="L28" s="116" t="str">
        <f t="shared" si="2"/>
        <v>Hasta (&lt;=):</v>
      </c>
      <c r="M28" s="116">
        <f t="shared" si="3"/>
        <v>95</v>
      </c>
      <c r="N28" s="116" t="str">
        <f t="shared" si="4"/>
        <v>Menor A:</v>
      </c>
      <c r="O28" s="263">
        <v>75</v>
      </c>
      <c r="P28" s="273">
        <f>+'Anexo 1. 01-FR-03 POA INSTITUC.'!P15</f>
        <v>256330</v>
      </c>
      <c r="Q28" s="273">
        <f>+'Anexo 1. 01-FR-03 POA INSTITUC.'!K15</f>
        <v>32089</v>
      </c>
      <c r="R28" s="273">
        <f>+'Anexo 1. 01-FR-03 POA INSTITUC.'!L15</f>
        <v>61402</v>
      </c>
      <c r="S28" s="273">
        <f>+'Anexo 1. 01-FR-03 POA INSTITUC.'!M15</f>
        <v>65437</v>
      </c>
      <c r="T28" s="273">
        <f>+'Anexo 1. 01-FR-03 POA INSTITUC.'!N15</f>
        <v>65437</v>
      </c>
      <c r="U28" s="273">
        <f>+'Anexo 1. 01-FR-03 POA INSTITUC.'!O15</f>
        <v>31965</v>
      </c>
      <c r="V28" s="270" t="str">
        <f>+'05-PROM DEFENSA DDHH 2025'!N18</f>
        <v>* P.D. para Derechos Humanos, Familia, Orientación y Asistencia, Consumidor, Asuntos Jurisdiccionales , Víctimas y Dirección de Conciliación y M.A.S.C.
* P.D. para la Coordinación de la Prevención y Control a la Función Pública y sus dependencias adscritas.
* P.D. para la Coordinación de Gestión de las Personerías Locales y sus Personerías Locales adscritas.</v>
      </c>
    </row>
    <row r="29" spans="2:22" ht="66" customHeight="1">
      <c r="B29" s="258">
        <f t="shared" si="5"/>
        <v>25</v>
      </c>
      <c r="C29" s="259" t="s">
        <v>673</v>
      </c>
      <c r="D29" s="258" t="s">
        <v>677</v>
      </c>
      <c r="E29" s="271" t="str">
        <f>+'05-PROM DEFENSA DDHH 2025'!I19</f>
        <v>Peticiones Atendidas y/o Gestionadas en Garantía de Derechos</v>
      </c>
      <c r="F29" s="271" t="str">
        <f>+'05-PROM DEFENSA DDHH 2025'!J19</f>
        <v>∑ No. de Peticiones Atendidas y/o Gestionadas en Garantía de Derechos</v>
      </c>
      <c r="G29" s="257" t="s">
        <v>653</v>
      </c>
      <c r="H29" s="261" t="s">
        <v>654</v>
      </c>
      <c r="I29" s="262">
        <v>95</v>
      </c>
      <c r="J29" s="116" t="str">
        <f t="shared" si="0"/>
        <v>Desde (&gt;=):</v>
      </c>
      <c r="K29" s="116">
        <f t="shared" si="1"/>
        <v>75</v>
      </c>
      <c r="L29" s="116" t="str">
        <f t="shared" si="2"/>
        <v>Hasta (&lt;=):</v>
      </c>
      <c r="M29" s="116">
        <f t="shared" si="3"/>
        <v>95</v>
      </c>
      <c r="N29" s="116" t="str">
        <f t="shared" si="4"/>
        <v>Menor A:</v>
      </c>
      <c r="O29" s="263">
        <v>75</v>
      </c>
      <c r="P29" s="273">
        <f>+'Anexo 1. 01-FR-03 POA INSTITUC.'!P16</f>
        <v>90399</v>
      </c>
      <c r="Q29" s="273">
        <f>+'Anexo 1. 01-FR-03 POA INSTITUC.'!K16</f>
        <v>11754</v>
      </c>
      <c r="R29" s="273">
        <f>+'Anexo 1. 01-FR-03 POA INSTITUC.'!L16</f>
        <v>19248</v>
      </c>
      <c r="S29" s="273">
        <f>+'Anexo 1. 01-FR-03 POA INSTITUC.'!M16</f>
        <v>23983</v>
      </c>
      <c r="T29" s="273">
        <f>+'Anexo 1. 01-FR-03 POA INSTITUC.'!N16</f>
        <v>23983</v>
      </c>
      <c r="U29" s="273">
        <f>+'Anexo 1. 01-FR-03 POA INSTITUC.'!O16</f>
        <v>11431</v>
      </c>
      <c r="V29" s="270" t="str">
        <f>+'05-PROM DEFENSA DDHH 2025'!N19</f>
        <v>* P.D. para la Coordinación del MP y DDHH, P.D. para Asuntos Penales I, Penales II, Policivos y Civiles, Derechos Humanos y Familia.
* P.D. para la Coordinación de Gestión de las Personerías Locales y sus Personerías Locales adscritas.</v>
      </c>
    </row>
    <row r="30" spans="2:22" ht="66" customHeight="1">
      <c r="B30" s="258">
        <f t="shared" si="5"/>
        <v>26</v>
      </c>
      <c r="C30" s="259" t="s">
        <v>673</v>
      </c>
      <c r="D30" s="258" t="s">
        <v>678</v>
      </c>
      <c r="E30" s="271" t="str">
        <f>+'05-PROM DEFENSA DDHH 2025'!I20</f>
        <v>Personas Sensibilizadas y/o Capacitadas en el Distrito Capital</v>
      </c>
      <c r="F30" s="271" t="str">
        <f>+'05-PROM DEFENSA DDHH 2025'!J20</f>
        <v>∑ No. de Personas Sensibilizadas y/o Capacitadas en el Distrito Capital</v>
      </c>
      <c r="G30" s="257" t="s">
        <v>653</v>
      </c>
      <c r="H30" s="261" t="s">
        <v>654</v>
      </c>
      <c r="I30" s="262">
        <v>95</v>
      </c>
      <c r="J30" s="116" t="str">
        <f t="shared" si="0"/>
        <v>Desde (&gt;=):</v>
      </c>
      <c r="K30" s="116">
        <f t="shared" si="1"/>
        <v>75</v>
      </c>
      <c r="L30" s="116" t="str">
        <f t="shared" si="2"/>
        <v>Hasta (&lt;=):</v>
      </c>
      <c r="M30" s="116">
        <f t="shared" si="3"/>
        <v>95</v>
      </c>
      <c r="N30" s="116" t="str">
        <f t="shared" si="4"/>
        <v>Menor A:</v>
      </c>
      <c r="O30" s="263">
        <v>75</v>
      </c>
      <c r="P30" s="273">
        <f>+'Anexo 1. 01-FR-03 POA INSTITUC.'!P17</f>
        <v>352132</v>
      </c>
      <c r="Q30" s="273">
        <f>+'Anexo 1. 01-FR-03 POA INSTITUC.'!K17</f>
        <v>42605</v>
      </c>
      <c r="R30" s="273">
        <f>+'Anexo 1. 01-FR-03 POA INSTITUC.'!L17</f>
        <v>89587</v>
      </c>
      <c r="S30" s="273">
        <f>+'Anexo 1. 01-FR-03 POA INSTITUC.'!M17</f>
        <v>89587</v>
      </c>
      <c r="T30" s="273">
        <f>+'Anexo 1. 01-FR-03 POA INSTITUC.'!N17</f>
        <v>89587</v>
      </c>
      <c r="U30" s="273">
        <f>+'Anexo 1. 01-FR-03 POA INSTITUC.'!O17</f>
        <v>40766</v>
      </c>
      <c r="V30" s="270" t="str">
        <f>+'05-PROM DEFENSA DDHH 2025'!N20</f>
        <v>* P.D. para la Coordinación del MP y DDHH y sus dependencias adscritas.
* Grupo para el Acompañamiento en Escenarios de Posible Vulneración de Derechos (GAEPVD).
* P.D. para la Coordinación de Gestión de las Personerías Locales y sus Personerías Locales adscritas.</v>
      </c>
    </row>
    <row r="31" spans="2:22" ht="66" customHeight="1">
      <c r="B31" s="258">
        <f t="shared" si="5"/>
        <v>27</v>
      </c>
      <c r="C31" s="259" t="s">
        <v>673</v>
      </c>
      <c r="D31" s="258" t="s">
        <v>679</v>
      </c>
      <c r="E31" s="271" t="str">
        <f>+'05-PROM DEFENSA DDHH 2025'!I21</f>
        <v>Seguimientos y/o Informes a la Posible Vulneración de los Derechos Realizados</v>
      </c>
      <c r="F31" s="271" t="str">
        <f>+'05-PROM DEFENSA DDHH 2025'!J21</f>
        <v>∑ No. de Seguimientos y/o Informes a la Posible Vulneración de los Derechos Realizados</v>
      </c>
      <c r="G31" s="257" t="s">
        <v>653</v>
      </c>
      <c r="H31" s="261" t="s">
        <v>654</v>
      </c>
      <c r="I31" s="262">
        <v>95</v>
      </c>
      <c r="J31" s="116" t="str">
        <f t="shared" si="0"/>
        <v>Desde (&gt;=):</v>
      </c>
      <c r="K31" s="116">
        <f t="shared" si="1"/>
        <v>75</v>
      </c>
      <c r="L31" s="116" t="str">
        <f t="shared" si="2"/>
        <v>Hasta (&lt;=):</v>
      </c>
      <c r="M31" s="116">
        <f t="shared" si="3"/>
        <v>95</v>
      </c>
      <c r="N31" s="116" t="str">
        <f t="shared" si="4"/>
        <v>Menor A:</v>
      </c>
      <c r="O31" s="263">
        <v>75</v>
      </c>
      <c r="P31" s="273">
        <f>+'Anexo 1. 01-FR-03 POA INSTITUC.'!P18</f>
        <v>757</v>
      </c>
      <c r="Q31" s="273">
        <f>+'Anexo 1. 01-FR-03 POA INSTITUC.'!K18</f>
        <v>90</v>
      </c>
      <c r="R31" s="273">
        <f>+'Anexo 1. 01-FR-03 POA INSTITUC.'!L18</f>
        <v>238</v>
      </c>
      <c r="S31" s="273">
        <f>+'Anexo 1. 01-FR-03 POA INSTITUC.'!M18</f>
        <v>175</v>
      </c>
      <c r="T31" s="273">
        <f>+'Anexo 1. 01-FR-03 POA INSTITUC.'!N18</f>
        <v>175</v>
      </c>
      <c r="U31" s="273">
        <f>+'Anexo 1. 01-FR-03 POA INSTITUC.'!O18</f>
        <v>79</v>
      </c>
      <c r="V31" s="270" t="str">
        <f>+'05-PROM DEFENSA DDHH 2025'!N21</f>
        <v>* P.D. para la Coordinación del MP y DDHH, P.D. para Asuntos Policivos y Civiles, Penales I, Penales II, Derechos Humanos, Familia, Víctimas, Consumidor y Asuntos Jurisdiccionales.
* Grupo para el Acompañamiento en Escenarios de Posible Vulneración de Derechos (GAEPVD).</v>
      </c>
    </row>
    <row r="32" spans="2:22" ht="26.4">
      <c r="B32" s="258">
        <f t="shared" si="5"/>
        <v>28</v>
      </c>
      <c r="C32" s="259" t="s">
        <v>673</v>
      </c>
      <c r="D32" s="258" t="s">
        <v>680</v>
      </c>
      <c r="E32" s="271" t="str">
        <f>+'05-PROM DEFENSA DDHH 2025'!I22</f>
        <v>Monitoreos Realizados en Escenarios de Posible Vulneración de Derechos</v>
      </c>
      <c r="F32" s="271" t="str">
        <f>+'05-PROM DEFENSA DDHH 2025'!J22</f>
        <v>∑ No. de Monitoreos Realizados en Escenarios de Posible Vulneración de Derechos</v>
      </c>
      <c r="G32" s="257" t="s">
        <v>653</v>
      </c>
      <c r="H32" s="261" t="s">
        <v>654</v>
      </c>
      <c r="I32" s="262">
        <v>95</v>
      </c>
      <c r="J32" s="116" t="str">
        <f t="shared" si="0"/>
        <v>Desde (&gt;=):</v>
      </c>
      <c r="K32" s="116">
        <f t="shared" si="1"/>
        <v>75</v>
      </c>
      <c r="L32" s="116" t="str">
        <f t="shared" si="2"/>
        <v>Hasta (&lt;=):</v>
      </c>
      <c r="M32" s="116">
        <f t="shared" si="3"/>
        <v>95</v>
      </c>
      <c r="N32" s="116" t="str">
        <f t="shared" si="4"/>
        <v>Menor A:</v>
      </c>
      <c r="O32" s="263">
        <v>75</v>
      </c>
      <c r="P32" s="273">
        <f>+'Anexo 1. 01-FR-03 POA INSTITUC.'!P19</f>
        <v>2800</v>
      </c>
      <c r="Q32" s="273">
        <f>+'Anexo 1. 01-FR-03 POA INSTITUC.'!K19</f>
        <v>350</v>
      </c>
      <c r="R32" s="273">
        <f>+'Anexo 1. 01-FR-03 POA INSTITUC.'!L19</f>
        <v>700</v>
      </c>
      <c r="S32" s="273">
        <f>+'Anexo 1. 01-FR-03 POA INSTITUC.'!M19</f>
        <v>700</v>
      </c>
      <c r="T32" s="273">
        <f>+'Anexo 1. 01-FR-03 POA INSTITUC.'!N19</f>
        <v>700</v>
      </c>
      <c r="U32" s="273">
        <f>+'Anexo 1. 01-FR-03 POA INSTITUC.'!O19</f>
        <v>350</v>
      </c>
      <c r="V32" s="270" t="str">
        <f>+'05-PROM DEFENSA DDHH 2025'!N22</f>
        <v>* Grupo para el Acompañamiento en Escenarios de Posible Vulneración de Derechos (GAEPVD).</v>
      </c>
    </row>
    <row r="33" spans="2:22" ht="26.4">
      <c r="B33" s="258">
        <f t="shared" si="5"/>
        <v>29</v>
      </c>
      <c r="C33" s="259" t="s">
        <v>673</v>
      </c>
      <c r="D33" s="258" t="s">
        <v>681</v>
      </c>
      <c r="E33" s="271" t="str">
        <f>+'05-PROM DEFENSA DDHH 2025'!I23</f>
        <v>Jornadas de Sensibilización y Verificación a la Fuerza Pública Realizadas</v>
      </c>
      <c r="F33" s="271" t="str">
        <f>+'05-PROM DEFENSA DDHH 2025'!J23</f>
        <v>∑ No. de Jornadas de Sensibilización y Verificación a la Fuerza Pública Realizadas</v>
      </c>
      <c r="G33" s="257" t="s">
        <v>653</v>
      </c>
      <c r="H33" s="261" t="s">
        <v>654</v>
      </c>
      <c r="I33" s="262">
        <v>95</v>
      </c>
      <c r="J33" s="116" t="str">
        <f t="shared" si="0"/>
        <v>Desde (&gt;=):</v>
      </c>
      <c r="K33" s="116">
        <f t="shared" si="1"/>
        <v>75</v>
      </c>
      <c r="L33" s="116" t="str">
        <f t="shared" si="2"/>
        <v>Hasta (&lt;=):</v>
      </c>
      <c r="M33" s="116">
        <f t="shared" si="3"/>
        <v>95</v>
      </c>
      <c r="N33" s="116" t="str">
        <f t="shared" si="4"/>
        <v>Menor A:</v>
      </c>
      <c r="O33" s="263">
        <v>75</v>
      </c>
      <c r="P33" s="273">
        <f>+'Anexo 1. 01-FR-03 POA INSTITUC.'!P20</f>
        <v>165</v>
      </c>
      <c r="Q33" s="273">
        <f>+'Anexo 1. 01-FR-03 POA INSTITUC.'!K20</f>
        <v>20</v>
      </c>
      <c r="R33" s="273">
        <f>+'Anexo 1. 01-FR-03 POA INSTITUC.'!L20</f>
        <v>45</v>
      </c>
      <c r="S33" s="273">
        <f>+'Anexo 1. 01-FR-03 POA INSTITUC.'!M20</f>
        <v>40</v>
      </c>
      <c r="T33" s="273">
        <f>+'Anexo 1. 01-FR-03 POA INSTITUC.'!N20</f>
        <v>40</v>
      </c>
      <c r="U33" s="273">
        <f>+'Anexo 1. 01-FR-03 POA INSTITUC.'!O20</f>
        <v>20</v>
      </c>
      <c r="V33" s="270" t="str">
        <f>+'05-PROM DEFENSA DDHH 2025'!N23</f>
        <v>* Grupo para el Acompañamiento en Escenarios de Posible Vulneración de Derechos (GAEPVD).</v>
      </c>
    </row>
    <row r="34" spans="2:22" ht="26.4">
      <c r="B34" s="258">
        <f t="shared" si="5"/>
        <v>30</v>
      </c>
      <c r="C34" s="259" t="s">
        <v>673</v>
      </c>
      <c r="D34" s="258" t="s">
        <v>682</v>
      </c>
      <c r="E34" s="271" t="str">
        <f>+'05-PROM DEFENSA DDHH 2025'!I24</f>
        <v>Intervenciones Realizadas en los procesos policivos de primera instancia.</v>
      </c>
      <c r="F34" s="271" t="str">
        <f>+'05-PROM DEFENSA DDHH 2025'!J24</f>
        <v>∑ No. de Intervenciones Realizadas en los Procesos Policivos de Primera Instancia.</v>
      </c>
      <c r="G34" s="257" t="s">
        <v>653</v>
      </c>
      <c r="H34" s="261" t="s">
        <v>654</v>
      </c>
      <c r="I34" s="262">
        <v>95</v>
      </c>
      <c r="J34" s="116" t="str">
        <f t="shared" si="0"/>
        <v>Desde (&gt;=):</v>
      </c>
      <c r="K34" s="116">
        <f t="shared" si="1"/>
        <v>75</v>
      </c>
      <c r="L34" s="116" t="str">
        <f t="shared" si="2"/>
        <v>Hasta (&lt;=):</v>
      </c>
      <c r="M34" s="116">
        <f t="shared" si="3"/>
        <v>95</v>
      </c>
      <c r="N34" s="116" t="str">
        <f t="shared" si="4"/>
        <v>Menor A:</v>
      </c>
      <c r="O34" s="263">
        <v>75</v>
      </c>
      <c r="P34" s="273">
        <f>+'Anexo 1. 01-FR-03 POA INSTITUC.'!P21</f>
        <v>16000</v>
      </c>
      <c r="Q34" s="273">
        <f>+'Anexo 1. 01-FR-03 POA INSTITUC.'!K21</f>
        <v>2000</v>
      </c>
      <c r="R34" s="273">
        <f>+'Anexo 1. 01-FR-03 POA INSTITUC.'!L21</f>
        <v>4000</v>
      </c>
      <c r="S34" s="273">
        <f>+'Anexo 1. 01-FR-03 POA INSTITUC.'!M21</f>
        <v>4000</v>
      </c>
      <c r="T34" s="273">
        <f>+'Anexo 1. 01-FR-03 POA INSTITUC.'!N21</f>
        <v>4000</v>
      </c>
      <c r="U34" s="273">
        <f>+'Anexo 1. 01-FR-03 POA INSTITUC.'!O21</f>
        <v>2000</v>
      </c>
      <c r="V34" s="270" t="str">
        <f>+'05-PROM DEFENSA DDHH 2025'!N24</f>
        <v>* P.D. para la Coordinación de Gestión de las Personerías Locales y sus Personerías Locales adscritas.</v>
      </c>
    </row>
    <row r="35" spans="2:22" ht="45.6">
      <c r="B35" s="258">
        <f t="shared" si="5"/>
        <v>31</v>
      </c>
      <c r="C35" s="259" t="s">
        <v>673</v>
      </c>
      <c r="D35" s="258" t="s">
        <v>683</v>
      </c>
      <c r="E35" s="271" t="str">
        <f>+'05-PROM DEFENSA DDHH 2025'!I25</f>
        <v>Espacios de Participación Interinstitucional y/o con Comunidades Vulnerables Asistidos</v>
      </c>
      <c r="F35" s="271" t="str">
        <f>+'05-PROM DEFENSA DDHH 2025'!J25</f>
        <v>∑ No. de Espacios de Participación Interinstitucional y/o con Comunidades Vulnerables Asistidos</v>
      </c>
      <c r="G35" s="257" t="s">
        <v>653</v>
      </c>
      <c r="H35" s="261" t="s">
        <v>654</v>
      </c>
      <c r="I35" s="262">
        <v>95</v>
      </c>
      <c r="J35" s="116" t="str">
        <f t="shared" si="0"/>
        <v>Desde (&gt;=):</v>
      </c>
      <c r="K35" s="116">
        <f t="shared" si="1"/>
        <v>75</v>
      </c>
      <c r="L35" s="116" t="str">
        <f t="shared" si="2"/>
        <v>Hasta (&lt;=):</v>
      </c>
      <c r="M35" s="116">
        <f t="shared" si="3"/>
        <v>95</v>
      </c>
      <c r="N35" s="116" t="str">
        <f t="shared" si="4"/>
        <v>Menor A:</v>
      </c>
      <c r="O35" s="263">
        <v>75</v>
      </c>
      <c r="P35" s="273">
        <f>+'Anexo 1. 01-FR-03 POA INSTITUC.'!P40</f>
        <v>2330</v>
      </c>
      <c r="Q35" s="273">
        <f>+'Anexo 1. 01-FR-03 POA INSTITUC.'!K40</f>
        <v>305</v>
      </c>
      <c r="R35" s="273">
        <f>+'Anexo 1. 01-FR-03 POA INSTITUC.'!L40</f>
        <v>659</v>
      </c>
      <c r="S35" s="273">
        <f>+'Anexo 1. 01-FR-03 POA INSTITUC.'!M40</f>
        <v>550</v>
      </c>
      <c r="T35" s="273">
        <f>+'Anexo 1. 01-FR-03 POA INSTITUC.'!N40</f>
        <v>550</v>
      </c>
      <c r="U35" s="273">
        <f>+'Anexo 1. 01-FR-03 POA INSTITUC.'!O40</f>
        <v>266</v>
      </c>
      <c r="V35" s="270" t="str">
        <f>+'05-PROM DEFENSA DDHH 2025'!N25</f>
        <v>* P.D. para la Coordinación del MP y DDHH, P.D. para Asuntos Penales I, Penales II, Derechos Humanos, Familia, Víctimas y Consumidor.
* Grupo para el Acompañamiento en Escenarios de Posible Vulneración de Derechos (GAEPVD).</v>
      </c>
    </row>
    <row r="36" spans="2:22" ht="26.4">
      <c r="B36" s="258">
        <f t="shared" si="5"/>
        <v>32</v>
      </c>
      <c r="C36" s="259" t="s">
        <v>673</v>
      </c>
      <c r="D36" s="258" t="s">
        <v>684</v>
      </c>
      <c r="E36" s="271" t="str">
        <f>+'05-PROM DEFENSA DDHH 2025'!I26</f>
        <v>Actividades de Acercamiento de la Entidad a la Comunidad Realizadas</v>
      </c>
      <c r="F36" s="271" t="str">
        <f>+'05-PROM DEFENSA DDHH 2025'!J26</f>
        <v>∑ No. de Actividades de Acercamiento de la Entidad a la Comunidad Realizadas</v>
      </c>
      <c r="G36" s="257" t="s">
        <v>653</v>
      </c>
      <c r="H36" s="261" t="s">
        <v>654</v>
      </c>
      <c r="I36" s="262">
        <v>95</v>
      </c>
      <c r="J36" s="116" t="str">
        <f t="shared" si="0"/>
        <v>Desde (&gt;=):</v>
      </c>
      <c r="K36" s="116">
        <f t="shared" si="1"/>
        <v>75</v>
      </c>
      <c r="L36" s="116" t="str">
        <f t="shared" si="2"/>
        <v>Hasta (&lt;=):</v>
      </c>
      <c r="M36" s="116">
        <f t="shared" si="3"/>
        <v>95</v>
      </c>
      <c r="N36" s="116" t="str">
        <f t="shared" si="4"/>
        <v>Menor A:</v>
      </c>
      <c r="O36" s="263">
        <v>75</v>
      </c>
      <c r="P36" s="273">
        <f>+'Anexo 1. 01-FR-03 POA INSTITUC.'!P41</f>
        <v>90</v>
      </c>
      <c r="Q36" s="273">
        <f>+'Anexo 1. 01-FR-03 POA INSTITUC.'!K41</f>
        <v>10</v>
      </c>
      <c r="R36" s="273">
        <f>+'Anexo 1. 01-FR-03 POA INSTITUC.'!L41</f>
        <v>20</v>
      </c>
      <c r="S36" s="273">
        <f>+'Anexo 1. 01-FR-03 POA INSTITUC.'!M41</f>
        <v>20</v>
      </c>
      <c r="T36" s="273">
        <f>+'Anexo 1. 01-FR-03 POA INSTITUC.'!N41</f>
        <v>20</v>
      </c>
      <c r="U36" s="273">
        <f>+'Anexo 1. 01-FR-03 POA INSTITUC.'!O41</f>
        <v>20</v>
      </c>
      <c r="V36" s="270" t="str">
        <f>+'05-PROM DEFENSA DDHH 2025'!N26</f>
        <v>* P.D. para la Coordinación de Gestión de las Personerías Locales y sus Personerías Locales adscritas.</v>
      </c>
    </row>
    <row r="37" spans="2:22" ht="61.2" customHeight="1">
      <c r="B37" s="258">
        <f t="shared" si="5"/>
        <v>33</v>
      </c>
      <c r="C37" s="274" t="s">
        <v>685</v>
      </c>
      <c r="D37" s="257" t="s">
        <v>686</v>
      </c>
      <c r="E37" s="271" t="str">
        <f>+'06-PREV CTRL FUN PÚBLICA 2025'!I16</f>
        <v>Acciones de prevención y control a la función pública a las entidades de la administración distrital, realizadas</v>
      </c>
      <c r="F37" s="271" t="str">
        <f>+'06-PREV CTRL FUN PÚBLICA 2025'!J16</f>
        <v>∑ Número de acciones de prevención y control a la función pública a las entidades de la administración distrital realizadas</v>
      </c>
      <c r="G37" s="257" t="s">
        <v>653</v>
      </c>
      <c r="H37" s="261" t="s">
        <v>654</v>
      </c>
      <c r="I37" s="262">
        <v>95</v>
      </c>
      <c r="J37" s="116" t="str">
        <f t="shared" si="0"/>
        <v>Desde (&gt;=):</v>
      </c>
      <c r="K37" s="116">
        <f t="shared" si="1"/>
        <v>75</v>
      </c>
      <c r="L37" s="116" t="str">
        <f t="shared" si="2"/>
        <v>Hasta (&lt;=):</v>
      </c>
      <c r="M37" s="116">
        <f t="shared" si="3"/>
        <v>95</v>
      </c>
      <c r="N37" s="116" t="str">
        <f t="shared" si="4"/>
        <v>Menor A:</v>
      </c>
      <c r="O37" s="263">
        <v>75</v>
      </c>
      <c r="P37" s="273">
        <f>+'Anexo 1. 01-FR-03 POA INSTITUC.'!P22</f>
        <v>839</v>
      </c>
      <c r="Q37" s="273">
        <f>+'Anexo 1. 01-FR-03 POA INSTITUC.'!K22</f>
        <v>104</v>
      </c>
      <c r="R37" s="273">
        <f>+'Anexo 1. 01-FR-03 POA INSTITUC.'!L22</f>
        <v>210</v>
      </c>
      <c r="S37" s="273">
        <f>+'Anexo 1. 01-FR-03 POA INSTITUC.'!M22</f>
        <v>210</v>
      </c>
      <c r="T37" s="273">
        <f>+'Anexo 1. 01-FR-03 POA INSTITUC.'!N22</f>
        <v>210</v>
      </c>
      <c r="U37" s="273">
        <f>+'Anexo 1. 01-FR-03 POA INSTITUC.'!O22</f>
        <v>105</v>
      </c>
      <c r="V37" s="270" t="str">
        <f>+'06-PREV CTRL FUN PÚBLICA 2025'!N16</f>
        <v>*Personería Delegada para la Coordinación de Prevención y Control a la Función Pública y las 09 Delegadas Adscritas
Personería Delegada para la Coordinación de Gestión de las Personerías Locales y las 20 Personerías Locales</v>
      </c>
    </row>
    <row r="38" spans="2:22" ht="61.2" customHeight="1">
      <c r="B38" s="258">
        <f t="shared" si="5"/>
        <v>34</v>
      </c>
      <c r="C38" s="274" t="s">
        <v>685</v>
      </c>
      <c r="D38" s="257" t="s">
        <v>687</v>
      </c>
      <c r="E38" s="271" t="str">
        <f>+'06-PREV CTRL FUN PÚBLICA 2025'!I17</f>
        <v>Seguimientos a los resultados de las acciones de prevención y control a la función pública a las entidades de la administración distrital, realizados</v>
      </c>
      <c r="F38" s="271" t="str">
        <f>+'06-PREV CTRL FUN PÚBLICA 2025'!J17</f>
        <v>∑ Número de Seguimientos a los resultados de las acciones de prevención y control a la función pública a las entidades de la administración distrital realizados</v>
      </c>
      <c r="G38" s="257" t="s">
        <v>653</v>
      </c>
      <c r="H38" s="261" t="s">
        <v>654</v>
      </c>
      <c r="I38" s="262">
        <v>95</v>
      </c>
      <c r="J38" s="116" t="str">
        <f t="shared" si="0"/>
        <v>Desde (&gt;=):</v>
      </c>
      <c r="K38" s="116">
        <f t="shared" si="1"/>
        <v>75</v>
      </c>
      <c r="L38" s="116" t="str">
        <f t="shared" si="2"/>
        <v>Hasta (&lt;=):</v>
      </c>
      <c r="M38" s="116">
        <f t="shared" si="3"/>
        <v>95</v>
      </c>
      <c r="N38" s="116" t="str">
        <f t="shared" si="4"/>
        <v>Menor A:</v>
      </c>
      <c r="O38" s="263">
        <v>75</v>
      </c>
      <c r="P38" s="273">
        <f>+'Anexo 1. 01-FR-03 POA INSTITUC.'!P23</f>
        <v>218</v>
      </c>
      <c r="Q38" s="273">
        <f>+'Anexo 1. 01-FR-03 POA INSTITUC.'!K23</f>
        <v>30</v>
      </c>
      <c r="R38" s="273">
        <f>+'Anexo 1. 01-FR-03 POA INSTITUC.'!L23</f>
        <v>53</v>
      </c>
      <c r="S38" s="273">
        <f>+'Anexo 1. 01-FR-03 POA INSTITUC.'!M23</f>
        <v>53</v>
      </c>
      <c r="T38" s="273">
        <f>+'Anexo 1. 01-FR-03 POA INSTITUC.'!N23</f>
        <v>53</v>
      </c>
      <c r="U38" s="273">
        <f>+'Anexo 1. 01-FR-03 POA INSTITUC.'!O23</f>
        <v>29</v>
      </c>
      <c r="V38" s="270" t="str">
        <f>+'06-PREV CTRL FUN PÚBLICA 2025'!N17</f>
        <v>Personería Delegada para la Coordinación de Prevención y Control a la Función Pública y las 09 Delegadas Adscritas</v>
      </c>
    </row>
    <row r="39" spans="2:22" ht="61.2" customHeight="1">
      <c r="B39" s="258">
        <f t="shared" si="5"/>
        <v>35</v>
      </c>
      <c r="C39" s="274" t="s">
        <v>685</v>
      </c>
      <c r="D39" s="257" t="s">
        <v>688</v>
      </c>
      <c r="E39" s="271" t="str">
        <f>+'06-PREV CTRL FUN PÚBLICA 2025'!I18</f>
        <v>Revisiones contractuales a contratos suscritos por las entidades de la administración distrital, realizadas</v>
      </c>
      <c r="F39" s="271" t="str">
        <f>+'06-PREV CTRL FUN PÚBLICA 2025'!J18</f>
        <v>∑ Número de Revisiones contractuales a contratos suscritos por las entidades de la administración distrital realizadas</v>
      </c>
      <c r="G39" s="257" t="s">
        <v>653</v>
      </c>
      <c r="H39" s="261" t="s">
        <v>654</v>
      </c>
      <c r="I39" s="262">
        <v>95</v>
      </c>
      <c r="J39" s="116" t="str">
        <f t="shared" si="0"/>
        <v>Desde (&gt;=):</v>
      </c>
      <c r="K39" s="116">
        <f t="shared" si="1"/>
        <v>75</v>
      </c>
      <c r="L39" s="116" t="str">
        <f t="shared" si="2"/>
        <v>Hasta (&lt;=):</v>
      </c>
      <c r="M39" s="116">
        <f t="shared" si="3"/>
        <v>95</v>
      </c>
      <c r="N39" s="116" t="str">
        <f t="shared" si="4"/>
        <v>Menor A:</v>
      </c>
      <c r="O39" s="263">
        <v>75</v>
      </c>
      <c r="P39" s="273">
        <f>+'Anexo 1. 01-FR-03 POA INSTITUC.'!P24</f>
        <v>881</v>
      </c>
      <c r="Q39" s="273">
        <f>+'Anexo 1. 01-FR-03 POA INSTITUC.'!K24</f>
        <v>112</v>
      </c>
      <c r="R39" s="273">
        <f>+'Anexo 1. 01-FR-03 POA INSTITUC.'!L24</f>
        <v>220</v>
      </c>
      <c r="S39" s="273">
        <f>+'Anexo 1. 01-FR-03 POA INSTITUC.'!M24</f>
        <v>220</v>
      </c>
      <c r="T39" s="273">
        <f>+'Anexo 1. 01-FR-03 POA INSTITUC.'!N24</f>
        <v>220</v>
      </c>
      <c r="U39" s="273">
        <f>+'Anexo 1. 01-FR-03 POA INSTITUC.'!O24</f>
        <v>109</v>
      </c>
      <c r="V39" s="270" t="str">
        <f>+'06-PREV CTRL FUN PÚBLICA 2025'!N18</f>
        <v>Personería Delegada para la Coordinación de Prevención y Control a la Función Pública y las 09 Delegadas Adscritas
Personería Delegada para la Coordinación de Gestión de las Personerías Locales y las 20 Personerías Locales</v>
      </c>
    </row>
    <row r="40" spans="2:22" ht="61.2" customHeight="1">
      <c r="B40" s="258">
        <f t="shared" si="5"/>
        <v>36</v>
      </c>
      <c r="C40" s="274" t="s">
        <v>685</v>
      </c>
      <c r="D40" s="257" t="s">
        <v>689</v>
      </c>
      <c r="E40" s="271" t="str">
        <f>+'06-PREV CTRL FUN PÚBLICA 2025'!I19</f>
        <v>Ejercicios de control  de carácter preventivo o ejecutivo sobre la gestión de las entidades de la administración distrital, realizados</v>
      </c>
      <c r="F40" s="271" t="str">
        <f>+'06-PREV CTRL FUN PÚBLICA 2025'!J19</f>
        <v>∑ Número de Ejercicios de control  de carácter preventivo o ejecutivo sobre la gestión de las entidades del nivel central de la administración distrital realizados</v>
      </c>
      <c r="G40" s="257" t="s">
        <v>653</v>
      </c>
      <c r="H40" s="261" t="s">
        <v>654</v>
      </c>
      <c r="I40" s="262">
        <v>95</v>
      </c>
      <c r="J40" s="116" t="str">
        <f t="shared" si="0"/>
        <v>Desde (&gt;=):</v>
      </c>
      <c r="K40" s="116">
        <f t="shared" si="1"/>
        <v>75</v>
      </c>
      <c r="L40" s="116" t="str">
        <f t="shared" si="2"/>
        <v>Hasta (&lt;=):</v>
      </c>
      <c r="M40" s="116">
        <f t="shared" si="3"/>
        <v>95</v>
      </c>
      <c r="N40" s="116" t="str">
        <f t="shared" si="4"/>
        <v>Menor A:</v>
      </c>
      <c r="O40" s="263">
        <v>75</v>
      </c>
      <c r="P40" s="273">
        <f>+'Anexo 1. 01-FR-03 POA INSTITUC.'!P25</f>
        <v>120</v>
      </c>
      <c r="Q40" s="273">
        <f>+'Anexo 1. 01-FR-03 POA INSTITUC.'!K25</f>
        <v>15</v>
      </c>
      <c r="R40" s="273">
        <f>+'Anexo 1. 01-FR-03 POA INSTITUC.'!L25</f>
        <v>30</v>
      </c>
      <c r="S40" s="273">
        <f>+'Anexo 1. 01-FR-03 POA INSTITUC.'!M25</f>
        <v>30</v>
      </c>
      <c r="T40" s="273">
        <f>+'Anexo 1. 01-FR-03 POA INSTITUC.'!N25</f>
        <v>30</v>
      </c>
      <c r="U40" s="273">
        <f>+'Anexo 1. 01-FR-03 POA INSTITUC.'!O25</f>
        <v>15</v>
      </c>
      <c r="V40" s="270" t="str">
        <f>+'06-PREV CTRL FUN PÚBLICA 2025'!N19</f>
        <v>Personería Delegada para la Coordinación de Prevención y Control a la Función Pública y las 09 Delegadas Adscritas</v>
      </c>
    </row>
    <row r="41" spans="2:22" ht="61.2" customHeight="1">
      <c r="B41" s="258">
        <f t="shared" si="5"/>
        <v>37</v>
      </c>
      <c r="C41" s="274" t="s">
        <v>685</v>
      </c>
      <c r="D41" s="257" t="s">
        <v>690</v>
      </c>
      <c r="E41" s="271" t="str">
        <f>+'06-PREV CTRL FUN PÚBLICA 2025'!I20</f>
        <v>Acciones de prevención y control a la función pública transversales en temas prioritarios de ciudad, realizadas</v>
      </c>
      <c r="F41" s="271" t="str">
        <f>+'06-PREV CTRL FUN PÚBLICA 2025'!J20</f>
        <v>∑ Número de Acciones de prevención y control a la función pública transversales en temas prioritarios de ciudad realizadas</v>
      </c>
      <c r="G41" s="257" t="s">
        <v>653</v>
      </c>
      <c r="H41" s="261" t="s">
        <v>654</v>
      </c>
      <c r="I41" s="262">
        <v>95</v>
      </c>
      <c r="J41" s="116" t="str">
        <f t="shared" si="0"/>
        <v>Desde (&gt;=):</v>
      </c>
      <c r="K41" s="116">
        <f t="shared" si="1"/>
        <v>75</v>
      </c>
      <c r="L41" s="116" t="str">
        <f t="shared" si="2"/>
        <v>Hasta (&lt;=):</v>
      </c>
      <c r="M41" s="116">
        <f t="shared" si="3"/>
        <v>95</v>
      </c>
      <c r="N41" s="116" t="str">
        <f t="shared" si="4"/>
        <v>Menor A:</v>
      </c>
      <c r="O41" s="263">
        <v>75</v>
      </c>
      <c r="P41" s="273">
        <f>+'Anexo 1. 01-FR-03 POA INSTITUC.'!P26</f>
        <v>13</v>
      </c>
      <c r="Q41" s="273">
        <f>+'Anexo 1. 01-FR-03 POA INSTITUC.'!K26</f>
        <v>2</v>
      </c>
      <c r="R41" s="273">
        <f>+'Anexo 1. 01-FR-03 POA INSTITUC.'!L26</f>
        <v>3</v>
      </c>
      <c r="S41" s="273">
        <f>+'Anexo 1. 01-FR-03 POA INSTITUC.'!M26</f>
        <v>3</v>
      </c>
      <c r="T41" s="273">
        <f>+'Anexo 1. 01-FR-03 POA INSTITUC.'!N26</f>
        <v>3</v>
      </c>
      <c r="U41" s="273">
        <f>+'Anexo 1. 01-FR-03 POA INSTITUC.'!O26</f>
        <v>2</v>
      </c>
      <c r="V41" s="270" t="str">
        <f>+'06-PREV CTRL FUN PÚBLICA 2025'!N20</f>
        <v>Personería Delegada para la Coordinación de Prevención y Control a la Función Pública y las 09 Delegadas Adscritas</v>
      </c>
    </row>
    <row r="42" spans="2:22" ht="61.2" customHeight="1">
      <c r="B42" s="258">
        <f t="shared" si="5"/>
        <v>38</v>
      </c>
      <c r="C42" s="274" t="s">
        <v>685</v>
      </c>
      <c r="D42" s="257" t="s">
        <v>691</v>
      </c>
      <c r="E42" s="271" t="str">
        <f>+'06-PREV CTRL FUN PÚBLICA 2025'!I21</f>
        <v>Actividades contenidas en el plan de Participación Ciudadana realizadas</v>
      </c>
      <c r="F42" s="271" t="str">
        <f>+'06-PREV CTRL FUN PÚBLICA 2025'!J21</f>
        <v xml:space="preserve">Número de actividades del plan de participación ciudadana realizadas en el período / Número de actividades del plan de participación ciudadana programadas en el período * 100 </v>
      </c>
      <c r="G42" s="257" t="s">
        <v>653</v>
      </c>
      <c r="H42" s="261" t="s">
        <v>654</v>
      </c>
      <c r="I42" s="262">
        <v>95</v>
      </c>
      <c r="J42" s="116" t="str">
        <f t="shared" si="0"/>
        <v>Desde (&gt;=):</v>
      </c>
      <c r="K42" s="116">
        <f t="shared" si="1"/>
        <v>75</v>
      </c>
      <c r="L42" s="116" t="str">
        <f t="shared" si="2"/>
        <v>Hasta (&lt;=):</v>
      </c>
      <c r="M42" s="116">
        <f t="shared" si="3"/>
        <v>95</v>
      </c>
      <c r="N42" s="116" t="str">
        <f t="shared" si="4"/>
        <v>Menor A:</v>
      </c>
      <c r="O42" s="263">
        <v>75</v>
      </c>
      <c r="P42" s="272">
        <f>+'Anexo 1. 01-FR-03 POA INSTITUC.'!P44</f>
        <v>1</v>
      </c>
      <c r="Q42" s="272">
        <f>+'Anexo 1. 01-FR-03 POA INSTITUC.'!K44</f>
        <v>1</v>
      </c>
      <c r="R42" s="272">
        <f>+'Anexo 1. 01-FR-03 POA INSTITUC.'!L44</f>
        <v>1</v>
      </c>
      <c r="S42" s="272">
        <f>+'Anexo 1. 01-FR-03 POA INSTITUC.'!M44</f>
        <v>1</v>
      </c>
      <c r="T42" s="272">
        <f>+'Anexo 1. 01-FR-03 POA INSTITUC.'!N44</f>
        <v>1</v>
      </c>
      <c r="U42" s="272">
        <f>+'Anexo 1. 01-FR-03 POA INSTITUC.'!O44</f>
        <v>1</v>
      </c>
      <c r="V42" s="270" t="str">
        <f>+'06-PREV CTRL FUN PÚBLICA 2025'!N21</f>
        <v>PD Coordinación Potestad Disciplinaria, PD Potestad Disciplinaria I, II, III y IV y  Dirección de Investigaciones Especiales y Apoyo Técnico</v>
      </c>
    </row>
    <row r="43" spans="2:22" ht="26.4">
      <c r="B43" s="258">
        <f t="shared" si="5"/>
        <v>39</v>
      </c>
      <c r="C43" s="259" t="s">
        <v>692</v>
      </c>
      <c r="D43" s="257" t="s">
        <v>693</v>
      </c>
      <c r="E43" s="275" t="str">
        <f>+'07-POTESTAD DISCIPLINARIA 2025'!I16</f>
        <v>Procesos disciplinarios descongestionados</v>
      </c>
      <c r="F43" s="275" t="str">
        <f>+'07-POTESTAD DISCIPLINARIA 2025'!J16</f>
        <v>∑Procesos disciplinarios vencidos con decisiones de fondo</v>
      </c>
      <c r="G43" s="257" t="s">
        <v>653</v>
      </c>
      <c r="H43" s="261" t="s">
        <v>654</v>
      </c>
      <c r="I43" s="262">
        <v>95</v>
      </c>
      <c r="J43" s="116" t="str">
        <f t="shared" si="0"/>
        <v>Desde (&gt;=):</v>
      </c>
      <c r="K43" s="116">
        <f t="shared" si="1"/>
        <v>75</v>
      </c>
      <c r="L43" s="116" t="str">
        <f t="shared" si="2"/>
        <v>Hasta (&lt;=):</v>
      </c>
      <c r="M43" s="116">
        <f t="shared" si="3"/>
        <v>95</v>
      </c>
      <c r="N43" s="116" t="str">
        <f t="shared" si="4"/>
        <v>Menor A:</v>
      </c>
      <c r="O43" s="263">
        <v>75</v>
      </c>
      <c r="P43" s="276">
        <f>+'Anexo 1. 01-FR-03 POA INSTITUC.'!P27</f>
        <v>1079</v>
      </c>
      <c r="Q43" s="276">
        <f>+'Anexo 1. 01-FR-03 POA INSTITUC.'!K27</f>
        <v>432</v>
      </c>
      <c r="R43" s="276">
        <f>+'Anexo 1. 01-FR-03 POA INSTITUC.'!L27</f>
        <v>396</v>
      </c>
      <c r="S43" s="276">
        <f>+'Anexo 1. 01-FR-03 POA INSTITUC.'!M27</f>
        <v>114</v>
      </c>
      <c r="T43" s="276">
        <f>+'Anexo 1. 01-FR-03 POA INSTITUC.'!N27</f>
        <v>80</v>
      </c>
      <c r="U43" s="276">
        <f>+'Anexo 1. 01-FR-03 POA INSTITUC.'!O27</f>
        <v>57</v>
      </c>
      <c r="V43" s="270" t="str">
        <f>+'07-POTESTAD DISCIPLINARIA 2025'!N16</f>
        <v>PD Coordinación Potestad Disciplinaria, PD Potestad Disciplinaria I, II, III y IV y  Dirección de Investigaciones Especiales y Apoyo Técnico</v>
      </c>
    </row>
    <row r="44" spans="2:22" ht="39.6">
      <c r="B44" s="258">
        <f t="shared" si="5"/>
        <v>40</v>
      </c>
      <c r="C44" s="259" t="s">
        <v>692</v>
      </c>
      <c r="D44" s="257" t="s">
        <v>694</v>
      </c>
      <c r="E44" s="275" t="str">
        <f>+'07-POTESTAD DISCIPLINARIA 2025'!I17</f>
        <v>Procesos con riesgo de prescripción resueltos de fondo</v>
      </c>
      <c r="F44" s="275" t="str">
        <f>+'07-POTESTAD DISCIPLINARIA 2025'!J17</f>
        <v xml:space="preserve">Procesos con riesgo de prescripción con decisiones de fondo / total de procesos con riesgo de prescripción </v>
      </c>
      <c r="G44" s="257" t="s">
        <v>653</v>
      </c>
      <c r="H44" s="261" t="s">
        <v>654</v>
      </c>
      <c r="I44" s="262">
        <v>95</v>
      </c>
      <c r="J44" s="116" t="str">
        <f t="shared" si="0"/>
        <v>Desde (&gt;=):</v>
      </c>
      <c r="K44" s="116">
        <f t="shared" si="1"/>
        <v>75</v>
      </c>
      <c r="L44" s="116" t="str">
        <f t="shared" si="2"/>
        <v>Hasta (&lt;=):</v>
      </c>
      <c r="M44" s="116">
        <f t="shared" si="3"/>
        <v>95</v>
      </c>
      <c r="N44" s="116" t="str">
        <f t="shared" si="4"/>
        <v>Menor A:</v>
      </c>
      <c r="O44" s="263">
        <v>75</v>
      </c>
      <c r="P44" s="272">
        <f>+'Anexo 1. 01-FR-03 POA INSTITUC.'!P28</f>
        <v>1</v>
      </c>
      <c r="Q44" s="272">
        <f>+'Anexo 1. 01-FR-03 POA INSTITUC.'!K28</f>
        <v>1</v>
      </c>
      <c r="R44" s="272">
        <f>+'Anexo 1. 01-FR-03 POA INSTITUC.'!L28</f>
        <v>1</v>
      </c>
      <c r="S44" s="272">
        <f>+'Anexo 1. 01-FR-03 POA INSTITUC.'!M28</f>
        <v>1</v>
      </c>
      <c r="T44" s="272">
        <f>+'Anexo 1. 01-FR-03 POA INSTITUC.'!N28</f>
        <v>1</v>
      </c>
      <c r="U44" s="272">
        <f>+'Anexo 1. 01-FR-03 POA INSTITUC.'!O28</f>
        <v>1</v>
      </c>
      <c r="V44" s="270" t="str">
        <f>+'07-POTESTAD DISCIPLINARIA 2025'!N17</f>
        <v>PD Coordinación Potestad Disciplinaria, PD Potestad Disciplinaria I, II, III y IV y  Dirección de Investigaciones Especiales y Apoyo Técnico</v>
      </c>
    </row>
    <row r="45" spans="2:22" ht="39.6">
      <c r="B45" s="258">
        <f t="shared" si="5"/>
        <v>41</v>
      </c>
      <c r="C45" s="259" t="s">
        <v>692</v>
      </c>
      <c r="D45" s="257" t="s">
        <v>695</v>
      </c>
      <c r="E45" s="275" t="str">
        <f>+'07-POTESTAD DISCIPLINARIA 2025'!I18</f>
        <v>Asuntos disciplinarios impulsados dentro del término establecido en la ley para el ejercicio de la acción disciplinaria.</v>
      </c>
      <c r="F45" s="275" t="str">
        <f>+'07-POTESTAD DISCIPLINARIA 2025'!J18</f>
        <v>(Procesos con impulso procesal) / (Procesos en instrucción y juzgamiento programados en el mes)</v>
      </c>
      <c r="G45" s="257" t="s">
        <v>653</v>
      </c>
      <c r="H45" s="261" t="s">
        <v>654</v>
      </c>
      <c r="I45" s="262">
        <v>95</v>
      </c>
      <c r="J45" s="116" t="str">
        <f t="shared" si="0"/>
        <v>Desde (&gt;=):</v>
      </c>
      <c r="K45" s="116">
        <f t="shared" si="1"/>
        <v>75</v>
      </c>
      <c r="L45" s="116" t="str">
        <f t="shared" si="2"/>
        <v>Hasta (&lt;=):</v>
      </c>
      <c r="M45" s="116">
        <f t="shared" si="3"/>
        <v>95</v>
      </c>
      <c r="N45" s="116" t="str">
        <f t="shared" si="4"/>
        <v>Menor A:</v>
      </c>
      <c r="O45" s="263">
        <v>75</v>
      </c>
      <c r="P45" s="272">
        <f>+'Anexo 1. 01-FR-03 POA INSTITUC.'!P29</f>
        <v>1</v>
      </c>
      <c r="Q45" s="272">
        <f>+'Anexo 1. 01-FR-03 POA INSTITUC.'!K29</f>
        <v>1</v>
      </c>
      <c r="R45" s="272">
        <f>+'Anexo 1. 01-FR-03 POA INSTITUC.'!L29</f>
        <v>1</v>
      </c>
      <c r="S45" s="272">
        <f>+'Anexo 1. 01-FR-03 POA INSTITUC.'!M29</f>
        <v>1</v>
      </c>
      <c r="T45" s="272">
        <f>+'Anexo 1. 01-FR-03 POA INSTITUC.'!N29</f>
        <v>1</v>
      </c>
      <c r="U45" s="272">
        <f>+'Anexo 1. 01-FR-03 POA INSTITUC.'!O29</f>
        <v>1</v>
      </c>
      <c r="V45" s="270" t="str">
        <f>+'07-POTESTAD DISCIPLINARIA 2025'!N18</f>
        <v>PD Coordinación Potestad Disciplinaria, PD Potestad Disciplinaria I, II, III y IV y  Dirección de Investigaciones Especiales y Apoyo Técnico</v>
      </c>
    </row>
    <row r="46" spans="2:22" ht="26.4">
      <c r="B46" s="258">
        <f t="shared" si="5"/>
        <v>42</v>
      </c>
      <c r="C46" s="259" t="s">
        <v>692</v>
      </c>
      <c r="D46" s="257" t="s">
        <v>696</v>
      </c>
      <c r="E46" s="275" t="str">
        <f>+'07-POTESTAD DISCIPLINARIA 2025'!I19</f>
        <v>Noticias disciplinarias comisionadas evaluadas</v>
      </c>
      <c r="F46" s="275" t="str">
        <f>+'07-POTESTAD DISCIPLINARIA 2025'!J19</f>
        <v>Noticias disciplinarias evaluadas / Total de noticias disciplinarias comisionadas</v>
      </c>
      <c r="G46" s="257" t="s">
        <v>653</v>
      </c>
      <c r="H46" s="261" t="s">
        <v>654</v>
      </c>
      <c r="I46" s="262">
        <v>95</v>
      </c>
      <c r="J46" s="116" t="str">
        <f t="shared" si="0"/>
        <v>Desde (&gt;=):</v>
      </c>
      <c r="K46" s="116">
        <f t="shared" si="1"/>
        <v>75</v>
      </c>
      <c r="L46" s="116" t="str">
        <f t="shared" si="2"/>
        <v>Hasta (&lt;=):</v>
      </c>
      <c r="M46" s="116">
        <f t="shared" si="3"/>
        <v>95</v>
      </c>
      <c r="N46" s="116" t="str">
        <f t="shared" si="4"/>
        <v>Menor A:</v>
      </c>
      <c r="O46" s="263">
        <v>75</v>
      </c>
      <c r="P46" s="272">
        <f>+'Anexo 1. 01-FR-03 POA INSTITUC.'!P30</f>
        <v>1</v>
      </c>
      <c r="Q46" s="272">
        <f>+'Anexo 1. 01-FR-03 POA INSTITUC.'!K30</f>
        <v>1</v>
      </c>
      <c r="R46" s="272">
        <f>+'Anexo 1. 01-FR-03 POA INSTITUC.'!L30</f>
        <v>1</v>
      </c>
      <c r="S46" s="272">
        <f>+'Anexo 1. 01-FR-03 POA INSTITUC.'!M30</f>
        <v>1</v>
      </c>
      <c r="T46" s="272">
        <f>+'Anexo 1. 01-FR-03 POA INSTITUC.'!N30</f>
        <v>1</v>
      </c>
      <c r="U46" s="272">
        <f>+'Anexo 1. 01-FR-03 POA INSTITUC.'!O30</f>
        <v>1</v>
      </c>
      <c r="V46" s="270" t="str">
        <f>+'07-POTESTAD DISCIPLINARIA 2025'!N19</f>
        <v>PD Coordinación Potestad Disciplinaria, PD Potestad Disciplinaria I, II, III y IV y  Dirección de Investigaciones Especiales y Apoyo Técnico</v>
      </c>
    </row>
    <row r="47" spans="2:22" ht="26.4">
      <c r="B47" s="258">
        <f t="shared" si="5"/>
        <v>43</v>
      </c>
      <c r="C47" s="259" t="s">
        <v>692</v>
      </c>
      <c r="D47" s="257" t="s">
        <v>697</v>
      </c>
      <c r="E47" s="275" t="str">
        <f>+'07-POTESTAD DISCIPLINARIA 2025'!I20</f>
        <v>Acciones de seguimiento a las OCID realizadas</v>
      </c>
      <c r="F47" s="275" t="str">
        <f>+'07-POTESTAD DISCIPLINARIA 2025'!J20</f>
        <v>Número de acciones de seguimiento a las OCID realizadas</v>
      </c>
      <c r="G47" s="257" t="s">
        <v>653</v>
      </c>
      <c r="H47" s="261" t="s">
        <v>654</v>
      </c>
      <c r="I47" s="262">
        <v>95</v>
      </c>
      <c r="J47" s="116" t="str">
        <f t="shared" si="0"/>
        <v>Desde (&gt;=):</v>
      </c>
      <c r="K47" s="116">
        <f t="shared" si="1"/>
        <v>75</v>
      </c>
      <c r="L47" s="116" t="str">
        <f t="shared" si="2"/>
        <v>Hasta (&lt;=):</v>
      </c>
      <c r="M47" s="116">
        <f t="shared" si="3"/>
        <v>95</v>
      </c>
      <c r="N47" s="116" t="str">
        <f t="shared" si="4"/>
        <v>Menor A:</v>
      </c>
      <c r="O47" s="263">
        <v>75</v>
      </c>
      <c r="P47" s="276">
        <f>+'Anexo 1. 01-FR-03 POA INSTITUC.'!P31</f>
        <v>208</v>
      </c>
      <c r="Q47" s="276">
        <f>+'Anexo 1. 01-FR-03 POA INSTITUC.'!K31</f>
        <v>26</v>
      </c>
      <c r="R47" s="276">
        <f>+'Anexo 1. 01-FR-03 POA INSTITUC.'!L31</f>
        <v>52</v>
      </c>
      <c r="S47" s="276">
        <f>+'Anexo 1. 01-FR-03 POA INSTITUC.'!M31</f>
        <v>52</v>
      </c>
      <c r="T47" s="276">
        <f>+'Anexo 1. 01-FR-03 POA INSTITUC.'!N31</f>
        <v>52</v>
      </c>
      <c r="U47" s="276">
        <f>+'Anexo 1. 01-FR-03 POA INSTITUC.'!O31</f>
        <v>26</v>
      </c>
      <c r="V47" s="270" t="str">
        <f>+'07-POTESTAD DISCIPLINARIA 2025'!N20</f>
        <v>PD Coordinación Potestad Disciplinaria</v>
      </c>
    </row>
    <row r="48" spans="2:22" ht="39.6">
      <c r="B48" s="258">
        <f t="shared" si="5"/>
        <v>44</v>
      </c>
      <c r="C48" s="259" t="s">
        <v>692</v>
      </c>
      <c r="D48" s="257" t="s">
        <v>698</v>
      </c>
      <c r="E48" s="275" t="str">
        <f>+'07-POTESTAD DISCIPLINARIA 2025'!I21</f>
        <v>Procesos de interés e impacto asumidos por competencia preferente</v>
      </c>
      <c r="F48" s="275" t="str">
        <f>+'07-POTESTAD DISCIPLINARIA 2025'!J21</f>
        <v>Procesos asumidos por competencia preferente / total de procesos considerados de interés e impacto</v>
      </c>
      <c r="G48" s="257" t="s">
        <v>653</v>
      </c>
      <c r="H48" s="261" t="s">
        <v>654</v>
      </c>
      <c r="I48" s="262">
        <v>95</v>
      </c>
      <c r="J48" s="116" t="str">
        <f t="shared" si="0"/>
        <v>Desde (&gt;=):</v>
      </c>
      <c r="K48" s="116">
        <f t="shared" si="1"/>
        <v>75</v>
      </c>
      <c r="L48" s="116" t="str">
        <f t="shared" si="2"/>
        <v>Hasta (&lt;=):</v>
      </c>
      <c r="M48" s="116">
        <f t="shared" si="3"/>
        <v>95</v>
      </c>
      <c r="N48" s="116" t="str">
        <f t="shared" si="4"/>
        <v>Menor A:</v>
      </c>
      <c r="O48" s="263">
        <v>75</v>
      </c>
      <c r="P48" s="276">
        <f>+'Anexo 1. 01-FR-03 POA INSTITUC.'!P32</f>
        <v>1</v>
      </c>
      <c r="Q48" s="276">
        <f>+'Anexo 1. 01-FR-03 POA INSTITUC.'!K32</f>
        <v>1</v>
      </c>
      <c r="R48" s="276">
        <f>+'Anexo 1. 01-FR-03 POA INSTITUC.'!L32</f>
        <v>1</v>
      </c>
      <c r="S48" s="276">
        <f>+'Anexo 1. 01-FR-03 POA INSTITUC.'!M32</f>
        <v>1</v>
      </c>
      <c r="T48" s="276">
        <f>+'Anexo 1. 01-FR-03 POA INSTITUC.'!N32</f>
        <v>1</v>
      </c>
      <c r="U48" s="276">
        <f>+'Anexo 1. 01-FR-03 POA INSTITUC.'!O32</f>
        <v>1</v>
      </c>
      <c r="V48" s="270" t="str">
        <f>+'07-POTESTAD DISCIPLINARIA 2025'!N21</f>
        <v>PD Coordinación Potestad Disciplinaria</v>
      </c>
    </row>
    <row r="49" spans="2:22" ht="26.4">
      <c r="B49" s="258">
        <f t="shared" si="5"/>
        <v>45</v>
      </c>
      <c r="C49" s="259" t="s">
        <v>692</v>
      </c>
      <c r="D49" s="257" t="s">
        <v>699</v>
      </c>
      <c r="E49" s="275" t="str">
        <f>+'07-POTESTAD DISCIPLINARIA 2025'!I22</f>
        <v>Reuniones de sensibilización de asuntos disciplinarios desarrolladas con las OCID</v>
      </c>
      <c r="F49" s="275" t="str">
        <f>+'07-POTESTAD DISCIPLINARIA 2025'!J22</f>
        <v xml:space="preserve">Número de reuniones de sensibilización desarrolladas </v>
      </c>
      <c r="G49" s="257" t="s">
        <v>653</v>
      </c>
      <c r="H49" s="261" t="s">
        <v>654</v>
      </c>
      <c r="I49" s="262">
        <v>95</v>
      </c>
      <c r="J49" s="116" t="str">
        <f t="shared" si="0"/>
        <v>Desde (&gt;=):</v>
      </c>
      <c r="K49" s="116">
        <f t="shared" si="1"/>
        <v>75</v>
      </c>
      <c r="L49" s="116" t="str">
        <f t="shared" si="2"/>
        <v>Hasta (&lt;=):</v>
      </c>
      <c r="M49" s="116">
        <f t="shared" si="3"/>
        <v>95</v>
      </c>
      <c r="N49" s="116" t="str">
        <f t="shared" si="4"/>
        <v>Menor A:</v>
      </c>
      <c r="O49" s="263">
        <v>75</v>
      </c>
      <c r="P49" s="276">
        <f>+'Anexo 1. 01-FR-03 POA INSTITUC.'!P33</f>
        <v>15</v>
      </c>
      <c r="Q49" s="276">
        <f>+'Anexo 1. 01-FR-03 POA INSTITUC.'!K33</f>
        <v>0</v>
      </c>
      <c r="R49" s="276">
        <f>+'Anexo 1. 01-FR-03 POA INSTITUC.'!L33</f>
        <v>5</v>
      </c>
      <c r="S49" s="276">
        <f>+'Anexo 1. 01-FR-03 POA INSTITUC.'!M33</f>
        <v>5</v>
      </c>
      <c r="T49" s="276">
        <f>+'Anexo 1. 01-FR-03 POA INSTITUC.'!N33</f>
        <v>5</v>
      </c>
      <c r="U49" s="276">
        <f>+'Anexo 1. 01-FR-03 POA INSTITUC.'!O33</f>
        <v>0</v>
      </c>
      <c r="V49" s="270" t="str">
        <f>+'07-POTESTAD DISCIPLINARIA 2025'!N22</f>
        <v>PD Coordinación Potestad Disciplinaria</v>
      </c>
    </row>
    <row r="50" spans="2:22" ht="39.6">
      <c r="B50" s="258">
        <f t="shared" si="5"/>
        <v>46</v>
      </c>
      <c r="C50" s="259" t="s">
        <v>692</v>
      </c>
      <c r="D50" s="257" t="s">
        <v>700</v>
      </c>
      <c r="E50" s="275" t="str">
        <f>+'07-POTESTAD DISCIPLINARIA 2025'!I23</f>
        <v>Acciones de sensibilización en materia disciplinaria desarrolladas con los ejes misionales de la Entidad</v>
      </c>
      <c r="F50" s="275" t="str">
        <f>+'07-POTESTAD DISCIPLINARIA 2025'!J23</f>
        <v xml:space="preserve">Número de acciones de sensibilización desarrolladas </v>
      </c>
      <c r="G50" s="257" t="s">
        <v>653</v>
      </c>
      <c r="H50" s="261" t="s">
        <v>654</v>
      </c>
      <c r="I50" s="262">
        <v>95</v>
      </c>
      <c r="J50" s="116" t="str">
        <f t="shared" si="0"/>
        <v>Desde (&gt;=):</v>
      </c>
      <c r="K50" s="116">
        <f t="shared" si="1"/>
        <v>75</v>
      </c>
      <c r="L50" s="116" t="str">
        <f t="shared" si="2"/>
        <v>Hasta (&lt;=):</v>
      </c>
      <c r="M50" s="116">
        <f t="shared" si="3"/>
        <v>95</v>
      </c>
      <c r="N50" s="116" t="str">
        <f t="shared" si="4"/>
        <v>Menor A:</v>
      </c>
      <c r="O50" s="263">
        <v>75</v>
      </c>
      <c r="P50" s="276">
        <f>+'Anexo 1. 01-FR-03 POA INSTITUC.'!P34</f>
        <v>4</v>
      </c>
      <c r="Q50" s="276">
        <f>+'Anexo 1. 01-FR-03 POA INSTITUC.'!K34</f>
        <v>1</v>
      </c>
      <c r="R50" s="276">
        <f>+'Anexo 1. 01-FR-03 POA INSTITUC.'!L34</f>
        <v>1</v>
      </c>
      <c r="S50" s="276">
        <f>+'Anexo 1. 01-FR-03 POA INSTITUC.'!M34</f>
        <v>1</v>
      </c>
      <c r="T50" s="276">
        <f>+'Anexo 1. 01-FR-03 POA INSTITUC.'!N34</f>
        <v>1</v>
      </c>
      <c r="U50" s="276">
        <f>+'Anexo 1. 01-FR-03 POA INSTITUC.'!O34</f>
        <v>0</v>
      </c>
      <c r="V50" s="270" t="str">
        <f>+'07-POTESTAD DISCIPLINARIA 2025'!N23</f>
        <v>PD Coordinación Potestad Disciplinaria</v>
      </c>
    </row>
    <row r="51" spans="2:22" ht="26.4">
      <c r="B51" s="258">
        <f t="shared" si="5"/>
        <v>47</v>
      </c>
      <c r="C51" s="259" t="s">
        <v>692</v>
      </c>
      <c r="D51" s="257" t="s">
        <v>827</v>
      </c>
      <c r="E51" s="275" t="str">
        <f>+'07-POTESTAD DISCIPLINARIA 2025'!I24</f>
        <v>Jornadas de capacitación y diálogo realizadas</v>
      </c>
      <c r="F51" s="275" t="str">
        <f>+'07-POTESTAD DISCIPLINARIA 2025'!J24</f>
        <v>Número de jornadas de capacitación y diálogo realizadas</v>
      </c>
      <c r="G51" s="257" t="s">
        <v>653</v>
      </c>
      <c r="H51" s="261" t="s">
        <v>654</v>
      </c>
      <c r="I51" s="262">
        <v>95</v>
      </c>
      <c r="J51" s="116" t="str">
        <f t="shared" si="0"/>
        <v>Desde (&gt;=):</v>
      </c>
      <c r="K51" s="116">
        <f t="shared" si="1"/>
        <v>75</v>
      </c>
      <c r="L51" s="116" t="str">
        <f t="shared" si="2"/>
        <v>Hasta (&lt;=):</v>
      </c>
      <c r="M51" s="116">
        <f t="shared" si="3"/>
        <v>95</v>
      </c>
      <c r="N51" s="116" t="str">
        <f t="shared" si="4"/>
        <v>Menor A:</v>
      </c>
      <c r="O51" s="263">
        <v>75</v>
      </c>
      <c r="P51" s="276">
        <f>+'Anexo 1. 01-FR-03 POA INSTITUC.'!P35</f>
        <v>8</v>
      </c>
      <c r="Q51" s="276">
        <f>+'Anexo 1. 01-FR-03 POA INSTITUC.'!K35</f>
        <v>2</v>
      </c>
      <c r="R51" s="276">
        <f>+'Anexo 1. 01-FR-03 POA INSTITUC.'!L35</f>
        <v>2</v>
      </c>
      <c r="S51" s="276">
        <f>+'Anexo 1. 01-FR-03 POA INSTITUC.'!M35</f>
        <v>2</v>
      </c>
      <c r="T51" s="276">
        <f>+'Anexo 1. 01-FR-03 POA INSTITUC.'!N35</f>
        <v>2</v>
      </c>
      <c r="U51" s="276">
        <f>+'Anexo 1. 01-FR-03 POA INSTITUC.'!O35</f>
        <v>0</v>
      </c>
      <c r="V51" s="270" t="str">
        <f>+'07-POTESTAD DISCIPLINARIA 2025'!N24</f>
        <v>PD Coordinación Potestad Disciplinaria</v>
      </c>
    </row>
    <row r="52" spans="2:22" ht="26.4">
      <c r="B52" s="258">
        <f t="shared" si="5"/>
        <v>48</v>
      </c>
      <c r="C52" s="259" t="s">
        <v>692</v>
      </c>
      <c r="D52" s="257" t="s">
        <v>828</v>
      </c>
      <c r="E52" s="275" t="str">
        <f>+'07-POTESTAD DISCIPLINARIA 2025'!I25</f>
        <v>Documentos de memorias construidos y publicados</v>
      </c>
      <c r="F52" s="275" t="str">
        <f>+'07-POTESTAD DISCIPLINARIA 2025'!J25</f>
        <v>Número de documentos de memorias construidos y publicados</v>
      </c>
      <c r="G52" s="257" t="s">
        <v>653</v>
      </c>
      <c r="H52" s="261" t="s">
        <v>654</v>
      </c>
      <c r="I52" s="262">
        <v>95</v>
      </c>
      <c r="J52" s="116" t="str">
        <f t="shared" si="0"/>
        <v>Desde (&gt;=):</v>
      </c>
      <c r="K52" s="116">
        <f t="shared" si="1"/>
        <v>75</v>
      </c>
      <c r="L52" s="116" t="str">
        <f t="shared" si="2"/>
        <v>Hasta (&lt;=):</v>
      </c>
      <c r="M52" s="116">
        <f t="shared" si="3"/>
        <v>95</v>
      </c>
      <c r="N52" s="116" t="str">
        <f t="shared" si="4"/>
        <v>Menor A:</v>
      </c>
      <c r="O52" s="263">
        <v>75</v>
      </c>
      <c r="P52" s="276">
        <f>+'Anexo 1. 01-FR-03 POA INSTITUC.'!P36</f>
        <v>4</v>
      </c>
      <c r="Q52" s="276">
        <f>+'Anexo 1. 01-FR-03 POA INSTITUC.'!K36</f>
        <v>1</v>
      </c>
      <c r="R52" s="276">
        <f>+'Anexo 1. 01-FR-03 POA INSTITUC.'!L36</f>
        <v>1</v>
      </c>
      <c r="S52" s="276">
        <f>+'Anexo 1. 01-FR-03 POA INSTITUC.'!M36</f>
        <v>1</v>
      </c>
      <c r="T52" s="276">
        <f>+'Anexo 1. 01-FR-03 POA INSTITUC.'!N36</f>
        <v>1</v>
      </c>
      <c r="U52" s="276">
        <f>+'Anexo 1. 01-FR-03 POA INSTITUC.'!O36</f>
        <v>0</v>
      </c>
      <c r="V52" s="270" t="str">
        <f>+'07-POTESTAD DISCIPLINARIA 2025'!N25</f>
        <v>PD Coordinación Potestad Disciplinaria</v>
      </c>
    </row>
    <row r="53" spans="2:22" ht="47.4" customHeight="1">
      <c r="B53" s="258">
        <f t="shared" si="5"/>
        <v>49</v>
      </c>
      <c r="C53" s="259" t="s">
        <v>692</v>
      </c>
      <c r="D53" s="257" t="s">
        <v>829</v>
      </c>
      <c r="E53" s="275" t="str">
        <f>+'07-POTESTAD DISCIPLINARIA 2025'!I26</f>
        <v>Reuniones teórico prácticas de orientación en materia disciplinaria efectuadas con el eje disciplinario de la Entidad</v>
      </c>
      <c r="F53" s="275" t="str">
        <f>+'07-POTESTAD DISCIPLINARIA 2025'!J26</f>
        <v>Número de reuniones teórico prácticas de orientación en materia disciplinaria efectuadas con el eje disciplinario de la Entidad</v>
      </c>
      <c r="G53" s="257" t="s">
        <v>653</v>
      </c>
      <c r="H53" s="261" t="s">
        <v>654</v>
      </c>
      <c r="I53" s="262">
        <v>95</v>
      </c>
      <c r="J53" s="116" t="str">
        <f t="shared" si="0"/>
        <v>Desde (&gt;=):</v>
      </c>
      <c r="K53" s="116">
        <f t="shared" si="1"/>
        <v>75</v>
      </c>
      <c r="L53" s="116" t="str">
        <f t="shared" si="2"/>
        <v>Hasta (&lt;=):</v>
      </c>
      <c r="M53" s="116">
        <f t="shared" si="3"/>
        <v>95</v>
      </c>
      <c r="N53" s="116" t="str">
        <f t="shared" si="4"/>
        <v>Menor A:</v>
      </c>
      <c r="O53" s="263">
        <v>75</v>
      </c>
      <c r="P53" s="276">
        <f>+'Anexo 1. 01-FR-03 POA INSTITUC.'!P37</f>
        <v>35</v>
      </c>
      <c r="Q53" s="276">
        <f>+'Anexo 1. 01-FR-03 POA INSTITUC.'!K37</f>
        <v>4</v>
      </c>
      <c r="R53" s="276">
        <f>+'Anexo 1. 01-FR-03 POA INSTITUC.'!L37</f>
        <v>10</v>
      </c>
      <c r="S53" s="276">
        <f>+'Anexo 1. 01-FR-03 POA INSTITUC.'!M37</f>
        <v>10</v>
      </c>
      <c r="T53" s="276">
        <f>+'Anexo 1. 01-FR-03 POA INSTITUC.'!N37</f>
        <v>10</v>
      </c>
      <c r="U53" s="276">
        <f>+'Anexo 1. 01-FR-03 POA INSTITUC.'!O37</f>
        <v>1</v>
      </c>
      <c r="V53" s="270" t="str">
        <f>+'07-POTESTAD DISCIPLINARIA 2025'!N26</f>
        <v>PD Coordinación Potestad Disciplinaria</v>
      </c>
    </row>
    <row r="54" spans="2:22" ht="39.6">
      <c r="B54" s="258">
        <f t="shared" si="5"/>
        <v>50</v>
      </c>
      <c r="C54" s="274" t="s">
        <v>701</v>
      </c>
      <c r="D54" s="257" t="s">
        <v>702</v>
      </c>
      <c r="E54" s="275" t="str">
        <f>+'08-G. TALENTO HUMANO 2025'!I16</f>
        <v>Plan Anual de Vacantes y Plan de Previsión de Recursos Humanos formulados e implementados</v>
      </c>
      <c r="F54" s="275" t="str">
        <f>+'08-G. TALENTO HUMANO 2025'!J16</f>
        <v>Grado de avance en la formulación y ejecución del Plan Anual de Vacantes y Plan de Previsión de Recursos Humanos</v>
      </c>
      <c r="G54" s="257" t="s">
        <v>653</v>
      </c>
      <c r="H54" s="261" t="s">
        <v>654</v>
      </c>
      <c r="I54" s="262">
        <v>95</v>
      </c>
      <c r="J54" s="116" t="str">
        <f t="shared" si="0"/>
        <v>Desde (&gt;=):</v>
      </c>
      <c r="K54" s="116">
        <f t="shared" si="1"/>
        <v>75</v>
      </c>
      <c r="L54" s="116" t="str">
        <f t="shared" si="2"/>
        <v>Hasta (&lt;=):</v>
      </c>
      <c r="M54" s="116">
        <f t="shared" si="3"/>
        <v>95</v>
      </c>
      <c r="N54" s="116" t="str">
        <f t="shared" si="4"/>
        <v>Menor A:</v>
      </c>
      <c r="O54" s="263">
        <v>75</v>
      </c>
      <c r="P54" s="272">
        <f>+'Anexo 1. 01-FR-03 POA INSTITUC.'!P65</f>
        <v>1</v>
      </c>
      <c r="Q54" s="272">
        <f>+'Anexo 1. 01-FR-03 POA INSTITUC.'!K65</f>
        <v>1</v>
      </c>
      <c r="R54" s="272">
        <f>+'Anexo 1. 01-FR-03 POA INSTITUC.'!L65</f>
        <v>1</v>
      </c>
      <c r="S54" s="272">
        <f>+'Anexo 1. 01-FR-03 POA INSTITUC.'!M65</f>
        <v>1</v>
      </c>
      <c r="T54" s="272">
        <f>+'Anexo 1. 01-FR-03 POA INSTITUC.'!N65</f>
        <v>1</v>
      </c>
      <c r="U54" s="272">
        <f>+'Anexo 1. 01-FR-03 POA INSTITUC.'!O65</f>
        <v>1</v>
      </c>
      <c r="V54" s="270" t="str">
        <f>+'08-G. TALENTO HUMANO 2025'!N16</f>
        <v xml:space="preserve">
Dirección de Talento Humano
</v>
      </c>
    </row>
    <row r="55" spans="2:22" ht="57">
      <c r="B55" s="258">
        <f t="shared" si="5"/>
        <v>51</v>
      </c>
      <c r="C55" s="274" t="s">
        <v>701</v>
      </c>
      <c r="D55" s="257" t="s">
        <v>703</v>
      </c>
      <c r="E55" s="275" t="str">
        <f>+'08-G. TALENTO HUMANO 2025'!I17</f>
        <v xml:space="preserve">Novedades incluidas en la nómina oportunamente  </v>
      </c>
      <c r="F55" s="275" t="str">
        <f>+'08-G. TALENTO HUMANO 2025'!J17</f>
        <v xml:space="preserve"> N° de Novedades incluidas en la Nomina oportunamente / N° de novedades radicadas en los plazos establecidos</v>
      </c>
      <c r="G55" s="257" t="s">
        <v>653</v>
      </c>
      <c r="H55" s="261" t="s">
        <v>654</v>
      </c>
      <c r="I55" s="262">
        <v>95</v>
      </c>
      <c r="J55" s="116" t="str">
        <f t="shared" si="0"/>
        <v>Desde (&gt;=):</v>
      </c>
      <c r="K55" s="116">
        <f t="shared" si="1"/>
        <v>75</v>
      </c>
      <c r="L55" s="116" t="str">
        <f t="shared" si="2"/>
        <v>Hasta (&lt;=):</v>
      </c>
      <c r="M55" s="116">
        <f t="shared" si="3"/>
        <v>95</v>
      </c>
      <c r="N55" s="116" t="str">
        <f t="shared" si="4"/>
        <v>Menor A:</v>
      </c>
      <c r="O55" s="263">
        <v>75</v>
      </c>
      <c r="P55" s="272">
        <f>+'Anexo 1. 01-FR-03 POA INSTITUC.'!P66</f>
        <v>1</v>
      </c>
      <c r="Q55" s="272">
        <f>+'Anexo 1. 01-FR-03 POA INSTITUC.'!K66</f>
        <v>1</v>
      </c>
      <c r="R55" s="272">
        <f>+'Anexo 1. 01-FR-03 POA INSTITUC.'!L66</f>
        <v>1</v>
      </c>
      <c r="S55" s="272">
        <f>+'Anexo 1. 01-FR-03 POA INSTITUC.'!M66</f>
        <v>1</v>
      </c>
      <c r="T55" s="272">
        <f>+'Anexo 1. 01-FR-03 POA INSTITUC.'!N66</f>
        <v>1</v>
      </c>
      <c r="U55" s="272">
        <f>+'Anexo 1. 01-FR-03 POA INSTITUC.'!O66</f>
        <v>1</v>
      </c>
      <c r="V55" s="270" t="str">
        <f>+'08-G. TALENTO HUMANO 2025'!N17</f>
        <v>Dependencia Líder: 
Dirección de Talento Humano
Dependencia Operativa:
Subdirección de Gestión del Talento Humano</v>
      </c>
    </row>
    <row r="56" spans="2:22" ht="57">
      <c r="B56" s="258">
        <f t="shared" si="5"/>
        <v>52</v>
      </c>
      <c r="C56" s="274" t="s">
        <v>701</v>
      </c>
      <c r="D56" s="257" t="s">
        <v>704</v>
      </c>
      <c r="E56" s="275" t="str">
        <f>+'08-G. TALENTO HUMANO 2025'!I18</f>
        <v>Usuarios internos satisfechos con los servicios prestados por la SGTH</v>
      </c>
      <c r="F56" s="275" t="str">
        <f>+'08-G. TALENTO HUMANO 2025'!J18</f>
        <v>N° de usuarios satisfechos con los servicios prestados por la SGTH (Certificaciones laborales, bonos pensionales y autorizaciones de retiro de cesantías. / N° de usuarios encuestados *100</v>
      </c>
      <c r="G56" s="257" t="s">
        <v>705</v>
      </c>
      <c r="H56" s="261" t="s">
        <v>654</v>
      </c>
      <c r="I56" s="262">
        <v>95</v>
      </c>
      <c r="J56" s="116" t="str">
        <f t="shared" si="0"/>
        <v>Desde (&gt;=):</v>
      </c>
      <c r="K56" s="116">
        <f t="shared" si="1"/>
        <v>75</v>
      </c>
      <c r="L56" s="116" t="str">
        <f t="shared" si="2"/>
        <v>Hasta (&lt;=):</v>
      </c>
      <c r="M56" s="116">
        <f t="shared" si="3"/>
        <v>95</v>
      </c>
      <c r="N56" s="116" t="str">
        <f t="shared" si="4"/>
        <v>Menor A:</v>
      </c>
      <c r="O56" s="263">
        <v>75</v>
      </c>
      <c r="P56" s="272">
        <f>+'Anexo 1. 01-FR-03 POA INSTITUC.'!P67</f>
        <v>0.98000000000000009</v>
      </c>
      <c r="Q56" s="272">
        <f>+'Anexo 1. 01-FR-03 POA INSTITUC.'!K67</f>
        <v>0.98</v>
      </c>
      <c r="R56" s="272">
        <f>+'Anexo 1. 01-FR-03 POA INSTITUC.'!L67</f>
        <v>0.98</v>
      </c>
      <c r="S56" s="272">
        <f>+'Anexo 1. 01-FR-03 POA INSTITUC.'!M67</f>
        <v>0.98</v>
      </c>
      <c r="T56" s="272">
        <f>+'Anexo 1. 01-FR-03 POA INSTITUC.'!N67</f>
        <v>0.98</v>
      </c>
      <c r="U56" s="272">
        <f>+'Anexo 1. 01-FR-03 POA INSTITUC.'!O67</f>
        <v>0.98</v>
      </c>
      <c r="V56" s="270" t="str">
        <f>+'08-G. TALENTO HUMANO 2025'!N18</f>
        <v>Dependencia Líder: 
Dirección de Talento Humano
Dependencia Operativa:
Subdirección de Gestión del Talento Humano</v>
      </c>
    </row>
    <row r="57" spans="2:22" ht="54" customHeight="1">
      <c r="B57" s="258">
        <f t="shared" si="5"/>
        <v>53</v>
      </c>
      <c r="C57" s="277" t="s">
        <v>701</v>
      </c>
      <c r="D57" s="257" t="s">
        <v>706</v>
      </c>
      <c r="E57" s="275" t="str">
        <f>+'08-G. TALENTO HUMANO 2025'!I19</f>
        <v>Plan Institucional de Capacitación formulado y ejecutado</v>
      </c>
      <c r="F57" s="275" t="str">
        <f>+'08-G. TALENTO HUMANO 2025'!J19</f>
        <v>Grado de avance en la formulación y ejecución del Plan Institucional de Capacitación</v>
      </c>
      <c r="G57" s="257" t="s">
        <v>653</v>
      </c>
      <c r="H57" s="261" t="s">
        <v>654</v>
      </c>
      <c r="I57" s="262">
        <v>95</v>
      </c>
      <c r="J57" s="116" t="str">
        <f t="shared" si="0"/>
        <v>Desde (&gt;=):</v>
      </c>
      <c r="K57" s="116">
        <f t="shared" si="1"/>
        <v>75</v>
      </c>
      <c r="L57" s="116" t="str">
        <f t="shared" si="2"/>
        <v>Hasta (&lt;=):</v>
      </c>
      <c r="M57" s="116">
        <f t="shared" si="3"/>
        <v>95</v>
      </c>
      <c r="N57" s="116" t="str">
        <f t="shared" si="4"/>
        <v>Menor A:</v>
      </c>
      <c r="O57" s="263">
        <v>75</v>
      </c>
      <c r="P57" s="272">
        <f>+'Anexo 1. 01-FR-03 POA INSTITUC.'!P68</f>
        <v>1</v>
      </c>
      <c r="Q57" s="272">
        <f>+'Anexo 1. 01-FR-03 POA INSTITUC.'!K68</f>
        <v>1</v>
      </c>
      <c r="R57" s="272">
        <f>+'Anexo 1. 01-FR-03 POA INSTITUC.'!L68</f>
        <v>1</v>
      </c>
      <c r="S57" s="272">
        <f>+'Anexo 1. 01-FR-03 POA INSTITUC.'!M68</f>
        <v>1</v>
      </c>
      <c r="T57" s="272">
        <f>+'Anexo 1. 01-FR-03 POA INSTITUC.'!N68</f>
        <v>1</v>
      </c>
      <c r="U57" s="272">
        <f>+'Anexo 1. 01-FR-03 POA INSTITUC.'!O68</f>
        <v>1</v>
      </c>
      <c r="V57" s="270" t="str">
        <f>+'08-G. TALENTO HUMANO 2025'!N19</f>
        <v>Dependencia Líder: 
Dirección de Talento Humano
Dependencia Operativa:
Subdirección de Desarrollo del Talento Humano</v>
      </c>
    </row>
    <row r="58" spans="2:22" ht="79.2" customHeight="1">
      <c r="B58" s="258">
        <f t="shared" si="5"/>
        <v>54</v>
      </c>
      <c r="C58" s="277" t="s">
        <v>701</v>
      </c>
      <c r="D58" s="257" t="s">
        <v>707</v>
      </c>
      <c r="E58" s="275" t="str">
        <f>+'08-G. TALENTO HUMANO 2025'!I20</f>
        <v>Plan Institucional de Bienestar formulado y ejecutado</v>
      </c>
      <c r="F58" s="275" t="str">
        <f>+'08-G. TALENTO HUMANO 2025'!J20</f>
        <v>Grado de avance en la formulación y ejecución del Plan Institucional de Bienestar</v>
      </c>
      <c r="G58" s="257" t="s">
        <v>653</v>
      </c>
      <c r="H58" s="261" t="s">
        <v>654</v>
      </c>
      <c r="I58" s="262">
        <v>95</v>
      </c>
      <c r="J58" s="116" t="str">
        <f t="shared" si="0"/>
        <v>Desde (&gt;=):</v>
      </c>
      <c r="K58" s="116">
        <f t="shared" si="1"/>
        <v>75</v>
      </c>
      <c r="L58" s="116" t="str">
        <f t="shared" si="2"/>
        <v>Hasta (&lt;=):</v>
      </c>
      <c r="M58" s="116">
        <f t="shared" si="3"/>
        <v>95</v>
      </c>
      <c r="N58" s="116" t="str">
        <f t="shared" si="4"/>
        <v>Menor A:</v>
      </c>
      <c r="O58" s="263">
        <v>75</v>
      </c>
      <c r="P58" s="272">
        <f>+'Anexo 1. 01-FR-03 POA INSTITUC.'!P69</f>
        <v>1</v>
      </c>
      <c r="Q58" s="272">
        <f>+'Anexo 1. 01-FR-03 POA INSTITUC.'!K69</f>
        <v>1</v>
      </c>
      <c r="R58" s="272">
        <f>+'Anexo 1. 01-FR-03 POA INSTITUC.'!L69</f>
        <v>1</v>
      </c>
      <c r="S58" s="272">
        <f>+'Anexo 1. 01-FR-03 POA INSTITUC.'!M69</f>
        <v>1</v>
      </c>
      <c r="T58" s="272">
        <f>+'Anexo 1. 01-FR-03 POA INSTITUC.'!N69</f>
        <v>1</v>
      </c>
      <c r="U58" s="272">
        <f>+'Anexo 1. 01-FR-03 POA INSTITUC.'!O69</f>
        <v>1</v>
      </c>
      <c r="V58" s="270" t="str">
        <f>+'08-G. TALENTO HUMANO 2025'!N20</f>
        <v>Dependencia Líder: 
Dirección de Talento Humano
Dependencia Operativa:
Subdirección de Desarrollo del Talento Humano</v>
      </c>
    </row>
    <row r="59" spans="2:22" ht="57">
      <c r="B59" s="258">
        <f t="shared" si="5"/>
        <v>55</v>
      </c>
      <c r="C59" s="277" t="s">
        <v>701</v>
      </c>
      <c r="D59" s="257" t="s">
        <v>708</v>
      </c>
      <c r="E59" s="275" t="str">
        <f>+'08-G. TALENTO HUMANO 2025'!I21</f>
        <v>Plan Institucional de Incentivos formulado y ejecutado</v>
      </c>
      <c r="F59" s="275" t="str">
        <f>+'08-G. TALENTO HUMANO 2025'!J21</f>
        <v>Grado de avance en la formulación y ejecución del Plan Institucional de Incentivos</v>
      </c>
      <c r="G59" s="257" t="s">
        <v>653</v>
      </c>
      <c r="H59" s="261" t="s">
        <v>654</v>
      </c>
      <c r="I59" s="262">
        <v>95</v>
      </c>
      <c r="J59" s="116" t="str">
        <f t="shared" si="0"/>
        <v>Desde (&gt;=):</v>
      </c>
      <c r="K59" s="116">
        <f t="shared" si="1"/>
        <v>75</v>
      </c>
      <c r="L59" s="116" t="str">
        <f t="shared" si="2"/>
        <v>Hasta (&lt;=):</v>
      </c>
      <c r="M59" s="116">
        <f t="shared" si="3"/>
        <v>95</v>
      </c>
      <c r="N59" s="116" t="str">
        <f t="shared" si="4"/>
        <v>Menor A:</v>
      </c>
      <c r="O59" s="263">
        <v>75</v>
      </c>
      <c r="P59" s="272">
        <f>+'Anexo 1. 01-FR-03 POA INSTITUC.'!P70</f>
        <v>1</v>
      </c>
      <c r="Q59" s="272">
        <f>+'Anexo 1. 01-FR-03 POA INSTITUC.'!K70</f>
        <v>1</v>
      </c>
      <c r="R59" s="272">
        <f>+'Anexo 1. 01-FR-03 POA INSTITUC.'!L70</f>
        <v>1</v>
      </c>
      <c r="S59" s="272">
        <f>+'Anexo 1. 01-FR-03 POA INSTITUC.'!M70</f>
        <v>1</v>
      </c>
      <c r="T59" s="272">
        <f>+'Anexo 1. 01-FR-03 POA INSTITUC.'!N70</f>
        <v>1</v>
      </c>
      <c r="U59" s="272">
        <f>+'Anexo 1. 01-FR-03 POA INSTITUC.'!O70</f>
        <v>1</v>
      </c>
      <c r="V59" s="270" t="str">
        <f>+'08-G. TALENTO HUMANO 2025'!N21</f>
        <v>Dependencia Líder: 
Dirección de Talento Humano
Dependencia Operativa:
Subdirección de Desarrollo del Talento Humano</v>
      </c>
    </row>
    <row r="60" spans="2:22" ht="62.4" customHeight="1">
      <c r="B60" s="258">
        <f t="shared" si="5"/>
        <v>56</v>
      </c>
      <c r="C60" s="277" t="s">
        <v>701</v>
      </c>
      <c r="D60" s="257" t="s">
        <v>709</v>
      </c>
      <c r="E60" s="275" t="str">
        <f>+'08-G. TALENTO HUMANO 2025'!I22</f>
        <v>Actividades del Sistema de Gestión de Seguridad y Salud en el Trabajo ejecutadas</v>
      </c>
      <c r="F60" s="275" t="str">
        <f>+'08-G. TALENTO HUMANO 2025'!J22</f>
        <v>Grado de avance en la ejecución de las actividades del SG-SST</v>
      </c>
      <c r="G60" s="257" t="s">
        <v>653</v>
      </c>
      <c r="H60" s="261" t="s">
        <v>654</v>
      </c>
      <c r="I60" s="262">
        <v>95</v>
      </c>
      <c r="J60" s="116" t="str">
        <f t="shared" si="0"/>
        <v>Desde (&gt;=):</v>
      </c>
      <c r="K60" s="116">
        <f t="shared" si="1"/>
        <v>75</v>
      </c>
      <c r="L60" s="116" t="str">
        <f t="shared" si="2"/>
        <v>Hasta (&lt;=):</v>
      </c>
      <c r="M60" s="116">
        <f t="shared" si="3"/>
        <v>95</v>
      </c>
      <c r="N60" s="116" t="str">
        <f t="shared" si="4"/>
        <v>Menor A:</v>
      </c>
      <c r="O60" s="263">
        <v>75</v>
      </c>
      <c r="P60" s="272">
        <f>+'Anexo 1. 01-FR-03 POA INSTITUC.'!P71</f>
        <v>1</v>
      </c>
      <c r="Q60" s="272">
        <f>+'Anexo 1. 01-FR-03 POA INSTITUC.'!K71</f>
        <v>1</v>
      </c>
      <c r="R60" s="272">
        <f>+'Anexo 1. 01-FR-03 POA INSTITUC.'!L71</f>
        <v>1</v>
      </c>
      <c r="S60" s="272">
        <f>+'Anexo 1. 01-FR-03 POA INSTITUC.'!M71</f>
        <v>1</v>
      </c>
      <c r="T60" s="272">
        <f>+'Anexo 1. 01-FR-03 POA INSTITUC.'!N71</f>
        <v>1</v>
      </c>
      <c r="U60" s="272">
        <f>+'Anexo 1. 01-FR-03 POA INSTITUC.'!O71</f>
        <v>1</v>
      </c>
      <c r="V60" s="270" t="str">
        <f>+'08-G. TALENTO HUMANO 2025'!N22</f>
        <v>Dependencia Líder: 
Dirección de Talento Humano
Dependencia Operativa:
Subdirección de Desarrollo del Talento Humano</v>
      </c>
    </row>
    <row r="61" spans="2:22" ht="63" customHeight="1">
      <c r="B61" s="258">
        <f t="shared" si="5"/>
        <v>57</v>
      </c>
      <c r="C61" s="277" t="s">
        <v>701</v>
      </c>
      <c r="D61" s="257" t="s">
        <v>710</v>
      </c>
      <c r="E61" s="275" t="str">
        <f>+'08-G. TALENTO HUMANO 2025'!I23</f>
        <v>Acciones de los Sistemas de Gestión y Evaluación del Desempeño Laboral de la Personería de Bogotá, D.C., ejecutadas</v>
      </c>
      <c r="F61" s="275" t="str">
        <f>+'08-G. TALENTO HUMANO 2025'!J23</f>
        <v>Grado de avance en la ejecución de acciones sobre los Sistemas de Gestión y Evaluación del Desempeño Laboral de la Personería de Bogotá, D.C.</v>
      </c>
      <c r="G61" s="257" t="s">
        <v>653</v>
      </c>
      <c r="H61" s="261" t="s">
        <v>654</v>
      </c>
      <c r="I61" s="262">
        <v>95</v>
      </c>
      <c r="J61" s="116" t="str">
        <f t="shared" si="0"/>
        <v>Desde (&gt;=):</v>
      </c>
      <c r="K61" s="116">
        <f t="shared" si="1"/>
        <v>75</v>
      </c>
      <c r="L61" s="116" t="str">
        <f t="shared" si="2"/>
        <v>Hasta (&lt;=):</v>
      </c>
      <c r="M61" s="116">
        <f t="shared" si="3"/>
        <v>95</v>
      </c>
      <c r="N61" s="116" t="str">
        <f t="shared" si="4"/>
        <v>Menor A:</v>
      </c>
      <c r="O61" s="263">
        <v>75</v>
      </c>
      <c r="P61" s="272">
        <f>+'Anexo 1. 01-FR-03 POA INSTITUC.'!P72</f>
        <v>1</v>
      </c>
      <c r="Q61" s="272">
        <f>+'Anexo 1. 01-FR-03 POA INSTITUC.'!K72</f>
        <v>1</v>
      </c>
      <c r="R61" s="272">
        <f>+'Anexo 1. 01-FR-03 POA INSTITUC.'!L72</f>
        <v>1</v>
      </c>
      <c r="S61" s="272">
        <f>+'Anexo 1. 01-FR-03 POA INSTITUC.'!M72</f>
        <v>1</v>
      </c>
      <c r="T61" s="272">
        <f>+'Anexo 1. 01-FR-03 POA INSTITUC.'!N72</f>
        <v>1</v>
      </c>
      <c r="U61" s="272">
        <f>+'Anexo 1. 01-FR-03 POA INSTITUC.'!O72</f>
        <v>1</v>
      </c>
      <c r="V61" s="270" t="str">
        <f>+'08-G. TALENTO HUMANO 2025'!N23</f>
        <v>Dirección de Talento Humano</v>
      </c>
    </row>
    <row r="62" spans="2:22" ht="26.4">
      <c r="B62" s="258">
        <f t="shared" si="5"/>
        <v>58</v>
      </c>
      <c r="C62" s="277" t="s">
        <v>701</v>
      </c>
      <c r="D62" s="257" t="s">
        <v>830</v>
      </c>
      <c r="E62" s="275" t="str">
        <f>+'08-G. TALENTO HUMANO 2025'!I24</f>
        <v>Plan de Gestión de Integridad diseñado y ejecutado</v>
      </c>
      <c r="F62" s="275" t="str">
        <f>+'08-G. TALENTO HUMANO 2025'!J24</f>
        <v>Grado de avance en la formulación y ejecución del Plan de Gestión de Integridad</v>
      </c>
      <c r="G62" s="257" t="s">
        <v>653</v>
      </c>
      <c r="H62" s="261" t="s">
        <v>654</v>
      </c>
      <c r="I62" s="262">
        <v>95</v>
      </c>
      <c r="J62" s="116" t="str">
        <f t="shared" si="0"/>
        <v>Desde (&gt;=):</v>
      </c>
      <c r="K62" s="116">
        <f t="shared" si="1"/>
        <v>75</v>
      </c>
      <c r="L62" s="116" t="str">
        <f t="shared" si="2"/>
        <v>Hasta (&lt;=):</v>
      </c>
      <c r="M62" s="116">
        <f t="shared" si="3"/>
        <v>95</v>
      </c>
      <c r="N62" s="116" t="str">
        <f t="shared" si="4"/>
        <v>Menor A:</v>
      </c>
      <c r="O62" s="263">
        <v>75</v>
      </c>
      <c r="P62" s="272">
        <f>+'Anexo 1. 01-FR-03 POA INSTITUC.'!P73</f>
        <v>1</v>
      </c>
      <c r="Q62" s="272">
        <f>+'Anexo 1. 01-FR-03 POA INSTITUC.'!K73</f>
        <v>1</v>
      </c>
      <c r="R62" s="272">
        <f>+'Anexo 1. 01-FR-03 POA INSTITUC.'!L73</f>
        <v>1</v>
      </c>
      <c r="S62" s="272">
        <f>+'Anexo 1. 01-FR-03 POA INSTITUC.'!M73</f>
        <v>1</v>
      </c>
      <c r="T62" s="272">
        <f>+'Anexo 1. 01-FR-03 POA INSTITUC.'!N73</f>
        <v>1</v>
      </c>
      <c r="U62" s="272">
        <f>+'Anexo 1. 01-FR-03 POA INSTITUC.'!O73</f>
        <v>1</v>
      </c>
      <c r="V62" s="270" t="str">
        <f>+'08-G. TALENTO HUMANO 2025'!N24</f>
        <v>Dirección de Talento Humano</v>
      </c>
    </row>
    <row r="63" spans="2:22" ht="26.4">
      <c r="B63" s="258">
        <f t="shared" si="5"/>
        <v>59</v>
      </c>
      <c r="C63" s="277" t="s">
        <v>701</v>
      </c>
      <c r="D63" s="257" t="s">
        <v>831</v>
      </c>
      <c r="E63" s="275" t="str">
        <f>+'08-G. TALENTO HUMANO 2025'!I25</f>
        <v>Micrositio de Talento Humano diseñado e implementado</v>
      </c>
      <c r="F63" s="275" t="str">
        <f>+'08-G. TALENTO HUMANO 2025'!J25</f>
        <v>Grado de avance de implementación del micrositio de Talento Humano</v>
      </c>
      <c r="G63" s="257" t="s">
        <v>653</v>
      </c>
      <c r="H63" s="261" t="s">
        <v>654</v>
      </c>
      <c r="I63" s="262">
        <v>95</v>
      </c>
      <c r="J63" s="116" t="str">
        <f t="shared" si="0"/>
        <v>Desde (&gt;=):</v>
      </c>
      <c r="K63" s="116">
        <f t="shared" si="1"/>
        <v>75</v>
      </c>
      <c r="L63" s="116" t="str">
        <f t="shared" si="2"/>
        <v>Hasta (&lt;=):</v>
      </c>
      <c r="M63" s="116">
        <f t="shared" si="3"/>
        <v>95</v>
      </c>
      <c r="N63" s="116" t="str">
        <f t="shared" si="4"/>
        <v>Menor A:</v>
      </c>
      <c r="O63" s="263">
        <v>75</v>
      </c>
      <c r="P63" s="272">
        <f>+'Anexo 1. 01-FR-03 POA INSTITUC.'!P74</f>
        <v>1</v>
      </c>
      <c r="Q63" s="272">
        <f>+'Anexo 1. 01-FR-03 POA INSTITUC.'!K74</f>
        <v>0.1</v>
      </c>
      <c r="R63" s="272">
        <f>+'Anexo 1. 01-FR-03 POA INSTITUC.'!L74</f>
        <v>0.5</v>
      </c>
      <c r="S63" s="272">
        <f>+'Anexo 1. 01-FR-03 POA INSTITUC.'!M74</f>
        <v>0.4</v>
      </c>
      <c r="T63" s="272">
        <f>+'Anexo 1. 01-FR-03 POA INSTITUC.'!N74</f>
        <v>0</v>
      </c>
      <c r="U63" s="272">
        <f>+'Anexo 1. 01-FR-03 POA INSTITUC.'!O74</f>
        <v>0</v>
      </c>
      <c r="V63" s="270" t="str">
        <f>+'08-G. TALENTO HUMANO 2025'!N25</f>
        <v>Dirección de Talento Humano</v>
      </c>
    </row>
    <row r="64" spans="2:22" ht="52.8">
      <c r="B64" s="258">
        <f t="shared" si="5"/>
        <v>60</v>
      </c>
      <c r="C64" s="278" t="s">
        <v>711</v>
      </c>
      <c r="D64" s="257" t="s">
        <v>712</v>
      </c>
      <c r="E64" s="275" t="str">
        <f>+'09-GESTIÓN ADMINISTRATIVA 2025'!I16</f>
        <v>Servicios atendidos que contribuyan a mantener o modernizar la infraestructura física de la entidad y  al fortalecimiento de las capacidades institucionales.</v>
      </c>
      <c r="F64" s="275" t="str">
        <f>+'09-GESTIÓN ADMINISTRATIVA 2025'!J16</f>
        <v># de servicios realizados / # de servicios solicitados</v>
      </c>
      <c r="G64" s="257" t="s">
        <v>653</v>
      </c>
      <c r="H64" s="261" t="s">
        <v>654</v>
      </c>
      <c r="I64" s="262">
        <v>95</v>
      </c>
      <c r="J64" s="116" t="str">
        <f t="shared" si="0"/>
        <v>Desde (&gt;=):</v>
      </c>
      <c r="K64" s="116">
        <f t="shared" si="1"/>
        <v>75</v>
      </c>
      <c r="L64" s="116" t="str">
        <f t="shared" si="2"/>
        <v>Hasta (&lt;=):</v>
      </c>
      <c r="M64" s="116">
        <f t="shared" si="3"/>
        <v>95</v>
      </c>
      <c r="N64" s="116" t="str">
        <f t="shared" si="4"/>
        <v>Menor A:</v>
      </c>
      <c r="O64" s="263">
        <v>75</v>
      </c>
      <c r="P64" s="272">
        <f>+'Anexo 1. 01-FR-03 POA INSTITUC.'!P75</f>
        <v>1</v>
      </c>
      <c r="Q64" s="272">
        <f>+'Anexo 1. 01-FR-03 POA INSTITUC.'!K75</f>
        <v>1</v>
      </c>
      <c r="R64" s="272">
        <f>+'Anexo 1. 01-FR-03 POA INSTITUC.'!L75</f>
        <v>1</v>
      </c>
      <c r="S64" s="272">
        <f>+'Anexo 1. 01-FR-03 POA INSTITUC.'!M75</f>
        <v>1</v>
      </c>
      <c r="T64" s="272">
        <f>+'Anexo 1. 01-FR-03 POA INSTITUC.'!N75</f>
        <v>1</v>
      </c>
      <c r="U64" s="272">
        <f>+'Anexo 1. 01-FR-03 POA INSTITUC.'!O75</f>
        <v>1</v>
      </c>
      <c r="V64" s="270" t="str">
        <f>+'09-GESTIÓN ADMINISTRATIVA 2025'!N16</f>
        <v>Subdirección de Gestión Documental y Recursos Físicos</v>
      </c>
    </row>
    <row r="65" spans="2:22" ht="34.200000000000003" customHeight="1">
      <c r="B65" s="258">
        <f t="shared" si="5"/>
        <v>61</v>
      </c>
      <c r="C65" s="278" t="s">
        <v>711</v>
      </c>
      <c r="D65" s="257" t="s">
        <v>834</v>
      </c>
      <c r="E65" s="275" t="str">
        <f>+'09-GESTIÓN ADMINISTRATIVA 2025'!I17</f>
        <v>Actividades del Plan Estratégico de Seguridad Vial ejecutadas.</v>
      </c>
      <c r="F65" s="275" t="str">
        <f>+'09-GESTIÓN ADMINISTRATIVA 2025'!J17</f>
        <v># de actividades del PESV realizadas / # de actividades del PESV programadas</v>
      </c>
      <c r="G65" s="257" t="s">
        <v>653</v>
      </c>
      <c r="H65" s="261" t="s">
        <v>654</v>
      </c>
      <c r="I65" s="262">
        <v>95</v>
      </c>
      <c r="J65" s="116" t="str">
        <f t="shared" si="0"/>
        <v>Desde (&gt;=):</v>
      </c>
      <c r="K65" s="116">
        <f t="shared" si="1"/>
        <v>75</v>
      </c>
      <c r="L65" s="116" t="str">
        <f t="shared" si="2"/>
        <v>Hasta (&lt;=):</v>
      </c>
      <c r="M65" s="116">
        <f t="shared" si="3"/>
        <v>95</v>
      </c>
      <c r="N65" s="116" t="str">
        <f t="shared" si="4"/>
        <v>Menor A:</v>
      </c>
      <c r="O65" s="263">
        <v>75</v>
      </c>
      <c r="P65" s="272">
        <f>+'Anexo 1. 01-FR-03 POA INSTITUC.'!P76</f>
        <v>1</v>
      </c>
      <c r="Q65" s="272">
        <f>+'Anexo 1. 01-FR-03 POA INSTITUC.'!K76</f>
        <v>1</v>
      </c>
      <c r="R65" s="272">
        <f>+'Anexo 1. 01-FR-03 POA INSTITUC.'!L76</f>
        <v>1</v>
      </c>
      <c r="S65" s="272">
        <f>+'Anexo 1. 01-FR-03 POA INSTITUC.'!M76</f>
        <v>1</v>
      </c>
      <c r="T65" s="272">
        <f>+'Anexo 1. 01-FR-03 POA INSTITUC.'!N76</f>
        <v>1</v>
      </c>
      <c r="U65" s="272">
        <f>+'Anexo 1. 01-FR-03 POA INSTITUC.'!O76</f>
        <v>1</v>
      </c>
      <c r="V65" s="270" t="str">
        <f>+'09-GESTIÓN ADMINISTRATIVA 2025'!N17</f>
        <v>Subdirección de Gestión Documental y Recursos Físicos</v>
      </c>
    </row>
    <row r="66" spans="2:22" ht="39.6">
      <c r="B66" s="258">
        <f t="shared" si="5"/>
        <v>62</v>
      </c>
      <c r="C66" s="277" t="s">
        <v>713</v>
      </c>
      <c r="D66" s="257" t="s">
        <v>714</v>
      </c>
      <c r="E66" s="275" t="str">
        <f>+'10-GESTIÓN FINANCIERA 2025'!I16</f>
        <v xml:space="preserve">Actividades programadas para mejorar o implementar Vs Actividades adelantadas </v>
      </c>
      <c r="F66" s="275" t="str">
        <f>+'10-GESTIÓN FINANCIERA 2025'!J16</f>
        <v>(Cantidad de actividades implementadas y/o mejoradas ejecutadas / Cantidad de actividades programadas)*100</v>
      </c>
      <c r="G66" s="257" t="s">
        <v>653</v>
      </c>
      <c r="H66" s="261" t="s">
        <v>654</v>
      </c>
      <c r="I66" s="262">
        <v>95</v>
      </c>
      <c r="J66" s="116" t="str">
        <f t="shared" si="0"/>
        <v>Desde (&gt;=):</v>
      </c>
      <c r="K66" s="116">
        <f t="shared" si="1"/>
        <v>75</v>
      </c>
      <c r="L66" s="116" t="str">
        <f t="shared" si="2"/>
        <v>Hasta (&lt;=):</v>
      </c>
      <c r="M66" s="116">
        <f t="shared" si="3"/>
        <v>95</v>
      </c>
      <c r="N66" s="116" t="str">
        <f t="shared" si="4"/>
        <v>Menor A:</v>
      </c>
      <c r="O66" s="263">
        <v>75</v>
      </c>
      <c r="P66" s="264">
        <f>+'Anexo 1. 01-FR-03 POA INSTITUC.'!P77</f>
        <v>0.99999999999999989</v>
      </c>
      <c r="Q66" s="264">
        <f>+'Anexo 1. 01-FR-03 POA INSTITUC.'!K77</f>
        <v>0.15</v>
      </c>
      <c r="R66" s="264">
        <f>+'Anexo 1. 01-FR-03 POA INSTITUC.'!L77</f>
        <v>0.3</v>
      </c>
      <c r="S66" s="264">
        <f>+'Anexo 1. 01-FR-03 POA INSTITUC.'!M77</f>
        <v>0.2</v>
      </c>
      <c r="T66" s="264">
        <f>+'Anexo 1. 01-FR-03 POA INSTITUC.'!N77</f>
        <v>0.2</v>
      </c>
      <c r="U66" s="264">
        <f>+'Anexo 1. 01-FR-03 POA INSTITUC.'!O77</f>
        <v>0.15</v>
      </c>
      <c r="V66" s="270" t="str">
        <f>+'10-GESTIÓN FINANCIERA 2025'!N16</f>
        <v>Subdirección de Gestión Financiera</v>
      </c>
    </row>
    <row r="67" spans="2:22" ht="39.6">
      <c r="B67" s="258">
        <f t="shared" si="5"/>
        <v>63</v>
      </c>
      <c r="C67" s="277" t="s">
        <v>713</v>
      </c>
      <c r="D67" s="257" t="s">
        <v>715</v>
      </c>
      <c r="E67" s="275" t="str">
        <f>+'10-GESTIÓN FINANCIERA 2025'!I17</f>
        <v>Actividades programadas para optimizar los recursos Vs Actividades llevadas a cabo.</v>
      </c>
      <c r="F67" s="275" t="str">
        <f>+'10-GESTIÓN FINANCIERA 2025'!J17</f>
        <v>(Cantidad de actividades para optimizar ejecutadas / Cantidad de actividades programadas)*100</v>
      </c>
      <c r="G67" s="257" t="s">
        <v>653</v>
      </c>
      <c r="H67" s="261" t="s">
        <v>654</v>
      </c>
      <c r="I67" s="262">
        <v>95</v>
      </c>
      <c r="J67" s="116" t="str">
        <f t="shared" si="0"/>
        <v>Desde (&gt;=):</v>
      </c>
      <c r="K67" s="116">
        <f t="shared" si="1"/>
        <v>75</v>
      </c>
      <c r="L67" s="116" t="str">
        <f t="shared" si="2"/>
        <v>Hasta (&lt;=):</v>
      </c>
      <c r="M67" s="116">
        <f t="shared" si="3"/>
        <v>95</v>
      </c>
      <c r="N67" s="116" t="str">
        <f t="shared" si="4"/>
        <v>Menor A:</v>
      </c>
      <c r="O67" s="263">
        <v>75</v>
      </c>
      <c r="P67" s="264">
        <f>+'Anexo 1. 01-FR-03 POA INSTITUC.'!P78</f>
        <v>0.99999999999999989</v>
      </c>
      <c r="Q67" s="264">
        <f>+'Anexo 1. 01-FR-03 POA INSTITUC.'!K78</f>
        <v>0.15</v>
      </c>
      <c r="R67" s="264">
        <f>+'Anexo 1. 01-FR-03 POA INSTITUC.'!L78</f>
        <v>0.3</v>
      </c>
      <c r="S67" s="264">
        <f>+'Anexo 1. 01-FR-03 POA INSTITUC.'!M78</f>
        <v>0.2</v>
      </c>
      <c r="T67" s="264">
        <f>+'Anexo 1. 01-FR-03 POA INSTITUC.'!N78</f>
        <v>0.2</v>
      </c>
      <c r="U67" s="264">
        <f>+'Anexo 1. 01-FR-03 POA INSTITUC.'!O78</f>
        <v>0.15</v>
      </c>
      <c r="V67" s="270" t="str">
        <f>+'10-GESTIÓN FINANCIERA 2025'!N17</f>
        <v>Subdirección de Gestión Financiera</v>
      </c>
    </row>
    <row r="68" spans="2:22" ht="52.8">
      <c r="B68" s="258">
        <f t="shared" si="5"/>
        <v>64</v>
      </c>
      <c r="C68" s="277" t="s">
        <v>713</v>
      </c>
      <c r="D68" s="257" t="s">
        <v>716</v>
      </c>
      <c r="E68" s="275" t="str">
        <f>+'10-GESTIÓN FINANCIERA 2025'!I18</f>
        <v>Acciones programadas para optimizar el mecanismo de creación de terceros Vs Acciones implementadas o mejoradas para optimizar el mecanismo de creación de terceros.</v>
      </c>
      <c r="F68" s="275" t="str">
        <f>+'10-GESTIÓN FINANCIERA 2025'!J18</f>
        <v>(Cantidad de acciones implementadas y/o mejoradas ejecutadas / Cantidad de acciones programadas)*100</v>
      </c>
      <c r="G68" s="257" t="s">
        <v>653</v>
      </c>
      <c r="H68" s="261" t="s">
        <v>654</v>
      </c>
      <c r="I68" s="262">
        <v>95</v>
      </c>
      <c r="J68" s="116" t="str">
        <f t="shared" si="0"/>
        <v>Desde (&gt;=):</v>
      </c>
      <c r="K68" s="116">
        <f t="shared" si="1"/>
        <v>75</v>
      </c>
      <c r="L68" s="116" t="str">
        <f t="shared" si="2"/>
        <v>Hasta (&lt;=):</v>
      </c>
      <c r="M68" s="116">
        <f t="shared" si="3"/>
        <v>95</v>
      </c>
      <c r="N68" s="116" t="str">
        <f t="shared" si="4"/>
        <v>Menor A:</v>
      </c>
      <c r="O68" s="263">
        <v>75</v>
      </c>
      <c r="P68" s="264">
        <f>+'Anexo 1. 01-FR-03 POA INSTITUC.'!P79</f>
        <v>0.99999999999999989</v>
      </c>
      <c r="Q68" s="264">
        <f>+'Anexo 1. 01-FR-03 POA INSTITUC.'!K79</f>
        <v>0.15</v>
      </c>
      <c r="R68" s="264">
        <f>+'Anexo 1. 01-FR-03 POA INSTITUC.'!L79</f>
        <v>0.3</v>
      </c>
      <c r="S68" s="264">
        <f>+'Anexo 1. 01-FR-03 POA INSTITUC.'!M79</f>
        <v>0.2</v>
      </c>
      <c r="T68" s="264">
        <f>+'Anexo 1. 01-FR-03 POA INSTITUC.'!N79</f>
        <v>0.2</v>
      </c>
      <c r="U68" s="264">
        <f>+'Anexo 1. 01-FR-03 POA INSTITUC.'!O79</f>
        <v>0.15</v>
      </c>
      <c r="V68" s="270" t="str">
        <f>+'10-GESTIÓN FINANCIERA 2025'!N18</f>
        <v>Subdirección de Gestión Financiera</v>
      </c>
    </row>
    <row r="69" spans="2:22" ht="39.6">
      <c r="B69" s="258">
        <f t="shared" si="5"/>
        <v>65</v>
      </c>
      <c r="C69" s="278" t="s">
        <v>717</v>
      </c>
      <c r="D69" s="257" t="s">
        <v>718</v>
      </c>
      <c r="E69" s="275" t="str">
        <f>+'11-GESTIÓN CONTRACTUAL 2025'!I16</f>
        <v>Ejercicio de referenciación  de buenas practicas en la implementación del expediente contractual digital desarrollado</v>
      </c>
      <c r="F69" s="275" t="str">
        <f>+'11-GESTIÓN CONTRACTUAL 2025'!J16</f>
        <v>Ejercicios de referenciación de entidades públicas realizados/ Ejercicios de referenciación de entidades públicas programados</v>
      </c>
      <c r="G69" s="257" t="s">
        <v>653</v>
      </c>
      <c r="H69" s="261" t="s">
        <v>654</v>
      </c>
      <c r="I69" s="262">
        <v>95</v>
      </c>
      <c r="J69" s="116" t="str">
        <f t="shared" ref="J69:J97" si="6">IF(OR($H69="Mayor A:",$H69="Menor A:"),"Desde (&gt;=):",
IF(OR($H69="Mayor o Igual A:",$H69="Menor o Igual A:"),"Desde (&gt;):",
IF($H69="Igual A:","No Aplica",
IF($H69="",""))))</f>
        <v>Desde (&gt;=):</v>
      </c>
      <c r="K69" s="116">
        <f t="shared" ref="K69:K97" si="7">IF(I69&gt;O69,O69,
IF(I69&lt;O69,I69,
IF(I69=O69,"No Aplica","")))</f>
        <v>75</v>
      </c>
      <c r="L69" s="116" t="str">
        <f t="shared" ref="L69:L97" si="8">IF(OR($H69="Mayor A:",$H69="Menor A:"),"Hasta (&lt;=):",
IF(OR($H69="Mayor o Igual A:",$H69="Menor o Igual A:"),"Hasta (&lt;):",
IF($H69="Igual A:","No Aplica",
IF($H69="",""))))</f>
        <v>Hasta (&lt;=):</v>
      </c>
      <c r="M69" s="116">
        <f t="shared" ref="M69:M97" si="9">IF(I69&gt;O69,I69,
IF(I69&lt;O69,O69,
IF(I69=O69,"No Aplica","")))</f>
        <v>95</v>
      </c>
      <c r="N69" s="116" t="str">
        <f t="shared" ref="N69:N97" si="10">IF($H69="Mayor A:","Menor A:",
IF($H69="Menor A:","Mayor A:",
IF($H69="Mayor o Igual A:","Menor o Igual A:",
IF($H69="Menor o Igual A:","Mayor o Igual A:",
IF($H69="Igual A:","Igual A:",
IF($H69="",""))))))</f>
        <v>Menor A:</v>
      </c>
      <c r="O69" s="263">
        <v>75</v>
      </c>
      <c r="P69" s="264">
        <f>+'Anexo 1. 01-FR-03 POA INSTITUC.'!P80</f>
        <v>1</v>
      </c>
      <c r="Q69" s="264">
        <f>+'Anexo 1. 01-FR-03 POA INSTITUC.'!K80</f>
        <v>0.7</v>
      </c>
      <c r="R69" s="264">
        <f>+'Anexo 1. 01-FR-03 POA INSTITUC.'!L80</f>
        <v>0.3</v>
      </c>
      <c r="S69" s="264">
        <f>+'Anexo 1. 01-FR-03 POA INSTITUC.'!M80</f>
        <v>0</v>
      </c>
      <c r="T69" s="264">
        <f>+'Anexo 1. 01-FR-03 POA INSTITUC.'!N80</f>
        <v>0</v>
      </c>
      <c r="U69" s="264">
        <f>+'Anexo 1. 01-FR-03 POA INSTITUC.'!O80</f>
        <v>0</v>
      </c>
      <c r="V69" s="270" t="str">
        <f>+'11-GESTIÓN CONTRACTUAL 2025'!N16</f>
        <v>Subdirección de Gestión Contractual</v>
      </c>
    </row>
    <row r="70" spans="2:22" ht="39.6">
      <c r="B70" s="258">
        <f t="shared" si="5"/>
        <v>66</v>
      </c>
      <c r="C70" s="278" t="s">
        <v>717</v>
      </c>
      <c r="D70" s="257" t="s">
        <v>719</v>
      </c>
      <c r="E70" s="275" t="str">
        <f>+'11-GESTIÓN CONTRACTUAL 2025'!I17</f>
        <v>Porcentaje del expediente contractual digital  desarrollado.</v>
      </c>
      <c r="F70" s="275" t="str">
        <f>+'11-GESTIÓN CONTRACTUAL 2025'!J17</f>
        <v>Desarrollo del Expediente contractual digital adelantado/ Desarrollo del Expediente contractual digital  programado</v>
      </c>
      <c r="G70" s="257" t="s">
        <v>653</v>
      </c>
      <c r="H70" s="261" t="s">
        <v>654</v>
      </c>
      <c r="I70" s="262">
        <v>95</v>
      </c>
      <c r="J70" s="116" t="str">
        <f t="shared" si="6"/>
        <v>Desde (&gt;=):</v>
      </c>
      <c r="K70" s="116">
        <f t="shared" si="7"/>
        <v>75</v>
      </c>
      <c r="L70" s="116" t="str">
        <f t="shared" si="8"/>
        <v>Hasta (&lt;=):</v>
      </c>
      <c r="M70" s="116">
        <f t="shared" si="9"/>
        <v>95</v>
      </c>
      <c r="N70" s="116" t="str">
        <f t="shared" si="10"/>
        <v>Menor A:</v>
      </c>
      <c r="O70" s="263">
        <v>75</v>
      </c>
      <c r="P70" s="264">
        <f>+'Anexo 1. 01-FR-03 POA INSTITUC.'!P81</f>
        <v>1</v>
      </c>
      <c r="Q70" s="264">
        <f>+'Anexo 1. 01-FR-03 POA INSTITUC.'!K81</f>
        <v>0</v>
      </c>
      <c r="R70" s="264">
        <f>+'Anexo 1. 01-FR-03 POA INSTITUC.'!L81</f>
        <v>0.3</v>
      </c>
      <c r="S70" s="264">
        <f>+'Anexo 1. 01-FR-03 POA INSTITUC.'!M81</f>
        <v>0.7</v>
      </c>
      <c r="T70" s="264">
        <f>+'Anexo 1. 01-FR-03 POA INSTITUC.'!N81</f>
        <v>0</v>
      </c>
      <c r="U70" s="264">
        <f>+'Anexo 1. 01-FR-03 POA INSTITUC.'!O81</f>
        <v>0</v>
      </c>
      <c r="V70" s="270" t="str">
        <f>+'11-GESTIÓN CONTRACTUAL 2025'!N17</f>
        <v>Subdirección de Gestión Contractual</v>
      </c>
    </row>
    <row r="71" spans="2:22" ht="39.6">
      <c r="B71" s="258">
        <f t="shared" ref="B71:B97" si="11">1+B70</f>
        <v>67</v>
      </c>
      <c r="C71" s="278" t="s">
        <v>717</v>
      </c>
      <c r="D71" s="257" t="s">
        <v>721</v>
      </c>
      <c r="E71" s="275" t="str">
        <f>+'11-GESTIÓN CONTRACTUAL 2025'!I18</f>
        <v>Porcentaje del expediente contractual digital implementado y mantenido</v>
      </c>
      <c r="F71" s="275" t="str">
        <f>+'11-GESTIÓN CONTRACTUAL 2025'!J18</f>
        <v>Expediente contractual digital implementado y en mantenimiento /  Expediente contractual digital  implementado y en mantenimiento programado.</v>
      </c>
      <c r="G71" s="257" t="s">
        <v>653</v>
      </c>
      <c r="H71" s="261" t="s">
        <v>654</v>
      </c>
      <c r="I71" s="262">
        <v>95</v>
      </c>
      <c r="J71" s="116" t="str">
        <f t="shared" si="6"/>
        <v>Desde (&gt;=):</v>
      </c>
      <c r="K71" s="116">
        <f t="shared" si="7"/>
        <v>75</v>
      </c>
      <c r="L71" s="116" t="str">
        <f t="shared" si="8"/>
        <v>Hasta (&lt;=):</v>
      </c>
      <c r="M71" s="116">
        <f t="shared" si="9"/>
        <v>95</v>
      </c>
      <c r="N71" s="116" t="str">
        <f t="shared" si="10"/>
        <v>Menor A:</v>
      </c>
      <c r="O71" s="263">
        <v>75</v>
      </c>
      <c r="P71" s="264">
        <f>+'Anexo 1. 01-FR-03 POA INSTITUC.'!P82</f>
        <v>1</v>
      </c>
      <c r="Q71" s="264">
        <f>+'Anexo 1. 01-FR-03 POA INSTITUC.'!K82</f>
        <v>0</v>
      </c>
      <c r="R71" s="264">
        <f>+'Anexo 1. 01-FR-03 POA INSTITUC.'!L82</f>
        <v>0</v>
      </c>
      <c r="S71" s="264">
        <f>+'Anexo 1. 01-FR-03 POA INSTITUC.'!M82</f>
        <v>0.15</v>
      </c>
      <c r="T71" s="264">
        <f>+'Anexo 1. 01-FR-03 POA INSTITUC.'!N82</f>
        <v>0.65</v>
      </c>
      <c r="U71" s="264">
        <f>+'Anexo 1. 01-FR-03 POA INSTITUC.'!O82</f>
        <v>0.2</v>
      </c>
      <c r="V71" s="270" t="str">
        <f>+'11-GESTIÓN CONTRACTUAL 2025'!N18</f>
        <v>Subdirección de Gestión Contractual</v>
      </c>
    </row>
    <row r="72" spans="2:22" ht="61.2" customHeight="1">
      <c r="B72" s="258">
        <f t="shared" si="11"/>
        <v>68</v>
      </c>
      <c r="C72" s="277" t="s">
        <v>722</v>
      </c>
      <c r="D72" s="257" t="s">
        <v>723</v>
      </c>
      <c r="E72" s="275" t="str">
        <f>+'12-GESTIÓN DOCUMENTAL 2025'!I16</f>
        <v>Cantidad de actividades de diseño, actualización o ajuste de instrumentos archivísticos y herramientas de apoyo a la gestión documental desarrolladas</v>
      </c>
      <c r="F72" s="275" t="str">
        <f>+'12-GESTIÓN DOCUMENTAL 2025'!J16</f>
        <v>∑ Sumatoria de actividades de diseño, actualización o ajuste de los instrumentos archivísticos establecidos por norma, y de herramientas de apoyo a la gestión documental.</v>
      </c>
      <c r="G72" s="257" t="s">
        <v>653</v>
      </c>
      <c r="H72" s="261" t="s">
        <v>654</v>
      </c>
      <c r="I72" s="262">
        <v>95</v>
      </c>
      <c r="J72" s="116" t="str">
        <f t="shared" si="6"/>
        <v>Desde (&gt;=):</v>
      </c>
      <c r="K72" s="116">
        <f t="shared" si="7"/>
        <v>75</v>
      </c>
      <c r="L72" s="116" t="str">
        <f t="shared" si="8"/>
        <v>Hasta (&lt;=):</v>
      </c>
      <c r="M72" s="116">
        <f t="shared" si="9"/>
        <v>95</v>
      </c>
      <c r="N72" s="116" t="str">
        <f t="shared" si="10"/>
        <v>Menor A:</v>
      </c>
      <c r="O72" s="263">
        <v>75</v>
      </c>
      <c r="P72" s="276">
        <f>+'Anexo 1. 01-FR-03 POA INSTITUC.'!P83</f>
        <v>38</v>
      </c>
      <c r="Q72" s="276">
        <f>+'Anexo 1. 01-FR-03 POA INSTITUC.'!K83</f>
        <v>5</v>
      </c>
      <c r="R72" s="276">
        <f>+'Anexo 1. 01-FR-03 POA INSTITUC.'!L83</f>
        <v>10</v>
      </c>
      <c r="S72" s="276">
        <f>+'Anexo 1. 01-FR-03 POA INSTITUC.'!M83</f>
        <v>10</v>
      </c>
      <c r="T72" s="276">
        <f>+'Anexo 1. 01-FR-03 POA INSTITUC.'!N83</f>
        <v>10</v>
      </c>
      <c r="U72" s="276">
        <f>+'Anexo 1. 01-FR-03 POA INSTITUC.'!O83</f>
        <v>3</v>
      </c>
      <c r="V72" s="270" t="str">
        <f>+'12-GESTIÓN DOCUMENTAL 2025'!N16</f>
        <v>Subdirección de Gestión Documental y Recursos Físicos</v>
      </c>
    </row>
    <row r="73" spans="2:22" ht="64.2" customHeight="1">
      <c r="B73" s="258">
        <f t="shared" si="11"/>
        <v>69</v>
      </c>
      <c r="C73" s="277" t="s">
        <v>722</v>
      </c>
      <c r="D73" s="257" t="s">
        <v>724</v>
      </c>
      <c r="E73" s="275" t="str">
        <f>+'12-GESTIÓN DOCUMENTAL 2025'!I17</f>
        <v>Cantidad de actividades de implementación de instrumentos archivísticos y herramientas de apoyo a la gestión documental desarrolladas</v>
      </c>
      <c r="F73" s="275" t="str">
        <f>+'12-GESTIÓN DOCUMENTAL 2025'!J17</f>
        <v>∑ Sumatoria de actividades de implementación de los instrumentos archivísticos establecidos por norma, y de herramientas de apoyo a la  gestión documental.</v>
      </c>
      <c r="G73" s="257" t="s">
        <v>653</v>
      </c>
      <c r="H73" s="261" t="s">
        <v>654</v>
      </c>
      <c r="I73" s="262">
        <v>95</v>
      </c>
      <c r="J73" s="116" t="str">
        <f t="shared" si="6"/>
        <v>Desde (&gt;=):</v>
      </c>
      <c r="K73" s="116">
        <f t="shared" si="7"/>
        <v>75</v>
      </c>
      <c r="L73" s="116" t="str">
        <f t="shared" si="8"/>
        <v>Hasta (&lt;=):</v>
      </c>
      <c r="M73" s="116">
        <f t="shared" si="9"/>
        <v>95</v>
      </c>
      <c r="N73" s="116" t="str">
        <f t="shared" si="10"/>
        <v>Menor A:</v>
      </c>
      <c r="O73" s="263">
        <v>75</v>
      </c>
      <c r="P73" s="276">
        <f>+'Anexo 1. 01-FR-03 POA INSTITUC.'!P84</f>
        <v>86</v>
      </c>
      <c r="Q73" s="276">
        <f>+'Anexo 1. 01-FR-03 POA INSTITUC.'!K84</f>
        <v>8</v>
      </c>
      <c r="R73" s="276">
        <f>+'Anexo 1. 01-FR-03 POA INSTITUC.'!L84</f>
        <v>24</v>
      </c>
      <c r="S73" s="276">
        <f>+'Anexo 1. 01-FR-03 POA INSTITUC.'!M84</f>
        <v>24</v>
      </c>
      <c r="T73" s="276">
        <f>+'Anexo 1. 01-FR-03 POA INSTITUC.'!N84</f>
        <v>24</v>
      </c>
      <c r="U73" s="276">
        <f>+'Anexo 1. 01-FR-03 POA INSTITUC.'!O84</f>
        <v>6</v>
      </c>
      <c r="V73" s="270" t="str">
        <f>+'12-GESTIÓN DOCUMENTAL 2025'!N17</f>
        <v>Subdirección de Gestión Documental y Recursos Físicos</v>
      </c>
    </row>
    <row r="74" spans="2:22" ht="66">
      <c r="B74" s="258">
        <f t="shared" si="11"/>
        <v>70</v>
      </c>
      <c r="C74" s="278" t="s">
        <v>725</v>
      </c>
      <c r="D74" s="257" t="s">
        <v>726</v>
      </c>
      <c r="E74" s="275" t="str">
        <f>+'13-GESTIÓN JURÍDICA 2025'!I16</f>
        <v>Porcentaje de procesos judiciales en los que la Entidad es vinculada o demandada representados con oportunidad.</v>
      </c>
      <c r="F74" s="275" t="str">
        <f>+'13-GESTIÓN JURÍDICA 2025'!J16</f>
        <v>(Número de procesos judiciales en los que se representa oportunamente, de acuerdo con los términos fijados por los despachos judiciales / Número total de procesos judiciales en los que sea vinculada o demandada la Entidad)  (x 100)</v>
      </c>
      <c r="G74" s="257" t="s">
        <v>653</v>
      </c>
      <c r="H74" s="261" t="s">
        <v>654</v>
      </c>
      <c r="I74" s="262">
        <v>95</v>
      </c>
      <c r="J74" s="116" t="str">
        <f t="shared" si="6"/>
        <v>Desde (&gt;=):</v>
      </c>
      <c r="K74" s="116">
        <f t="shared" si="7"/>
        <v>75</v>
      </c>
      <c r="L74" s="116" t="str">
        <f t="shared" si="8"/>
        <v>Hasta (&lt;=):</v>
      </c>
      <c r="M74" s="116">
        <f t="shared" si="9"/>
        <v>95</v>
      </c>
      <c r="N74" s="116" t="str">
        <f t="shared" si="10"/>
        <v>Menor A:</v>
      </c>
      <c r="O74" s="263">
        <v>75</v>
      </c>
      <c r="P74" s="264">
        <f>+'Anexo 1. 01-FR-03 POA INSTITUC.'!P85</f>
        <v>1</v>
      </c>
      <c r="Q74" s="264">
        <f>+'Anexo 1. 01-FR-03 POA INSTITUC.'!K85</f>
        <v>1</v>
      </c>
      <c r="R74" s="264">
        <f>+'Anexo 1. 01-FR-03 POA INSTITUC.'!L85</f>
        <v>1</v>
      </c>
      <c r="S74" s="264">
        <f>+'Anexo 1. 01-FR-03 POA INSTITUC.'!M85</f>
        <v>1</v>
      </c>
      <c r="T74" s="264">
        <f>+'Anexo 1. 01-FR-03 POA INSTITUC.'!N85</f>
        <v>1</v>
      </c>
      <c r="U74" s="264">
        <f>+'Anexo 1. 01-FR-03 POA INSTITUC.'!O85</f>
        <v>1</v>
      </c>
      <c r="V74" s="270" t="str">
        <f>+'13-GESTIÓN JURÍDICA 2025'!N16</f>
        <v>Oficina Asesora Jurídica</v>
      </c>
    </row>
    <row r="75" spans="2:22" ht="66">
      <c r="B75" s="258">
        <f t="shared" si="11"/>
        <v>71</v>
      </c>
      <c r="C75" s="278" t="s">
        <v>725</v>
      </c>
      <c r="D75" s="257" t="s">
        <v>727</v>
      </c>
      <c r="E75" s="275" t="str">
        <f>+'13-GESTIÓN JURÍDICA 2025'!I17</f>
        <v>Porcentaje de acciones de tutela en las cuales la Entidad es vinculada o demandada representadas con oportunidad.</v>
      </c>
      <c r="F75" s="275" t="str">
        <f>+'13-GESTIÓN JURÍDICA 2025'!J17</f>
        <v xml:space="preserve">(Número de acciones de tutela en las que se interviene oportunamente, de acuerdo con los términos fijados por los despachos judiciales / Número total de acciones de tutela  en las que sea accionada o vinculada la Entidad) (x 100) </v>
      </c>
      <c r="G75" s="257" t="s">
        <v>653</v>
      </c>
      <c r="H75" s="261" t="s">
        <v>654</v>
      </c>
      <c r="I75" s="262">
        <v>95</v>
      </c>
      <c r="J75" s="116" t="str">
        <f t="shared" si="6"/>
        <v>Desde (&gt;=):</v>
      </c>
      <c r="K75" s="116">
        <f t="shared" si="7"/>
        <v>75</v>
      </c>
      <c r="L75" s="116" t="str">
        <f t="shared" si="8"/>
        <v>Hasta (&lt;=):</v>
      </c>
      <c r="M75" s="116">
        <f t="shared" si="9"/>
        <v>95</v>
      </c>
      <c r="N75" s="116" t="str">
        <f t="shared" si="10"/>
        <v>Menor A:</v>
      </c>
      <c r="O75" s="263">
        <v>75</v>
      </c>
      <c r="P75" s="264">
        <f>+'Anexo 1. 01-FR-03 POA INSTITUC.'!P86</f>
        <v>1</v>
      </c>
      <c r="Q75" s="264">
        <f>+'Anexo 1. 01-FR-03 POA INSTITUC.'!K86</f>
        <v>1</v>
      </c>
      <c r="R75" s="264">
        <f>+'Anexo 1. 01-FR-03 POA INSTITUC.'!L86</f>
        <v>1</v>
      </c>
      <c r="S75" s="264">
        <f>+'Anexo 1. 01-FR-03 POA INSTITUC.'!M86</f>
        <v>1</v>
      </c>
      <c r="T75" s="264">
        <f>+'Anexo 1. 01-FR-03 POA INSTITUC.'!N86</f>
        <v>1</v>
      </c>
      <c r="U75" s="264">
        <f>+'Anexo 1. 01-FR-03 POA INSTITUC.'!O86</f>
        <v>1</v>
      </c>
      <c r="V75" s="270" t="str">
        <f>+'13-GESTIÓN JURÍDICA 2025'!N17</f>
        <v>Oficina Asesora Jurídica</v>
      </c>
    </row>
    <row r="76" spans="2:22" ht="66">
      <c r="B76" s="258">
        <f t="shared" si="11"/>
        <v>72</v>
      </c>
      <c r="C76" s="278" t="s">
        <v>725</v>
      </c>
      <c r="D76" s="257" t="s">
        <v>728</v>
      </c>
      <c r="E76" s="275" t="str">
        <f>+'13-GESTIÓN JURÍDICA 2025'!I18</f>
        <v>Porcentaje de reportes de sanciones disciplinarias registradas con oportunidad.</v>
      </c>
      <c r="F76" s="275" t="str">
        <f>+'13-GESTIÓN JURÍDICA 2025'!J18</f>
        <v xml:space="preserve">
Número de reportes registrados / Número de solicitudes de actualización de reportes recibidos (x100)
</v>
      </c>
      <c r="G76" s="257" t="s">
        <v>653</v>
      </c>
      <c r="H76" s="261" t="s">
        <v>654</v>
      </c>
      <c r="I76" s="262">
        <v>95</v>
      </c>
      <c r="J76" s="116" t="str">
        <f t="shared" si="6"/>
        <v>Desde (&gt;=):</v>
      </c>
      <c r="K76" s="116">
        <f t="shared" si="7"/>
        <v>75</v>
      </c>
      <c r="L76" s="116" t="str">
        <f t="shared" si="8"/>
        <v>Hasta (&lt;=):</v>
      </c>
      <c r="M76" s="116">
        <f t="shared" si="9"/>
        <v>95</v>
      </c>
      <c r="N76" s="116" t="str">
        <f t="shared" si="10"/>
        <v>Menor A:</v>
      </c>
      <c r="O76" s="263">
        <v>75</v>
      </c>
      <c r="P76" s="264">
        <f>+'Anexo 1. 01-FR-03 POA INSTITUC.'!P87</f>
        <v>1</v>
      </c>
      <c r="Q76" s="264">
        <f>+'Anexo 1. 01-FR-03 POA INSTITUC.'!K87</f>
        <v>1</v>
      </c>
      <c r="R76" s="264">
        <f>+'Anexo 1. 01-FR-03 POA INSTITUC.'!L87</f>
        <v>1</v>
      </c>
      <c r="S76" s="264">
        <f>+'Anexo 1. 01-FR-03 POA INSTITUC.'!M87</f>
        <v>1</v>
      </c>
      <c r="T76" s="264">
        <f>+'Anexo 1. 01-FR-03 POA INSTITUC.'!N87</f>
        <v>1</v>
      </c>
      <c r="U76" s="264">
        <f>+'Anexo 1. 01-FR-03 POA INSTITUC.'!O87</f>
        <v>1</v>
      </c>
      <c r="V76" s="270" t="str">
        <f>+'13-GESTIÓN JURÍDICA 2025'!N18</f>
        <v>Oficina Asesora Jurídica</v>
      </c>
    </row>
    <row r="77" spans="2:22" ht="52.8">
      <c r="B77" s="258">
        <f t="shared" si="11"/>
        <v>73</v>
      </c>
      <c r="C77" s="278" t="s">
        <v>725</v>
      </c>
      <c r="D77" s="257" t="s">
        <v>729</v>
      </c>
      <c r="E77" s="275" t="str">
        <f>+'13-GESTIÓN JURÍDICA 2025'!I19</f>
        <v>Porcentaje de actividades para la implementación del aplicativo  para seguimiento de actuaciones judiciales, registro y reparto de acciones de tutela realizadas con oportunidad.</v>
      </c>
      <c r="F77" s="275" t="str">
        <f>+'13-GESTIÓN JURÍDICA 2025'!J19</f>
        <v>Porcentaje de actividades realizadas / porcentaje de actividades requeridas</v>
      </c>
      <c r="G77" s="257" t="s">
        <v>653</v>
      </c>
      <c r="H77" s="261" t="s">
        <v>654</v>
      </c>
      <c r="I77" s="262">
        <v>95</v>
      </c>
      <c r="J77" s="116" t="str">
        <f t="shared" si="6"/>
        <v>Desde (&gt;=):</v>
      </c>
      <c r="K77" s="116">
        <f t="shared" si="7"/>
        <v>75</v>
      </c>
      <c r="L77" s="116" t="str">
        <f t="shared" si="8"/>
        <v>Hasta (&lt;=):</v>
      </c>
      <c r="M77" s="116">
        <f t="shared" si="9"/>
        <v>95</v>
      </c>
      <c r="N77" s="116" t="str">
        <f t="shared" si="10"/>
        <v>Menor A:</v>
      </c>
      <c r="O77" s="263">
        <v>75</v>
      </c>
      <c r="P77" s="264">
        <f>+'Anexo 1. 01-FR-03 POA INSTITUC.'!P88</f>
        <v>1</v>
      </c>
      <c r="Q77" s="264">
        <f>+'Anexo 1. 01-FR-03 POA INSTITUC.'!K88</f>
        <v>0.05</v>
      </c>
      <c r="R77" s="264">
        <f>+'Anexo 1. 01-FR-03 POA INSTITUC.'!L88</f>
        <v>0.3</v>
      </c>
      <c r="S77" s="264">
        <f>+'Anexo 1. 01-FR-03 POA INSTITUC.'!M88</f>
        <v>0.3</v>
      </c>
      <c r="T77" s="264">
        <f>+'Anexo 1. 01-FR-03 POA INSTITUC.'!N88</f>
        <v>0.3</v>
      </c>
      <c r="U77" s="264">
        <f>+'Anexo 1. 01-FR-03 POA INSTITUC.'!O88</f>
        <v>0.05</v>
      </c>
      <c r="V77" s="270" t="str">
        <f>+'13-GESTIÓN JURÍDICA 2025'!N19</f>
        <v>Oficina Asesora Jurídica</v>
      </c>
    </row>
    <row r="78" spans="2:22" ht="73.2" customHeight="1">
      <c r="B78" s="258">
        <f t="shared" si="11"/>
        <v>74</v>
      </c>
      <c r="C78" s="278" t="s">
        <v>725</v>
      </c>
      <c r="D78" s="257" t="s">
        <v>730</v>
      </c>
      <c r="E78" s="275" t="str">
        <f>+'13-GESTIÓN JURÍDICA 2025'!I20</f>
        <v xml:space="preserve">
Porcentaje de actividades para el fortalecimiento del aplicativo de registro de sanciones disciplinarias realizadas con oportunidad.
</v>
      </c>
      <c r="F78" s="275" t="str">
        <f>+'13-GESTIÓN JURÍDICA 2025'!J20</f>
        <v>Porcentaje de actividades realizadas / porcentaje de actividades requeridas</v>
      </c>
      <c r="G78" s="257" t="s">
        <v>653</v>
      </c>
      <c r="H78" s="261" t="s">
        <v>654</v>
      </c>
      <c r="I78" s="262">
        <v>95</v>
      </c>
      <c r="J78" s="116" t="str">
        <f t="shared" si="6"/>
        <v>Desde (&gt;=):</v>
      </c>
      <c r="K78" s="116">
        <f t="shared" si="7"/>
        <v>75</v>
      </c>
      <c r="L78" s="116" t="str">
        <f t="shared" si="8"/>
        <v>Hasta (&lt;=):</v>
      </c>
      <c r="M78" s="116">
        <f t="shared" si="9"/>
        <v>95</v>
      </c>
      <c r="N78" s="116" t="str">
        <f t="shared" si="10"/>
        <v>Menor A:</v>
      </c>
      <c r="O78" s="263">
        <v>75</v>
      </c>
      <c r="P78" s="264">
        <f>+'Anexo 1. 01-FR-03 POA INSTITUC.'!P89</f>
        <v>1</v>
      </c>
      <c r="Q78" s="264">
        <f>+'Anexo 1. 01-FR-03 POA INSTITUC.'!K89</f>
        <v>0.05</v>
      </c>
      <c r="R78" s="264">
        <f>+'Anexo 1. 01-FR-03 POA INSTITUC.'!L89</f>
        <v>0.3</v>
      </c>
      <c r="S78" s="264">
        <f>+'Anexo 1. 01-FR-03 POA INSTITUC.'!M89</f>
        <v>0.3</v>
      </c>
      <c r="T78" s="264">
        <f>+'Anexo 1. 01-FR-03 POA INSTITUC.'!N89</f>
        <v>0.3</v>
      </c>
      <c r="U78" s="264">
        <f>+'Anexo 1. 01-FR-03 POA INSTITUC.'!O89</f>
        <v>0.05</v>
      </c>
      <c r="V78" s="270" t="str">
        <f>+'13-GESTIÓN JURÍDICA 2025'!N20</f>
        <v>Oficina Asesora Jurídica</v>
      </c>
    </row>
    <row r="79" spans="2:22" ht="33" customHeight="1">
      <c r="B79" s="258">
        <f t="shared" si="11"/>
        <v>75</v>
      </c>
      <c r="C79" s="277" t="s">
        <v>731</v>
      </c>
      <c r="D79" s="257" t="s">
        <v>732</v>
      </c>
      <c r="E79" s="275" t="str">
        <f>+'14-SERVICIO AL USUARIO2025'!I16</f>
        <v xml:space="preserve">Lineamientos en compromiso con la calidad implementados </v>
      </c>
      <c r="F79" s="275" t="str">
        <f>+'14-SERVICIO AL USUARIO2025'!J16</f>
        <v>Sumatoria de lineamientos  implementados</v>
      </c>
      <c r="G79" s="257" t="s">
        <v>653</v>
      </c>
      <c r="H79" s="261" t="s">
        <v>654</v>
      </c>
      <c r="I79" s="262">
        <v>95</v>
      </c>
      <c r="J79" s="116" t="str">
        <f t="shared" si="6"/>
        <v>Desde (&gt;=):</v>
      </c>
      <c r="K79" s="116">
        <f t="shared" si="7"/>
        <v>75</v>
      </c>
      <c r="L79" s="116" t="str">
        <f t="shared" si="8"/>
        <v>Hasta (&lt;=):</v>
      </c>
      <c r="M79" s="116">
        <f t="shared" si="9"/>
        <v>95</v>
      </c>
      <c r="N79" s="116" t="str">
        <f t="shared" si="10"/>
        <v>Menor A:</v>
      </c>
      <c r="O79" s="263">
        <v>75</v>
      </c>
      <c r="P79" s="276">
        <f>+'Anexo 1. 01-FR-03 POA INSTITUC.'!P42</f>
        <v>8</v>
      </c>
      <c r="Q79" s="276">
        <f>+'Anexo 1. 01-FR-03 POA INSTITUC.'!K42</f>
        <v>1</v>
      </c>
      <c r="R79" s="276">
        <f>+'Anexo 1. 01-FR-03 POA INSTITUC.'!L42</f>
        <v>3</v>
      </c>
      <c r="S79" s="276">
        <f>+'Anexo 1. 01-FR-03 POA INSTITUC.'!M42</f>
        <v>2</v>
      </c>
      <c r="T79" s="276">
        <f>+'Anexo 1. 01-FR-03 POA INSTITUC.'!N42</f>
        <v>2</v>
      </c>
      <c r="U79" s="276">
        <f>+'Anexo 1. 01-FR-03 POA INSTITUC.'!O42</f>
        <v>0</v>
      </c>
      <c r="V79" s="270" t="str">
        <f>+'14-SERVICIO AL USUARIO2025'!N16</f>
        <v>Secretaría General</v>
      </c>
    </row>
    <row r="80" spans="2:22" ht="39" customHeight="1">
      <c r="B80" s="258">
        <f t="shared" si="11"/>
        <v>76</v>
      </c>
      <c r="C80" s="277" t="s">
        <v>731</v>
      </c>
      <c r="D80" s="257" t="s">
        <v>733</v>
      </c>
      <c r="E80" s="275" t="str">
        <f>+'14-SERVICIO AL USUARIO2025'!I17</f>
        <v>Acuerdos interinstitucionales y/o de cooperación  gestionados</v>
      </c>
      <c r="F80" s="275" t="str">
        <f>+'14-SERVICIO AL USUARIO2025'!J17</f>
        <v>Sumatoria de acuerdo interinstitucionales y/o de cooperación  gestionado</v>
      </c>
      <c r="G80" s="257" t="s">
        <v>653</v>
      </c>
      <c r="H80" s="261" t="s">
        <v>654</v>
      </c>
      <c r="I80" s="262">
        <v>95</v>
      </c>
      <c r="J80" s="116" t="str">
        <f t="shared" si="6"/>
        <v>Desde (&gt;=):</v>
      </c>
      <c r="K80" s="116">
        <f t="shared" si="7"/>
        <v>75</v>
      </c>
      <c r="L80" s="116" t="str">
        <f t="shared" si="8"/>
        <v>Hasta (&lt;=):</v>
      </c>
      <c r="M80" s="116">
        <f t="shared" si="9"/>
        <v>95</v>
      </c>
      <c r="N80" s="116" t="str">
        <f t="shared" si="10"/>
        <v>Menor A:</v>
      </c>
      <c r="O80" s="263">
        <v>75</v>
      </c>
      <c r="P80" s="276">
        <f>+'Anexo 1. 01-FR-03 POA INSTITUC.'!P43</f>
        <v>4</v>
      </c>
      <c r="Q80" s="276">
        <f>+'Anexo 1. 01-FR-03 POA INSTITUC.'!K43</f>
        <v>0</v>
      </c>
      <c r="R80" s="276">
        <f>+'Anexo 1. 01-FR-03 POA INSTITUC.'!L43</f>
        <v>2</v>
      </c>
      <c r="S80" s="276">
        <f>+'Anexo 1. 01-FR-03 POA INSTITUC.'!M43</f>
        <v>1</v>
      </c>
      <c r="T80" s="276">
        <f>+'Anexo 1. 01-FR-03 POA INSTITUC.'!N43</f>
        <v>1</v>
      </c>
      <c r="U80" s="276">
        <f>+'Anexo 1. 01-FR-03 POA INSTITUC.'!O43</f>
        <v>0</v>
      </c>
      <c r="V80" s="270" t="str">
        <f>+'14-SERVICIO AL USUARIO2025'!N17</f>
        <v>Secretaría General</v>
      </c>
    </row>
    <row r="81" spans="2:22" ht="36" customHeight="1">
      <c r="B81" s="258">
        <f t="shared" si="11"/>
        <v>77</v>
      </c>
      <c r="C81" s="277" t="s">
        <v>731</v>
      </c>
      <c r="D81" s="257" t="s">
        <v>734</v>
      </c>
      <c r="E81" s="275" t="str">
        <f>+'14-SERVICIO AL USUARIO2025'!I18</f>
        <v>Percepción de los usuarios en calificación excelente y bueno el servicio incrementada.</v>
      </c>
      <c r="F81" s="275" t="e">
        <f>+'01-DIR. ESTRATÉGICO 2025'!#REF!</f>
        <v>#REF!</v>
      </c>
      <c r="G81" s="257" t="s">
        <v>705</v>
      </c>
      <c r="H81" s="261" t="s">
        <v>654</v>
      </c>
      <c r="I81" s="262">
        <v>95</v>
      </c>
      <c r="J81" s="116" t="str">
        <f t="shared" si="6"/>
        <v>Desde (&gt;=):</v>
      </c>
      <c r="K81" s="116">
        <f t="shared" si="7"/>
        <v>75</v>
      </c>
      <c r="L81" s="116" t="str">
        <f t="shared" si="8"/>
        <v>Hasta (&lt;=):</v>
      </c>
      <c r="M81" s="116">
        <f t="shared" si="9"/>
        <v>95</v>
      </c>
      <c r="N81" s="116" t="str">
        <f t="shared" si="10"/>
        <v>Menor A:</v>
      </c>
      <c r="O81" s="263">
        <v>75</v>
      </c>
      <c r="P81" s="264">
        <f>+'Anexo 1. 01-FR-03 POA INSTITUC.'!P61</f>
        <v>0.98000000000000009</v>
      </c>
      <c r="Q81" s="264">
        <f>+'Anexo 1. 01-FR-03 POA INSTITUC.'!K61</f>
        <v>0.98</v>
      </c>
      <c r="R81" s="264">
        <f>+'Anexo 1. 01-FR-03 POA INSTITUC.'!L61</f>
        <v>0.98</v>
      </c>
      <c r="S81" s="264">
        <f>+'Anexo 1. 01-FR-03 POA INSTITUC.'!M61</f>
        <v>0.98</v>
      </c>
      <c r="T81" s="264">
        <f>+'Anexo 1. 01-FR-03 POA INSTITUC.'!N61</f>
        <v>0.98</v>
      </c>
      <c r="U81" s="264">
        <f>+'Anexo 1. 01-FR-03 POA INSTITUC.'!O61</f>
        <v>0.98</v>
      </c>
      <c r="V81" s="270" t="e">
        <f>+'01-DIR. ESTRATÉGICO 2025'!#REF!</f>
        <v>#REF!</v>
      </c>
    </row>
    <row r="82" spans="2:22" ht="26.4">
      <c r="B82" s="258">
        <f t="shared" si="11"/>
        <v>78</v>
      </c>
      <c r="C82" s="278" t="s">
        <v>735</v>
      </c>
      <c r="D82" s="257" t="s">
        <v>736</v>
      </c>
      <c r="E82" s="275" t="str">
        <f>+'15-CTROL DISCIPLINARIO INT 2025'!I16</f>
        <v>Sensibilizaciones efectuadas</v>
      </c>
      <c r="F82" s="275" t="str">
        <f>+'15-CTROL DISCIPLINARIO INT 2025'!J16</f>
        <v>Acciones programadas / acciones ejecutadas *100</v>
      </c>
      <c r="G82" s="257" t="s">
        <v>653</v>
      </c>
      <c r="H82" s="261" t="s">
        <v>654</v>
      </c>
      <c r="I82" s="262">
        <v>95</v>
      </c>
      <c r="J82" s="116" t="str">
        <f t="shared" si="6"/>
        <v>Desde (&gt;=):</v>
      </c>
      <c r="K82" s="116">
        <f t="shared" si="7"/>
        <v>75</v>
      </c>
      <c r="L82" s="116" t="str">
        <f t="shared" si="8"/>
        <v>Hasta (&lt;=):</v>
      </c>
      <c r="M82" s="116">
        <f t="shared" si="9"/>
        <v>95</v>
      </c>
      <c r="N82" s="116" t="str">
        <f t="shared" si="10"/>
        <v>Menor A:</v>
      </c>
      <c r="O82" s="263">
        <v>75</v>
      </c>
      <c r="P82" s="276">
        <f>+'Anexo 1. 01-FR-03 POA INSTITUC.'!P90</f>
        <v>24</v>
      </c>
      <c r="Q82" s="276">
        <f>+'Anexo 1. 01-FR-03 POA INSTITUC.'!K90</f>
        <v>3</v>
      </c>
      <c r="R82" s="276">
        <f>+'Anexo 1. 01-FR-03 POA INSTITUC.'!L90</f>
        <v>6</v>
      </c>
      <c r="S82" s="276">
        <f>+'Anexo 1. 01-FR-03 POA INSTITUC.'!M90</f>
        <v>6</v>
      </c>
      <c r="T82" s="276">
        <f>+'Anexo 1. 01-FR-03 POA INSTITUC.'!N90</f>
        <v>6</v>
      </c>
      <c r="U82" s="276">
        <f>+'Anexo 1. 01-FR-03 POA INSTITUC.'!O90</f>
        <v>3</v>
      </c>
      <c r="V82" s="270" t="str">
        <f>+'15-CTROL DISCIPLINARIO INT 2025'!N16</f>
        <v>Oficina de Control Interno Disciplinario</v>
      </c>
    </row>
    <row r="83" spans="2:22" ht="22.95" customHeight="1">
      <c r="B83" s="258">
        <f t="shared" si="11"/>
        <v>79</v>
      </c>
      <c r="C83" s="278" t="s">
        <v>735</v>
      </c>
      <c r="D83" s="257" t="s">
        <v>737</v>
      </c>
      <c r="E83" s="275" t="str">
        <f>+'15-CTROL DISCIPLINARIO INT 2025'!I17</f>
        <v>Decisión de fondo emitida</v>
      </c>
      <c r="F83" s="275" t="str">
        <f>+'15-CTROL DISCIPLINARIO INT 2025'!J17</f>
        <v>Decisiones emitidas/Decisiones estimadas *100</v>
      </c>
      <c r="G83" s="257" t="s">
        <v>653</v>
      </c>
      <c r="H83" s="261" t="s">
        <v>654</v>
      </c>
      <c r="I83" s="262">
        <v>95</v>
      </c>
      <c r="J83" s="116" t="str">
        <f t="shared" si="6"/>
        <v>Desde (&gt;=):</v>
      </c>
      <c r="K83" s="116">
        <f t="shared" si="7"/>
        <v>75</v>
      </c>
      <c r="L83" s="116" t="str">
        <f t="shared" si="8"/>
        <v>Hasta (&lt;=):</v>
      </c>
      <c r="M83" s="116">
        <f t="shared" si="9"/>
        <v>95</v>
      </c>
      <c r="N83" s="116" t="str">
        <f t="shared" si="10"/>
        <v>Menor A:</v>
      </c>
      <c r="O83" s="263">
        <v>75</v>
      </c>
      <c r="P83" s="276">
        <f>+'Anexo 1. 01-FR-03 POA INSTITUC.'!P91</f>
        <v>630</v>
      </c>
      <c r="Q83" s="276">
        <f>+'Anexo 1. 01-FR-03 POA INSTITUC.'!K91</f>
        <v>80</v>
      </c>
      <c r="R83" s="276">
        <f>+'Anexo 1. 01-FR-03 POA INSTITUC.'!L91</f>
        <v>198</v>
      </c>
      <c r="S83" s="276">
        <f>+'Anexo 1. 01-FR-03 POA INSTITUC.'!M91</f>
        <v>144</v>
      </c>
      <c r="T83" s="276">
        <f>+'Anexo 1. 01-FR-03 POA INSTITUC.'!N91</f>
        <v>144</v>
      </c>
      <c r="U83" s="276">
        <f>+'Anexo 1. 01-FR-03 POA INSTITUC.'!O91</f>
        <v>64</v>
      </c>
      <c r="V83" s="270" t="str">
        <f>+'15-CTROL DISCIPLINARIO INT 2025'!N17</f>
        <v>Oficina de Control Interno Disciplinario</v>
      </c>
    </row>
    <row r="84" spans="2:22" ht="32.4" customHeight="1">
      <c r="B84" s="258">
        <f t="shared" si="11"/>
        <v>80</v>
      </c>
      <c r="C84" s="277" t="s">
        <v>738</v>
      </c>
      <c r="D84" s="257" t="s">
        <v>739</v>
      </c>
      <c r="E84" s="260" t="str">
        <f>+'16-EVALUACIÓN Y SEGUIMIENTO2025'!I16</f>
        <v>Programa anual de auditorías ejecutado.</v>
      </c>
      <c r="F84" s="260" t="str">
        <f>+'16-EVALUACIÓN Y SEGUIMIENTO2025'!J16</f>
        <v>Grado de avance del Programa  Anual de Auditoria</v>
      </c>
      <c r="G84" s="257" t="s">
        <v>653</v>
      </c>
      <c r="H84" s="261" t="s">
        <v>654</v>
      </c>
      <c r="I84" s="262">
        <v>95</v>
      </c>
      <c r="J84" s="116" t="str">
        <f t="shared" si="6"/>
        <v>Desde (&gt;=):</v>
      </c>
      <c r="K84" s="116">
        <f t="shared" si="7"/>
        <v>75</v>
      </c>
      <c r="L84" s="116" t="str">
        <f t="shared" si="8"/>
        <v>Hasta (&lt;=):</v>
      </c>
      <c r="M84" s="116">
        <f t="shared" si="9"/>
        <v>95</v>
      </c>
      <c r="N84" s="116" t="str">
        <f t="shared" si="10"/>
        <v>Menor A:</v>
      </c>
      <c r="O84" s="263">
        <v>75</v>
      </c>
      <c r="P84" s="273">
        <f>+'Anexo 1. 01-FR-03 POA INSTITUC.'!P92</f>
        <v>4</v>
      </c>
      <c r="Q84" s="273">
        <f>+'Anexo 1. 01-FR-03 POA INSTITUC.'!K92</f>
        <v>1</v>
      </c>
      <c r="R84" s="273">
        <f>+'Anexo 1. 01-FR-03 POA INSTITUC.'!L92</f>
        <v>1</v>
      </c>
      <c r="S84" s="273">
        <f>+'Anexo 1. 01-FR-03 POA INSTITUC.'!M92</f>
        <v>1</v>
      </c>
      <c r="T84" s="273">
        <f>+'Anexo 1. 01-FR-03 POA INSTITUC.'!N92</f>
        <v>1</v>
      </c>
      <c r="U84" s="273">
        <f>+'Anexo 1. 01-FR-03 POA INSTITUC.'!O92</f>
        <v>0</v>
      </c>
      <c r="V84" s="270" t="str">
        <f>+'16-EVALUACIÓN Y SEGUIMIENTO2025'!N16</f>
        <v>Oficina de Control Interno</v>
      </c>
    </row>
    <row r="85" spans="2:22" ht="40.200000000000003" customHeight="1">
      <c r="B85" s="258">
        <f t="shared" si="11"/>
        <v>81</v>
      </c>
      <c r="C85" s="277" t="s">
        <v>738</v>
      </c>
      <c r="D85" s="257" t="s">
        <v>740</v>
      </c>
      <c r="E85" s="260" t="str">
        <f>+'16-EVALUACIÓN Y SEGUIMIENTO2025'!I17</f>
        <v>Estrategia de Sensibilización acerca de la Cultura del Control realizada.</v>
      </c>
      <c r="F85" s="260" t="str">
        <f>+'16-EVALUACIÓN Y SEGUIMIENTO2025'!J17</f>
        <v>Número de estrategias de sensibilización acerca de la cultura del control desarrolladas</v>
      </c>
      <c r="G85" s="257" t="s">
        <v>653</v>
      </c>
      <c r="H85" s="261" t="s">
        <v>654</v>
      </c>
      <c r="I85" s="262">
        <v>95</v>
      </c>
      <c r="J85" s="116" t="str">
        <f t="shared" si="6"/>
        <v>Desde (&gt;=):</v>
      </c>
      <c r="K85" s="116">
        <f t="shared" si="7"/>
        <v>75</v>
      </c>
      <c r="L85" s="116" t="str">
        <f t="shared" si="8"/>
        <v>Hasta (&lt;=):</v>
      </c>
      <c r="M85" s="116">
        <f t="shared" si="9"/>
        <v>95</v>
      </c>
      <c r="N85" s="116" t="str">
        <f t="shared" si="10"/>
        <v>Menor A:</v>
      </c>
      <c r="O85" s="263">
        <v>75</v>
      </c>
      <c r="P85" s="273">
        <f>+'Anexo 1. 01-FR-03 POA INSTITUC.'!P93</f>
        <v>4</v>
      </c>
      <c r="Q85" s="273">
        <f>+'Anexo 1. 01-FR-03 POA INSTITUC.'!K93</f>
        <v>1</v>
      </c>
      <c r="R85" s="273">
        <f>+'Anexo 1. 01-FR-03 POA INSTITUC.'!L93</f>
        <v>1</v>
      </c>
      <c r="S85" s="273">
        <f>+'Anexo 1. 01-FR-03 POA INSTITUC.'!M93</f>
        <v>1</v>
      </c>
      <c r="T85" s="273">
        <f>+'Anexo 1. 01-FR-03 POA INSTITUC.'!N93</f>
        <v>1</v>
      </c>
      <c r="U85" s="273">
        <f>+'Anexo 1. 01-FR-03 POA INSTITUC.'!O93</f>
        <v>0</v>
      </c>
      <c r="V85" s="270" t="str">
        <f>+'16-EVALUACIÓN Y SEGUIMIENTO2025'!N17</f>
        <v>Oficina de Control Interno</v>
      </c>
    </row>
    <row r="86" spans="2:22" ht="44.4" customHeight="1">
      <c r="B86" s="258">
        <f t="shared" si="11"/>
        <v>82</v>
      </c>
      <c r="C86" s="277" t="s">
        <v>738</v>
      </c>
      <c r="D86" s="257" t="s">
        <v>741</v>
      </c>
      <c r="E86" s="260" t="str">
        <f>+'16-EVALUACIÓN Y SEGUIMIENTO2025'!I18</f>
        <v>Jornada de sensibilización a Directivos y Referentes de Procesos sobre la Séptima Dimensión del MIPG realizada.</v>
      </c>
      <c r="F86" s="260" t="str">
        <f>+'16-EVALUACIÓN Y SEGUIMIENTO2025'!J18</f>
        <v>Número de jornadas de Sensibilización realizadas</v>
      </c>
      <c r="G86" s="257" t="s">
        <v>653</v>
      </c>
      <c r="H86" s="261" t="s">
        <v>654</v>
      </c>
      <c r="I86" s="262">
        <v>95</v>
      </c>
      <c r="J86" s="116" t="str">
        <f t="shared" si="6"/>
        <v>Desde (&gt;=):</v>
      </c>
      <c r="K86" s="116">
        <f t="shared" si="7"/>
        <v>75</v>
      </c>
      <c r="L86" s="116" t="str">
        <f t="shared" si="8"/>
        <v>Hasta (&lt;=):</v>
      </c>
      <c r="M86" s="116">
        <f t="shared" si="9"/>
        <v>95</v>
      </c>
      <c r="N86" s="116" t="str">
        <f t="shared" si="10"/>
        <v>Menor A:</v>
      </c>
      <c r="O86" s="263">
        <v>75</v>
      </c>
      <c r="P86" s="273">
        <f>+'Anexo 1. 01-FR-03 POA INSTITUC.'!P94</f>
        <v>4</v>
      </c>
      <c r="Q86" s="273">
        <f>+'Anexo 1. 01-FR-03 POA INSTITUC.'!K94</f>
        <v>0</v>
      </c>
      <c r="R86" s="273">
        <f>+'Anexo 1. 01-FR-03 POA INSTITUC.'!L94</f>
        <v>1</v>
      </c>
      <c r="S86" s="273">
        <f>+'Anexo 1. 01-FR-03 POA INSTITUC.'!M94</f>
        <v>1</v>
      </c>
      <c r="T86" s="273">
        <f>+'Anexo 1. 01-FR-03 POA INSTITUC.'!N94</f>
        <v>1</v>
      </c>
      <c r="U86" s="273">
        <f>+'Anexo 1. 01-FR-03 POA INSTITUC.'!O94</f>
        <v>1</v>
      </c>
      <c r="V86" s="270" t="str">
        <f>+'16-EVALUACIÓN Y SEGUIMIENTO2025'!N18</f>
        <v>Oficina de Control Interno</v>
      </c>
    </row>
    <row r="87" spans="2:22" hidden="1">
      <c r="B87" s="258" t="e">
        <f>1+#REF!</f>
        <v>#REF!</v>
      </c>
      <c r="C87" s="279"/>
      <c r="D87" s="258"/>
      <c r="E87" s="271"/>
      <c r="F87" s="271"/>
      <c r="G87" s="257"/>
      <c r="H87" s="261"/>
      <c r="I87" s="262"/>
      <c r="J87" s="116" t="str">
        <f t="shared" si="6"/>
        <v/>
      </c>
      <c r="K87" s="116" t="str">
        <f t="shared" si="7"/>
        <v>No Aplica</v>
      </c>
      <c r="L87" s="116" t="str">
        <f t="shared" si="8"/>
        <v/>
      </c>
      <c r="M87" s="116" t="str">
        <f t="shared" si="9"/>
        <v>No Aplica</v>
      </c>
      <c r="N87" s="116" t="str">
        <f t="shared" si="10"/>
        <v/>
      </c>
      <c r="O87" s="263"/>
      <c r="P87" s="258"/>
      <c r="Q87" s="258"/>
      <c r="R87" s="258"/>
      <c r="S87" s="258"/>
      <c r="T87" s="258"/>
      <c r="U87" s="258"/>
      <c r="V87" s="270"/>
    </row>
    <row r="88" spans="2:22" hidden="1">
      <c r="B88" s="258" t="e">
        <f t="shared" si="11"/>
        <v>#REF!</v>
      </c>
      <c r="C88" s="271"/>
      <c r="D88" s="258"/>
      <c r="E88" s="271"/>
      <c r="F88" s="271"/>
      <c r="G88" s="258"/>
      <c r="H88" s="261"/>
      <c r="I88" s="262"/>
      <c r="J88" s="116" t="str">
        <f t="shared" si="6"/>
        <v/>
      </c>
      <c r="K88" s="116" t="str">
        <f t="shared" si="7"/>
        <v>No Aplica</v>
      </c>
      <c r="L88" s="116" t="str">
        <f t="shared" si="8"/>
        <v/>
      </c>
      <c r="M88" s="116" t="str">
        <f t="shared" si="9"/>
        <v>No Aplica</v>
      </c>
      <c r="N88" s="116" t="str">
        <f t="shared" si="10"/>
        <v/>
      </c>
      <c r="O88" s="263"/>
      <c r="P88" s="258"/>
      <c r="Q88" s="258"/>
      <c r="R88" s="258"/>
      <c r="S88" s="258"/>
      <c r="T88" s="258"/>
      <c r="U88" s="258"/>
      <c r="V88" s="270"/>
    </row>
    <row r="89" spans="2:22" hidden="1">
      <c r="B89" s="258" t="e">
        <f t="shared" si="11"/>
        <v>#REF!</v>
      </c>
      <c r="C89" s="271"/>
      <c r="D89" s="258"/>
      <c r="E89" s="271"/>
      <c r="F89" s="271"/>
      <c r="G89" s="258"/>
      <c r="H89" s="261"/>
      <c r="I89" s="262"/>
      <c r="J89" s="116" t="str">
        <f t="shared" si="6"/>
        <v/>
      </c>
      <c r="K89" s="116" t="str">
        <f t="shared" si="7"/>
        <v>No Aplica</v>
      </c>
      <c r="L89" s="116" t="str">
        <f t="shared" si="8"/>
        <v/>
      </c>
      <c r="M89" s="116" t="str">
        <f t="shared" si="9"/>
        <v>No Aplica</v>
      </c>
      <c r="N89" s="116" t="str">
        <f t="shared" si="10"/>
        <v/>
      </c>
      <c r="O89" s="263"/>
      <c r="P89" s="258"/>
      <c r="Q89" s="258"/>
      <c r="R89" s="258"/>
      <c r="S89" s="258"/>
      <c r="T89" s="258"/>
      <c r="U89" s="258"/>
      <c r="V89" s="270"/>
    </row>
    <row r="90" spans="2:22" hidden="1">
      <c r="B90" s="258" t="e">
        <f t="shared" si="11"/>
        <v>#REF!</v>
      </c>
      <c r="C90" s="271"/>
      <c r="D90" s="258"/>
      <c r="E90" s="271"/>
      <c r="F90" s="271"/>
      <c r="G90" s="258"/>
      <c r="H90" s="261"/>
      <c r="I90" s="262"/>
      <c r="J90" s="116" t="str">
        <f t="shared" si="6"/>
        <v/>
      </c>
      <c r="K90" s="116" t="str">
        <f t="shared" si="7"/>
        <v>No Aplica</v>
      </c>
      <c r="L90" s="116" t="str">
        <f t="shared" si="8"/>
        <v/>
      </c>
      <c r="M90" s="116" t="str">
        <f t="shared" si="9"/>
        <v>No Aplica</v>
      </c>
      <c r="N90" s="116" t="str">
        <f t="shared" si="10"/>
        <v/>
      </c>
      <c r="O90" s="263"/>
      <c r="P90" s="258"/>
      <c r="Q90" s="258"/>
      <c r="R90" s="258"/>
      <c r="S90" s="258"/>
      <c r="T90" s="258"/>
      <c r="U90" s="258"/>
      <c r="V90" s="270"/>
    </row>
    <row r="91" spans="2:22" hidden="1">
      <c r="B91" s="258" t="e">
        <f t="shared" si="11"/>
        <v>#REF!</v>
      </c>
      <c r="C91" s="271"/>
      <c r="D91" s="258"/>
      <c r="E91" s="271"/>
      <c r="F91" s="271"/>
      <c r="G91" s="258"/>
      <c r="H91" s="261"/>
      <c r="I91" s="262"/>
      <c r="J91" s="116" t="str">
        <f t="shared" si="6"/>
        <v/>
      </c>
      <c r="K91" s="116" t="str">
        <f t="shared" si="7"/>
        <v>No Aplica</v>
      </c>
      <c r="L91" s="116" t="str">
        <f t="shared" si="8"/>
        <v/>
      </c>
      <c r="M91" s="116" t="str">
        <f t="shared" si="9"/>
        <v>No Aplica</v>
      </c>
      <c r="N91" s="116" t="str">
        <f t="shared" si="10"/>
        <v/>
      </c>
      <c r="O91" s="263"/>
      <c r="P91" s="258"/>
      <c r="Q91" s="258"/>
      <c r="R91" s="258"/>
      <c r="S91" s="258"/>
      <c r="T91" s="258"/>
      <c r="U91" s="258"/>
      <c r="V91" s="270"/>
    </row>
    <row r="92" spans="2:22" hidden="1">
      <c r="B92" s="258" t="e">
        <f t="shared" si="11"/>
        <v>#REF!</v>
      </c>
      <c r="C92" s="271"/>
      <c r="D92" s="258"/>
      <c r="E92" s="271"/>
      <c r="F92" s="271"/>
      <c r="G92" s="258"/>
      <c r="H92" s="261"/>
      <c r="I92" s="262"/>
      <c r="J92" s="116" t="str">
        <f t="shared" si="6"/>
        <v/>
      </c>
      <c r="K92" s="116" t="str">
        <f t="shared" si="7"/>
        <v>No Aplica</v>
      </c>
      <c r="L92" s="116" t="str">
        <f t="shared" si="8"/>
        <v/>
      </c>
      <c r="M92" s="116" t="str">
        <f t="shared" si="9"/>
        <v>No Aplica</v>
      </c>
      <c r="N92" s="116" t="str">
        <f t="shared" si="10"/>
        <v/>
      </c>
      <c r="O92" s="263"/>
      <c r="P92" s="258"/>
      <c r="Q92" s="258"/>
      <c r="R92" s="258"/>
      <c r="S92" s="258"/>
      <c r="T92" s="258"/>
      <c r="U92" s="258"/>
      <c r="V92" s="270"/>
    </row>
    <row r="93" spans="2:22" hidden="1">
      <c r="B93" s="258" t="e">
        <f t="shared" si="11"/>
        <v>#REF!</v>
      </c>
      <c r="C93" s="271"/>
      <c r="D93" s="258"/>
      <c r="E93" s="271"/>
      <c r="F93" s="271"/>
      <c r="G93" s="258"/>
      <c r="H93" s="261"/>
      <c r="I93" s="262"/>
      <c r="J93" s="116" t="str">
        <f t="shared" si="6"/>
        <v/>
      </c>
      <c r="K93" s="116" t="str">
        <f t="shared" si="7"/>
        <v>No Aplica</v>
      </c>
      <c r="L93" s="116" t="str">
        <f t="shared" si="8"/>
        <v/>
      </c>
      <c r="M93" s="116" t="str">
        <f t="shared" si="9"/>
        <v>No Aplica</v>
      </c>
      <c r="N93" s="116" t="str">
        <f t="shared" si="10"/>
        <v/>
      </c>
      <c r="O93" s="263"/>
      <c r="P93" s="258"/>
      <c r="Q93" s="258"/>
      <c r="R93" s="258"/>
      <c r="S93" s="258"/>
      <c r="T93" s="258"/>
      <c r="U93" s="258"/>
      <c r="V93" s="270"/>
    </row>
    <row r="94" spans="2:22" hidden="1">
      <c r="B94" s="258" t="e">
        <f t="shared" si="11"/>
        <v>#REF!</v>
      </c>
      <c r="C94" s="271"/>
      <c r="D94" s="258"/>
      <c r="E94" s="271"/>
      <c r="F94" s="271"/>
      <c r="G94" s="258"/>
      <c r="H94" s="261"/>
      <c r="I94" s="262"/>
      <c r="J94" s="116" t="str">
        <f t="shared" si="6"/>
        <v/>
      </c>
      <c r="K94" s="116" t="str">
        <f t="shared" si="7"/>
        <v>No Aplica</v>
      </c>
      <c r="L94" s="116" t="str">
        <f t="shared" si="8"/>
        <v/>
      </c>
      <c r="M94" s="116" t="str">
        <f t="shared" si="9"/>
        <v>No Aplica</v>
      </c>
      <c r="N94" s="116" t="str">
        <f t="shared" si="10"/>
        <v/>
      </c>
      <c r="O94" s="263"/>
      <c r="P94" s="258"/>
      <c r="Q94" s="258"/>
      <c r="R94" s="258"/>
      <c r="S94" s="258"/>
      <c r="T94" s="258"/>
      <c r="U94" s="258"/>
      <c r="V94" s="270"/>
    </row>
    <row r="95" spans="2:22" hidden="1">
      <c r="B95" s="258" t="e">
        <f t="shared" si="11"/>
        <v>#REF!</v>
      </c>
      <c r="C95" s="271"/>
      <c r="D95" s="258"/>
      <c r="E95" s="271"/>
      <c r="F95" s="271"/>
      <c r="G95" s="258"/>
      <c r="H95" s="261"/>
      <c r="I95" s="262"/>
      <c r="J95" s="116" t="str">
        <f t="shared" si="6"/>
        <v/>
      </c>
      <c r="K95" s="116" t="str">
        <f t="shared" si="7"/>
        <v>No Aplica</v>
      </c>
      <c r="L95" s="116" t="str">
        <f t="shared" si="8"/>
        <v/>
      </c>
      <c r="M95" s="116" t="str">
        <f t="shared" si="9"/>
        <v>No Aplica</v>
      </c>
      <c r="N95" s="116" t="str">
        <f t="shared" si="10"/>
        <v/>
      </c>
      <c r="O95" s="263"/>
      <c r="P95" s="258"/>
      <c r="Q95" s="258"/>
      <c r="R95" s="258"/>
      <c r="S95" s="258"/>
      <c r="T95" s="258"/>
      <c r="U95" s="258"/>
      <c r="V95" s="270"/>
    </row>
    <row r="96" spans="2:22" hidden="1">
      <c r="B96" s="258" t="e">
        <f t="shared" si="11"/>
        <v>#REF!</v>
      </c>
      <c r="C96" s="271"/>
      <c r="D96" s="258"/>
      <c r="E96" s="271"/>
      <c r="F96" s="271"/>
      <c r="G96" s="258"/>
      <c r="H96" s="261"/>
      <c r="I96" s="262"/>
      <c r="J96" s="116" t="str">
        <f t="shared" si="6"/>
        <v/>
      </c>
      <c r="K96" s="116" t="str">
        <f t="shared" si="7"/>
        <v>No Aplica</v>
      </c>
      <c r="L96" s="116" t="str">
        <f t="shared" si="8"/>
        <v/>
      </c>
      <c r="M96" s="116" t="str">
        <f t="shared" si="9"/>
        <v>No Aplica</v>
      </c>
      <c r="N96" s="116" t="str">
        <f t="shared" si="10"/>
        <v/>
      </c>
      <c r="O96" s="263"/>
      <c r="P96" s="258"/>
      <c r="Q96" s="258"/>
      <c r="R96" s="258"/>
      <c r="S96" s="258"/>
      <c r="T96" s="258"/>
      <c r="U96" s="258"/>
      <c r="V96" s="270"/>
    </row>
    <row r="97" spans="2:22" hidden="1">
      <c r="B97" s="258" t="e">
        <f t="shared" si="11"/>
        <v>#REF!</v>
      </c>
      <c r="C97" s="271"/>
      <c r="D97" s="258"/>
      <c r="E97" s="280"/>
      <c r="F97" s="280"/>
      <c r="G97" s="258"/>
      <c r="H97" s="261"/>
      <c r="I97" s="262"/>
      <c r="J97" s="116" t="str">
        <f t="shared" si="6"/>
        <v/>
      </c>
      <c r="K97" s="116" t="str">
        <f t="shared" si="7"/>
        <v>No Aplica</v>
      </c>
      <c r="L97" s="116" t="str">
        <f t="shared" si="8"/>
        <v/>
      </c>
      <c r="M97" s="116" t="str">
        <f t="shared" si="9"/>
        <v>No Aplica</v>
      </c>
      <c r="N97" s="116" t="str">
        <f t="shared" si="10"/>
        <v/>
      </c>
      <c r="O97" s="263"/>
      <c r="P97" s="258"/>
      <c r="Q97" s="258"/>
      <c r="R97" s="258"/>
      <c r="S97" s="258"/>
      <c r="T97" s="258"/>
      <c r="U97" s="258"/>
      <c r="V97" s="270"/>
    </row>
    <row r="100" spans="2:22" ht="15.6">
      <c r="C100" s="1131" t="s">
        <v>742</v>
      </c>
      <c r="D100" s="1132" t="s">
        <v>743</v>
      </c>
      <c r="E100" s="1133" t="s">
        <v>744</v>
      </c>
      <c r="F100" s="1133"/>
      <c r="G100" s="1133"/>
    </row>
    <row r="101" spans="2:22" ht="15.6">
      <c r="C101" s="1131"/>
      <c r="D101" s="1132"/>
      <c r="E101" s="281" t="s">
        <v>653</v>
      </c>
      <c r="F101" s="281" t="s">
        <v>720</v>
      </c>
      <c r="G101" s="281" t="s">
        <v>705</v>
      </c>
    </row>
    <row r="102" spans="2:22" ht="13.8">
      <c r="C102" s="117" t="s">
        <v>651</v>
      </c>
      <c r="D102" s="118">
        <f>COUNT(B5:B7)</f>
        <v>3</v>
      </c>
      <c r="E102" s="282">
        <f>COUNTIF($G5:$G7,"Eficacia")</f>
        <v>3</v>
      </c>
      <c r="F102" s="282">
        <f>COUNTIF($G5:$G7,"Eficiencia")</f>
        <v>0</v>
      </c>
      <c r="G102" s="282">
        <f>COUNTIF($G5:$G7,"Efectividad")</f>
        <v>0</v>
      </c>
    </row>
    <row r="103" spans="2:22" ht="13.8">
      <c r="C103" s="117" t="s">
        <v>657</v>
      </c>
      <c r="D103" s="118">
        <f>COUNT(B8:B14)</f>
        <v>7</v>
      </c>
      <c r="E103" s="282">
        <f>COUNTIF($G8:$G14,"Eficacia")</f>
        <v>7</v>
      </c>
      <c r="F103" s="282">
        <f>COUNTIF($G8:$G14,"Eficiencia")</f>
        <v>0</v>
      </c>
      <c r="G103" s="282">
        <f>COUNTIF($G8:$G14,"Efectividad")</f>
        <v>0</v>
      </c>
    </row>
    <row r="104" spans="2:22" ht="13.8">
      <c r="C104" s="117" t="s">
        <v>662</v>
      </c>
      <c r="D104" s="118">
        <f>COUNT(B15:B22)</f>
        <v>8</v>
      </c>
      <c r="E104" s="282">
        <f>COUNTIF($G15:$G22,"Eficacia")</f>
        <v>8</v>
      </c>
      <c r="F104" s="282">
        <f>COUNTIF($G15:$G22,"Eficiencia")</f>
        <v>0</v>
      </c>
      <c r="G104" s="282">
        <f>COUNTIF($G15:$G22,"Efectividad")</f>
        <v>0</v>
      </c>
    </row>
    <row r="105" spans="2:22" ht="13.8">
      <c r="C105" s="117" t="s">
        <v>670</v>
      </c>
      <c r="D105" s="118">
        <f>COUNT(B23:B25)</f>
        <v>3</v>
      </c>
      <c r="E105" s="282">
        <f>COUNTIF($G23:$G25,"Eficacia")</f>
        <v>2</v>
      </c>
      <c r="F105" s="282">
        <f>COUNTIF($G23:$G25,"Eficiencia")</f>
        <v>0</v>
      </c>
      <c r="G105" s="282">
        <f>COUNTIF($G23:$G25,"Efectividad")</f>
        <v>1</v>
      </c>
    </row>
    <row r="106" spans="2:22" ht="13.8">
      <c r="C106" s="117" t="s">
        <v>673</v>
      </c>
      <c r="D106" s="118">
        <f>COUNT(B26:B36)</f>
        <v>11</v>
      </c>
      <c r="E106" s="282">
        <f>COUNTIF($G26:$G36,"Eficacia")</f>
        <v>11</v>
      </c>
      <c r="F106" s="282">
        <f>COUNTIF($G26:$G36,"Eficiencia")</f>
        <v>0</v>
      </c>
      <c r="G106" s="282">
        <f>COUNTIF($G26:$G36,"Efectividad")</f>
        <v>0</v>
      </c>
    </row>
    <row r="107" spans="2:22" ht="13.8">
      <c r="C107" s="117" t="s">
        <v>745</v>
      </c>
      <c r="D107" s="118">
        <f>COUNT(B37:B42)</f>
        <v>6</v>
      </c>
      <c r="E107" s="282">
        <f>COUNTIF($G37:$G42,"Eficacia")</f>
        <v>6</v>
      </c>
      <c r="F107" s="282">
        <f>COUNTIF($G37:$G42,"Eficiencia")</f>
        <v>0</v>
      </c>
      <c r="G107" s="282">
        <f>COUNTIF($G37:$G42,"Efectividad")</f>
        <v>0</v>
      </c>
    </row>
    <row r="108" spans="2:22" ht="13.8">
      <c r="C108" s="117" t="s">
        <v>692</v>
      </c>
      <c r="D108" s="118">
        <f>COUNT(B43:B53)</f>
        <v>11</v>
      </c>
      <c r="E108" s="282">
        <f>COUNTIF($G43:$G53,"Eficacia")</f>
        <v>11</v>
      </c>
      <c r="F108" s="282">
        <f>COUNTIF($G43:$G53,"Eficiencia")</f>
        <v>0</v>
      </c>
      <c r="G108" s="282">
        <f>COUNTIF($G43:$G53,"Efectividad")</f>
        <v>0</v>
      </c>
    </row>
    <row r="109" spans="2:22" ht="13.8">
      <c r="C109" s="117" t="s">
        <v>701</v>
      </c>
      <c r="D109" s="118">
        <f>COUNT(B54:B63)</f>
        <v>10</v>
      </c>
      <c r="E109" s="282">
        <f>COUNTIF($G54:$G63,"Eficacia")</f>
        <v>9</v>
      </c>
      <c r="F109" s="282">
        <f>COUNTIF($G54:$G63,"Eficiencia")</f>
        <v>0</v>
      </c>
      <c r="G109" s="282">
        <f>COUNTIF($G54:$G63,"Efectividad")</f>
        <v>1</v>
      </c>
    </row>
    <row r="110" spans="2:22" ht="13.8">
      <c r="C110" s="117" t="s">
        <v>711</v>
      </c>
      <c r="D110" s="118">
        <f>COUNT(B64:B65)</f>
        <v>2</v>
      </c>
      <c r="E110" s="282">
        <f>COUNTIF($G64:$G65,"Eficacia")</f>
        <v>2</v>
      </c>
      <c r="F110" s="282">
        <f>COUNTIF($G64:$G65,"Eficiencia")</f>
        <v>0</v>
      </c>
      <c r="G110" s="282">
        <f>COUNTIF($G64:$G65,"Efectividad")</f>
        <v>0</v>
      </c>
    </row>
    <row r="111" spans="2:22" ht="13.8">
      <c r="C111" s="117" t="s">
        <v>713</v>
      </c>
      <c r="D111" s="118">
        <f>COUNT(B66:B68)</f>
        <v>3</v>
      </c>
      <c r="E111" s="282">
        <f>COUNTIF($G66:$G68,"Eficacia")</f>
        <v>3</v>
      </c>
      <c r="F111" s="282">
        <f>COUNTIF($G66:$G68,"Eficiencia")</f>
        <v>0</v>
      </c>
      <c r="G111" s="282">
        <f>COUNTIF($G66:$G68,"Efectividad")</f>
        <v>0</v>
      </c>
    </row>
    <row r="112" spans="2:22" ht="13.8">
      <c r="C112" s="117" t="s">
        <v>717</v>
      </c>
      <c r="D112" s="118">
        <f>COUNT(B69:B71)</f>
        <v>3</v>
      </c>
      <c r="E112" s="282">
        <f>COUNTIF($G69:$G71,"Eficacia")</f>
        <v>3</v>
      </c>
      <c r="F112" s="282">
        <f>COUNTIF($G69:$G71,"Eficiencia")</f>
        <v>0</v>
      </c>
      <c r="G112" s="282">
        <f>COUNTIF($G70:$G73,"Efectividad")</f>
        <v>0</v>
      </c>
    </row>
    <row r="113" spans="3:9" ht="13.8">
      <c r="C113" s="117" t="s">
        <v>722</v>
      </c>
      <c r="D113" s="118">
        <f>COUNT(B72:B73)</f>
        <v>2</v>
      </c>
      <c r="E113" s="282">
        <f>COUNTIF($G72:$G73,"Eficacia")</f>
        <v>2</v>
      </c>
      <c r="F113" s="282">
        <f>COUNTIF($G72:$G73,"Eficiencia")</f>
        <v>0</v>
      </c>
      <c r="G113" s="282">
        <f>COUNTIF($G72:$G73,"Efectividad")</f>
        <v>0</v>
      </c>
    </row>
    <row r="114" spans="3:9" ht="13.8">
      <c r="C114" s="117" t="s">
        <v>725</v>
      </c>
      <c r="D114" s="118">
        <f>COUNT(B74:B78)</f>
        <v>5</v>
      </c>
      <c r="E114" s="282">
        <f>COUNTIF($G74:$G78,"Eficacia")</f>
        <v>5</v>
      </c>
      <c r="F114" s="282">
        <f>COUNTIF($G74:$G78,"Eficiencia")</f>
        <v>0</v>
      </c>
      <c r="G114" s="282">
        <f>COUNTIF($G74:$G78,"Efectividad")</f>
        <v>0</v>
      </c>
    </row>
    <row r="115" spans="3:9" ht="13.8">
      <c r="C115" s="117" t="s">
        <v>731</v>
      </c>
      <c r="D115" s="118">
        <f>COUNT(B79:B81)</f>
        <v>3</v>
      </c>
      <c r="E115" s="282">
        <f>COUNTIF($G79:$G81,"Eficacia")</f>
        <v>2</v>
      </c>
      <c r="F115" s="282">
        <f>COUNTIF($G79:$G81,"Eficiencia")</f>
        <v>0</v>
      </c>
      <c r="G115" s="282">
        <f>COUNTIF($G79:$G81,"Efectividad")</f>
        <v>1</v>
      </c>
    </row>
    <row r="116" spans="3:9" ht="13.8">
      <c r="C116" s="117" t="s">
        <v>735</v>
      </c>
      <c r="D116" s="118">
        <f>COUNT(B82:B83)</f>
        <v>2</v>
      </c>
      <c r="E116" s="282">
        <f>COUNTIF($G82:$G83,"Eficacia")</f>
        <v>2</v>
      </c>
      <c r="F116" s="282">
        <f>COUNTIF($G82:$G83,"Eficiencia")</f>
        <v>0</v>
      </c>
      <c r="G116" s="282">
        <f>COUNTIF($G82:$G83,"Efectividad")</f>
        <v>0</v>
      </c>
    </row>
    <row r="117" spans="3:9" ht="13.8">
      <c r="C117" s="117" t="s">
        <v>738</v>
      </c>
      <c r="D117" s="118">
        <f>COUNT(B84:B86)</f>
        <v>3</v>
      </c>
      <c r="E117" s="282">
        <f>COUNTIF($G84:$G86,"Eficacia")</f>
        <v>3</v>
      </c>
      <c r="F117" s="282">
        <f>COUNTIF($G84:$G86,"Eficiencia")</f>
        <v>0</v>
      </c>
      <c r="G117" s="282">
        <f>COUNTIF($G84:$G86,"Efectividad")</f>
        <v>0</v>
      </c>
    </row>
    <row r="118" spans="3:9" ht="15.6">
      <c r="C118" s="283" t="s">
        <v>746</v>
      </c>
      <c r="D118" s="284">
        <f>SUM(D102:D117)</f>
        <v>82</v>
      </c>
      <c r="E118" s="284">
        <f>SUM(E102:E117)</f>
        <v>79</v>
      </c>
      <c r="F118" s="284">
        <f>SUM(F102:F117)</f>
        <v>0</v>
      </c>
      <c r="G118" s="284">
        <f>SUM(G102:G117)</f>
        <v>3</v>
      </c>
      <c r="H118" s="285"/>
      <c r="I118" s="286"/>
    </row>
    <row r="122" spans="3:9">
      <c r="F122" s="289"/>
      <c r="G122" s="289"/>
    </row>
    <row r="123" spans="3:9">
      <c r="F123" s="290"/>
      <c r="G123" s="291"/>
    </row>
  </sheetData>
  <sheetProtection algorithmName="SHA-512" hashValue="n4b+UdTx8XYNlKXbg/YdKNWP/V2ffodOWlNjpVMot9sLUL5bl8A0VFQY4Cy3dDpLpHmJ/xZp+hz9yPFc0tIZFQ==" saltValue="Nb3KYAO/AW23SxqWOkr3Sg==" spinCount="100000" sheet="1" objects="1" scenarios="1"/>
  <mergeCells count="8">
    <mergeCell ref="C100:C101"/>
    <mergeCell ref="D100:D101"/>
    <mergeCell ref="E100:G100"/>
    <mergeCell ref="B2:O2"/>
    <mergeCell ref="H3:O3"/>
    <mergeCell ref="H4:I4"/>
    <mergeCell ref="J4:M4"/>
    <mergeCell ref="N4:O4"/>
  </mergeCells>
  <phoneticPr fontId="85" type="noConversion"/>
  <dataValidations count="1">
    <dataValidation type="list" allowBlank="1" showInputMessage="1" showErrorMessage="1" sqref="C87:C97 G87:G97 H5:H97" xr:uid="{745F29F5-9B8E-4697-A933-F16A67A73417}">
      <formula1>#REF!</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9A28F3B-E35A-4531-BD7A-D3CFAE85D9D5}">
          <x14:formula1>
            <xm:f>Listas!$A$2:$A$17</xm:f>
          </x14:formula1>
          <xm:sqref>C5:C86</xm:sqref>
        </x14:dataValidation>
        <x14:dataValidation type="list" allowBlank="1" showInputMessage="1" showErrorMessage="1" xr:uid="{89AA98D6-41A8-416A-BD21-B795E9BB203E}">
          <x14:formula1>
            <xm:f>Listas!$D$2:$D$4</xm:f>
          </x14:formula1>
          <xm:sqref>G5:G86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4A077-D3AB-4740-A655-A0D13176A992}">
  <dimension ref="B1:E74"/>
  <sheetViews>
    <sheetView showGridLines="0" zoomScale="40" zoomScaleNormal="40" workbookViewId="0">
      <selection activeCell="E35" sqref="E35"/>
    </sheetView>
  </sheetViews>
  <sheetFormatPr baseColWidth="10" defaultColWidth="17.33203125" defaultRowHeight="15"/>
  <cols>
    <col min="1" max="1" width="4.33203125" style="45" customWidth="1"/>
    <col min="2" max="2" width="121.6640625" style="760" customWidth="1"/>
    <col min="3" max="3" width="99" style="45" customWidth="1"/>
    <col min="4" max="5" width="38.6640625" style="45" customWidth="1"/>
    <col min="6" max="16384" width="17.33203125" style="45"/>
  </cols>
  <sheetData>
    <row r="1" spans="2:5" ht="15" customHeight="1"/>
    <row r="2" spans="2:5" ht="76.2" customHeight="1">
      <c r="B2" s="1143" t="s">
        <v>145</v>
      </c>
      <c r="C2" s="1144" t="s">
        <v>1003</v>
      </c>
      <c r="D2" s="765"/>
      <c r="E2" s="765"/>
    </row>
    <row r="3" spans="2:5" ht="77.400000000000006" customHeight="1">
      <c r="B3" s="1143"/>
      <c r="C3" s="1145"/>
      <c r="D3" s="765"/>
      <c r="E3" s="765"/>
    </row>
    <row r="4" spans="2:5" ht="14.25" customHeight="1">
      <c r="B4" s="42"/>
    </row>
    <row r="5" spans="2:5" ht="32.4" customHeight="1">
      <c r="B5" s="925" t="s">
        <v>627</v>
      </c>
      <c r="C5" s="926" t="str">
        <f>+'2- Resumen Ejec PEI 2024'!C4</f>
        <v>SEMESTRE 2/2024</v>
      </c>
      <c r="D5" s="908"/>
      <c r="E5" s="771"/>
    </row>
    <row r="6" spans="2:5" ht="14.25" customHeight="1">
      <c r="B6" s="42"/>
      <c r="C6" s="44"/>
      <c r="D6" s="44"/>
      <c r="E6" s="44"/>
    </row>
    <row r="7" spans="2:5" ht="34.200000000000003" customHeight="1" thickBot="1">
      <c r="B7" s="927" t="str">
        <f>+'2- Resumen Ejec PEI 2024'!B6</f>
        <v>Acumulado Corte: 31 de diciembre de 2024</v>
      </c>
      <c r="C7" s="44"/>
      <c r="D7" s="44"/>
      <c r="E7" s="44"/>
    </row>
    <row r="8" spans="2:5" ht="52.2" customHeight="1">
      <c r="B8" s="1146" t="s">
        <v>1004</v>
      </c>
      <c r="C8" s="1147"/>
      <c r="D8" s="773"/>
      <c r="E8" s="773"/>
    </row>
    <row r="9" spans="2:5" ht="59.4" customHeight="1">
      <c r="B9" s="1148" t="s">
        <v>0</v>
      </c>
      <c r="C9" s="1150" t="s">
        <v>971</v>
      </c>
      <c r="D9" s="776"/>
      <c r="E9" s="776"/>
    </row>
    <row r="10" spans="2:5" ht="38.4" customHeight="1">
      <c r="B10" s="1149"/>
      <c r="C10" s="1151"/>
      <c r="D10" s="776"/>
      <c r="E10" s="776"/>
    </row>
    <row r="11" spans="2:5" ht="175.2" customHeight="1">
      <c r="B11" s="923" t="str">
        <f>+'3-Grado Cump Metas Estratégicas'!B11</f>
        <v xml:space="preserve">1. Fortalecer la promoción de derechos, la prevención y control a la función pública y la potestad disciplinaria con enfoque territorial que contribuya al desarrollo sostenible.
</v>
      </c>
      <c r="C11" s="909">
        <f>+'3-Grado Cump Metas Estratégicas'!E11</f>
        <v>2.9581570937224265E-2</v>
      </c>
      <c r="D11" s="783"/>
      <c r="E11" s="783"/>
    </row>
    <row r="12" spans="2:5" ht="167.25" customHeight="1">
      <c r="B12" s="924" t="str">
        <f>+'3-Grado Cump Metas Estratégicas'!B17</f>
        <v xml:space="preserve">2. Promover la participación ciudadana y la articulación interinstitucional para garantizar la protección de los derechos y el interés general.
</v>
      </c>
      <c r="C12" s="910">
        <f>+'3-Grado Cump Metas Estratégicas'!E17</f>
        <v>4.9615221745350505E-2</v>
      </c>
      <c r="D12" s="785"/>
      <c r="E12" s="785"/>
    </row>
    <row r="13" spans="2:5" ht="196.95" customHeight="1">
      <c r="B13" s="923" t="str">
        <f>+'3-Grado Cump Metas Estratégicas'!B20</f>
        <v xml:space="preserve">3. Fomentar una cultura de gestión del conocimiento, la innovación y la investigación como instrumentos transversales a través de la incorporación de herramientas de uso y apropiación y la consolidación de alianzas. 
</v>
      </c>
      <c r="C13" s="909">
        <f>+'3-Grado Cump Metas Estratégicas'!E20</f>
        <v>5.000000000000001E-3</v>
      </c>
      <c r="D13" s="783"/>
      <c r="E13" s="783"/>
    </row>
    <row r="14" spans="2:5" ht="174.75" customHeight="1">
      <c r="B14" s="924" t="str">
        <f>+'3-Grado Cump Metas Estratégicas'!B23</f>
        <v xml:space="preserve">4. Fortalecer las capacidades institucionales a través de la  modernización y la transformación tecnológica de la Personería de Bogotá, D. C.
</v>
      </c>
      <c r="C14" s="911">
        <f>+'3-Grado Cump Metas Estratégicas'!E23</f>
        <v>2.8228183602057526E-2</v>
      </c>
      <c r="D14" s="786"/>
      <c r="E14" s="786"/>
    </row>
    <row r="15" spans="2:5" ht="32.4" customHeight="1" thickBot="1">
      <c r="B15" s="928" t="s">
        <v>1002</v>
      </c>
      <c r="C15" s="929">
        <f>AVERAGE(C11:C14)</f>
        <v>2.8106244071158075E-2</v>
      </c>
      <c r="D15" s="794"/>
      <c r="E15" s="794"/>
    </row>
    <row r="16" spans="2:5" ht="13.5" customHeight="1">
      <c r="B16" s="795"/>
    </row>
    <row r="17" spans="2:3" ht="15" customHeight="1">
      <c r="B17" s="795"/>
    </row>
    <row r="18" spans="2:3" s="914" customFormat="1" ht="15" customHeight="1">
      <c r="B18" s="915"/>
    </row>
    <row r="19" spans="2:3" s="914" customFormat="1" ht="15" customHeight="1">
      <c r="B19" s="915"/>
    </row>
    <row r="20" spans="2:3" s="919" customFormat="1" ht="15" customHeight="1">
      <c r="B20" s="920" t="s">
        <v>989</v>
      </c>
      <c r="C20" s="921">
        <f>+C11</f>
        <v>2.9581570937224265E-2</v>
      </c>
    </row>
    <row r="21" spans="2:3" s="919" customFormat="1" ht="16.8">
      <c r="B21" s="920" t="s">
        <v>990</v>
      </c>
      <c r="C21" s="921">
        <f>+C12</f>
        <v>4.9615221745350505E-2</v>
      </c>
    </row>
    <row r="22" spans="2:3" s="919" customFormat="1" ht="16.8">
      <c r="B22" s="920" t="s">
        <v>991</v>
      </c>
      <c r="C22" s="921">
        <f>+C13</f>
        <v>5.000000000000001E-3</v>
      </c>
    </row>
    <row r="23" spans="2:3" s="919" customFormat="1" ht="16.8">
      <c r="B23" s="920" t="s">
        <v>992</v>
      </c>
      <c r="C23" s="921">
        <f>+C14</f>
        <v>2.8228183602057526E-2</v>
      </c>
    </row>
    <row r="24" spans="2:3" s="919" customFormat="1">
      <c r="B24" s="922"/>
    </row>
    <row r="25" spans="2:3" s="919" customFormat="1" ht="24.6" customHeight="1">
      <c r="B25" s="922"/>
    </row>
    <row r="26" spans="2:3" s="917" customFormat="1">
      <c r="B26" s="918"/>
    </row>
    <row r="27" spans="2:3" s="917" customFormat="1">
      <c r="B27" s="918"/>
    </row>
    <row r="28" spans="2:3" s="917" customFormat="1">
      <c r="B28" s="918"/>
    </row>
    <row r="29" spans="2:3" s="917" customFormat="1">
      <c r="B29" s="918"/>
    </row>
    <row r="30" spans="2:3" s="917" customFormat="1">
      <c r="B30" s="918"/>
    </row>
    <row r="31" spans="2:3" s="917" customFormat="1">
      <c r="B31" s="918"/>
    </row>
    <row r="32" spans="2:3" s="917" customFormat="1">
      <c r="B32" s="918"/>
    </row>
    <row r="33" spans="2:2" s="917" customFormat="1">
      <c r="B33" s="918"/>
    </row>
    <row r="34" spans="2:2" s="917" customFormat="1">
      <c r="B34" s="918"/>
    </row>
    <row r="35" spans="2:2" s="917" customFormat="1">
      <c r="B35" s="918"/>
    </row>
    <row r="36" spans="2:2" s="917" customFormat="1">
      <c r="B36" s="918"/>
    </row>
    <row r="37" spans="2:2" s="917" customFormat="1">
      <c r="B37" s="918"/>
    </row>
    <row r="38" spans="2:2" s="917" customFormat="1">
      <c r="B38" s="918"/>
    </row>
    <row r="39" spans="2:2" s="917" customFormat="1">
      <c r="B39" s="918"/>
    </row>
    <row r="40" spans="2:2" s="917" customFormat="1">
      <c r="B40" s="918"/>
    </row>
    <row r="41" spans="2:2" s="917" customFormat="1">
      <c r="B41" s="918"/>
    </row>
    <row r="42" spans="2:2" s="917" customFormat="1">
      <c r="B42" s="918"/>
    </row>
    <row r="43" spans="2:2" s="917" customFormat="1">
      <c r="B43" s="918"/>
    </row>
    <row r="44" spans="2:2" s="917" customFormat="1">
      <c r="B44" s="918"/>
    </row>
    <row r="45" spans="2:2" s="917" customFormat="1">
      <c r="B45" s="918"/>
    </row>
    <row r="46" spans="2:2" s="917" customFormat="1">
      <c r="B46" s="918"/>
    </row>
    <row r="47" spans="2:2" s="917" customFormat="1">
      <c r="B47" s="918"/>
    </row>
    <row r="48" spans="2:2" s="917" customFormat="1" ht="15" customHeight="1">
      <c r="B48" s="918"/>
    </row>
    <row r="49" spans="2:2" s="917" customFormat="1" ht="15" customHeight="1">
      <c r="B49" s="918"/>
    </row>
    <row r="50" spans="2:2" s="917" customFormat="1">
      <c r="B50" s="918"/>
    </row>
    <row r="51" spans="2:2" s="363" customFormat="1">
      <c r="B51" s="360"/>
    </row>
    <row r="52" spans="2:2" s="363" customFormat="1">
      <c r="B52" s="360"/>
    </row>
    <row r="53" spans="2:2" s="363" customFormat="1">
      <c r="B53" s="360"/>
    </row>
    <row r="54" spans="2:2" s="363" customFormat="1">
      <c r="B54" s="360"/>
    </row>
    <row r="57" spans="2:2" s="914" customFormat="1">
      <c r="B57" s="916"/>
    </row>
    <row r="58" spans="2:2" s="914" customFormat="1">
      <c r="B58" s="916"/>
    </row>
    <row r="59" spans="2:2" s="914" customFormat="1">
      <c r="B59" s="916"/>
    </row>
    <row r="60" spans="2:2" s="914" customFormat="1">
      <c r="B60" s="916"/>
    </row>
    <row r="61" spans="2:2" s="914" customFormat="1">
      <c r="B61" s="916"/>
    </row>
    <row r="62" spans="2:2" s="914" customFormat="1">
      <c r="B62" s="916"/>
    </row>
    <row r="63" spans="2:2" s="914" customFormat="1">
      <c r="B63" s="916"/>
    </row>
    <row r="64" spans="2:2" s="914" customFormat="1">
      <c r="B64" s="916"/>
    </row>
    <row r="65" spans="2:2" s="914" customFormat="1">
      <c r="B65" s="916"/>
    </row>
    <row r="66" spans="2:2" s="914" customFormat="1">
      <c r="B66" s="916"/>
    </row>
    <row r="67" spans="2:2" s="914" customFormat="1">
      <c r="B67" s="916"/>
    </row>
    <row r="68" spans="2:2" s="914" customFormat="1">
      <c r="B68" s="916"/>
    </row>
    <row r="69" spans="2:2" s="914" customFormat="1">
      <c r="B69" s="916"/>
    </row>
    <row r="70" spans="2:2" s="914" customFormat="1">
      <c r="B70" s="916"/>
    </row>
    <row r="71" spans="2:2" s="914" customFormat="1">
      <c r="B71" s="916"/>
    </row>
    <row r="72" spans="2:2" s="914" customFormat="1">
      <c r="B72" s="916"/>
    </row>
    <row r="73" spans="2:2" s="914" customFormat="1">
      <c r="B73" s="916"/>
    </row>
    <row r="74" spans="2:2" s="914" customFormat="1">
      <c r="B74" s="916"/>
    </row>
  </sheetData>
  <mergeCells count="5">
    <mergeCell ref="B2:B3"/>
    <mergeCell ref="C2:C3"/>
    <mergeCell ref="B8:C8"/>
    <mergeCell ref="B9:B10"/>
    <mergeCell ref="C9:C10"/>
  </mergeCells>
  <phoneticPr fontId="85"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E2E0B-A704-4BE9-B561-682CB1321737}">
  <sheetPr>
    <tabColor rgb="FF002060"/>
  </sheetPr>
  <dimension ref="B1:G79"/>
  <sheetViews>
    <sheetView showGridLines="0" topLeftCell="D7" zoomScale="55" zoomScaleNormal="55" workbookViewId="0">
      <selection activeCell="E35" sqref="E35"/>
    </sheetView>
  </sheetViews>
  <sheetFormatPr baseColWidth="10" defaultColWidth="17.33203125" defaultRowHeight="15"/>
  <cols>
    <col min="1" max="1" width="4.33203125" style="45" customWidth="1"/>
    <col min="2" max="2" width="85.6640625" style="760" customWidth="1"/>
    <col min="3" max="3" width="76.6640625" style="760" customWidth="1"/>
    <col min="4" max="4" width="38.6640625" style="45" customWidth="1"/>
    <col min="5" max="5" width="44.6640625" style="45" customWidth="1"/>
    <col min="6" max="7" width="38.6640625" style="45" customWidth="1"/>
    <col min="8" max="16384" width="17.33203125" style="45"/>
  </cols>
  <sheetData>
    <row r="1" spans="2:7" ht="15" customHeight="1" thickBot="1"/>
    <row r="2" spans="2:7" ht="126" customHeight="1">
      <c r="B2" s="1154" t="s">
        <v>145</v>
      </c>
      <c r="C2" s="1156" t="s">
        <v>994</v>
      </c>
      <c r="D2" s="1157"/>
      <c r="E2" s="1158"/>
      <c r="F2" s="765"/>
      <c r="G2" s="765"/>
    </row>
    <row r="3" spans="2:7" ht="27" customHeight="1" thickBot="1">
      <c r="B3" s="1155"/>
      <c r="C3" s="1159"/>
      <c r="D3" s="1160"/>
      <c r="E3" s="1161"/>
      <c r="F3" s="765"/>
      <c r="G3" s="765"/>
    </row>
    <row r="4" spans="2:7" ht="14.25" customHeight="1">
      <c r="B4" s="42"/>
      <c r="C4" s="42"/>
    </row>
    <row r="5" spans="2:7" ht="32.4" customHeight="1">
      <c r="B5" s="861" t="s">
        <v>627</v>
      </c>
      <c r="C5" s="1162" t="str">
        <f>'2- Resumen Ejec PEI 2024'!C4</f>
        <v>SEMESTRE 2/2024</v>
      </c>
      <c r="D5" s="1163"/>
      <c r="E5" s="771"/>
      <c r="F5" s="771"/>
      <c r="G5" s="771"/>
    </row>
    <row r="6" spans="2:7" ht="14.25" customHeight="1">
      <c r="B6" s="42"/>
      <c r="C6" s="42"/>
      <c r="D6" s="44"/>
      <c r="E6" s="44"/>
      <c r="F6" s="44"/>
      <c r="G6" s="44"/>
    </row>
    <row r="7" spans="2:7" ht="34.200000000000003" customHeight="1">
      <c r="B7" s="864" t="str">
        <f>'2- Resumen Ejec PEI 2024'!B6</f>
        <v>Acumulado Corte: 31 de diciembre de 2024</v>
      </c>
      <c r="C7" s="42"/>
      <c r="D7" s="44"/>
      <c r="E7" s="44"/>
      <c r="F7" s="44"/>
      <c r="G7" s="44"/>
    </row>
    <row r="8" spans="2:7" ht="52.2" customHeight="1">
      <c r="B8" s="1164" t="s">
        <v>1005</v>
      </c>
      <c r="C8" s="1165"/>
      <c r="D8" s="1165"/>
      <c r="E8" s="1166"/>
      <c r="F8" s="773"/>
      <c r="G8" s="773"/>
    </row>
    <row r="9" spans="2:7" ht="59.4" customHeight="1">
      <c r="B9" s="1167" t="s">
        <v>0</v>
      </c>
      <c r="C9" s="1167" t="s">
        <v>51</v>
      </c>
      <c r="D9" s="1169" t="s">
        <v>970</v>
      </c>
      <c r="E9" s="1171" t="s">
        <v>971</v>
      </c>
      <c r="F9" s="776"/>
      <c r="G9" s="776"/>
    </row>
    <row r="10" spans="2:7" ht="38.4" customHeight="1">
      <c r="B10" s="1168"/>
      <c r="C10" s="1168"/>
      <c r="D10" s="1170"/>
      <c r="E10" s="1172"/>
      <c r="F10" s="776"/>
      <c r="G10" s="776"/>
    </row>
    <row r="11" spans="2:7" ht="77.400000000000006" customHeight="1">
      <c r="B11" s="1175" t="str">
        <f>'2- Resumen Ejec PEI 2024'!B11</f>
        <v xml:space="preserve">1. Fortalecer la promoción de derechos, la prevención y control a la función pública y la potestad disciplinaria con enfoque territorial que contribuya al desarrollo sostenible.
</v>
      </c>
      <c r="C11" s="885" t="str">
        <f>'2- Resumen Ejec PEI 2024'!C11</f>
        <v>1.1. Realizar 1.690.234 acciones de promoción, defensa del debido proceso y del interés público, en garantía de los derechos de las personas en el Distrito Capital, de manera oportuna y resolutiva, en el cuatrienio.</v>
      </c>
      <c r="D11" s="886">
        <f>+'2- Resumen Ejec PEI 2024'!M11</f>
        <v>6.1453352125823965E-2</v>
      </c>
      <c r="E11" s="1152">
        <f>+'2- Resumen Ejec PEI 2024'!N11</f>
        <v>2.9581570937224265E-2</v>
      </c>
      <c r="F11" s="783"/>
      <c r="G11" s="783"/>
    </row>
    <row r="12" spans="2:7" ht="63.6" customHeight="1">
      <c r="B12" s="1176"/>
      <c r="C12" s="885" t="str">
        <f>'2- Resumen Ejec PEI 2024'!C12</f>
        <v>1.2 Realizar 2.071 ejercicios de prevención y control a la función pública a las entidades de la administración distrital, articulados y con mayor seguimiento, durante el cuatrienio.</v>
      </c>
      <c r="D12" s="886">
        <f>+'2- Resumen Ejec PEI 2024'!M12</f>
        <v>3.0258813561207652E-2</v>
      </c>
      <c r="E12" s="1152"/>
      <c r="F12" s="785"/>
      <c r="G12" s="785"/>
    </row>
    <row r="13" spans="2:7" ht="75.599999999999994" customHeight="1">
      <c r="B13" s="1176"/>
      <c r="C13" s="885" t="str">
        <f>'2- Resumen Ejec PEI 2024'!C13</f>
        <v>1.3 Diseñar e implementar el 100% de la estrategia para impulsar el 100% de los procesos disciplinarios en cumplimiento de la Constitución, la ley, la doctrina, la jurisprudencia y los estándares internacionales sobre derechos humanos vigentes, en el cuatrienio.</v>
      </c>
      <c r="D13" s="886">
        <f>+'2- Resumen Ejec PEI 2024'!M13</f>
        <v>2.2937905468025949E-2</v>
      </c>
      <c r="E13" s="1152"/>
      <c r="F13" s="785"/>
      <c r="G13" s="785"/>
    </row>
    <row r="14" spans="2:7" ht="57.6" customHeight="1">
      <c r="B14" s="1176"/>
      <c r="C14" s="885" t="str">
        <f>'2- Resumen Ejec PEI 2024'!C15</f>
        <v>1.4 Diseñar e implementar el 100% de la estrategia de articulación y comunicación con los otros ejes misionales de la Entidad y las OCID de la Administración Distrital, en el cuatrienio.</v>
      </c>
      <c r="D14" s="901">
        <f>+'2- Resumen Ejec PEI 2024'!M15</f>
        <v>9.6153846153846159E-3</v>
      </c>
      <c r="E14" s="1152"/>
      <c r="F14" s="785"/>
      <c r="G14" s="785"/>
    </row>
    <row r="15" spans="2:7" ht="100.5" customHeight="1">
      <c r="B15" s="1176"/>
      <c r="C15" s="885" t="str">
        <f>'2- Resumen Ejec PEI 2024'!C17</f>
        <v>1.5 Desarrollar 43 escenarios y documentar 4  para fortalecer el conocimiento y las competencias de los operadores disciplinarios de la Personería de Bogotá, D.C. y entidades territoriales y nacionales que apoyan el cumplimiento de la labor misional, en el cuatrienio.</v>
      </c>
      <c r="D15" s="901">
        <f>+'2- Resumen Ejec PEI 2024'!M17</f>
        <v>0</v>
      </c>
      <c r="E15" s="1152"/>
      <c r="F15" s="785"/>
      <c r="G15" s="785"/>
    </row>
    <row r="16" spans="2:7" ht="65.25" customHeight="1">
      <c r="B16" s="1177"/>
      <c r="C16" s="887" t="str">
        <f>'2- Resumen Ejec PEI 2024'!C18</f>
        <v>1.6 Implementar el 100% de una (1) estrategia transversal de investigación que incorpore el análisis de datos, en el cuatrienio.</v>
      </c>
      <c r="D16" s="902">
        <f>+'2- Resumen Ejec PEI 2024'!M18</f>
        <v>0</v>
      </c>
      <c r="E16" s="1152"/>
      <c r="F16" s="785"/>
      <c r="G16" s="785"/>
    </row>
    <row r="17" spans="2:7" ht="87" customHeight="1">
      <c r="B17" s="1178" t="str">
        <f>+'2- Resumen Ejec PEI 2024'!B20</f>
        <v xml:space="preserve">2. Promover la participación ciudadana y la articulación interinstitucional para garantizar la protección de los derechos y el interés general.
</v>
      </c>
      <c r="C17" s="885" t="str">
        <f>'2- Resumen Ejec PEI 2024'!C20</f>
        <v>2.1 Desarrollar 2.311 acciones de articulación interinstitucional y de acercamiento a la comunidad, con enfoque hacia la participación ciudadana y la garantía de derechos, en el cuatrienio. 
(Meta alineada con la estratégia "Tu Localidad  tiene Personero")</v>
      </c>
      <c r="D17" s="903">
        <f>+'2- Resumen Ejec PEI 2024'!M20</f>
        <v>6.1538054363376254E-2</v>
      </c>
      <c r="E17" s="1152">
        <f>+'2- Resumen Ejec PEI 2024'!N20</f>
        <v>4.9615221745350505E-2</v>
      </c>
      <c r="F17" s="783"/>
      <c r="G17" s="783"/>
    </row>
    <row r="18" spans="2:7" ht="57" customHeight="1">
      <c r="B18" s="1179"/>
      <c r="C18" s="885" t="str">
        <f>'2- Resumen Ejec PEI 2024'!C21</f>
        <v xml:space="preserve">2.2 Articular 12  acciones de trabajo interinstitucional y cooperación para garantizar el enfoque social, para el fortalecimiento de la prestación del servicio al usuario, en el cuatrienio. </v>
      </c>
      <c r="D18" s="903">
        <f>+'2- Resumen Ejec PEI 2024'!M21</f>
        <v>6.25E-2</v>
      </c>
      <c r="E18" s="1152"/>
      <c r="F18" s="783"/>
      <c r="G18" s="783"/>
    </row>
    <row r="19" spans="2:7" ht="74.400000000000006" customHeight="1">
      <c r="B19" s="1179"/>
      <c r="C19" s="885" t="str">
        <f>'2- Resumen Ejec PEI 2024'!C22</f>
        <v>2.3 Implementar el 100% de las actividades del plan de participación ciudadana que fortalezca los mecanismos de participación y relacionamiento con la ciudadanía, durante el cuatrienio.</v>
      </c>
      <c r="D19" s="903">
        <f>+'2- Resumen Ejec PEI 2024'!M22</f>
        <v>0</v>
      </c>
      <c r="E19" s="1152"/>
      <c r="F19" s="783"/>
      <c r="G19" s="783"/>
    </row>
    <row r="20" spans="2:7" ht="85.2" customHeight="1">
      <c r="B20" s="1180" t="str">
        <f>+'2- Resumen Ejec PEI 2024'!B23</f>
        <v xml:space="preserve">3. Fomentar una cultura de gestión del conocimiento, la innovación y la investigación como instrumentos transversales a través de la incorporación de herramientas de uso y apropiación y la consolidación de alianzas. 
</v>
      </c>
      <c r="C20" s="885" t="str">
        <f>'2- Resumen Ejec PEI 2024'!C23</f>
        <v>3.1. Desarrollar 45 estrategias y espacios de transferencia orientados a preservar el conocimiento tácito y explícito en la Personería de Bogotá, D.C., para fortalecer la toma de decisiones y el mejoramiento institucional, en el cuatrienio.</v>
      </c>
      <c r="D20" s="904">
        <f>+'2- Resumen Ejec PEI 2024'!M23</f>
        <v>1.2500000000000001E-2</v>
      </c>
      <c r="E20" s="1152">
        <f>+'2- Resumen Ejec PEI 2024'!N23</f>
        <v>5.000000000000001E-3</v>
      </c>
      <c r="F20" s="783"/>
      <c r="G20" s="783"/>
    </row>
    <row r="21" spans="2:7" ht="75" customHeight="1">
      <c r="B21" s="1180"/>
      <c r="C21" s="885" t="str">
        <f>'2- Resumen Ejec PEI 2024'!C24</f>
        <v>3.2. Implementar el 100% de las actividades orientadas a promover el diseño y presentación de propuestas de innovación por parte de los(as) funcionarios(as) y colaboradores(as) de la Personería de Bogotá D.C., en el cuatrienio.</v>
      </c>
      <c r="D21" s="904">
        <f>+'2- Resumen Ejec PEI 2024'!M24</f>
        <v>0</v>
      </c>
      <c r="E21" s="1152"/>
      <c r="F21" s="786"/>
      <c r="G21" s="786"/>
    </row>
    <row r="22" spans="2:7" ht="58.95" customHeight="1">
      <c r="B22" s="1180"/>
      <c r="C22" s="885" t="str">
        <f>'2- Resumen Ejec PEI 2024'!C25</f>
        <v>3.3. Implementar una (1) estrategia que incorpore herramientas técnicas y tecnológicas que permitan la captura de información, y el procesamiento y análisis de bases de datos, en el cuatrienio.</v>
      </c>
      <c r="D22" s="904">
        <f>+'2- Resumen Ejec PEI 2024'!M25</f>
        <v>0</v>
      </c>
      <c r="E22" s="1152"/>
      <c r="F22" s="785"/>
      <c r="G22" s="785"/>
    </row>
    <row r="23" spans="2:7" ht="60" customHeight="1">
      <c r="B23" s="1178" t="str">
        <f>+'2- Resumen Ejec PEI 2024'!B26</f>
        <v xml:space="preserve">4. Fortalecer las capacidades institucionales a través de la  modernización y la transformación tecnológica de la Personería de Bogotá, D. C.
</v>
      </c>
      <c r="C23" s="885" t="str">
        <f>'2- Resumen Ejec PEI 2024'!C26</f>
        <v>4.1 Implementar el 100% de las acciones planeadas que permitan avanzar en la transformación digital de la Personería de Bogotá D.C. de manera óptima, en un período de 4 años.</v>
      </c>
      <c r="D23" s="903">
        <f>+'2- Resumen Ejec PEI 2024'!M26</f>
        <v>2.3800000000000002E-2</v>
      </c>
      <c r="E23" s="1153">
        <f>+'2- Resumen Ejec PEI 2024'!N26</f>
        <v>2.8228183602057526E-2</v>
      </c>
      <c r="F23" s="785"/>
      <c r="G23" s="785"/>
    </row>
    <row r="24" spans="2:7" ht="76.5" customHeight="1">
      <c r="B24" s="1179"/>
      <c r="C24" s="885" t="str">
        <f>'2- Resumen Ejec PEI 2024'!C28</f>
        <v>4.2 Mantener y adecuar el 100% de los  Sistemas de Gestión de la Calidad y Ambiental implementados por la Entidad, con el fin de mejorar la capacidad institucional en los componentes de calidad y ambiental, durante el cuatrienio.</v>
      </c>
      <c r="D24" s="903">
        <f>+'2- Resumen Ejec PEI 2024'!M28</f>
        <v>3.5093750000000007E-2</v>
      </c>
      <c r="E24" s="1153"/>
      <c r="F24" s="783"/>
      <c r="G24" s="783"/>
    </row>
    <row r="25" spans="2:7" ht="93.6" customHeight="1">
      <c r="B25" s="1179"/>
      <c r="C25" s="885" t="str">
        <f>'2- Resumen Ejec PEI 2024'!C30</f>
        <v>4.3 Desarrollar e implementar el 100% de la estrategia de comunicaciones para aumentar el conocimiento de las funciones, servicios y gestión de la Personería de Bogotá, D. C. y mantener la valoración positiva y/o neutral de las comunicaciones generadas por la entidad, durante el cuatrienio.</v>
      </c>
      <c r="D25" s="905">
        <f>+'2- Resumen Ejec PEI 2024'!M30</f>
        <v>0</v>
      </c>
      <c r="E25" s="1153"/>
      <c r="F25" s="788"/>
      <c r="G25" s="788"/>
    </row>
    <row r="26" spans="2:7" ht="60" customHeight="1">
      <c r="B26" s="1179"/>
      <c r="C26" s="885" t="str">
        <f>'2- Resumen Ejec PEI 2024'!C31</f>
        <v>4.4 Implementar el 100% de las actividades del Plan Estratégico de Talento Humano que permitan fortalecer y/o modernizar la gestión del talento humano en la Entidad, durante el cuatrienio.</v>
      </c>
      <c r="D26" s="905">
        <f>+'2- Resumen Ejec PEI 2024'!M31</f>
        <v>2.6558875000000003E-2</v>
      </c>
      <c r="E26" s="1153"/>
      <c r="F26" s="785"/>
      <c r="G26" s="785"/>
    </row>
    <row r="27" spans="2:7" ht="76.2" customHeight="1">
      <c r="B27" s="1179"/>
      <c r="C27" s="885" t="str">
        <f>'2- Resumen Ejec PEI 2024'!C33</f>
        <v>4.5 Implementar el 100% de las acciones que contribuyan a la modernización de la infraestructura física de la Entidad, para brindar una respuesta oportuna a las solicitudes de los usuarios, a 30 de junio de 2028.</v>
      </c>
      <c r="D27" s="905">
        <f>+'2- Resumen Ejec PEI 2024'!M33</f>
        <v>0</v>
      </c>
      <c r="E27" s="1153"/>
      <c r="F27" s="785"/>
      <c r="G27" s="785"/>
    </row>
    <row r="28" spans="2:7" ht="115.2" customHeight="1">
      <c r="B28" s="1179"/>
      <c r="C28" s="885" t="str">
        <f>'2- Resumen Ejec PEI 2024'!C34</f>
        <v>4.6 Implementar y/o mejorar el 100% de las actividades para  la  generación de los documentos e informes emitidos por el proceso Gestión Financiera, con el fin de asegurar la oportunidad  y confiabilidad de la gestión presupuestal, de tesorería y contable a través de la optimización del tiempo de respuesta y la precisión de la información.</v>
      </c>
      <c r="D28" s="905">
        <f>+'2- Resumen Ejec PEI 2024'!M34</f>
        <v>6.8510820474474904E-2</v>
      </c>
      <c r="E28" s="1153"/>
      <c r="F28" s="783"/>
      <c r="G28" s="783"/>
    </row>
    <row r="29" spans="2:7" ht="78.599999999999994" customHeight="1">
      <c r="B29" s="1179"/>
      <c r="C29" s="885" t="str">
        <f>'2- Resumen Ejec PEI 2024'!C35</f>
        <v>4.7 Desarrollar e implementar en la Personería de Bogotá, el 100% del expediente contractual Digital  con el fin agilizar y asegurar toda la información contractual de la Entidad en su etapa precontractual, contractual y postcontractual, a febrero de 2028.</v>
      </c>
      <c r="D29" s="905">
        <f>+'2- Resumen Ejec PEI 2024'!M35</f>
        <v>0</v>
      </c>
      <c r="E29" s="1153"/>
      <c r="F29" s="783"/>
      <c r="G29" s="783"/>
    </row>
    <row r="30" spans="2:7" ht="108" customHeight="1">
      <c r="B30" s="1179"/>
      <c r="C30" s="885" t="str">
        <f>'2- Resumen Ejec PEI 2024'!C36</f>
        <v>4.8 Implementar 124 actividades necesarias para la modernización de la gestión institucional a través de los procesos de apoyo, como el de gestión documental, mediante el diseño e implementación de instrumentos archivísticos y herramientas de gestión documental que permitan una adecuada gestión de la información, para contribuir a la prestación del servicio, en el cuatrienio.</v>
      </c>
      <c r="D30" s="906">
        <f>+'2- Resumen Ejec PEI 2024'!M36</f>
        <v>3.3221134230926153E-2</v>
      </c>
      <c r="E30" s="1153"/>
      <c r="F30" s="783"/>
      <c r="G30" s="783"/>
    </row>
    <row r="31" spans="2:7" ht="96.6" customHeight="1">
      <c r="B31" s="1179"/>
      <c r="C31" s="885" t="str">
        <f>'2- Resumen Ejec PEI 2024'!C37</f>
        <v>4.9 Fortalecer el 100%  de la gestión de la contestación de acciones de tutela,  representación judicial y registro de sanciones disciplinarias,  a través de la mejora de las herramientas tecnológicas que se utilizan para gestionar la información, durante el cuatrienio.</v>
      </c>
      <c r="D31" s="906">
        <f>+'2- Resumen Ejec PEI 2024'!M37</f>
        <v>0</v>
      </c>
      <c r="E31" s="1153"/>
      <c r="F31" s="783"/>
      <c r="G31" s="783"/>
    </row>
    <row r="32" spans="2:7" ht="76.2" customHeight="1">
      <c r="B32" s="1179"/>
      <c r="C32" s="885" t="str">
        <f>'2- Resumen Ejec PEI 2024'!C39</f>
        <v>4.10 Desarrollar 600 actividades encaminadas a la prevención de las faltas disciplinarias mediante la ejecución oportuna de actuaciones de fondo en los procesos que se adelanten, en el cuatrienio.</v>
      </c>
      <c r="D32" s="906">
        <f>+'2- Resumen Ejec PEI 2024'!M39</f>
        <v>4.7817460317460314E-2</v>
      </c>
      <c r="E32" s="1153"/>
      <c r="F32" s="783"/>
      <c r="G32" s="783"/>
    </row>
    <row r="33" spans="2:7" ht="76.2" customHeight="1">
      <c r="B33" s="1181"/>
      <c r="C33" s="887" t="str">
        <f>'2- Resumen Ejec PEI 2024'!C40</f>
        <v>4.11 Verificar y evaluar el 100% la gestión institucional en el marco del Sistema de Control Interno y Otros Sistemas de Gestión, con el fin de contribuir a la mejora de la capacidad institucional, durante el cuatrienio.</v>
      </c>
      <c r="D33" s="906">
        <f>+'2- Resumen Ejec PEI 2024'!M40</f>
        <v>7.6000000000000012E-2</v>
      </c>
      <c r="E33" s="1153"/>
      <c r="F33" s="783"/>
      <c r="G33" s="783"/>
    </row>
    <row r="34" spans="2:7" ht="21.6" thickBot="1">
      <c r="B34" s="888"/>
      <c r="C34" s="889"/>
      <c r="D34" s="890">
        <f>AVERAGE(D11:D33)</f>
        <v>2.4861110876377376E-2</v>
      </c>
      <c r="E34" s="907">
        <f>AVERAGE(E11:E30)</f>
        <v>2.8106244071158075E-2</v>
      </c>
      <c r="F34" s="794"/>
      <c r="G34" s="794"/>
    </row>
    <row r="35" spans="2:7" ht="13.5" customHeight="1">
      <c r="B35" s="795"/>
      <c r="C35" s="795"/>
    </row>
    <row r="36" spans="2:7" ht="15" customHeight="1">
      <c r="B36" s="795" t="s">
        <v>972</v>
      </c>
      <c r="C36" s="795"/>
    </row>
    <row r="37" spans="2:7" ht="15" customHeight="1">
      <c r="B37" s="795"/>
      <c r="C37" s="795"/>
    </row>
    <row r="38" spans="2:7" ht="15" customHeight="1">
      <c r="B38" s="795"/>
      <c r="C38" s="795"/>
    </row>
    <row r="39" spans="2:7" ht="15" customHeight="1">
      <c r="B39" s="795"/>
      <c r="C39" s="795"/>
    </row>
    <row r="40" spans="2:7" s="913" customFormat="1" ht="1.95" customHeight="1">
      <c r="B40" s="912"/>
      <c r="C40" s="912"/>
    </row>
    <row r="41" spans="2:7" s="894" customFormat="1" ht="1.95" customHeight="1">
      <c r="B41" s="893"/>
      <c r="C41" s="893"/>
    </row>
    <row r="42" spans="2:7" s="894" customFormat="1" ht="1.95" customHeight="1">
      <c r="B42" s="893"/>
      <c r="C42" s="893"/>
    </row>
    <row r="43" spans="2:7" s="894" customFormat="1" ht="1.95" customHeight="1">
      <c r="B43" s="893"/>
      <c r="C43" s="1173" t="s">
        <v>51</v>
      </c>
      <c r="D43" s="1173" t="s">
        <v>931</v>
      </c>
    </row>
    <row r="44" spans="2:7" s="894" customFormat="1" ht="1.95" customHeight="1">
      <c r="B44" s="893"/>
      <c r="C44" s="1173"/>
      <c r="D44" s="1173"/>
    </row>
    <row r="45" spans="2:7" s="894" customFormat="1" ht="1.95" customHeight="1">
      <c r="B45" s="893"/>
      <c r="C45" s="895" t="s">
        <v>973</v>
      </c>
      <c r="D45" s="896">
        <f>+D11</f>
        <v>6.1453352125823965E-2</v>
      </c>
    </row>
    <row r="46" spans="2:7" s="894" customFormat="1" ht="1.95" customHeight="1">
      <c r="B46" s="893"/>
      <c r="C46" s="895" t="s">
        <v>974</v>
      </c>
      <c r="D46" s="896">
        <f t="shared" ref="D46:D67" si="0">+D12</f>
        <v>3.0258813561207652E-2</v>
      </c>
    </row>
    <row r="47" spans="2:7" s="894" customFormat="1" ht="1.95" customHeight="1">
      <c r="B47" s="893"/>
      <c r="C47" s="895" t="s">
        <v>975</v>
      </c>
      <c r="D47" s="896">
        <f t="shared" si="0"/>
        <v>2.2937905468025949E-2</v>
      </c>
    </row>
    <row r="48" spans="2:7" s="894" customFormat="1" ht="1.95" customHeight="1">
      <c r="B48" s="893"/>
      <c r="C48" s="895" t="s">
        <v>995</v>
      </c>
      <c r="D48" s="896">
        <f t="shared" si="0"/>
        <v>9.6153846153846159E-3</v>
      </c>
    </row>
    <row r="49" spans="2:4" s="894" customFormat="1" ht="1.95" customHeight="1">
      <c r="B49" s="893"/>
      <c r="C49" s="895" t="s">
        <v>996</v>
      </c>
      <c r="D49" s="896">
        <f t="shared" si="0"/>
        <v>0</v>
      </c>
    </row>
    <row r="50" spans="2:4" s="894" customFormat="1" ht="1.95" customHeight="1">
      <c r="B50" s="893"/>
      <c r="C50" s="895" t="s">
        <v>997</v>
      </c>
      <c r="D50" s="896">
        <f t="shared" si="0"/>
        <v>0</v>
      </c>
    </row>
    <row r="51" spans="2:4" s="894" customFormat="1" ht="1.95" customHeight="1">
      <c r="B51" s="893"/>
      <c r="C51" s="895" t="s">
        <v>976</v>
      </c>
      <c r="D51" s="896">
        <f t="shared" si="0"/>
        <v>6.1538054363376254E-2</v>
      </c>
    </row>
    <row r="52" spans="2:4" s="894" customFormat="1" ht="1.95" customHeight="1">
      <c r="B52" s="893"/>
      <c r="C52" s="895" t="s">
        <v>977</v>
      </c>
      <c r="D52" s="896">
        <f t="shared" si="0"/>
        <v>6.25E-2</v>
      </c>
    </row>
    <row r="53" spans="2:4" s="894" customFormat="1" ht="1.95" customHeight="1">
      <c r="B53" s="893"/>
      <c r="C53" s="895" t="s">
        <v>978</v>
      </c>
      <c r="D53" s="896">
        <f t="shared" si="0"/>
        <v>0</v>
      </c>
    </row>
    <row r="54" spans="2:4" s="894" customFormat="1" ht="1.95" customHeight="1">
      <c r="B54" s="893"/>
      <c r="C54" s="895" t="s">
        <v>979</v>
      </c>
      <c r="D54" s="896">
        <f t="shared" si="0"/>
        <v>1.2500000000000001E-2</v>
      </c>
    </row>
    <row r="55" spans="2:4" s="894" customFormat="1" ht="1.95" customHeight="1">
      <c r="B55" s="893"/>
      <c r="C55" s="895" t="s">
        <v>980</v>
      </c>
      <c r="D55" s="896">
        <f t="shared" si="0"/>
        <v>0</v>
      </c>
    </row>
    <row r="56" spans="2:4" s="894" customFormat="1" ht="1.95" customHeight="1">
      <c r="B56" s="893"/>
      <c r="C56" s="895" t="s">
        <v>981</v>
      </c>
      <c r="D56" s="896">
        <f t="shared" si="0"/>
        <v>0</v>
      </c>
    </row>
    <row r="57" spans="2:4" s="894" customFormat="1" ht="1.95" customHeight="1">
      <c r="B57" s="893"/>
      <c r="C57" s="895" t="s">
        <v>982</v>
      </c>
      <c r="D57" s="896">
        <f t="shared" si="0"/>
        <v>2.3800000000000002E-2</v>
      </c>
    </row>
    <row r="58" spans="2:4" s="894" customFormat="1" ht="1.95" customHeight="1">
      <c r="B58" s="893"/>
      <c r="C58" s="895" t="s">
        <v>983</v>
      </c>
      <c r="D58" s="896">
        <f t="shared" si="0"/>
        <v>3.5093750000000007E-2</v>
      </c>
    </row>
    <row r="59" spans="2:4" s="894" customFormat="1" ht="1.95" customHeight="1">
      <c r="B59" s="893"/>
      <c r="C59" s="895" t="s">
        <v>984</v>
      </c>
      <c r="D59" s="896">
        <f t="shared" si="0"/>
        <v>0</v>
      </c>
    </row>
    <row r="60" spans="2:4" s="894" customFormat="1" ht="1.95" customHeight="1">
      <c r="B60" s="893"/>
      <c r="C60" s="895" t="s">
        <v>985</v>
      </c>
      <c r="D60" s="896">
        <f t="shared" si="0"/>
        <v>2.6558875000000003E-2</v>
      </c>
    </row>
    <row r="61" spans="2:4" s="894" customFormat="1" ht="1.95" customHeight="1">
      <c r="B61" s="893"/>
      <c r="C61" s="895" t="s">
        <v>986</v>
      </c>
      <c r="D61" s="896">
        <f t="shared" si="0"/>
        <v>0</v>
      </c>
    </row>
    <row r="62" spans="2:4" s="894" customFormat="1" ht="1.95" customHeight="1">
      <c r="B62" s="893"/>
      <c r="C62" s="895" t="s">
        <v>987</v>
      </c>
      <c r="D62" s="896">
        <f t="shared" si="0"/>
        <v>6.8510820474474904E-2</v>
      </c>
    </row>
    <row r="63" spans="2:4" s="894" customFormat="1" ht="1.95" customHeight="1">
      <c r="B63" s="893"/>
      <c r="C63" s="895" t="s">
        <v>988</v>
      </c>
      <c r="D63" s="896">
        <f t="shared" si="0"/>
        <v>0</v>
      </c>
    </row>
    <row r="64" spans="2:4" s="894" customFormat="1" ht="1.95" customHeight="1">
      <c r="B64" s="893"/>
      <c r="C64" s="895" t="s">
        <v>998</v>
      </c>
      <c r="D64" s="896">
        <f t="shared" si="0"/>
        <v>3.3221134230926153E-2</v>
      </c>
    </row>
    <row r="65" spans="2:4" s="894" customFormat="1" ht="1.95" customHeight="1">
      <c r="B65" s="893"/>
      <c r="C65" s="895" t="s">
        <v>999</v>
      </c>
      <c r="D65" s="896">
        <f t="shared" si="0"/>
        <v>0</v>
      </c>
    </row>
    <row r="66" spans="2:4" s="894" customFormat="1" ht="1.95" customHeight="1">
      <c r="B66" s="893"/>
      <c r="C66" s="895" t="s">
        <v>1000</v>
      </c>
      <c r="D66" s="896">
        <f t="shared" si="0"/>
        <v>4.7817460317460314E-2</v>
      </c>
    </row>
    <row r="67" spans="2:4" s="894" customFormat="1" ht="1.95" customHeight="1">
      <c r="B67" s="893"/>
      <c r="C67" s="895" t="s">
        <v>1001</v>
      </c>
      <c r="D67" s="896">
        <f t="shared" si="0"/>
        <v>7.6000000000000012E-2</v>
      </c>
    </row>
    <row r="68" spans="2:4" s="894" customFormat="1" ht="1.95" customHeight="1">
      <c r="B68" s="893"/>
      <c r="C68" s="893"/>
    </row>
    <row r="69" spans="2:4" s="894" customFormat="1" ht="1.95" customHeight="1">
      <c r="B69" s="893"/>
      <c r="C69" s="1173" t="s">
        <v>0</v>
      </c>
      <c r="D69" s="1174" t="s">
        <v>932</v>
      </c>
    </row>
    <row r="70" spans="2:4" s="894" customFormat="1" ht="1.95" customHeight="1">
      <c r="B70" s="893"/>
      <c r="C70" s="1173"/>
      <c r="D70" s="1174"/>
    </row>
    <row r="71" spans="2:4" s="894" customFormat="1" ht="20.399999999999999">
      <c r="B71" s="893"/>
      <c r="C71" s="893" t="s">
        <v>989</v>
      </c>
      <c r="D71" s="897">
        <f>+E11</f>
        <v>2.9581570937224265E-2</v>
      </c>
    </row>
    <row r="72" spans="2:4" s="894" customFormat="1" ht="20.399999999999999">
      <c r="B72" s="893"/>
      <c r="C72" s="893" t="s">
        <v>990</v>
      </c>
      <c r="D72" s="897">
        <f>+E14</f>
        <v>0</v>
      </c>
    </row>
    <row r="73" spans="2:4" s="894" customFormat="1" ht="20.399999999999999">
      <c r="B73" s="893"/>
      <c r="C73" s="893" t="s">
        <v>991</v>
      </c>
      <c r="D73" s="897">
        <f>+E17</f>
        <v>4.9615221745350505E-2</v>
      </c>
    </row>
    <row r="74" spans="2:4" s="894" customFormat="1" ht="20.399999999999999">
      <c r="B74" s="893"/>
      <c r="C74" s="893" t="s">
        <v>992</v>
      </c>
      <c r="D74" s="897">
        <f>+E21</f>
        <v>0</v>
      </c>
    </row>
    <row r="75" spans="2:4" s="894" customFormat="1" ht="20.399999999999999">
      <c r="B75" s="893"/>
      <c r="C75" s="893" t="s">
        <v>993</v>
      </c>
      <c r="D75" s="897">
        <f>+E28</f>
        <v>0</v>
      </c>
    </row>
    <row r="76" spans="2:4" s="891" customFormat="1">
      <c r="B76" s="892"/>
      <c r="C76" s="892"/>
      <c r="D76" s="898"/>
    </row>
    <row r="77" spans="2:4" s="891" customFormat="1">
      <c r="B77" s="892"/>
      <c r="C77" s="892"/>
    </row>
    <row r="78" spans="2:4" s="891" customFormat="1">
      <c r="B78" s="892"/>
      <c r="C78" s="892"/>
    </row>
    <row r="79" spans="2:4" s="900" customFormat="1">
      <c r="B79" s="899"/>
      <c r="C79" s="899"/>
    </row>
  </sheetData>
  <mergeCells count="20">
    <mergeCell ref="C69:C70"/>
    <mergeCell ref="D69:D70"/>
    <mergeCell ref="B11:B16"/>
    <mergeCell ref="B17:B19"/>
    <mergeCell ref="B20:B22"/>
    <mergeCell ref="B23:B33"/>
    <mergeCell ref="C43:C44"/>
    <mergeCell ref="D43:D44"/>
    <mergeCell ref="E20:E22"/>
    <mergeCell ref="E23:E33"/>
    <mergeCell ref="E11:E16"/>
    <mergeCell ref="E17:E19"/>
    <mergeCell ref="B2:B3"/>
    <mergeCell ref="C2:E3"/>
    <mergeCell ref="C5:D5"/>
    <mergeCell ref="B8:E8"/>
    <mergeCell ref="B9:B10"/>
    <mergeCell ref="C9:C10"/>
    <mergeCell ref="D9:D10"/>
    <mergeCell ref="E9:E10"/>
  </mergeCells>
  <phoneticPr fontId="85"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960AA-AF75-40BC-8DB7-41DEA95BCCBD}">
  <sheetPr>
    <tabColor rgb="FF002060"/>
  </sheetPr>
  <dimension ref="B1:N49"/>
  <sheetViews>
    <sheetView showGridLines="0" topLeftCell="A34" zoomScale="70" zoomScaleNormal="70" workbookViewId="0">
      <selection activeCell="E35" sqref="E35"/>
    </sheetView>
  </sheetViews>
  <sheetFormatPr baseColWidth="10" defaultColWidth="11.44140625" defaultRowHeight="15"/>
  <cols>
    <col min="1" max="1" width="4.6640625" style="705" customWidth="1"/>
    <col min="2" max="2" width="42.33203125" style="705" customWidth="1"/>
    <col min="3" max="3" width="54.6640625" style="705" customWidth="1"/>
    <col min="4" max="4" width="19.109375" style="705" customWidth="1"/>
    <col min="5" max="5" width="30.88671875" style="705" customWidth="1"/>
    <col min="6" max="6" width="21.33203125" style="705" customWidth="1"/>
    <col min="7" max="7" width="20.6640625" style="705" customWidth="1"/>
    <col min="8" max="8" width="27.88671875" style="705" customWidth="1"/>
    <col min="9" max="9" width="31.33203125" style="705" customWidth="1"/>
    <col min="10" max="10" width="24.109375" style="705" customWidth="1"/>
    <col min="11" max="11" width="39.109375" style="705" customWidth="1"/>
    <col min="12" max="12" width="24.33203125" style="705" customWidth="1"/>
    <col min="13" max="13" width="25" style="705" customWidth="1"/>
    <col min="14" max="14" width="39.44140625" style="705" customWidth="1"/>
    <col min="15" max="85" width="15.6640625" style="705" customWidth="1"/>
    <col min="86" max="16384" width="11.44140625" style="705"/>
  </cols>
  <sheetData>
    <row r="1" spans="2:14" s="45" customFormat="1" ht="15" customHeight="1" thickBot="1">
      <c r="B1" s="760"/>
      <c r="C1" s="760"/>
      <c r="D1" s="760"/>
      <c r="E1" s="760"/>
      <c r="F1" s="760"/>
      <c r="G1" s="760"/>
      <c r="H1" s="760"/>
      <c r="I1" s="760"/>
      <c r="J1" s="760"/>
      <c r="K1" s="760"/>
      <c r="L1" s="760"/>
    </row>
    <row r="2" spans="2:14" s="45" customFormat="1" ht="90" customHeight="1" thickBot="1">
      <c r="B2" s="860" t="s">
        <v>145</v>
      </c>
      <c r="C2" s="1199" t="s">
        <v>963</v>
      </c>
      <c r="D2" s="1200"/>
      <c r="E2" s="1200"/>
      <c r="F2" s="1200"/>
      <c r="G2" s="1200"/>
      <c r="H2" s="1200"/>
      <c r="I2" s="1200"/>
      <c r="J2" s="1200"/>
      <c r="K2" s="1200"/>
      <c r="L2" s="1200"/>
      <c r="M2" s="1200"/>
      <c r="N2" s="1201"/>
    </row>
    <row r="3" spans="2:14" s="45" customFormat="1" ht="14.25" customHeight="1">
      <c r="B3" s="42"/>
      <c r="C3" s="42"/>
      <c r="D3" s="42"/>
      <c r="E3" s="42"/>
      <c r="F3" s="42"/>
      <c r="G3" s="42"/>
      <c r="H3" s="42"/>
      <c r="I3" s="42"/>
      <c r="J3" s="42"/>
      <c r="K3" s="42"/>
      <c r="L3" s="42"/>
    </row>
    <row r="4" spans="2:14" s="45" customFormat="1" ht="32.4" customHeight="1">
      <c r="B4" s="861" t="s">
        <v>627</v>
      </c>
      <c r="C4" s="862" t="str">
        <f>_xlfn.CONCAT('1-Infor Det Sgto PEI 2024-2028 '!C4,'1-Infor Det Sgto PEI 2024-2028 '!D4)</f>
        <v>SEMESTRE 2/2024</v>
      </c>
      <c r="D4" s="863"/>
      <c r="E4" s="863"/>
      <c r="F4" s="863"/>
      <c r="G4" s="863"/>
      <c r="H4" s="863"/>
      <c r="I4" s="863"/>
      <c r="J4" s="863"/>
      <c r="K4" s="863"/>
      <c r="L4" s="863"/>
      <c r="N4" s="863"/>
    </row>
    <row r="5" spans="2:14" s="45" customFormat="1" ht="14.25" customHeight="1">
      <c r="B5" s="42"/>
      <c r="C5" s="42"/>
      <c r="D5" s="42"/>
      <c r="E5" s="42"/>
      <c r="F5" s="42"/>
      <c r="G5" s="42"/>
      <c r="H5" s="42"/>
      <c r="I5" s="42"/>
      <c r="J5" s="42"/>
      <c r="K5" s="42"/>
      <c r="L5" s="42"/>
      <c r="M5" s="44"/>
      <c r="N5" s="44"/>
    </row>
    <row r="6" spans="2:14" s="45" customFormat="1" ht="34.200000000000003" customHeight="1">
      <c r="B6" s="864" t="s">
        <v>962</v>
      </c>
      <c r="C6" s="42"/>
      <c r="D6" s="42"/>
      <c r="E6" s="42"/>
      <c r="F6" s="42"/>
      <c r="G6" s="42"/>
      <c r="H6" s="42"/>
      <c r="I6" s="42"/>
      <c r="J6" s="42"/>
      <c r="K6" s="42"/>
      <c r="L6" s="42"/>
      <c r="M6" s="44"/>
      <c r="N6" s="44"/>
    </row>
    <row r="8" spans="2:14" s="45" customFormat="1" ht="34.950000000000003" customHeight="1">
      <c r="B8" s="1164" t="s">
        <v>629</v>
      </c>
      <c r="C8" s="1165"/>
      <c r="D8" s="1165"/>
      <c r="E8" s="1202"/>
      <c r="F8" s="1202"/>
      <c r="G8" s="1202"/>
      <c r="H8" s="1202"/>
      <c r="I8" s="1202"/>
      <c r="J8" s="1202"/>
      <c r="K8" s="1202"/>
      <c r="L8" s="1202"/>
      <c r="M8" s="1165"/>
      <c r="N8" s="1166"/>
    </row>
    <row r="9" spans="2:14" s="45" customFormat="1" ht="34.950000000000003" customHeight="1">
      <c r="B9" s="1167" t="s">
        <v>0</v>
      </c>
      <c r="C9" s="1167" t="s">
        <v>51</v>
      </c>
      <c r="D9" s="1203" t="s">
        <v>884</v>
      </c>
      <c r="E9" s="1204" t="s">
        <v>966</v>
      </c>
      <c r="F9" s="1204"/>
      <c r="G9" s="1204"/>
      <c r="H9" s="1204"/>
      <c r="I9" s="1204" t="s">
        <v>967</v>
      </c>
      <c r="J9" s="1204"/>
      <c r="K9" s="1204"/>
      <c r="L9" s="1205" t="s">
        <v>930</v>
      </c>
      <c r="M9" s="1207" t="s">
        <v>964</v>
      </c>
      <c r="N9" s="1208" t="s">
        <v>965</v>
      </c>
    </row>
    <row r="10" spans="2:14" s="45" customFormat="1" ht="74.400000000000006" customHeight="1">
      <c r="B10" s="1168"/>
      <c r="C10" s="1168"/>
      <c r="D10" s="1168"/>
      <c r="E10" s="865" t="s">
        <v>882</v>
      </c>
      <c r="F10" s="865" t="s">
        <v>636</v>
      </c>
      <c r="G10" s="865" t="s">
        <v>637</v>
      </c>
      <c r="H10" s="868" t="s">
        <v>969</v>
      </c>
      <c r="I10" s="866" t="s">
        <v>636</v>
      </c>
      <c r="J10" s="866" t="s">
        <v>637</v>
      </c>
      <c r="K10" s="867" t="s">
        <v>968</v>
      </c>
      <c r="L10" s="1206"/>
      <c r="M10" s="1170"/>
      <c r="N10" s="1208"/>
    </row>
    <row r="11" spans="2:14" ht="93.75" customHeight="1">
      <c r="B11" s="1195" t="str">
        <f>+'Matriz PEI 2024-2028'!B10</f>
        <v xml:space="preserve">1. Fortalecer la promoción de derechos, la prevención y control a la función pública y la potestad disciplinaria con enfoque territorial que contribuya al desarrollo sostenible.
</v>
      </c>
      <c r="C11" s="715" t="str">
        <f>+'Matriz PEI 2024-2028'!C10</f>
        <v>1.1. Realizar 1.690.234 acciones de promoción, defensa del debido proceso y del interés público, en garantía de los derechos de las personas en el Distrito Capital, de manera oportuna y resolutiva, en el cuatrienio.</v>
      </c>
      <c r="D11" s="718">
        <f>+'Matriz PEI 2024-2028'!F10</f>
        <v>1690234</v>
      </c>
      <c r="E11" s="716" t="str">
        <f>+'Matriz PEI 2024-2028'!D10</f>
        <v>Acciones de promoción y garantía de derechos realizadas</v>
      </c>
      <c r="F11" s="718">
        <f>SUM('1-Infor Det Sgto PEI 2024-2028 '!Z9:Z17)</f>
        <v>419672</v>
      </c>
      <c r="G11" s="718">
        <f>SUM('1-Infor Det Sgto PEI 2024-2028 '!AA9:AA17)</f>
        <v>103615</v>
      </c>
      <c r="H11" s="743">
        <f>AVERAGE('1-Infor Det Sgto PEI 2024-2028 '!AB9:AB17)</f>
        <v>0.27670582336657934</v>
      </c>
      <c r="I11" s="718">
        <f>SUM('1-Infor Det Sgto PEI 2024-2028 '!BU9:BU17)</f>
        <v>419672</v>
      </c>
      <c r="J11" s="718">
        <f>SUM('1-Infor Det Sgto PEI 2024-2028 '!BV9:BV17)</f>
        <v>103615</v>
      </c>
      <c r="K11" s="743">
        <f>AVERAGE('1-Infor Det Sgto PEI 2024-2028 '!BW9:BW17)</f>
        <v>0.27670582336657934</v>
      </c>
      <c r="L11" s="872">
        <f>SUM('1-Infor Det Sgto PEI 2024-2028 '!BY9:BY17)</f>
        <v>6.1453352125823965E-2</v>
      </c>
      <c r="M11" s="878">
        <f>'1-Infor Det Sgto PEI 2024-2028 '!BZ9</f>
        <v>6.1453352125823965E-2</v>
      </c>
      <c r="N11" s="1209">
        <f>'1-Infor Det Sgto PEI 2024-2028 '!CA9</f>
        <v>2.9581570937224265E-2</v>
      </c>
    </row>
    <row r="12" spans="2:14" ht="93.75" customHeight="1">
      <c r="B12" s="1191"/>
      <c r="C12" s="715" t="str">
        <f>+'Matriz PEI 2024-2028'!C11</f>
        <v>1.2 Realizar 2.071 ejercicios de prevención y control a la función pública a las entidades de la administración distrital, articulados y con mayor seguimiento, durante el cuatrienio.</v>
      </c>
      <c r="D12" s="718">
        <f>+'Matriz PEI 2024-2028'!F11</f>
        <v>2071</v>
      </c>
      <c r="E12" s="716" t="str">
        <f>+'Matriz PEI 2024-2028'!D11</f>
        <v>Ejercicios de prevención y control a la función pública a las entidades de la administración distrital realizados</v>
      </c>
      <c r="F12" s="724">
        <f>SUM('1-Infor Det Sgto PEI 2024-2028 '!Z18:Z22)</f>
        <v>516</v>
      </c>
      <c r="G12" s="724">
        <f>SUM('1-Infor Det Sgto PEI 2024-2028 '!AA18:AA22)</f>
        <v>79</v>
      </c>
      <c r="H12" s="743">
        <f>AVERAGE('1-Infor Det Sgto PEI 2024-2028 '!AB18:AB22)</f>
        <v>0.1219709221596014</v>
      </c>
      <c r="I12" s="718">
        <f>SUM('1-Infor Det Sgto PEI 2024-2028 '!BU10:BU18)</f>
        <v>298947</v>
      </c>
      <c r="J12" s="718">
        <f>SUM('1-Infor Det Sgto PEI 2024-2028 '!BV10:BV18)</f>
        <v>71317</v>
      </c>
      <c r="K12" s="743">
        <f>AVERAGE('1-Infor Det Sgto PEI 2024-2028 '!BW10:BW18)</f>
        <v>0.26340511501894492</v>
      </c>
      <c r="L12" s="878">
        <f>SUM('1-Infor Det Sgto PEI 2024-2028 '!BY19:BY22)</f>
        <v>2.2869063859181429E-2</v>
      </c>
      <c r="M12" s="878">
        <f>+'1-Infor Det Sgto PEI 2024-2028 '!BZ18</f>
        <v>3.0258813561207652E-2</v>
      </c>
      <c r="N12" s="1210"/>
    </row>
    <row r="13" spans="2:14" ht="54" customHeight="1">
      <c r="B13" s="1191"/>
      <c r="C13" s="1186" t="str">
        <f>+'Matriz PEI 2024-2028'!C12</f>
        <v>1.3 Diseñar e implementar el 100% de la estrategia para impulsar el 100% de los procesos disciplinarios en cumplimiento de la Constitución, la ley, la doctrina, la jurisprudencia y los estándares internacionales sobre derechos humanos vigentes, en el cuatrienio.</v>
      </c>
      <c r="D13" s="1188">
        <f>+'Matriz PEI 2024-2028'!F12</f>
        <v>1</v>
      </c>
      <c r="E13" s="1193" t="str">
        <f>+'Matriz PEI 2024-2028'!D12</f>
        <v>Estrategia para el impulso del 100% de los procesos disciplinarios, diseñada e implementada</v>
      </c>
      <c r="F13" s="876">
        <f>'1-Infor Det Sgto PEI 2024-2028 '!Z23</f>
        <v>396</v>
      </c>
      <c r="G13" s="876">
        <f>'1-Infor Det Sgto PEI 2024-2028 '!AA23</f>
        <v>99</v>
      </c>
      <c r="H13" s="1182">
        <f>AVERAGE('1-Infor Det Sgto PEI 2024-2028 '!AB23:AB26)</f>
        <v>0.24131250000000001</v>
      </c>
      <c r="I13" s="876">
        <f>'1-Infor Det Sgto PEI 2024-2028 '!BU23</f>
        <v>396</v>
      </c>
      <c r="J13" s="876">
        <f>'1-Infor Det Sgto PEI 2024-2028 '!BV23</f>
        <v>99</v>
      </c>
      <c r="K13" s="1182">
        <f>AVERAGE('1-Infor Det Sgto PEI 2024-2028 '!BW23:BW26)</f>
        <v>6.25E-2</v>
      </c>
      <c r="L13" s="879">
        <f>'1-Infor Det Sgto PEI 2024-2028 '!BY23</f>
        <v>2.2937905468025949E-2</v>
      </c>
      <c r="M13" s="1218">
        <f>'1-Infor Det Sgto PEI 2024-2028 '!BZ23</f>
        <v>2.2937905468025949E-2</v>
      </c>
      <c r="N13" s="1210"/>
    </row>
    <row r="14" spans="2:14" ht="54" customHeight="1">
      <c r="B14" s="1191"/>
      <c r="C14" s="1187"/>
      <c r="D14" s="1189"/>
      <c r="E14" s="1194"/>
      <c r="F14" s="733">
        <f>AVERAGE(('1-Infor Det Sgto PEI 2024-2028 '!Z24:Z26))</f>
        <v>1</v>
      </c>
      <c r="G14" s="743">
        <f>AVERAGE(('1-Infor Det Sgto PEI 2024-2028 '!AA24:AA26))</f>
        <v>0.95366666666666677</v>
      </c>
      <c r="H14" s="1183"/>
      <c r="I14" s="733">
        <f>AVERAGE(('1-Infor Det Sgto PEI 2024-2028 '!BU24:BU26))</f>
        <v>1</v>
      </c>
      <c r="J14" s="733">
        <f>AVERAGE(('1-Infor Det Sgto PEI 2024-2028 '!BV24:BV26))</f>
        <v>0</v>
      </c>
      <c r="K14" s="1183"/>
      <c r="L14" s="880">
        <f>SUM('1-Infor Det Sgto PEI 2024-2028 '!BY24:BY26)</f>
        <v>0</v>
      </c>
      <c r="M14" s="1219"/>
      <c r="N14" s="1210"/>
    </row>
    <row r="15" spans="2:14" ht="55.2" customHeight="1">
      <c r="B15" s="1191"/>
      <c r="C15" s="1186" t="str">
        <f>+'Matriz PEI 2024-2028'!C13</f>
        <v>1.4 Diseñar e implementar el 100% de la estrategia de articulación y comunicación con los otros ejes misionales de la Entidad y las OCID de la Administración Distrital, en el cuatrienio.</v>
      </c>
      <c r="D15" s="1197">
        <f>+'Matriz PEI 2024-2028'!F13</f>
        <v>1</v>
      </c>
      <c r="E15" s="1186" t="str">
        <f>+'Matriz PEI 2024-2028'!D13</f>
        <v>Estrategia de articulación y comunicación con ejes misionales de la Entidad y las OCID, diseñada e implementada</v>
      </c>
      <c r="F15" s="729">
        <f>SUM('1-Infor Det Sgto PEI 2024-2028 '!Z27,'1-Infor Det Sgto PEI 2024-2028 '!Z29,'1-Infor Det Sgto PEI 2024-2028 '!Z30)</f>
        <v>58</v>
      </c>
      <c r="G15" s="729">
        <f>SUM('1-Infor Det Sgto PEI 2024-2028 '!AA27,'1-Infor Det Sgto PEI 2024-2028 '!AA29,'1-Infor Det Sgto PEI 2024-2028 '!AA30)</f>
        <v>8</v>
      </c>
      <c r="H15" s="1184">
        <f>AVERAGE('1-Infor Det Sgto PEI 2024-2028 '!AB27:AB30)</f>
        <v>0.10096153846153846</v>
      </c>
      <c r="I15" s="729">
        <f>SUM('1-Infor Det Sgto PEI 2024-2028 '!BU27,'1-Infor Det Sgto PEI 2024-2028 '!BU29,'1-Infor Det Sgto PEI 2024-2028 '!BU30)</f>
        <v>58</v>
      </c>
      <c r="J15" s="729">
        <f>SUM('1-Infor Det Sgto PEI 2024-2028 '!BV27,'1-Infor Det Sgto PEI 2024-2028 '!BV29,'1-Infor Det Sgto PEI 2024-2028 '!BV30)</f>
        <v>8</v>
      </c>
      <c r="K15" s="1184">
        <f>AVERAGE('1-Infor Det Sgto PEI 2024-2028 '!BW27:BW30)</f>
        <v>3.8461538461538464E-2</v>
      </c>
      <c r="L15" s="872">
        <f>SUM('1-Infor Det Sgto PEI 2024-2028 '!BY27,'1-Infor Det Sgto PEI 2024-2028 '!BY29,'1-Infor Det Sgto PEI 2024-2028 '!BY30)</f>
        <v>9.6153846153846159E-3</v>
      </c>
      <c r="M15" s="1220">
        <f>'1-Infor Det Sgto PEI 2024-2028 '!BZ27</f>
        <v>9.6153846153846159E-3</v>
      </c>
      <c r="N15" s="1210"/>
    </row>
    <row r="16" spans="2:14" ht="55.2" customHeight="1">
      <c r="B16" s="1191"/>
      <c r="C16" s="1187"/>
      <c r="D16" s="1198"/>
      <c r="E16" s="1187"/>
      <c r="F16" s="869">
        <f>'1-Infor Det Sgto PEI 2024-2028 '!Z28</f>
        <v>1</v>
      </c>
      <c r="G16" s="869">
        <f>'1-Infor Det Sgto PEI 2024-2028 '!AA28</f>
        <v>1</v>
      </c>
      <c r="H16" s="1185"/>
      <c r="I16" s="869">
        <f>'1-Infor Det Sgto PEI 2024-2028 '!BU28</f>
        <v>1</v>
      </c>
      <c r="J16" s="869">
        <f>'1-Infor Det Sgto PEI 2024-2028 '!BV28</f>
        <v>0</v>
      </c>
      <c r="K16" s="1185"/>
      <c r="L16" s="881">
        <f>'1-Infor Det Sgto PEI 2024-2028 '!BY28</f>
        <v>0</v>
      </c>
      <c r="M16" s="1221"/>
      <c r="N16" s="1210"/>
    </row>
    <row r="17" spans="2:14" ht="97.2" customHeight="1">
      <c r="B17" s="1191"/>
      <c r="C17" s="715" t="str">
        <f>+'Matriz PEI 2024-2028'!C14</f>
        <v>1.5 Desarrollar 43 escenarios y documentar 4  para fortalecer el conocimiento y las competencias de los operadores disciplinarios de la Personería de Bogotá, D.C. y entidades territoriales y nacionales que apoyan el cumplimiento de la labor misional, en el cuatrienio.</v>
      </c>
      <c r="D17" s="718">
        <f>+'Matriz PEI 2024-2028'!F14</f>
        <v>47</v>
      </c>
      <c r="E17" s="716" t="str">
        <f>+'Matriz PEI 2024-2028'!D14</f>
        <v>Escenarios para fortalecer el conocimiento y las competencias en materia disciplinaria desarrollados</v>
      </c>
      <c r="F17" s="729">
        <f>SUM('1-Infor Det Sgto PEI 2024-2028 '!Z31:Z33)</f>
        <v>13</v>
      </c>
      <c r="G17" s="729">
        <f>SUM('1-Infor Det Sgto PEI 2024-2028 '!AA31:AA33)</f>
        <v>0</v>
      </c>
      <c r="H17" s="743">
        <f>AVERAGE('1-Infor Det Sgto PEI 2024-2028 '!AB31:AB33)</f>
        <v>0</v>
      </c>
      <c r="I17" s="729">
        <f>SUM('1-Infor Det Sgto PEI 2024-2028 '!BU31:BU33)</f>
        <v>13</v>
      </c>
      <c r="J17" s="729">
        <f>SUM('1-Infor Det Sgto PEI 2024-2028 '!BV31:BV33)</f>
        <v>0</v>
      </c>
      <c r="K17" s="743">
        <f>AVERAGE('1-Infor Det Sgto PEI 2024-2028 '!BW31:BW33)</f>
        <v>0</v>
      </c>
      <c r="L17" s="878">
        <f>SUM('1-Infor Det Sgto PEI 2024-2028 '!BY31:BY33)</f>
        <v>0</v>
      </c>
      <c r="M17" s="878">
        <f>'1-Infor Det Sgto PEI 2024-2028 '!BZ31</f>
        <v>0</v>
      </c>
      <c r="N17" s="1210"/>
    </row>
    <row r="18" spans="2:14" ht="54.6" customHeight="1">
      <c r="B18" s="1191"/>
      <c r="C18" s="1186" t="str">
        <f>+'Matriz PEI 2024-2028'!C15</f>
        <v>1.6 Implementar el 100% de una (1) estrategia transversal de investigación que incorpore el análisis de datos, en el cuatrienio.</v>
      </c>
      <c r="D18" s="1188">
        <f>+'Matriz PEI 2024-2028'!F15</f>
        <v>1</v>
      </c>
      <c r="E18" s="1186" t="str">
        <f>+'Matriz PEI 2024-2028'!D15</f>
        <v>Estrategia transversal de investigación que incorpore el análisis de datos implementada</v>
      </c>
      <c r="F18" s="729">
        <f>'1-Infor Det Sgto PEI 2024-2028 '!Z34</f>
        <v>2</v>
      </c>
      <c r="G18" s="729">
        <f>'1-Infor Det Sgto PEI 2024-2028 '!AA34</f>
        <v>0</v>
      </c>
      <c r="H18" s="1184">
        <f>AVERAGE('1-Infor Det Sgto PEI 2024-2028 '!AB34:AB35)</f>
        <v>0.125</v>
      </c>
      <c r="I18" s="729">
        <f>'1-Infor Det Sgto PEI 2024-2028 '!BU34</f>
        <v>2</v>
      </c>
      <c r="J18" s="729">
        <f>'1-Infor Det Sgto PEI 2024-2028 '!BV34</f>
        <v>0</v>
      </c>
      <c r="K18" s="1184">
        <f>AVERAGE('1-Infor Det Sgto PEI 2024-2028 '!BW34:BW35)</f>
        <v>0</v>
      </c>
      <c r="L18" s="872">
        <f>'1-Infor Det Sgto PEI 2024-2028 '!BY34</f>
        <v>0</v>
      </c>
      <c r="M18" s="1218">
        <f>'1-Infor Det Sgto PEI 2024-2028 '!BZ34</f>
        <v>0</v>
      </c>
      <c r="N18" s="1210"/>
    </row>
    <row r="19" spans="2:14" ht="54.6" customHeight="1">
      <c r="B19" s="1196"/>
      <c r="C19" s="1187"/>
      <c r="D19" s="1189"/>
      <c r="E19" s="1187"/>
      <c r="F19" s="869">
        <f>'1-Infor Det Sgto PEI 2024-2028 '!Z35</f>
        <v>1</v>
      </c>
      <c r="G19" s="869">
        <f>'1-Infor Det Sgto PEI 2024-2028 '!AA35</f>
        <v>1</v>
      </c>
      <c r="H19" s="1185"/>
      <c r="I19" s="869">
        <f>'1-Infor Det Sgto PEI 2024-2028 '!BU35</f>
        <v>1</v>
      </c>
      <c r="J19" s="869">
        <f>'1-Infor Det Sgto PEI 2024-2028 '!BV35</f>
        <v>0</v>
      </c>
      <c r="K19" s="1185"/>
      <c r="L19" s="883">
        <f>'1-Infor Det Sgto PEI 2024-2028 '!BY35</f>
        <v>0</v>
      </c>
      <c r="M19" s="1219"/>
      <c r="N19" s="1211"/>
    </row>
    <row r="20" spans="2:14" ht="130.19999999999999" customHeight="1">
      <c r="B20" s="1190" t="str">
        <f>+'Matriz PEI 2024-2028'!B16</f>
        <v xml:space="preserve">2. Promover la participación ciudadana y la articulación interinstitucional para garantizar la protección de los derechos y el interés general.
</v>
      </c>
      <c r="C20" s="715" t="str">
        <f>+'Matriz PEI 2024-2028'!C16</f>
        <v>2.1 Desarrollar 2.311 acciones de articulación interinstitucional y de acercamiento a la comunidad, con enfoque hacia la participación ciudadana y la garantía de derechos, en el cuatrienio. 
(Meta alineada con la estratégia "Tu Localidad  tiene Personero")</v>
      </c>
      <c r="D20" s="718">
        <f>+'Matriz PEI 2024-2028'!F16</f>
        <v>2311</v>
      </c>
      <c r="E20" s="716" t="str">
        <f>+'Matriz PEI 2024-2028'!D16</f>
        <v>Acciones de articulación interinstitucional y de acercamiento a la comunidad realizadas</v>
      </c>
      <c r="F20" s="718">
        <f>SUM('1-Infor Det Sgto PEI 2024-2028 '!Z36:Z37)</f>
        <v>679</v>
      </c>
      <c r="G20" s="718">
        <f>SUM('1-Infor Det Sgto PEI 2024-2028 '!AA36:AA37)</f>
        <v>149</v>
      </c>
      <c r="H20" s="743">
        <f>AVERAGE('1-Infor Det Sgto PEI 2024-2028 '!AB36:AB37)</f>
        <v>0.21001517450682855</v>
      </c>
      <c r="I20" s="718">
        <f>SUM('1-Infor Det Sgto PEI 2024-2028 '!BU36:BU37)</f>
        <v>679</v>
      </c>
      <c r="J20" s="718">
        <f>SUM('1-Infor Det Sgto PEI 2024-2028 '!BV36:BV37)</f>
        <v>149</v>
      </c>
      <c r="K20" s="743">
        <f>AVERAGE('1-Infor Det Sgto PEI 2024-2028 '!BW36:BW37)</f>
        <v>0.21001517450682855</v>
      </c>
      <c r="L20" s="878">
        <f>SUM('1-Infor Det Sgto PEI 2024-2028 '!BY36:BY37)</f>
        <v>6.1538054363376254E-2</v>
      </c>
      <c r="M20" s="878">
        <f>'1-Infor Det Sgto PEI 2024-2028 '!BZ36</f>
        <v>6.1538054363376254E-2</v>
      </c>
      <c r="N20" s="1209">
        <f>'1-Infor Det Sgto PEI 2024-2028 '!CA36</f>
        <v>4.9615221745350505E-2</v>
      </c>
    </row>
    <row r="21" spans="2:14" ht="100.2" customHeight="1">
      <c r="B21" s="1191"/>
      <c r="C21" s="715" t="str">
        <f>+'Matriz PEI 2024-2028'!C17</f>
        <v xml:space="preserve">2.2 Articular 12  acciones de trabajo interinstitucional y cooperación para garantizar el enfoque social, para el fortalecimiento de la prestación del servicio al usuario, en el cuatrienio. </v>
      </c>
      <c r="D21" s="718">
        <f>+'Matriz PEI 2024-2028'!F17</f>
        <v>12</v>
      </c>
      <c r="E21" s="716" t="str">
        <f>+'Matriz PEI 2024-2028'!D17</f>
        <v>Lineamientos en compromiso con la calidad implementados.
Acuerdos interinstitucionales gestionados.</v>
      </c>
      <c r="F21" s="718">
        <f>SUM('1-Infor Det Sgto PEI 2024-2028 '!Z38:Z39)</f>
        <v>5</v>
      </c>
      <c r="G21" s="718">
        <f>SUM('1-Infor Det Sgto PEI 2024-2028 '!AA38:AA39)</f>
        <v>1</v>
      </c>
      <c r="H21" s="743">
        <f>AVERAGE('1-Infor Det Sgto PEI 2024-2028 '!AB38:AB39)</f>
        <v>0.16666666666666666</v>
      </c>
      <c r="I21" s="718">
        <f>SUM('1-Infor Det Sgto PEI 2024-2028 '!BU38:BU39)</f>
        <v>5</v>
      </c>
      <c r="J21" s="718">
        <f>SUM('1-Infor Det Sgto PEI 2024-2028 '!BV38:BV39)</f>
        <v>1</v>
      </c>
      <c r="K21" s="743">
        <f>AVERAGE('1-Infor Det Sgto PEI 2024-2028 '!BW38:BW39)</f>
        <v>0.16666666666666666</v>
      </c>
      <c r="L21" s="878">
        <f>SUM('1-Infor Det Sgto PEI 2024-2028 '!BY38:BY39)</f>
        <v>6.25E-2</v>
      </c>
      <c r="M21" s="878">
        <f>'1-Infor Det Sgto PEI 2024-2028 '!BZ38</f>
        <v>6.25E-2</v>
      </c>
      <c r="N21" s="1210"/>
    </row>
    <row r="22" spans="2:14" ht="100.2" customHeight="1">
      <c r="B22" s="1192"/>
      <c r="C22" s="715" t="str">
        <f>+'Matriz PEI 2024-2028'!C18</f>
        <v>2.3 Implementar el 100% de las actividades del plan de participación ciudadana que fortalezca los mecanismos de participación y relacionamiento con la ciudadanía, durante el cuatrienio.</v>
      </c>
      <c r="D22" s="733">
        <f>+'Matriz PEI 2024-2028'!F18</f>
        <v>1</v>
      </c>
      <c r="E22" s="716" t="str">
        <f>+'Matriz PEI 2024-2028'!D18</f>
        <v>Plan de participación ciudadana que fortalezca los mecanismos de participación y relacionamiento, implementado</v>
      </c>
      <c r="F22" s="874">
        <f>'1-Infor Det Sgto PEI 2024-2028 '!Z40</f>
        <v>1</v>
      </c>
      <c r="G22" s="874">
        <f>'1-Infor Det Sgto PEI 2024-2028 '!AA40</f>
        <v>1.1000000000000001</v>
      </c>
      <c r="H22" s="743">
        <f>AVERAGE('1-Infor Det Sgto PEI 2024-2028 '!AB40)</f>
        <v>0.27500000000000002</v>
      </c>
      <c r="I22" s="874">
        <f>'1-Infor Det Sgto PEI 2024-2028 '!BU40</f>
        <v>1</v>
      </c>
      <c r="J22" s="874">
        <f>'1-Infor Det Sgto PEI 2024-2028 '!BV40</f>
        <v>0</v>
      </c>
      <c r="K22" s="743">
        <f>AVERAGE('1-Infor Det Sgto PEI 2024-2028 '!BW40)</f>
        <v>0</v>
      </c>
      <c r="L22" s="880">
        <f>SUM('1-Infor Det Sgto PEI 2024-2028 '!BY40)</f>
        <v>0</v>
      </c>
      <c r="M22" s="880">
        <f>'1-Infor Det Sgto PEI 2024-2028 '!BZ40</f>
        <v>0</v>
      </c>
      <c r="N22" s="1211"/>
    </row>
    <row r="23" spans="2:14" ht="109.95" customHeight="1">
      <c r="B23" s="1195" t="str">
        <f>+'Matriz PEI 2024-2028'!B19</f>
        <v xml:space="preserve">3. Fomentar una cultura de gestión del conocimiento, la innovación y la investigación como instrumentos transversales a través de la incorporación de herramientas de uso y apropiación y la consolidación de alianzas. 
</v>
      </c>
      <c r="C23" s="715" t="str">
        <f>+'Matriz PEI 2024-2028'!C19</f>
        <v>3.1. Desarrollar 45 estrategias y espacios de transferencia orientados a preservar el conocimiento tácito y explícito en la Personería de Bogotá, D.C., para fortalecer la toma de decisiones y el mejoramiento institucional, en el cuatrienio.</v>
      </c>
      <c r="D23" s="718">
        <f>+'Matriz PEI 2024-2028'!F19</f>
        <v>45</v>
      </c>
      <c r="E23" s="716" t="str">
        <f>+'Matriz PEI 2024-2028'!D19</f>
        <v>Estrategias y espacios de transferencia orientados a preservar el conocimiento tácito y explícito desarrollados</v>
      </c>
      <c r="F23" s="729">
        <f>SUM('1-Infor Det Sgto PEI 2024-2028 '!Z41:Z42)</f>
        <v>11</v>
      </c>
      <c r="G23" s="729">
        <f>SUM('1-Infor Det Sgto PEI 2024-2028 '!AA41:AA42)</f>
        <v>1</v>
      </c>
      <c r="H23" s="743">
        <f>AVERAGE('1-Infor Det Sgto PEI 2024-2028 '!AB41:AB42)</f>
        <v>0.05</v>
      </c>
      <c r="I23" s="729">
        <f>SUM('1-Infor Det Sgto PEI 2024-2028 '!BU41:BU42)</f>
        <v>11</v>
      </c>
      <c r="J23" s="729">
        <f>SUM('1-Infor Det Sgto PEI 2024-2028 '!BV41:BV42)</f>
        <v>1</v>
      </c>
      <c r="K23" s="743">
        <f>AVERAGE('1-Infor Det Sgto PEI 2024-2028 '!BW41:BW42)</f>
        <v>0.05</v>
      </c>
      <c r="L23" s="882">
        <f>SUM('1-Infor Det Sgto PEI 2024-2028 '!BY41:BY42)</f>
        <v>1.2500000000000001E-2</v>
      </c>
      <c r="M23" s="882">
        <f>'1-Infor Det Sgto PEI 2024-2028 '!BZ41</f>
        <v>1.2500000000000001E-2</v>
      </c>
      <c r="N23" s="1212">
        <f>'1-Infor Det Sgto PEI 2024-2028 '!CA41</f>
        <v>5.000000000000001E-3</v>
      </c>
    </row>
    <row r="24" spans="2:14" ht="93.6" customHeight="1">
      <c r="B24" s="1191"/>
      <c r="C24" s="715" t="str">
        <f>+'Matriz PEI 2024-2028'!C20</f>
        <v>3.2. Implementar el 100% de las actividades orientadas a promover el diseño y presentación de propuestas de innovación por parte de los(as) funcionarios(as) y colaboradores(as) de la Personería de Bogotá D.C., en el cuatrienio.</v>
      </c>
      <c r="D24" s="733">
        <f>+'Matriz PEI 2024-2028'!F20</f>
        <v>1</v>
      </c>
      <c r="E24" s="716" t="str">
        <f>+'Matriz PEI 2024-2028'!D20</f>
        <v>Actividades orientadas a promover el diseño y presentación de propuestas de innovación implementadas</v>
      </c>
      <c r="F24" s="729">
        <f>'1-Infor Det Sgto PEI 2024-2028 '!Z43</f>
        <v>1</v>
      </c>
      <c r="G24" s="729">
        <f>'1-Infor Det Sgto PEI 2024-2028 '!AA43</f>
        <v>0</v>
      </c>
      <c r="H24" s="743">
        <f>'1-Infor Det Sgto PEI 2024-2028 '!AB43</f>
        <v>0</v>
      </c>
      <c r="I24" s="729">
        <f>'1-Infor Det Sgto PEI 2024-2028 '!BU43</f>
        <v>1</v>
      </c>
      <c r="J24" s="729">
        <f>'1-Infor Det Sgto PEI 2024-2028 '!BV43</f>
        <v>0</v>
      </c>
      <c r="K24" s="743">
        <f>'1-Infor Det Sgto PEI 2024-2028 '!BW43</f>
        <v>0</v>
      </c>
      <c r="L24" s="878">
        <f>'1-Infor Det Sgto PEI 2024-2028 '!BY43</f>
        <v>0</v>
      </c>
      <c r="M24" s="878">
        <f>'1-Infor Det Sgto PEI 2024-2028 '!BZ43</f>
        <v>0</v>
      </c>
      <c r="N24" s="1213"/>
    </row>
    <row r="25" spans="2:14" ht="94.95" customHeight="1">
      <c r="B25" s="1191"/>
      <c r="C25" s="871" t="str">
        <f>+'Matriz PEI 2024-2028'!C21</f>
        <v>3.3. Implementar una (1) estrategia que incorpore herramientas técnicas y tecnológicas que permitan la captura de información, y el procesamiento y análisis de bases de datos, en el cuatrienio.</v>
      </c>
      <c r="D25" s="733">
        <f>+'Matriz PEI 2024-2028'!F21</f>
        <v>1</v>
      </c>
      <c r="E25" s="871" t="str">
        <f>+'Matriz PEI 2024-2028'!D21</f>
        <v>Estrategia técnica y tecnológica para la captura de información, el procesamiento y análisis de bases de datos implementada</v>
      </c>
      <c r="F25" s="875">
        <f>SUM('1-Infor Det Sgto PEI 2024-2028 '!Z44:Z45)</f>
        <v>4.25</v>
      </c>
      <c r="G25" s="875">
        <f>SUM('1-Infor Det Sgto PEI 2024-2028 '!AA44:AA45)</f>
        <v>0</v>
      </c>
      <c r="H25" s="743">
        <f>AVERAGE('1-Infor Det Sgto PEI 2024-2028 '!AB44:AB45)</f>
        <v>0</v>
      </c>
      <c r="I25" s="875">
        <f>SUM('1-Infor Det Sgto PEI 2024-2028 '!BU44:BU45)</f>
        <v>4.25</v>
      </c>
      <c r="J25" s="875">
        <f>SUM('1-Infor Det Sgto PEI 2024-2028 '!BV44:BV45)</f>
        <v>0</v>
      </c>
      <c r="K25" s="743">
        <f>AVERAGE('1-Infor Det Sgto PEI 2024-2028 '!BW44:BW45)</f>
        <v>0</v>
      </c>
      <c r="L25" s="878">
        <f>SUM('1-Infor Det Sgto PEI 2024-2028 '!BY44:BY45)</f>
        <v>0</v>
      </c>
      <c r="M25" s="878">
        <f>'1-Infor Det Sgto PEI 2024-2028 '!BZ44</f>
        <v>0</v>
      </c>
      <c r="N25" s="1214"/>
    </row>
    <row r="26" spans="2:14" ht="52.95" customHeight="1">
      <c r="B26" s="1190" t="str">
        <f>+'Matriz PEI 2024-2028'!B22</f>
        <v xml:space="preserve">4. Fortalecer las capacidades institucionales a través de la  modernización y la transformación tecnológica de la Personería de Bogotá, D. C.
</v>
      </c>
      <c r="C26" s="1186" t="str">
        <f>+'Matriz PEI 2024-2028'!C22</f>
        <v>4.1 Implementar el 100% de las acciones planeadas que permitan avanzar en la transformación digital de la Personería de Bogotá D.C. de manera óptima, en un período de 4 años.</v>
      </c>
      <c r="D26" s="1188">
        <f>+'Matriz PEI 2024-2028'!F22</f>
        <v>1</v>
      </c>
      <c r="E26" s="1186" t="str">
        <f>+'Matriz PEI 2024-2028'!D22</f>
        <v>Acciones planeadas para  avanzar en la transformación digital de la Personería de Bogotá, D. C., implementadas.</v>
      </c>
      <c r="F26" s="743">
        <f>'1-Infor Det Sgto PEI 2024-2028 '!Z47</f>
        <v>1</v>
      </c>
      <c r="G26" s="743">
        <f>'1-Infor Det Sgto PEI 2024-2028 '!AA47</f>
        <v>1</v>
      </c>
      <c r="H26" s="1184">
        <f>AVERAGE('1-Infor Det Sgto PEI 2024-2028 '!AB46:AB53)</f>
        <v>0.12625</v>
      </c>
      <c r="I26" s="743">
        <f>'1-Infor Det Sgto PEI 2024-2028 '!BU47</f>
        <v>1</v>
      </c>
      <c r="J26" s="743">
        <f>'1-Infor Det Sgto PEI 2024-2028 '!BV47</f>
        <v>0</v>
      </c>
      <c r="K26" s="1184">
        <f>AVERAGE('1-Infor Det Sgto PEI 2024-2028 '!BW46:BW53)</f>
        <v>9.5000000000000015E-2</v>
      </c>
      <c r="L26" s="872">
        <f>SUM('1-Infor Det Sgto PEI 2024-2028 '!BY47)</f>
        <v>0</v>
      </c>
      <c r="M26" s="1220">
        <f>'1-Infor Det Sgto PEI 2024-2028 '!BZ46</f>
        <v>2.3800000000000002E-2</v>
      </c>
      <c r="N26" s="1215">
        <f>'1-Infor Det Sgto PEI 2024-2028 '!CA46</f>
        <v>2.8228183602057526E-2</v>
      </c>
    </row>
    <row r="27" spans="2:14" ht="60.6" customHeight="1">
      <c r="B27" s="1191"/>
      <c r="C27" s="1187"/>
      <c r="D27" s="1189"/>
      <c r="E27" s="1187"/>
      <c r="F27" s="870">
        <f>AVERAGE('1-Infor Det Sgto PEI 2024-2028 '!Z46,'1-Infor Det Sgto PEI 2024-2028 '!Z48,'1-Infor Det Sgto PEI 2024-2028 '!Z49,'1-Infor Det Sgto PEI 2024-2028 '!Z50,'1-Infor Det Sgto PEI 2024-2028 '!Z51,'1-Infor Det Sgto PEI 2024-2028 '!Z52,'1-Infor Det Sgto PEI 2024-2028 '!Z53)</f>
        <v>0.25</v>
      </c>
      <c r="G27" s="870">
        <f>AVERAGE('1-Infor Det Sgto PEI 2024-2028 '!AA46,'1-Infor Det Sgto PEI 2024-2028 '!AA48,'1-Infor Det Sgto PEI 2024-2028 '!AA49,'1-Infor Det Sgto PEI 2024-2028 '!AA50,'1-Infor Det Sgto PEI 2024-2028 '!AA51,'1-Infor Det Sgto PEI 2024-2028 '!AA52,'1-Infor Det Sgto PEI 2024-2028 '!AA53)</f>
        <v>2.7142857142857146E-2</v>
      </c>
      <c r="H27" s="1185"/>
      <c r="I27" s="870">
        <f>AVERAGE('1-Infor Det Sgto PEI 2024-2028 '!BU46,'1-Infor Det Sgto PEI 2024-2028 '!BU48,'1-Infor Det Sgto PEI 2024-2028 '!BU49,'1-Infor Det Sgto PEI 2024-2028 '!BU50,'1-Infor Det Sgto PEI 2024-2028 '!BU51,'1-Infor Det Sgto PEI 2024-2028 '!BU52,'1-Infor Det Sgto PEI 2024-2028 '!BU53)</f>
        <v>0.25</v>
      </c>
      <c r="J27" s="870">
        <f>AVERAGE('1-Infor Det Sgto PEI 2024-2028 '!BV46,'1-Infor Det Sgto PEI 2024-2028 '!BV48,'1-Infor Det Sgto PEI 2024-2028 '!BV49,'1-Infor Det Sgto PEI 2024-2028 '!BV50,'1-Infor Det Sgto PEI 2024-2028 '!BV51,'1-Infor Det Sgto PEI 2024-2028 '!BV52,'1-Infor Det Sgto PEI 2024-2028 '!BV53)</f>
        <v>2.7142857142857146E-2</v>
      </c>
      <c r="K27" s="1185"/>
      <c r="L27" s="870">
        <f>SUM('1-Infor Det Sgto PEI 2024-2028 '!BY46,'1-Infor Det Sgto PEI 2024-2028 '!BY48,'1-Infor Det Sgto PEI 2024-2028 '!BY49,'1-Infor Det Sgto PEI 2024-2028 '!BY50,'1-Infor Det Sgto PEI 2024-2028 '!BY51,'1-Infor Det Sgto PEI 2024-2028 '!BY52,'1-Infor Det Sgto PEI 2024-2028 '!BY53)</f>
        <v>2.3800000000000002E-2</v>
      </c>
      <c r="M27" s="1221"/>
      <c r="N27" s="1216"/>
    </row>
    <row r="28" spans="2:14" ht="63" customHeight="1">
      <c r="B28" s="1191"/>
      <c r="C28" s="1186" t="str">
        <f>+'Matriz PEI 2024-2028'!C23</f>
        <v>4.2 Mantener y adecuar el 100% de los  Sistemas de Gestión de la Calidad y Ambiental implementados por la Entidad, con el fin de mejorar la capacidad institucional en los componentes de calidad y ambiental, durante el cuatrienio.</v>
      </c>
      <c r="D28" s="1188">
        <f>+'Matriz PEI 2024-2028'!F23</f>
        <v>1</v>
      </c>
      <c r="E28" s="1193" t="str">
        <f>+'Matriz PEI 2024-2028'!D23</f>
        <v>Sistemas de gestión para mejorar la capacidad institucional mantenidos y adecuados</v>
      </c>
      <c r="F28" s="743">
        <f>AVERAGE('1-Infor Det Sgto PEI 2024-2028 '!Z54,'1-Infor Det Sgto PEI 2024-2028 '!Z55,'1-Infor Det Sgto PEI 2024-2028 '!Z57)</f>
        <v>0.99333333333333329</v>
      </c>
      <c r="G28" s="872">
        <f>AVERAGE('1-Infor Det Sgto PEI 2024-2028 '!AA54,'1-Infor Det Sgto PEI 2024-2028 '!AA55,'1-Infor Det Sgto PEI 2024-2028 '!AA57)</f>
        <v>0.4426666666666666</v>
      </c>
      <c r="H28" s="1184">
        <f>AVERAGE('1-Infor Det Sgto PEI 2024-2028 '!AB54:AB57)</f>
        <v>0.46163265306122447</v>
      </c>
      <c r="I28" s="743">
        <f>AVERAGE('1-Infor Det Sgto PEI 2024-2028 '!BU54,'1-Infor Det Sgto PEI 2024-2028 '!BU55,'1-Infor Det Sgto PEI 2024-2028 '!BU57)</f>
        <v>0.99333333333333329</v>
      </c>
      <c r="J28" s="743">
        <f>AVERAGE('1-Infor Det Sgto PEI 2024-2028 '!BV54,'1-Infor Det Sgto PEI 2024-2028 '!BV55,'1-Infor Det Sgto PEI 2024-2028 '!BV57)</f>
        <v>0.11499999999999999</v>
      </c>
      <c r="K28" s="1184">
        <f>AVERAGE('1-Infor Det Sgto PEI 2024-2028 '!BW54:BW57)</f>
        <v>0.33624999999999999</v>
      </c>
      <c r="L28" s="872">
        <f>SUM('1-Infor Det Sgto PEI 2024-2028 '!BY54,'1-Infor Det Sgto PEI 2024-2028 '!BY55,'1-Infor Det Sgto PEI 2024-2028 '!BY57)</f>
        <v>1.509375E-2</v>
      </c>
      <c r="M28" s="1182">
        <f>'1-Infor Det Sgto PEI 2024-2028 '!BZ54</f>
        <v>3.5093750000000007E-2</v>
      </c>
      <c r="N28" s="1216"/>
    </row>
    <row r="29" spans="2:14" ht="63" customHeight="1">
      <c r="B29" s="1191"/>
      <c r="C29" s="1187"/>
      <c r="D29" s="1189"/>
      <c r="E29" s="1194"/>
      <c r="F29" s="729">
        <f>'1-Infor Det Sgto PEI 2024-2028 '!Z56</f>
        <v>1</v>
      </c>
      <c r="G29" s="729">
        <f>'1-Infor Det Sgto PEI 2024-2028 '!AA56</f>
        <v>1</v>
      </c>
      <c r="H29" s="1185"/>
      <c r="I29" s="729">
        <f>'1-Infor Det Sgto PEI 2024-2028 '!BU56</f>
        <v>1</v>
      </c>
      <c r="J29" s="729">
        <f>'1-Infor Det Sgto PEI 2024-2028 '!BV56</f>
        <v>1</v>
      </c>
      <c r="K29" s="1185"/>
      <c r="L29" s="883">
        <f>'1-Infor Det Sgto PEI 2024-2028 '!BY56</f>
        <v>2.0000000000000004E-2</v>
      </c>
      <c r="M29" s="1183"/>
      <c r="N29" s="1216"/>
    </row>
    <row r="30" spans="2:14" ht="121.2" customHeight="1">
      <c r="B30" s="1191"/>
      <c r="C30" s="715" t="str">
        <f>+'Matriz PEI 2024-2028'!C24</f>
        <v>4.3 Desarrollar e implementar el 100% de la estrategia de comunicaciones para aumentar el conocimiento de las funciones, servicios y gestión de la Personería de Bogotá, D. C. y mantener la valoración positiva y/o neutral de las comunicaciones generadas por la entidad, durante el cuatrienio.</v>
      </c>
      <c r="D30" s="733">
        <f>+'Matriz PEI 2024-2028'!F24</f>
        <v>1</v>
      </c>
      <c r="E30" s="716" t="str">
        <f>+'Matriz PEI 2024-2028'!D24</f>
        <v>Estrategia de comunicaciones desarrollada e implementada</v>
      </c>
      <c r="F30" s="733">
        <f>AVERAGE('1-Infor Det Sgto PEI 2024-2028 '!Z58:Z60)</f>
        <v>0.95000000000000007</v>
      </c>
      <c r="G30" s="733">
        <f>AVERAGE('1-Infor Det Sgto PEI 2024-2028 '!AA58:AA60)</f>
        <v>1</v>
      </c>
      <c r="H30" s="743">
        <f>AVERAGE('1-Infor Det Sgto PEI 2024-2028 '!AB58:AB60)</f>
        <v>0.36274509803921573</v>
      </c>
      <c r="I30" s="733">
        <f>AVERAGE('1-Infor Det Sgto PEI 2024-2028 '!BU58:BU60)</f>
        <v>0.95000000000000007</v>
      </c>
      <c r="J30" s="733">
        <f>AVERAGE('1-Infor Det Sgto PEI 2024-2028 '!BV58:BV60)</f>
        <v>0</v>
      </c>
      <c r="K30" s="743">
        <f>AVERAGE('1-Infor Det Sgto PEI 2024-2028 '!BW58:BW60)</f>
        <v>0</v>
      </c>
      <c r="L30" s="880">
        <f>SUM('1-Infor Det Sgto PEI 2024-2028 '!BY58:BY60)</f>
        <v>0</v>
      </c>
      <c r="M30" s="880">
        <f>'1-Infor Det Sgto PEI 2024-2028 '!BZ58</f>
        <v>0</v>
      </c>
      <c r="N30" s="1216"/>
    </row>
    <row r="31" spans="2:14" ht="40.950000000000003" customHeight="1">
      <c r="B31" s="1191"/>
      <c r="C31" s="1186" t="str">
        <f>+'Matriz PEI 2024-2028'!C25</f>
        <v>4.4 Implementar el 100% de las actividades del Plan Estratégico de Talento Humano que permitan fortalecer y/o modernizar la gestión del talento humano en la Entidad, durante el cuatrienio.</v>
      </c>
      <c r="D31" s="1188">
        <f>+'Matriz PEI 2024-2028'!F25</f>
        <v>1</v>
      </c>
      <c r="E31" s="1186" t="str">
        <f>+'Matriz PEI 2024-2028'!D25</f>
        <v>Actividades del Plan Estratégico de Talento Humano implementadas</v>
      </c>
      <c r="F31" s="733">
        <f>AVERAGE('1-Infor Det Sgto PEI 2024-2028 '!Z61:Z69)</f>
        <v>0.99777777777777787</v>
      </c>
      <c r="G31" s="733">
        <f>AVERAGE('1-Infor Det Sgto PEI 2024-2028 '!AA61:AA69)</f>
        <v>0.54663444444444442</v>
      </c>
      <c r="H31" s="1184">
        <f>AVERAGE('1-Infor Det Sgto PEI 2024-2028 '!AB61:AB70)</f>
        <v>0.30785365306122447</v>
      </c>
      <c r="I31" s="733">
        <f>AVERAGE('1-Infor Det Sgto PEI 2024-2028 '!BU61:BU69)</f>
        <v>0.99777777777777787</v>
      </c>
      <c r="J31" s="733">
        <f>AVERAGE('1-Infor Det Sgto PEI 2024-2028 '!BV61:BV69)</f>
        <v>0.21385666666666667</v>
      </c>
      <c r="K31" s="1184">
        <f>AVERAGE('1-Infor Det Sgto PEI 2024-2028 '!BW61:BW70)</f>
        <v>0.23247100000000001</v>
      </c>
      <c r="L31" s="872">
        <f>SUM('1-Infor Det Sgto PEI 2024-2028 '!BY61:BY69)</f>
        <v>2.4058875E-2</v>
      </c>
      <c r="M31" s="1182">
        <f>'1-Infor Det Sgto PEI 2024-2028 '!BZ61</f>
        <v>2.6558875000000003E-2</v>
      </c>
      <c r="N31" s="1216"/>
    </row>
    <row r="32" spans="2:14" ht="40.950000000000003" customHeight="1">
      <c r="B32" s="1191"/>
      <c r="C32" s="1187"/>
      <c r="D32" s="1189"/>
      <c r="E32" s="1187"/>
      <c r="F32" s="869">
        <f>'1-Infor Det Sgto PEI 2024-2028 '!Z70</f>
        <v>0.5</v>
      </c>
      <c r="G32" s="869">
        <f>'1-Infor Det Sgto PEI 2024-2028 '!AA70</f>
        <v>0.2</v>
      </c>
      <c r="H32" s="1185"/>
      <c r="I32" s="869">
        <f>'1-Infor Det Sgto PEI 2024-2028 '!BU70</f>
        <v>0.5</v>
      </c>
      <c r="J32" s="869">
        <f>'1-Infor Det Sgto PEI 2024-2028 '!BV70</f>
        <v>0.2</v>
      </c>
      <c r="K32" s="1185"/>
      <c r="L32" s="883">
        <f>'1-Infor Det Sgto PEI 2024-2028 '!BY70</f>
        <v>2.5000000000000005E-3</v>
      </c>
      <c r="M32" s="1183"/>
      <c r="N32" s="1216"/>
    </row>
    <row r="33" spans="2:14" ht="84.6" customHeight="1">
      <c r="B33" s="1191"/>
      <c r="C33" s="715" t="str">
        <f>+'Matriz PEI 2024-2028'!C26</f>
        <v>4.5 Implementar el 100% de las acciones que contribuyan a la modernización de la infraestructura física de la Entidad, para brindar una respuesta oportuna a las solicitudes de los usuarios, a 30 de junio de 2028.</v>
      </c>
      <c r="D33" s="733">
        <f>+'Matriz PEI 2024-2028'!F26</f>
        <v>1</v>
      </c>
      <c r="E33" s="716" t="str">
        <f>+'Matriz PEI 2024-2028'!D26</f>
        <v>Acciones que contribuyan a la modernización de la infraestructura física de la Entidad implementadas</v>
      </c>
      <c r="F33" s="733">
        <f>AVERAGE('1-Infor Det Sgto PEI 2024-2028 '!Z71:Z72)</f>
        <v>1</v>
      </c>
      <c r="G33" s="743">
        <f>AVERAGE('1-Infor Det Sgto PEI 2024-2028 '!AA71:AA72)</f>
        <v>1</v>
      </c>
      <c r="H33" s="743">
        <f>AVERAGE('1-Infor Det Sgto PEI 2024-2028 '!AB71:AB72)</f>
        <v>0.25</v>
      </c>
      <c r="I33" s="733">
        <f>AVERAGE('1-Infor Det Sgto PEI 2024-2028 '!BU71:BU72)</f>
        <v>1</v>
      </c>
      <c r="J33" s="733">
        <f>AVERAGE('1-Infor Det Sgto PEI 2024-2028 '!BV71:BV72)</f>
        <v>0</v>
      </c>
      <c r="K33" s="743">
        <f>AVERAGE('1-Infor Det Sgto PEI 2024-2028 '!BW71:BW72)</f>
        <v>0</v>
      </c>
      <c r="L33" s="872">
        <f>SUM('1-Infor Det Sgto PEI 2024-2028 '!BY71:BY72)</f>
        <v>0</v>
      </c>
      <c r="M33" s="872">
        <f>'1-Infor Det Sgto PEI 2024-2028 '!BZ71</f>
        <v>0</v>
      </c>
      <c r="N33" s="1216"/>
    </row>
    <row r="34" spans="2:14" ht="133.19999999999999" customHeight="1">
      <c r="B34" s="1191"/>
      <c r="C34" s="715" t="str">
        <f>+'Matriz PEI 2024-2028'!C27</f>
        <v>4.6 Implementar y/o mejorar el 100% de las actividades para  la  generación de los documentos e informes emitidos por el proceso Gestión Financiera, con el fin de asegurar la oportunidad  y confiabilidad de la gestión presupuestal, de tesorería y contable a través de la optimización del tiempo de respuesta y la precisión de la información.</v>
      </c>
      <c r="D34" s="733">
        <f>+'Matriz PEI 2024-2028'!F27</f>
        <v>0.99999999999999989</v>
      </c>
      <c r="E34" s="716" t="str">
        <f>+'Matriz PEI 2024-2028'!D27</f>
        <v>Actividades para la generación de los documentos e informes implementadas y/o mejoradas</v>
      </c>
      <c r="F34" s="733">
        <f>AVERAGE('1-Infor Det Sgto PEI 2024-2028 '!Z73:Z75)</f>
        <v>0.30000000000000004</v>
      </c>
      <c r="G34" s="733">
        <f>AVERAGE('1-Infor Det Sgto PEI 2024-2028 '!AA73:AA75)</f>
        <v>6.8345356082749872E-2</v>
      </c>
      <c r="H34" s="743">
        <f>AVERAGE('1-Infor Det Sgto PEI 2024-2028 '!AB73:AB75)</f>
        <v>0.22781785360916618</v>
      </c>
      <c r="I34" s="733">
        <f>AVERAGE('1-Infor Det Sgto PEI 2024-2028 '!BU73:BU75)</f>
        <v>0.30000000000000004</v>
      </c>
      <c r="J34" s="733">
        <f>AVERAGE('1-Infor Det Sgto PEI 2024-2028 '!BV73:BV75)</f>
        <v>6.8345356082749872E-2</v>
      </c>
      <c r="K34" s="743">
        <f>AVERAGE('1-Infor Det Sgto PEI 2024-2028 '!BW73:BW75)</f>
        <v>0.22781785360916618</v>
      </c>
      <c r="L34" s="872">
        <f>SUM('1-Infor Det Sgto PEI 2024-2028 '!BY73:BY75)</f>
        <v>6.8510820474474904E-2</v>
      </c>
      <c r="M34" s="872">
        <f>'1-Infor Det Sgto PEI 2024-2028 '!BZ73</f>
        <v>6.8510820474474904E-2</v>
      </c>
      <c r="N34" s="1216"/>
    </row>
    <row r="35" spans="2:14" ht="85.2" customHeight="1">
      <c r="B35" s="1191"/>
      <c r="C35" s="715" t="str">
        <f>+'Matriz PEI 2024-2028'!C28</f>
        <v>4.7 Desarrollar e implementar en la Personería de Bogotá, el 100% del expediente contractual Digital  con el fin agilizar y asegurar toda la información contractual de la Entidad en su etapa precontractual, contractual y postcontractual, a febrero de 2028.</v>
      </c>
      <c r="D35" s="733">
        <f>+'Matriz PEI 2024-2028'!F28</f>
        <v>1</v>
      </c>
      <c r="E35" s="716" t="str">
        <f>+'Matriz PEI 2024-2028'!D28</f>
        <v>Porcentaje del Expediente contractual digital desarrollado e implementado</v>
      </c>
      <c r="F35" s="733">
        <f>AVERAGE('1-Infor Det Sgto PEI 2024-2028 '!Z76:Z78)</f>
        <v>0.19999999999999998</v>
      </c>
      <c r="G35" s="733">
        <f>AVERAGE('1-Infor Det Sgto PEI 2024-2028 '!AA76:AA78)</f>
        <v>0</v>
      </c>
      <c r="H35" s="743">
        <f>AVERAGE('1-Infor Det Sgto PEI 2024-2028 '!AB76:AB78)</f>
        <v>0</v>
      </c>
      <c r="I35" s="733">
        <f>AVERAGE('1-Infor Det Sgto PEI 2024-2028 '!BU76:BU78)</f>
        <v>0.19999999999999998</v>
      </c>
      <c r="J35" s="733">
        <f>AVERAGE('1-Infor Det Sgto PEI 2024-2028 '!BV76:BV78)</f>
        <v>0</v>
      </c>
      <c r="K35" s="743">
        <f>AVERAGE('1-Infor Det Sgto PEI 2024-2028 '!BW76:BW78)</f>
        <v>0</v>
      </c>
      <c r="L35" s="872">
        <f>SUM('1-Infor Det Sgto PEI 2024-2028 '!BY76:BY78)</f>
        <v>0</v>
      </c>
      <c r="M35" s="872">
        <f>'1-Infor Det Sgto PEI 2024-2028 '!BZ76</f>
        <v>0</v>
      </c>
      <c r="N35" s="1216"/>
    </row>
    <row r="36" spans="2:14" ht="157.19999999999999" customHeight="1">
      <c r="B36" s="1191"/>
      <c r="C36" s="715" t="str">
        <f>+'Matriz PEI 2024-2028'!C29</f>
        <v>4.8 Implementar 124 actividades necesarias para la modernización de la gestión institucional a través de los procesos de apoyo, como el de gestión documental, mediante el diseño e implementación de instrumentos archivísticos y herramientas de gestión documental que permitan una adecuada gestión de la información, para contribuir a la prestación del servicio, en el cuatrienio.</v>
      </c>
      <c r="D36" s="718">
        <f>+'Matriz PEI 2024-2028'!F29</f>
        <v>124</v>
      </c>
      <c r="E36" s="716" t="str">
        <f>+'Matriz PEI 2024-2028'!D29</f>
        <v>Actividades necesarias para la modernización de la gestión institucional implementadas</v>
      </c>
      <c r="F36" s="718">
        <f>SUM('1-Infor Det Sgto PEI 2024-2028 '!Z79:Z80)</f>
        <v>34</v>
      </c>
      <c r="G36" s="718">
        <f>SUM('1-Infor Det Sgto PEI 2024-2028 '!AA79:AA80)</f>
        <v>7.3</v>
      </c>
      <c r="H36" s="743">
        <f>AVERAGE('1-Infor Det Sgto PEI 2024-2028 '!AB79:AB80)</f>
        <v>0.20166666666666666</v>
      </c>
      <c r="I36" s="718">
        <f>SUM('1-Infor Det Sgto PEI 2024-2028 '!BU79:BU80)</f>
        <v>34</v>
      </c>
      <c r="J36" s="718">
        <f>SUM('1-Infor Det Sgto PEI 2024-2028 '!BV79:BV80)</f>
        <v>7.3</v>
      </c>
      <c r="K36" s="743">
        <f>AVERAGE('1-Infor Det Sgto PEI 2024-2028 '!BW79:BW80)</f>
        <v>0.20166666666666666</v>
      </c>
      <c r="L36" s="878">
        <f>SUM('1-Infor Det Sgto PEI 2024-2028 '!BY79:BY80)</f>
        <v>3.3221134230926153E-2</v>
      </c>
      <c r="M36" s="878">
        <f>'1-Infor Det Sgto PEI 2024-2028 '!BZ79</f>
        <v>3.3221134230926153E-2</v>
      </c>
      <c r="N36" s="1216"/>
    </row>
    <row r="37" spans="2:14" ht="69" customHeight="1">
      <c r="B37" s="1191"/>
      <c r="C37" s="1186" t="str">
        <f>+'Matriz PEI 2024-2028'!C30</f>
        <v>4.9 Fortalecer el 100%  de la gestión de la contestación de acciones de tutela,  representación judicial y registro de sanciones disciplinarias,  a través de la mejora de las herramientas tecnológicas que se utilizan para gestionar la información, durante el cuatrienio.</v>
      </c>
      <c r="D37" s="1188">
        <f>+'Matriz PEI 2024-2028'!F30</f>
        <v>1</v>
      </c>
      <c r="E37" s="1186" t="str">
        <f>+'Matriz PEI 2024-2028'!D30</f>
        <v>Porcentaje de la gestión de la contestación de acciones de tutela, representación judicial y registro de sanciones disciplinarias fortalecido a través de la mejora de las herramientas tecnológicas.</v>
      </c>
      <c r="F37" s="733">
        <f>AVERAGE('1-Infor Det Sgto PEI 2024-2028 '!Z81:Z83)</f>
        <v>1</v>
      </c>
      <c r="G37" s="733">
        <f>AVERAGE('1-Infor Det Sgto PEI 2024-2028 '!AA81:AA83)</f>
        <v>1</v>
      </c>
      <c r="H37" s="1184">
        <f>AVERAGE('1-Infor Det Sgto PEI 2024-2028 '!AB81:AB85)</f>
        <v>0.15</v>
      </c>
      <c r="I37" s="733">
        <f>AVERAGE('1-Infor Det Sgto PEI 2024-2028 '!BU81:BU83)</f>
        <v>1</v>
      </c>
      <c r="J37" s="733">
        <f>AVERAGE('1-Infor Det Sgto PEI 2024-2028 '!BV81:BV83)</f>
        <v>0</v>
      </c>
      <c r="K37" s="1184">
        <f>AVERAGE('1-Infor Det Sgto PEI 2024-2028 '!BW81:BW85)</f>
        <v>0</v>
      </c>
      <c r="L37" s="872">
        <f>SUM('1-Infor Det Sgto PEI 2024-2028 '!BY81:BY83)</f>
        <v>0</v>
      </c>
      <c r="M37" s="1182">
        <f>'1-Infor Det Sgto PEI 2024-2028 '!BZ81</f>
        <v>0</v>
      </c>
      <c r="N37" s="1216"/>
    </row>
    <row r="38" spans="2:14" ht="69" customHeight="1">
      <c r="B38" s="1191"/>
      <c r="C38" s="1187"/>
      <c r="D38" s="1189"/>
      <c r="E38" s="1187"/>
      <c r="F38" s="869">
        <f>AVERAGE('1-Infor Det Sgto PEI 2024-2028 '!Z84:Z85)</f>
        <v>0.3</v>
      </c>
      <c r="G38" s="869">
        <f>AVERAGE('1-Infor Det Sgto PEI 2024-2028 '!AA84:AA85)</f>
        <v>0</v>
      </c>
      <c r="H38" s="1185"/>
      <c r="I38" s="869">
        <f>AVERAGE('1-Infor Det Sgto PEI 2024-2028 '!BU84:BU85)</f>
        <v>0.3</v>
      </c>
      <c r="J38" s="869">
        <f>AVERAGE('1-Infor Det Sgto PEI 2024-2028 '!BV84:BV85)</f>
        <v>0</v>
      </c>
      <c r="K38" s="1185"/>
      <c r="L38" s="883">
        <f>SUM('1-Infor Det Sgto PEI 2024-2028 '!BY84:BY85)</f>
        <v>0</v>
      </c>
      <c r="M38" s="1183"/>
      <c r="N38" s="1216"/>
    </row>
    <row r="39" spans="2:14" ht="95.4" customHeight="1">
      <c r="B39" s="1191"/>
      <c r="C39" s="715" t="str">
        <f>+'Matriz PEI 2024-2028'!C31</f>
        <v>4.10 Desarrollar 600 actividades encaminadas a la prevención de las faltas disciplinarias mediante la ejecución oportuna de actuaciones de fondo en los procesos que se adelanten, en el cuatrienio.</v>
      </c>
      <c r="D39" s="718">
        <f>+'Matriz PEI 2024-2028'!F31</f>
        <v>600</v>
      </c>
      <c r="E39" s="716" t="str">
        <f>+'Matriz PEI 2024-2028'!D31</f>
        <v>Actividades encaminadas a la prevención de las faltas disciplinarias desarrolladas</v>
      </c>
      <c r="F39" s="718">
        <f>SUM('1-Infor Det Sgto PEI 2024-2028 '!Z86:Z87)</f>
        <v>204</v>
      </c>
      <c r="G39" s="718">
        <f>SUM('1-Infor Det Sgto PEI 2024-2028 '!AA86:AA87)</f>
        <v>35</v>
      </c>
      <c r="H39" s="743">
        <f>AVERAGE('1-Infor Det Sgto PEI 2024-2028 '!AB86:AB87)</f>
        <v>0.16919191919191917</v>
      </c>
      <c r="I39" s="718">
        <f>SUM('1-Infor Det Sgto PEI 2024-2028 '!BU86:BU87)</f>
        <v>204</v>
      </c>
      <c r="J39" s="718">
        <f>SUM('1-Infor Det Sgto PEI 2024-2028 '!BV86:BV87)</f>
        <v>35</v>
      </c>
      <c r="K39" s="743">
        <f>AVERAGE('1-Infor Det Sgto PEI 2024-2028 '!BW86:BW87)</f>
        <v>0.16919191919191917</v>
      </c>
      <c r="L39" s="878">
        <f>SUM('1-Infor Det Sgto PEI 2024-2028 '!BY86:BY87)</f>
        <v>4.7817460317460314E-2</v>
      </c>
      <c r="M39" s="878">
        <f>'1-Infor Det Sgto PEI 2024-2028 '!BZ86</f>
        <v>4.7817460317460314E-2</v>
      </c>
      <c r="N39" s="1216"/>
    </row>
    <row r="40" spans="2:14" ht="81" customHeight="1">
      <c r="B40" s="1192"/>
      <c r="C40" s="715" t="str">
        <f>+'Matriz PEI 2024-2028'!C32</f>
        <v>4.11 Verificar y evaluar el 100% la gestión institucional en el marco del Sistema de Control Interno y Otros Sistemas de Gestión, con el fin de contribuir a la mejora de la capacidad institucional, durante el cuatrienio.</v>
      </c>
      <c r="D40" s="733">
        <f>+'Matriz PEI 2024-2028'!F32</f>
        <v>1</v>
      </c>
      <c r="E40" s="716" t="str">
        <f>+'Matriz PEI 2024-2028'!D32</f>
        <v>Gestión Institucional verificada y evaluada</v>
      </c>
      <c r="F40" s="718">
        <f>SUM('1-Infor Det Sgto PEI 2024-2028 '!Z88:Z90)</f>
        <v>3</v>
      </c>
      <c r="G40" s="718">
        <f>SUM('1-Infor Det Sgto PEI 2024-2028 '!AA88:AA90)</f>
        <v>0.38</v>
      </c>
      <c r="H40" s="743">
        <f>AVERAGE('1-Infor Det Sgto PEI 2024-2028 '!AB88:AB90)</f>
        <v>0.12666666666666668</v>
      </c>
      <c r="I40" s="718">
        <f>SUM('1-Infor Det Sgto PEI 2024-2028 '!BU88:BU90)</f>
        <v>3</v>
      </c>
      <c r="J40" s="718">
        <f>SUM('1-Infor Det Sgto PEI 2024-2028 '!BV88:BV90)</f>
        <v>0.38</v>
      </c>
      <c r="K40" s="743">
        <f>AVERAGE('1-Infor Det Sgto PEI 2024-2028 '!BW88:BW90)</f>
        <v>0.12666666666666668</v>
      </c>
      <c r="L40" s="872">
        <f>SUM('1-Infor Det Sgto PEI 2024-2028 '!BY88:BY90)</f>
        <v>7.6000000000000012E-2</v>
      </c>
      <c r="M40" s="872">
        <f>'1-Infor Det Sgto PEI 2024-2028 '!BZ88</f>
        <v>7.6000000000000012E-2</v>
      </c>
      <c r="N40" s="1217"/>
    </row>
    <row r="41" spans="2:14" ht="15.6">
      <c r="B41" s="749"/>
      <c r="C41" s="750"/>
      <c r="D41" s="750"/>
      <c r="E41" s="750"/>
      <c r="F41" s="750"/>
      <c r="G41" s="750"/>
      <c r="H41" s="750"/>
      <c r="I41" s="750"/>
      <c r="J41" s="749"/>
      <c r="K41" s="749"/>
      <c r="L41" s="749"/>
      <c r="M41" s="884">
        <f>AVERAGE(M11:M40)</f>
        <v>2.4861110876377376E-2</v>
      </c>
      <c r="N41" s="884">
        <f>AVERAGE(N11:N40)</f>
        <v>2.8106244071158075E-2</v>
      </c>
    </row>
    <row r="44" spans="2:14">
      <c r="B44" s="754" t="s">
        <v>36</v>
      </c>
      <c r="C44" s="755">
        <v>45450</v>
      </c>
      <c r="D44" s="756"/>
      <c r="E44" s="756"/>
      <c r="F44" s="756"/>
      <c r="G44" s="756"/>
      <c r="H44" s="756"/>
      <c r="I44" s="756"/>
    </row>
    <row r="46" spans="2:14">
      <c r="B46" s="754" t="s">
        <v>80</v>
      </c>
      <c r="C46" s="757"/>
      <c r="D46" s="756"/>
    </row>
    <row r="48" spans="2:14">
      <c r="B48" s="758"/>
    </row>
    <row r="49" spans="2:2">
      <c r="B49" s="759" t="s">
        <v>146</v>
      </c>
    </row>
  </sheetData>
  <mergeCells count="60">
    <mergeCell ref="N20:N22"/>
    <mergeCell ref="N23:N25"/>
    <mergeCell ref="N26:N40"/>
    <mergeCell ref="K37:K38"/>
    <mergeCell ref="M13:M14"/>
    <mergeCell ref="M15:M16"/>
    <mergeCell ref="M18:M19"/>
    <mergeCell ref="M26:M27"/>
    <mergeCell ref="M28:M29"/>
    <mergeCell ref="M31:M32"/>
    <mergeCell ref="M37:M38"/>
    <mergeCell ref="N11:N19"/>
    <mergeCell ref="K31:K32"/>
    <mergeCell ref="K13:K14"/>
    <mergeCell ref="K15:K16"/>
    <mergeCell ref="K18:K19"/>
    <mergeCell ref="K26:K27"/>
    <mergeCell ref="K28:K29"/>
    <mergeCell ref="H26:H27"/>
    <mergeCell ref="C37:C38"/>
    <mergeCell ref="D37:D38"/>
    <mergeCell ref="E37:E38"/>
    <mergeCell ref="H37:H38"/>
    <mergeCell ref="E28:E29"/>
    <mergeCell ref="H28:H29"/>
    <mergeCell ref="C31:C32"/>
    <mergeCell ref="D31:D32"/>
    <mergeCell ref="E31:E32"/>
    <mergeCell ref="H31:H32"/>
    <mergeCell ref="C2:N2"/>
    <mergeCell ref="B8:N8"/>
    <mergeCell ref="B9:B10"/>
    <mergeCell ref="C9:C10"/>
    <mergeCell ref="D9:D10"/>
    <mergeCell ref="E9:H9"/>
    <mergeCell ref="I9:K9"/>
    <mergeCell ref="L9:L10"/>
    <mergeCell ref="M9:M10"/>
    <mergeCell ref="N9:N10"/>
    <mergeCell ref="B20:B22"/>
    <mergeCell ref="B26:B40"/>
    <mergeCell ref="C13:C14"/>
    <mergeCell ref="D13:D14"/>
    <mergeCell ref="E13:E14"/>
    <mergeCell ref="B23:B25"/>
    <mergeCell ref="C28:C29"/>
    <mergeCell ref="D28:D29"/>
    <mergeCell ref="B11:B19"/>
    <mergeCell ref="E26:E27"/>
    <mergeCell ref="D26:D27"/>
    <mergeCell ref="C26:C27"/>
    <mergeCell ref="C15:C16"/>
    <mergeCell ref="D15:D16"/>
    <mergeCell ref="E15:E16"/>
    <mergeCell ref="H13:H14"/>
    <mergeCell ref="H15:H16"/>
    <mergeCell ref="C18:C19"/>
    <mergeCell ref="D18:D19"/>
    <mergeCell ref="E18:E19"/>
    <mergeCell ref="H18:H19"/>
  </mergeCells>
  <conditionalFormatting sqref="L22:M22 L12:M13">
    <cfRule type="expression" dxfId="561" priority="31">
      <formula>#REF!="Pesos ($)"</formula>
    </cfRule>
    <cfRule type="expression" dxfId="560" priority="32">
      <formula>OR(LEFT(#REF!,9)="Número de",#REF!="Otra")</formula>
    </cfRule>
    <cfRule type="expression" dxfId="559" priority="33">
      <formula>#REF!="Porcentaje"</formula>
    </cfRule>
  </conditionalFormatting>
  <conditionalFormatting sqref="L17:M17 M18">
    <cfRule type="expression" dxfId="558" priority="28">
      <formula>#REF!="Pesos ($)"</formula>
    </cfRule>
    <cfRule type="expression" dxfId="557" priority="29">
      <formula>OR(LEFT(#REF!,9)="Número de",#REF!="Otra")</formula>
    </cfRule>
    <cfRule type="expression" dxfId="556" priority="30">
      <formula>#REF!="Porcentaje"</formula>
    </cfRule>
  </conditionalFormatting>
  <conditionalFormatting sqref="M18 L31:M31 L25:M25 L28:M28 L29 L33:M36 L32 M26:N26">
    <cfRule type="expression" dxfId="555" priority="25">
      <formula>#REF!="Pesos ($)"</formula>
    </cfRule>
    <cfRule type="expression" dxfId="554" priority="26">
      <formula>OR(LEFT(#REF!,9)="Número de",#REF!="Otra")</formula>
    </cfRule>
    <cfRule type="expression" dxfId="553" priority="27">
      <formula>#REF!="Porcentaje"</formula>
    </cfRule>
  </conditionalFormatting>
  <conditionalFormatting sqref="L23:N23">
    <cfRule type="expression" dxfId="552" priority="22">
      <formula>#REF!="Pesos ($)"</formula>
    </cfRule>
    <cfRule type="expression" dxfId="551" priority="23">
      <formula>OR(LEFT(#REF!,9)="Número de",#REF!="Otra")</formula>
    </cfRule>
    <cfRule type="expression" dxfId="550" priority="24">
      <formula>#REF!="Porcentaje"</formula>
    </cfRule>
  </conditionalFormatting>
  <conditionalFormatting sqref="L24:M25">
    <cfRule type="expression" dxfId="549" priority="19">
      <formula>#REF!="Pesos ($)"</formula>
    </cfRule>
    <cfRule type="expression" dxfId="548" priority="20">
      <formula>OR(LEFT(#REF!,9)="Número de",#REF!="Otra")</formula>
    </cfRule>
    <cfRule type="expression" dxfId="547" priority="21">
      <formula>#REF!="Porcentaje"</formula>
    </cfRule>
  </conditionalFormatting>
  <conditionalFormatting sqref="L37:M37 L38">
    <cfRule type="expression" dxfId="546" priority="10">
      <formula>#REF!="Pesos ($)"</formula>
    </cfRule>
    <cfRule type="expression" dxfId="545" priority="11">
      <formula>OR(LEFT(#REF!,9)="Número de",#REF!="Otra")</formula>
    </cfRule>
    <cfRule type="expression" dxfId="544" priority="12">
      <formula>#REF!="Porcentaje"</formula>
    </cfRule>
  </conditionalFormatting>
  <conditionalFormatting sqref="M11:N11">
    <cfRule type="expression" dxfId="543" priority="34">
      <formula>#REF!="Pesos ($)"</formula>
    </cfRule>
    <cfRule type="expression" dxfId="542" priority="35">
      <formula>OR(LEFT(#REF!,9)="Número de",#REF!="Otra")</formula>
    </cfRule>
    <cfRule type="expression" dxfId="541" priority="36">
      <formula>#REF!="Porcentaje"</formula>
    </cfRule>
  </conditionalFormatting>
  <conditionalFormatting sqref="L20:N20 L23:N23 L21:M22">
    <cfRule type="expression" dxfId="540" priority="13">
      <formula>#REF!="Pesos ($)"</formula>
    </cfRule>
    <cfRule type="expression" dxfId="539" priority="14">
      <formula>OR(LEFT(#REF!,9)="Número de",#REF!="Otra")</formula>
    </cfRule>
    <cfRule type="expression" dxfId="538" priority="15">
      <formula>#REF!="Porcentaje"</formula>
    </cfRule>
  </conditionalFormatting>
  <conditionalFormatting sqref="L40:M40">
    <cfRule type="expression" dxfId="537" priority="16">
      <formula>#REF!="Pesos ($)"</formula>
    </cfRule>
    <cfRule type="expression" dxfId="536" priority="17">
      <formula>OR(LEFT(#REF!,9)="Número de",#REF!="Otra")</formula>
    </cfRule>
    <cfRule type="expression" dxfId="535" priority="18">
      <formula>#REF!="Porcentaje"</formula>
    </cfRule>
  </conditionalFormatting>
  <conditionalFormatting sqref="L14">
    <cfRule type="expression" dxfId="534" priority="7">
      <formula>#REF!="Pesos ($)"</formula>
    </cfRule>
    <cfRule type="expression" dxfId="533" priority="8">
      <formula>OR(LEFT(#REF!,9)="Número de",#REF!="Otra")</formula>
    </cfRule>
    <cfRule type="expression" dxfId="532" priority="9">
      <formula>#REF!="Porcentaje"</formula>
    </cfRule>
  </conditionalFormatting>
  <conditionalFormatting sqref="M15 L16">
    <cfRule type="expression" dxfId="531" priority="4">
      <formula>#REF!="Pesos ($)"</formula>
    </cfRule>
    <cfRule type="expression" dxfId="530" priority="5">
      <formula>OR(LEFT(#REF!,9)="Número de",#REF!="Otra")</formula>
    </cfRule>
    <cfRule type="expression" dxfId="529" priority="6">
      <formula>#REF!="Porcentaje"</formula>
    </cfRule>
  </conditionalFormatting>
  <conditionalFormatting sqref="L39:M39">
    <cfRule type="expression" dxfId="528" priority="1">
      <formula>#REF!="Pesos ($)"</formula>
    </cfRule>
    <cfRule type="expression" dxfId="527" priority="2">
      <formula>OR(LEFT(#REF!,9)="Número de",#REF!="Otra")</formula>
    </cfRule>
    <cfRule type="expression" dxfId="526" priority="3">
      <formula>#REF!="Porcentaje"</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35CD8-8F8E-4C04-9F56-2E2924F1BC3D}">
  <sheetPr>
    <tabColor rgb="FF002060"/>
  </sheetPr>
  <dimension ref="B1:CE96"/>
  <sheetViews>
    <sheetView showGridLines="0" topLeftCell="A4" zoomScale="60" zoomScaleNormal="60" workbookViewId="0">
      <pane xSplit="9" ySplit="5" topLeftCell="J27" activePane="bottomRight" state="frozen"/>
      <selection activeCell="E35" sqref="E35"/>
      <selection pane="topRight" activeCell="E35" sqref="E35"/>
      <selection pane="bottomLeft" activeCell="E35" sqref="E35"/>
      <selection pane="bottomRight" activeCell="E35" sqref="E35"/>
    </sheetView>
  </sheetViews>
  <sheetFormatPr baseColWidth="10" defaultColWidth="17.33203125" defaultRowHeight="15"/>
  <cols>
    <col min="1" max="1" width="4.33203125" style="45" customWidth="1"/>
    <col min="2" max="2" width="50.44140625" style="760" customWidth="1"/>
    <col min="3" max="3" width="55.109375" style="760" customWidth="1"/>
    <col min="4" max="4" width="22.6640625" style="760" customWidth="1"/>
    <col min="5" max="5" width="29.44140625" style="761" hidden="1" customWidth="1"/>
    <col min="6" max="6" width="27.44140625" style="761" hidden="1" customWidth="1"/>
    <col min="7" max="7" width="27.33203125" style="761" hidden="1" customWidth="1"/>
    <col min="8" max="8" width="52.88671875" style="760" customWidth="1"/>
    <col min="9" max="9" width="20.109375" style="761" hidden="1" customWidth="1"/>
    <col min="10" max="10" width="19.88671875" style="761" customWidth="1"/>
    <col min="11" max="11" width="20.6640625" style="760" customWidth="1"/>
    <col min="12" max="12" width="56.33203125" style="760" customWidth="1"/>
    <col min="13" max="21" width="25.6640625" style="760" customWidth="1"/>
    <col min="22" max="22" width="26.6640625" style="760" customWidth="1"/>
    <col min="23" max="23" width="25.6640625" style="760" customWidth="1"/>
    <col min="24" max="24" width="28.33203125" style="760" customWidth="1"/>
    <col min="25" max="25" width="28.44140625" style="760" customWidth="1"/>
    <col min="26" max="26" width="35.6640625" style="760" customWidth="1"/>
    <col min="27" max="27" width="23.6640625" style="762" customWidth="1"/>
    <col min="28" max="28" width="23.33203125" style="762" customWidth="1"/>
    <col min="29" max="36" width="23.33203125" style="762" hidden="1" customWidth="1"/>
    <col min="37" max="37" width="23.33203125" style="762" customWidth="1"/>
    <col min="38" max="47" width="23.33203125" style="762" hidden="1" customWidth="1"/>
    <col min="48" max="48" width="23.33203125" style="762" customWidth="1"/>
    <col min="49" max="49" width="23.33203125" style="762" hidden="1" customWidth="1"/>
    <col min="50" max="58" width="25.5546875" style="762" hidden="1" customWidth="1"/>
    <col min="59" max="59" width="25.5546875" style="762" customWidth="1"/>
    <col min="60" max="61" width="25.5546875" style="762" hidden="1" customWidth="1"/>
    <col min="62" max="69" width="23.33203125" style="762" hidden="1" customWidth="1"/>
    <col min="70" max="70" width="23.33203125" style="762" customWidth="1"/>
    <col min="71" max="71" width="23.33203125" style="762" hidden="1" customWidth="1"/>
    <col min="72" max="72" width="25.5546875" style="762" hidden="1" customWidth="1"/>
    <col min="73" max="73" width="30.33203125" style="762" customWidth="1"/>
    <col min="74" max="75" width="34.6640625" style="762" customWidth="1"/>
    <col min="76" max="76" width="36.6640625" style="762" customWidth="1"/>
    <col min="77" max="77" width="38.6640625" style="762" customWidth="1"/>
    <col min="78" max="81" width="38.6640625" style="45" customWidth="1"/>
    <col min="82" max="16384" width="17.33203125" style="45"/>
  </cols>
  <sheetData>
    <row r="1" spans="2:83" ht="15" customHeight="1" thickBot="1"/>
    <row r="2" spans="2:83" ht="95.4" customHeight="1" thickBot="1">
      <c r="B2" s="763" t="s">
        <v>127</v>
      </c>
      <c r="C2" s="1250" t="s">
        <v>935</v>
      </c>
      <c r="D2" s="1251"/>
      <c r="E2" s="1251"/>
      <c r="F2" s="1251"/>
      <c r="G2" s="1251"/>
      <c r="H2" s="1251"/>
      <c r="I2" s="1251"/>
      <c r="J2" s="1251"/>
      <c r="K2" s="1251"/>
      <c r="L2" s="1252"/>
      <c r="M2" s="764"/>
      <c r="N2" s="764"/>
      <c r="O2" s="764"/>
      <c r="P2" s="764"/>
      <c r="Q2" s="764"/>
      <c r="R2" s="764"/>
      <c r="S2" s="764"/>
      <c r="T2" s="764"/>
      <c r="U2" s="764"/>
      <c r="V2" s="764"/>
      <c r="W2" s="764"/>
      <c r="X2" s="764"/>
      <c r="Y2" s="764"/>
      <c r="Z2" s="764"/>
      <c r="AA2" s="764"/>
      <c r="AB2" s="764"/>
      <c r="AC2" s="764"/>
      <c r="AD2" s="764"/>
      <c r="AE2" s="764"/>
      <c r="AF2" s="764"/>
      <c r="AG2" s="764"/>
      <c r="AH2" s="764"/>
      <c r="AI2" s="764"/>
      <c r="AJ2" s="764"/>
      <c r="AK2" s="764"/>
      <c r="AL2" s="764"/>
      <c r="AM2" s="764"/>
      <c r="AN2" s="764"/>
      <c r="AO2" s="764"/>
      <c r="AP2" s="764"/>
      <c r="AQ2" s="764"/>
      <c r="AR2" s="764"/>
      <c r="AS2" s="764"/>
      <c r="AT2" s="764"/>
      <c r="AU2" s="764"/>
      <c r="AV2" s="764"/>
      <c r="AW2" s="764"/>
      <c r="AX2" s="764"/>
      <c r="AY2" s="764"/>
      <c r="AZ2" s="764"/>
      <c r="BA2" s="764"/>
      <c r="BB2" s="764"/>
      <c r="BC2" s="764"/>
      <c r="BD2" s="764"/>
      <c r="BE2" s="764"/>
      <c r="BF2" s="764"/>
      <c r="BG2" s="764"/>
      <c r="BH2" s="764"/>
      <c r="BI2" s="764"/>
      <c r="BJ2" s="764"/>
      <c r="BK2" s="764"/>
      <c r="BL2" s="764"/>
      <c r="BM2" s="764"/>
      <c r="BN2" s="764"/>
      <c r="BO2" s="764"/>
      <c r="BP2" s="764"/>
      <c r="BQ2" s="764"/>
      <c r="BR2" s="764"/>
      <c r="BS2" s="764"/>
      <c r="BT2" s="764"/>
      <c r="BU2" s="764"/>
      <c r="BV2" s="764"/>
      <c r="BW2" s="764"/>
      <c r="BX2" s="764"/>
      <c r="BY2" s="764"/>
      <c r="BZ2" s="764"/>
      <c r="CA2" s="765"/>
      <c r="CB2" s="765"/>
      <c r="CC2" s="765"/>
      <c r="CD2" s="44"/>
      <c r="CE2" s="44"/>
    </row>
    <row r="3" spans="2:83" ht="14.25" customHeight="1" thickBot="1">
      <c r="B3" s="42"/>
      <c r="C3" s="42"/>
      <c r="D3" s="42"/>
      <c r="E3" s="43"/>
      <c r="F3" s="43"/>
      <c r="G3" s="43"/>
      <c r="H3" s="42"/>
      <c r="I3" s="43"/>
      <c r="J3" s="43"/>
      <c r="K3" s="42"/>
      <c r="L3" s="42"/>
      <c r="M3" s="42"/>
      <c r="N3" s="42"/>
      <c r="O3" s="42"/>
      <c r="P3" s="42"/>
      <c r="Q3" s="42"/>
      <c r="R3" s="42"/>
      <c r="S3" s="42"/>
      <c r="T3" s="42"/>
      <c r="U3" s="42"/>
      <c r="V3" s="42"/>
      <c r="W3" s="42"/>
      <c r="X3" s="42"/>
      <c r="Y3" s="42"/>
      <c r="Z3" s="42"/>
    </row>
    <row r="4" spans="2:83" ht="32.4" customHeight="1" thickBot="1">
      <c r="B4" s="766" t="s">
        <v>627</v>
      </c>
      <c r="C4" s="767" t="s">
        <v>925</v>
      </c>
      <c r="D4" s="768" t="s">
        <v>938</v>
      </c>
      <c r="E4" s="769"/>
      <c r="F4" s="769"/>
      <c r="G4" s="769"/>
      <c r="H4" s="770"/>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O4" s="771"/>
      <c r="AP4" s="771"/>
      <c r="AQ4" s="771"/>
      <c r="AR4" s="771"/>
      <c r="AS4" s="771"/>
      <c r="AT4" s="771"/>
      <c r="AU4" s="771"/>
      <c r="AV4" s="771"/>
      <c r="AW4" s="771"/>
      <c r="AX4" s="771"/>
      <c r="AY4" s="771"/>
      <c r="AZ4" s="771"/>
      <c r="BA4" s="771"/>
      <c r="BB4" s="771"/>
      <c r="BC4" s="771"/>
      <c r="BD4" s="771"/>
      <c r="BE4" s="771"/>
      <c r="BF4" s="771"/>
      <c r="BG4" s="771"/>
      <c r="BH4" s="771"/>
      <c r="BI4" s="771"/>
      <c r="BK4" s="771"/>
      <c r="BL4" s="771"/>
      <c r="BM4" s="771"/>
      <c r="BN4" s="771"/>
      <c r="BO4" s="771"/>
      <c r="BP4" s="771"/>
      <c r="BQ4" s="771"/>
      <c r="BR4" s="771"/>
      <c r="BS4" s="771"/>
      <c r="BT4" s="771"/>
      <c r="BU4" s="832"/>
      <c r="BV4" s="832"/>
      <c r="BW4" s="832"/>
      <c r="BX4" s="832"/>
      <c r="BY4" s="832"/>
      <c r="BZ4" s="832"/>
      <c r="CA4" s="832"/>
      <c r="CB4" s="771"/>
      <c r="CC4" s="771"/>
    </row>
    <row r="5" spans="2:83" ht="14.25" customHeight="1">
      <c r="B5" s="42"/>
      <c r="C5" s="42"/>
      <c r="D5" s="42"/>
      <c r="E5" s="43"/>
      <c r="F5" s="43"/>
      <c r="G5" s="43"/>
      <c r="H5" s="42"/>
      <c r="I5" s="43"/>
      <c r="J5" s="43"/>
      <c r="K5" s="42"/>
      <c r="L5" s="42"/>
      <c r="M5" s="42"/>
      <c r="N5" s="42"/>
      <c r="O5" s="42"/>
      <c r="P5" s="42"/>
      <c r="Q5" s="42"/>
      <c r="R5" s="42"/>
      <c r="S5" s="42"/>
      <c r="T5" s="42"/>
      <c r="U5" s="42"/>
      <c r="V5" s="42"/>
      <c r="W5" s="42"/>
      <c r="X5" s="42"/>
      <c r="Y5" s="42"/>
      <c r="Z5" s="42"/>
      <c r="AA5" s="772"/>
      <c r="AB5" s="772"/>
      <c r="AC5" s="772"/>
      <c r="AD5" s="772"/>
      <c r="AE5" s="772"/>
      <c r="AF5" s="772"/>
      <c r="AG5" s="772"/>
      <c r="AH5" s="772"/>
      <c r="AI5" s="772"/>
      <c r="AJ5" s="772"/>
      <c r="AK5" s="772"/>
      <c r="AL5" s="772"/>
      <c r="AM5" s="772"/>
      <c r="AN5" s="772"/>
      <c r="AO5" s="772"/>
      <c r="AP5" s="772"/>
      <c r="AQ5" s="772"/>
      <c r="AR5" s="772"/>
      <c r="AS5" s="772"/>
      <c r="AT5" s="772"/>
      <c r="AU5" s="772"/>
      <c r="AV5" s="772"/>
      <c r="AW5" s="772"/>
      <c r="AX5" s="772"/>
      <c r="AY5" s="772"/>
      <c r="AZ5" s="772"/>
      <c r="BA5" s="772"/>
      <c r="BB5" s="772"/>
      <c r="BC5" s="772"/>
      <c r="BD5" s="772"/>
      <c r="BE5" s="772"/>
      <c r="BF5" s="772"/>
      <c r="BG5" s="772"/>
      <c r="BH5" s="772"/>
      <c r="BI5" s="772"/>
      <c r="BJ5" s="772"/>
      <c r="BK5" s="772"/>
      <c r="BL5" s="772"/>
      <c r="BM5" s="772"/>
      <c r="BN5" s="772"/>
      <c r="BO5" s="772"/>
      <c r="BP5" s="772"/>
      <c r="BQ5" s="772"/>
      <c r="BR5" s="772"/>
      <c r="BS5" s="772"/>
      <c r="BT5" s="772"/>
      <c r="BU5" s="772"/>
      <c r="BV5" s="772"/>
      <c r="BW5" s="772"/>
      <c r="BX5" s="772"/>
      <c r="BY5" s="772"/>
      <c r="BZ5" s="44"/>
      <c r="CA5" s="44"/>
      <c r="CB5" s="44"/>
      <c r="CC5" s="44"/>
    </row>
    <row r="6" spans="2:83" ht="35.4" customHeight="1">
      <c r="B6" s="1253" t="s">
        <v>0</v>
      </c>
      <c r="C6" s="1253" t="s">
        <v>51</v>
      </c>
      <c r="D6" s="1254" t="s">
        <v>884</v>
      </c>
      <c r="E6" s="1255" t="s">
        <v>926</v>
      </c>
      <c r="F6" s="1253" t="s">
        <v>927</v>
      </c>
      <c r="G6" s="1255" t="s">
        <v>928</v>
      </c>
      <c r="H6" s="1253" t="s">
        <v>52</v>
      </c>
      <c r="I6" s="1258" t="s">
        <v>53</v>
      </c>
      <c r="J6" s="1253" t="s">
        <v>54</v>
      </c>
      <c r="K6" s="1253" t="s">
        <v>40</v>
      </c>
      <c r="L6" s="1253" t="s">
        <v>41</v>
      </c>
      <c r="M6" s="1261" t="s">
        <v>73</v>
      </c>
      <c r="N6" s="1261"/>
      <c r="O6" s="1261"/>
      <c r="P6" s="1262"/>
      <c r="Q6" s="1261"/>
      <c r="R6" s="1263">
        <v>2024</v>
      </c>
      <c r="S6" s="1264"/>
      <c r="T6" s="1264"/>
      <c r="U6" s="1264"/>
      <c r="V6" s="1264"/>
      <c r="W6" s="1264"/>
      <c r="X6" s="1264"/>
      <c r="Y6" s="1264"/>
      <c r="Z6" s="1264"/>
      <c r="AA6" s="1264"/>
      <c r="AB6" s="1265"/>
      <c r="AC6" s="1266">
        <v>2025</v>
      </c>
      <c r="AD6" s="1266"/>
      <c r="AE6" s="1266"/>
      <c r="AF6" s="1266"/>
      <c r="AG6" s="1266"/>
      <c r="AH6" s="1266"/>
      <c r="AI6" s="1266"/>
      <c r="AJ6" s="1266"/>
      <c r="AK6" s="1266"/>
      <c r="AL6" s="1266"/>
      <c r="AM6" s="1266"/>
      <c r="AN6" s="1263">
        <v>2026</v>
      </c>
      <c r="AO6" s="1264"/>
      <c r="AP6" s="1264"/>
      <c r="AQ6" s="1264"/>
      <c r="AR6" s="1264"/>
      <c r="AS6" s="1264"/>
      <c r="AT6" s="1264"/>
      <c r="AU6" s="1264"/>
      <c r="AV6" s="1264"/>
      <c r="AW6" s="1264"/>
      <c r="AX6" s="1265"/>
      <c r="AY6" s="1266">
        <v>2027</v>
      </c>
      <c r="AZ6" s="1266"/>
      <c r="BA6" s="1266"/>
      <c r="BB6" s="1266"/>
      <c r="BC6" s="1266"/>
      <c r="BD6" s="1266"/>
      <c r="BE6" s="1266"/>
      <c r="BF6" s="1266"/>
      <c r="BG6" s="1266"/>
      <c r="BH6" s="1266"/>
      <c r="BI6" s="1266"/>
      <c r="BJ6" s="1263">
        <v>2028</v>
      </c>
      <c r="BK6" s="1264"/>
      <c r="BL6" s="1264"/>
      <c r="BM6" s="1264"/>
      <c r="BN6" s="1264"/>
      <c r="BO6" s="1264"/>
      <c r="BP6" s="1264"/>
      <c r="BQ6" s="1264"/>
      <c r="BR6" s="1264"/>
      <c r="BS6" s="1264"/>
      <c r="BT6" s="1265"/>
      <c r="BU6" s="1277" t="s">
        <v>629</v>
      </c>
      <c r="BV6" s="1278"/>
      <c r="BW6" s="1278"/>
      <c r="BX6" s="1278"/>
      <c r="BY6" s="1278"/>
      <c r="BZ6" s="1278"/>
      <c r="CA6" s="1279"/>
      <c r="CB6" s="773"/>
      <c r="CC6" s="773"/>
    </row>
    <row r="7" spans="2:83" ht="85.2" customHeight="1">
      <c r="B7" s="1253"/>
      <c r="C7" s="1253"/>
      <c r="D7" s="1254"/>
      <c r="E7" s="1256"/>
      <c r="F7" s="1253"/>
      <c r="G7" s="1256"/>
      <c r="H7" s="1253"/>
      <c r="I7" s="1259"/>
      <c r="J7" s="1253"/>
      <c r="K7" s="1253"/>
      <c r="L7" s="1253"/>
      <c r="M7" s="774" t="s">
        <v>57</v>
      </c>
      <c r="N7" s="774" t="s">
        <v>57</v>
      </c>
      <c r="O7" s="774" t="s">
        <v>57</v>
      </c>
      <c r="P7" s="774" t="s">
        <v>57</v>
      </c>
      <c r="Q7" s="774" t="s">
        <v>57</v>
      </c>
      <c r="R7" s="1271" t="s">
        <v>18</v>
      </c>
      <c r="S7" s="1272"/>
      <c r="T7" s="1271" t="s">
        <v>19</v>
      </c>
      <c r="U7" s="1272"/>
      <c r="V7" s="1271" t="s">
        <v>20</v>
      </c>
      <c r="W7" s="1272"/>
      <c r="X7" s="1271" t="s">
        <v>21</v>
      </c>
      <c r="Y7" s="1272"/>
      <c r="Z7" s="1273" t="s">
        <v>630</v>
      </c>
      <c r="AA7" s="1273" t="s">
        <v>631</v>
      </c>
      <c r="AB7" s="1275" t="s">
        <v>632</v>
      </c>
      <c r="AC7" s="1267" t="s">
        <v>18</v>
      </c>
      <c r="AD7" s="1268"/>
      <c r="AE7" s="1267" t="s">
        <v>19</v>
      </c>
      <c r="AF7" s="1268"/>
      <c r="AG7" s="1267" t="s">
        <v>20</v>
      </c>
      <c r="AH7" s="1268"/>
      <c r="AI7" s="1267" t="s">
        <v>21</v>
      </c>
      <c r="AJ7" s="1268"/>
      <c r="AK7" s="1269" t="s">
        <v>630</v>
      </c>
      <c r="AL7" s="1269" t="s">
        <v>631</v>
      </c>
      <c r="AM7" s="1269" t="s">
        <v>929</v>
      </c>
      <c r="AN7" s="1271" t="s">
        <v>18</v>
      </c>
      <c r="AO7" s="1272"/>
      <c r="AP7" s="1271" t="s">
        <v>19</v>
      </c>
      <c r="AQ7" s="1272"/>
      <c r="AR7" s="1271" t="s">
        <v>20</v>
      </c>
      <c r="AS7" s="1272"/>
      <c r="AT7" s="1271" t="s">
        <v>21</v>
      </c>
      <c r="AU7" s="1272"/>
      <c r="AV7" s="1273" t="s">
        <v>630</v>
      </c>
      <c r="AW7" s="1273" t="s">
        <v>631</v>
      </c>
      <c r="AX7" s="1275" t="s">
        <v>632</v>
      </c>
      <c r="AY7" s="1267" t="s">
        <v>18</v>
      </c>
      <c r="AZ7" s="1268"/>
      <c r="BA7" s="1267" t="s">
        <v>19</v>
      </c>
      <c r="BB7" s="1268"/>
      <c r="BC7" s="1267" t="s">
        <v>20</v>
      </c>
      <c r="BD7" s="1268"/>
      <c r="BE7" s="1267" t="s">
        <v>21</v>
      </c>
      <c r="BF7" s="1268"/>
      <c r="BG7" s="1269" t="s">
        <v>630</v>
      </c>
      <c r="BH7" s="1269" t="s">
        <v>631</v>
      </c>
      <c r="BI7" s="1269" t="s">
        <v>929</v>
      </c>
      <c r="BJ7" s="1271" t="s">
        <v>18</v>
      </c>
      <c r="BK7" s="1272"/>
      <c r="BL7" s="1271" t="s">
        <v>19</v>
      </c>
      <c r="BM7" s="1272"/>
      <c r="BN7" s="1271" t="s">
        <v>20</v>
      </c>
      <c r="BO7" s="1272"/>
      <c r="BP7" s="1271" t="s">
        <v>21</v>
      </c>
      <c r="BQ7" s="1272"/>
      <c r="BR7" s="1273" t="s">
        <v>630</v>
      </c>
      <c r="BS7" s="1273" t="s">
        <v>631</v>
      </c>
      <c r="BT7" s="1275" t="s">
        <v>632</v>
      </c>
      <c r="BU7" s="1285" t="s">
        <v>939</v>
      </c>
      <c r="BV7" s="1286"/>
      <c r="BW7" s="775">
        <v>45657</v>
      </c>
      <c r="BX7" s="1287" t="s">
        <v>940</v>
      </c>
      <c r="BY7" s="1280" t="s">
        <v>930</v>
      </c>
      <c r="BZ7" s="1282" t="s">
        <v>931</v>
      </c>
      <c r="CA7" s="1284" t="s">
        <v>932</v>
      </c>
      <c r="CB7" s="776"/>
      <c r="CC7" s="776"/>
    </row>
    <row r="8" spans="2:83" ht="38.4" customHeight="1">
      <c r="B8" s="1253"/>
      <c r="C8" s="1253"/>
      <c r="D8" s="1254"/>
      <c r="E8" s="1257"/>
      <c r="F8" s="1253"/>
      <c r="G8" s="1257"/>
      <c r="H8" s="1253"/>
      <c r="I8" s="1260"/>
      <c r="J8" s="1253"/>
      <c r="K8" s="1253"/>
      <c r="L8" s="1253"/>
      <c r="M8" s="777">
        <v>2024</v>
      </c>
      <c r="N8" s="777">
        <v>2025</v>
      </c>
      <c r="O8" s="777">
        <v>2026</v>
      </c>
      <c r="P8" s="777">
        <v>2027</v>
      </c>
      <c r="Q8" s="777">
        <v>2028</v>
      </c>
      <c r="R8" s="778" t="s">
        <v>636</v>
      </c>
      <c r="S8" s="778" t="s">
        <v>637</v>
      </c>
      <c r="T8" s="778" t="s">
        <v>636</v>
      </c>
      <c r="U8" s="778" t="s">
        <v>637</v>
      </c>
      <c r="V8" s="778" t="s">
        <v>636</v>
      </c>
      <c r="W8" s="778" t="s">
        <v>637</v>
      </c>
      <c r="X8" s="778" t="s">
        <v>636</v>
      </c>
      <c r="Y8" s="778" t="s">
        <v>637</v>
      </c>
      <c r="Z8" s="1274"/>
      <c r="AA8" s="1274"/>
      <c r="AB8" s="1276"/>
      <c r="AC8" s="779" t="s">
        <v>636</v>
      </c>
      <c r="AD8" s="779" t="s">
        <v>637</v>
      </c>
      <c r="AE8" s="779" t="s">
        <v>636</v>
      </c>
      <c r="AF8" s="779" t="s">
        <v>637</v>
      </c>
      <c r="AG8" s="779" t="s">
        <v>636</v>
      </c>
      <c r="AH8" s="779" t="s">
        <v>637</v>
      </c>
      <c r="AI8" s="779" t="s">
        <v>636</v>
      </c>
      <c r="AJ8" s="779" t="s">
        <v>637</v>
      </c>
      <c r="AK8" s="1270"/>
      <c r="AL8" s="1270"/>
      <c r="AM8" s="1270"/>
      <c r="AN8" s="799" t="s">
        <v>636</v>
      </c>
      <c r="AO8" s="799" t="s">
        <v>637</v>
      </c>
      <c r="AP8" s="799" t="s">
        <v>636</v>
      </c>
      <c r="AQ8" s="799" t="s">
        <v>637</v>
      </c>
      <c r="AR8" s="799" t="s">
        <v>636</v>
      </c>
      <c r="AS8" s="799" t="s">
        <v>637</v>
      </c>
      <c r="AT8" s="799" t="s">
        <v>636</v>
      </c>
      <c r="AU8" s="799" t="s">
        <v>637</v>
      </c>
      <c r="AV8" s="1274"/>
      <c r="AW8" s="1274"/>
      <c r="AX8" s="1276"/>
      <c r="AY8" s="779" t="s">
        <v>636</v>
      </c>
      <c r="AZ8" s="779" t="s">
        <v>637</v>
      </c>
      <c r="BA8" s="779" t="s">
        <v>636</v>
      </c>
      <c r="BB8" s="779" t="s">
        <v>637</v>
      </c>
      <c r="BC8" s="779" t="s">
        <v>636</v>
      </c>
      <c r="BD8" s="779" t="s">
        <v>637</v>
      </c>
      <c r="BE8" s="779" t="s">
        <v>636</v>
      </c>
      <c r="BF8" s="779" t="s">
        <v>637</v>
      </c>
      <c r="BG8" s="1270"/>
      <c r="BH8" s="1270"/>
      <c r="BI8" s="1270"/>
      <c r="BJ8" s="799" t="s">
        <v>636</v>
      </c>
      <c r="BK8" s="799" t="s">
        <v>637</v>
      </c>
      <c r="BL8" s="799" t="s">
        <v>636</v>
      </c>
      <c r="BM8" s="799" t="s">
        <v>637</v>
      </c>
      <c r="BN8" s="799" t="s">
        <v>636</v>
      </c>
      <c r="BO8" s="799" t="s">
        <v>637</v>
      </c>
      <c r="BP8" s="799" t="s">
        <v>636</v>
      </c>
      <c r="BQ8" s="799" t="s">
        <v>637</v>
      </c>
      <c r="BR8" s="1274"/>
      <c r="BS8" s="1274"/>
      <c r="BT8" s="1276"/>
      <c r="BU8" s="780" t="s">
        <v>14</v>
      </c>
      <c r="BV8" s="781" t="s">
        <v>15</v>
      </c>
      <c r="BW8" s="782" t="s">
        <v>933</v>
      </c>
      <c r="BX8" s="1288"/>
      <c r="BY8" s="1281"/>
      <c r="BZ8" s="1283"/>
      <c r="CA8" s="1284"/>
      <c r="CB8" s="776"/>
      <c r="CC8" s="776"/>
    </row>
    <row r="9" spans="2:83" ht="127.2" customHeight="1">
      <c r="B9" s="1325" t="str">
        <f>'Matriz PEI 2024-2028'!B10</f>
        <v xml:space="preserve">1. Fortalecer la promoción de derechos, la prevención y control a la función pública y la potestad disciplinaria con enfoque territorial que contribuya al desarrollo sostenible.
</v>
      </c>
      <c r="C9" s="1344" t="str">
        <f>'Matriz PEI 2024-2028'!C10</f>
        <v>1.1. Realizar 1.690.234 acciones de promoción, defensa del debido proceso y del interés público, en garantía de los derechos de las personas en el Distrito Capital, de manera oportuna y resolutiva, en el cuatrienio.</v>
      </c>
      <c r="D9" s="1354">
        <f>'Matriz PEI 2024-2028'!F10</f>
        <v>1690234</v>
      </c>
      <c r="E9" s="1241">
        <f>+'Matriz PEI 2024-2028'!E10</f>
        <v>0.3</v>
      </c>
      <c r="F9" s="1247" t="str">
        <f>+'Matriz PEI 2024-2028'!D10</f>
        <v>Acciones de promoción y garantía de derechos realizadas</v>
      </c>
      <c r="G9" s="1247" t="s">
        <v>942</v>
      </c>
      <c r="H9" s="801" t="str">
        <f>'1.Informe Seguimiento POA 2025'!D13</f>
        <v>1.1.1. Realizar 481.058 intervenciones dentro del ejercicio del Ministerio Público para prevenir la vulneración de derechos y/o lograr el restablecimiento de los mismos, en el cuatrienio.</v>
      </c>
      <c r="I9" s="805">
        <f>+'1.Informe Seguimiento POA 2025'!E13</f>
        <v>0.28399999999999997</v>
      </c>
      <c r="J9" s="836">
        <f>+'1.Informe Seguimiento POA 2025'!F13</f>
        <v>481058</v>
      </c>
      <c r="K9" s="809" t="str">
        <f>+'1.Informe Seguimiento POA 2025'!I13</f>
        <v>PROMOCIÓN Y DEFENSA DE DERECHOS</v>
      </c>
      <c r="L9" s="809" t="str">
        <f>+'1.Informe Seguimiento POA 2025'!J13</f>
        <v>* P.D. para Asuntos Penales I, Penales II, Familia, Derechos Humanos y Policivos y Civiles
* P.D. para los sectores Planeación y Movilidad
* P.D. para los sectores educación y cultura, recreación y deporte.</v>
      </c>
      <c r="M9" s="810">
        <f>+'1.Informe Seguimiento POA 2025'!K13</f>
        <v>60231</v>
      </c>
      <c r="N9" s="810">
        <f>+'1.Informe Seguimiento POA 2025'!L13</f>
        <v>120935</v>
      </c>
      <c r="O9" s="810">
        <f>+'1.Informe Seguimiento POA 2025'!M13</f>
        <v>120041</v>
      </c>
      <c r="P9" s="810">
        <f>+'1.Informe Seguimiento POA 2025'!N13</f>
        <v>120041</v>
      </c>
      <c r="Q9" s="810">
        <f>+'1.Informe Seguimiento POA 2025'!O13</f>
        <v>59810</v>
      </c>
      <c r="R9" s="814">
        <f>+'1.Informe Seguimiento POA 2025'!P13</f>
        <v>28766</v>
      </c>
      <c r="S9" s="814">
        <f>+'1.Informe Seguimiento POA 2025'!Q13</f>
        <v>32329</v>
      </c>
      <c r="T9" s="814">
        <f>+'1.Informe Seguimiento POA 2025'!R13</f>
        <v>31584</v>
      </c>
      <c r="U9" s="814">
        <f>+'1.Informe Seguimiento POA 2025'!S13</f>
        <v>0</v>
      </c>
      <c r="V9" s="814">
        <f>+'1.Informe Seguimiento POA 2025'!T13</f>
        <v>31499</v>
      </c>
      <c r="W9" s="814">
        <f>+'1.Informe Seguimiento POA 2025'!U13</f>
        <v>0</v>
      </c>
      <c r="X9" s="814">
        <f>+'1.Informe Seguimiento POA 2025'!V13</f>
        <v>29086</v>
      </c>
      <c r="Y9" s="814">
        <f>+'1.Informe Seguimiento POA 2025'!W13</f>
        <v>0</v>
      </c>
      <c r="Z9" s="814">
        <f>+'1.Informe Seguimiento POA 2025'!X13</f>
        <v>120935</v>
      </c>
      <c r="AA9" s="814">
        <f>+'1.Informe Seguimiento POA 2025'!Y13</f>
        <v>32329</v>
      </c>
      <c r="AB9" s="844">
        <f>+'1.Informe Seguimiento POA 2025'!Z13</f>
        <v>0.26732542274775706</v>
      </c>
      <c r="AC9" s="814"/>
      <c r="AD9" s="814"/>
      <c r="AE9" s="814"/>
      <c r="AF9" s="814"/>
      <c r="AG9" s="814"/>
      <c r="AH9" s="814"/>
      <c r="AI9" s="814"/>
      <c r="AJ9" s="814"/>
      <c r="AK9" s="814">
        <f>+N9</f>
        <v>120935</v>
      </c>
      <c r="AL9" s="814"/>
      <c r="AM9" s="844"/>
      <c r="AN9" s="814"/>
      <c r="AO9" s="814"/>
      <c r="AP9" s="814"/>
      <c r="AQ9" s="814"/>
      <c r="AR9" s="814"/>
      <c r="AS9" s="814"/>
      <c r="AT9" s="814"/>
      <c r="AU9" s="814"/>
      <c r="AV9" s="814">
        <f>+O9</f>
        <v>120041</v>
      </c>
      <c r="AW9" s="814"/>
      <c r="AX9" s="844"/>
      <c r="AY9" s="845"/>
      <c r="AZ9" s="845"/>
      <c r="BA9" s="845"/>
      <c r="BB9" s="845"/>
      <c r="BC9" s="845"/>
      <c r="BD9" s="845"/>
      <c r="BE9" s="845"/>
      <c r="BF9" s="845"/>
      <c r="BG9" s="814">
        <f>+P9</f>
        <v>120041</v>
      </c>
      <c r="BH9" s="845"/>
      <c r="BI9" s="845"/>
      <c r="BJ9" s="814"/>
      <c r="BK9" s="814"/>
      <c r="BL9" s="814"/>
      <c r="BM9" s="814"/>
      <c r="BN9" s="814"/>
      <c r="BO9" s="814"/>
      <c r="BP9" s="814"/>
      <c r="BQ9" s="814"/>
      <c r="BR9" s="814">
        <f>+Q9</f>
        <v>59810</v>
      </c>
      <c r="BS9" s="814"/>
      <c r="BT9" s="844"/>
      <c r="BU9" s="814">
        <f>+R9+T9+V9+X9+BJ9+BL9+AC9+AE9+AG9+AI9+AN9+AP9+AR9+AT9</f>
        <v>120935</v>
      </c>
      <c r="BV9" s="814">
        <f>+S9+U9+W9+Y9+BK9+BM9+AD9+AF9+AH9+AJ9+AO9+AQ9+AS9+AU9</f>
        <v>32329</v>
      </c>
      <c r="BW9" s="784">
        <f>IF(AND(BU9&gt;0),BV9/BU9,"No programado")</f>
        <v>0.26732542274775706</v>
      </c>
      <c r="BX9" s="784">
        <f>IF(AND(BV9&gt;0,$J9&gt;0),BV9/$J9,0)</f>
        <v>6.7203954616699021E-2</v>
      </c>
      <c r="BY9" s="838">
        <f t="shared" ref="BY9:BY72" si="0">IF(AND(BX9&gt;0,I9&gt;0),BX9*I9,0)</f>
        <v>1.908592311114252E-2</v>
      </c>
      <c r="BZ9" s="1239">
        <f>SUM(BY9:BY17)</f>
        <v>6.1453352125823965E-2</v>
      </c>
      <c r="CA9" s="1223">
        <f>(IF(AND(BZ9&gt;0,E9&gt;0),BZ9*E9))+(IF(AND(BZ18&gt;0,E18&gt;0),BZ18*E18))+(IF(AND(BZ23&gt;0,E23&gt;0),BZ23*E23))+(IF(AND(BZ27&gt;0,E27&gt;0),BZ27*E27))+(IF(AND(BZ31&gt;0,E31&gt;0),BZ31*E31))+(IF(AND(BZ34&gt;0,E34&gt;0),BZ34*E34))</f>
        <v>2.9581570937224265E-2</v>
      </c>
      <c r="CB9" s="783"/>
      <c r="CC9" s="783"/>
    </row>
    <row r="10" spans="2:83" ht="146.4" customHeight="1">
      <c r="B10" s="1326"/>
      <c r="C10" s="1345"/>
      <c r="D10" s="1355"/>
      <c r="E10" s="1242"/>
      <c r="F10" s="1248"/>
      <c r="G10" s="1248"/>
      <c r="H10" s="801" t="str">
        <f>'1.Informe Seguimiento POA 2025'!D14</f>
        <v>1.1.2. Orientar 485.702 personas en garantía de derechos, en el cuatrienio.</v>
      </c>
      <c r="I10" s="805">
        <f>+'1.Informe Seguimiento POA 2025'!E14</f>
        <v>0.28599999999999998</v>
      </c>
      <c r="J10" s="836">
        <f>+'1.Informe Seguimiento POA 2025'!F14</f>
        <v>485702</v>
      </c>
      <c r="K10" s="809" t="str">
        <f>+'1.Informe Seguimiento POA 2025'!I14</f>
        <v>PROMOCIÓN Y DEFENSA DE DERECHOS</v>
      </c>
      <c r="L10" s="809" t="str">
        <f>+'1.Informe Seguimiento POA 2025'!J14</f>
        <v>* P.D. para la Coordinación del MP y DDHH y sus dependencias adscritas
* P.D. para la Coordinación de la Prevención y Control a la Función Pública y sus dependencias adscritas
* P.D. para la Coordinación de Gestión de las Personerías Locales y sus Personerías Locales adscritas.</v>
      </c>
      <c r="M10" s="810">
        <f>+'1.Informe Seguimiento POA 2025'!K14</f>
        <v>62323</v>
      </c>
      <c r="N10" s="810">
        <f>+'1.Informe Seguimiento POA 2025'!L14</f>
        <v>123517</v>
      </c>
      <c r="O10" s="810">
        <f>+'1.Informe Seguimiento POA 2025'!M14</f>
        <v>120600</v>
      </c>
      <c r="P10" s="810">
        <f>+'1.Informe Seguimiento POA 2025'!N14</f>
        <v>120600</v>
      </c>
      <c r="Q10" s="810">
        <f>+'1.Informe Seguimiento POA 2025'!O14</f>
        <v>58662</v>
      </c>
      <c r="R10" s="814">
        <f>+'1.Informe Seguimiento POA 2025'!P14</f>
        <v>26695</v>
      </c>
      <c r="S10" s="814">
        <f>+'1.Informe Seguimiento POA 2025'!Q14</f>
        <v>26771</v>
      </c>
      <c r="T10" s="814">
        <f>+'1.Informe Seguimiento POA 2025'!R14</f>
        <v>33275</v>
      </c>
      <c r="U10" s="814">
        <f>+'1.Informe Seguimiento POA 2025'!S14</f>
        <v>0</v>
      </c>
      <c r="V10" s="814">
        <f>+'1.Informe Seguimiento POA 2025'!T14</f>
        <v>33501</v>
      </c>
      <c r="W10" s="814">
        <f>+'1.Informe Seguimiento POA 2025'!U14</f>
        <v>0</v>
      </c>
      <c r="X10" s="814">
        <f>+'1.Informe Seguimiento POA 2025'!V14</f>
        <v>30046</v>
      </c>
      <c r="Y10" s="814">
        <f>+'1.Informe Seguimiento POA 2025'!W14</f>
        <v>0</v>
      </c>
      <c r="Z10" s="814">
        <f>+'1.Informe Seguimiento POA 2025'!X14</f>
        <v>123517</v>
      </c>
      <c r="AA10" s="814">
        <f>+'1.Informe Seguimiento POA 2025'!Y14</f>
        <v>26771</v>
      </c>
      <c r="AB10" s="844">
        <f>+'1.Informe Seguimiento POA 2025'!Z14</f>
        <v>0.21673939619647498</v>
      </c>
      <c r="AC10" s="814"/>
      <c r="AD10" s="814"/>
      <c r="AE10" s="814"/>
      <c r="AF10" s="814"/>
      <c r="AG10" s="814"/>
      <c r="AH10" s="814"/>
      <c r="AI10" s="814"/>
      <c r="AJ10" s="814"/>
      <c r="AK10" s="814">
        <f t="shared" ref="AK10:AK73" si="1">+N10</f>
        <v>123517</v>
      </c>
      <c r="AL10" s="814"/>
      <c r="AM10" s="844"/>
      <c r="AN10" s="814"/>
      <c r="AO10" s="814"/>
      <c r="AP10" s="814"/>
      <c r="AQ10" s="814"/>
      <c r="AR10" s="814"/>
      <c r="AS10" s="814"/>
      <c r="AT10" s="814"/>
      <c r="AU10" s="814"/>
      <c r="AV10" s="814">
        <f t="shared" ref="AV10:AV73" si="2">+O10</f>
        <v>120600</v>
      </c>
      <c r="AW10" s="814"/>
      <c r="AX10" s="844"/>
      <c r="AY10" s="845"/>
      <c r="AZ10" s="845"/>
      <c r="BA10" s="845"/>
      <c r="BB10" s="845"/>
      <c r="BC10" s="845"/>
      <c r="BD10" s="845"/>
      <c r="BE10" s="845"/>
      <c r="BF10" s="845"/>
      <c r="BG10" s="814">
        <f t="shared" ref="BG10:BG73" si="3">+P10</f>
        <v>120600</v>
      </c>
      <c r="BH10" s="845"/>
      <c r="BI10" s="845"/>
      <c r="BJ10" s="814"/>
      <c r="BK10" s="814"/>
      <c r="BL10" s="814"/>
      <c r="BM10" s="814"/>
      <c r="BN10" s="814"/>
      <c r="BO10" s="814"/>
      <c r="BP10" s="814"/>
      <c r="BQ10" s="814"/>
      <c r="BR10" s="814">
        <f t="shared" ref="BR10:BR73" si="4">+Q10</f>
        <v>58662</v>
      </c>
      <c r="BS10" s="814"/>
      <c r="BT10" s="844"/>
      <c r="BU10" s="814">
        <f t="shared" ref="BU10:BU23" si="5">+R10+T10+V10+X10+BJ10+BL10+AC10+AE10+AG10+AI10+AN10+AP10+AR10+AT10</f>
        <v>123517</v>
      </c>
      <c r="BV10" s="814">
        <f t="shared" ref="BV10:BV23" si="6">+S10+U10+W10+Y10+BK10+BM10+AD10+AF10+AH10+AJ10+AO10+AQ10+AS10+AU10</f>
        <v>26771</v>
      </c>
      <c r="BW10" s="784">
        <f t="shared" ref="BW10:BW26" si="7">IF(AND(BU10&gt;0),BV10/BU10,"No programado")</f>
        <v>0.21673939619647498</v>
      </c>
      <c r="BX10" s="784">
        <f>IF(AND(BV10&gt;0,$J10&gt;0),BV10/$J10,0)</f>
        <v>5.5118158871077329E-2</v>
      </c>
      <c r="BY10" s="838">
        <f t="shared" si="0"/>
        <v>1.5763793437128113E-2</v>
      </c>
      <c r="BZ10" s="1240"/>
      <c r="CA10" s="1223"/>
      <c r="CB10" s="783"/>
      <c r="CC10" s="783"/>
    </row>
    <row r="11" spans="2:83" ht="185.25" customHeight="1">
      <c r="B11" s="1326"/>
      <c r="C11" s="1345"/>
      <c r="D11" s="1355"/>
      <c r="E11" s="1242"/>
      <c r="F11" s="1248"/>
      <c r="G11" s="1248"/>
      <c r="H11" s="801" t="str">
        <f>'1.Informe Seguimiento POA 2025'!D15</f>
        <v>1.1.3. Asistir 256.330 personas en garantía de derechos, en el cuatrienio.</v>
      </c>
      <c r="I11" s="805">
        <f>+'1.Informe Seguimiento POA 2025'!E15</f>
        <v>0.154</v>
      </c>
      <c r="J11" s="836">
        <f>+'1.Informe Seguimiento POA 2025'!F15</f>
        <v>256330</v>
      </c>
      <c r="K11" s="809" t="str">
        <f>+'1.Informe Seguimiento POA 2025'!I15</f>
        <v>PROMOCIÓN Y DEFENSA DE DERECHOS</v>
      </c>
      <c r="L11" s="809" t="str">
        <f>+'1.Informe Seguimiento POA 2025'!J15</f>
        <v>* P.D. para Derechos Humanos, Familia, Orientación y Asistencia, Consumidor, Asuntos Jurisdiccionales , Víctimas y Dirección de Conciliación y M.A.S.C.
* P.D. para la Coordinación de la Prevención y Control a la Función Pública y sus dependencias adscritas.
* P.D. para la Coordinación de Gestión de las Personerías Locales y sus Personerías Locales adscritas.</v>
      </c>
      <c r="M11" s="810">
        <f>+'1.Informe Seguimiento POA 2025'!K15</f>
        <v>32089</v>
      </c>
      <c r="N11" s="810">
        <f>+'1.Informe Seguimiento POA 2025'!L15</f>
        <v>61402</v>
      </c>
      <c r="O11" s="810">
        <f>+'1.Informe Seguimiento POA 2025'!M15</f>
        <v>65437</v>
      </c>
      <c r="P11" s="810">
        <f>+'1.Informe Seguimiento POA 2025'!N15</f>
        <v>65437</v>
      </c>
      <c r="Q11" s="810">
        <f>+'1.Informe Seguimiento POA 2025'!O15</f>
        <v>31965</v>
      </c>
      <c r="R11" s="814">
        <f>+'1.Informe Seguimiento POA 2025'!P15</f>
        <v>13373</v>
      </c>
      <c r="S11" s="814">
        <f>+'1.Informe Seguimiento POA 2025'!Q15</f>
        <v>14378</v>
      </c>
      <c r="T11" s="814">
        <f>+'1.Informe Seguimiento POA 2025'!R15</f>
        <v>16523</v>
      </c>
      <c r="U11" s="814">
        <f>+'1.Informe Seguimiento POA 2025'!S15</f>
        <v>0</v>
      </c>
      <c r="V11" s="814">
        <f>+'1.Informe Seguimiento POA 2025'!T15</f>
        <v>16598</v>
      </c>
      <c r="W11" s="814">
        <f>+'1.Informe Seguimiento POA 2025'!U15</f>
        <v>0</v>
      </c>
      <c r="X11" s="814">
        <f>+'1.Informe Seguimiento POA 2025'!V15</f>
        <v>14908</v>
      </c>
      <c r="Y11" s="814">
        <f>+'1.Informe Seguimiento POA 2025'!W15</f>
        <v>0</v>
      </c>
      <c r="Z11" s="814">
        <f>+'1.Informe Seguimiento POA 2025'!X15</f>
        <v>61402</v>
      </c>
      <c r="AA11" s="814">
        <f>+'1.Informe Seguimiento POA 2025'!Y15</f>
        <v>14378</v>
      </c>
      <c r="AB11" s="844">
        <f>+'1.Informe Seguimiento POA 2025'!Z15</f>
        <v>0.23416175368880493</v>
      </c>
      <c r="AC11" s="814"/>
      <c r="AD11" s="814"/>
      <c r="AE11" s="814"/>
      <c r="AF11" s="814"/>
      <c r="AG11" s="814"/>
      <c r="AH11" s="814"/>
      <c r="AI11" s="814"/>
      <c r="AJ11" s="814"/>
      <c r="AK11" s="814">
        <f t="shared" si="1"/>
        <v>61402</v>
      </c>
      <c r="AL11" s="814"/>
      <c r="AM11" s="844"/>
      <c r="AN11" s="814"/>
      <c r="AO11" s="814"/>
      <c r="AP11" s="814"/>
      <c r="AQ11" s="814"/>
      <c r="AR11" s="814"/>
      <c r="AS11" s="814"/>
      <c r="AT11" s="814"/>
      <c r="AU11" s="814"/>
      <c r="AV11" s="814">
        <f t="shared" si="2"/>
        <v>65437</v>
      </c>
      <c r="AW11" s="814"/>
      <c r="AX11" s="844"/>
      <c r="AY11" s="845"/>
      <c r="AZ11" s="845"/>
      <c r="BA11" s="845"/>
      <c r="BB11" s="845"/>
      <c r="BC11" s="845"/>
      <c r="BD11" s="845"/>
      <c r="BE11" s="845"/>
      <c r="BF11" s="845"/>
      <c r="BG11" s="814">
        <f t="shared" si="3"/>
        <v>65437</v>
      </c>
      <c r="BH11" s="845"/>
      <c r="BI11" s="845"/>
      <c r="BJ11" s="814"/>
      <c r="BK11" s="814"/>
      <c r="BL11" s="814"/>
      <c r="BM11" s="814"/>
      <c r="BN11" s="814"/>
      <c r="BO11" s="814"/>
      <c r="BP11" s="814"/>
      <c r="BQ11" s="814"/>
      <c r="BR11" s="814">
        <f t="shared" si="4"/>
        <v>31965</v>
      </c>
      <c r="BS11" s="814"/>
      <c r="BT11" s="844"/>
      <c r="BU11" s="814">
        <f t="shared" si="5"/>
        <v>61402</v>
      </c>
      <c r="BV11" s="814">
        <f t="shared" si="6"/>
        <v>14378</v>
      </c>
      <c r="BW11" s="784">
        <f t="shared" si="7"/>
        <v>0.23416175368880493</v>
      </c>
      <c r="BX11" s="784">
        <f t="shared" ref="BX11:BX23" si="8">IF(AND(BV11&gt;0,$J11&gt;0),BV11/$J11,0)</f>
        <v>5.6091756719853315E-2</v>
      </c>
      <c r="BY11" s="838">
        <f t="shared" si="0"/>
        <v>8.6381305348574109E-3</v>
      </c>
      <c r="BZ11" s="1240"/>
      <c r="CA11" s="1223"/>
      <c r="CB11" s="783"/>
      <c r="CC11" s="783"/>
    </row>
    <row r="12" spans="2:83" ht="94.95" customHeight="1">
      <c r="B12" s="1326"/>
      <c r="C12" s="1345"/>
      <c r="D12" s="1355"/>
      <c r="E12" s="1242"/>
      <c r="F12" s="1248"/>
      <c r="G12" s="1248"/>
      <c r="H12" s="801" t="str">
        <f>'1.Informe Seguimiento POA 2025'!D16</f>
        <v>1.1.4. Atender y/o gestionar 90.399 peticiones presentadas por la comunidad en garantía de derechos, en el cuatrienio.</v>
      </c>
      <c r="I12" s="805">
        <f>+'1.Informe Seguimiento POA 2025'!E16</f>
        <v>5.6000000000000001E-2</v>
      </c>
      <c r="J12" s="836">
        <f>+'1.Informe Seguimiento POA 2025'!F16</f>
        <v>90399</v>
      </c>
      <c r="K12" s="809" t="str">
        <f>+'1.Informe Seguimiento POA 2025'!I16</f>
        <v>PROMOCIÓN Y DEFENSA DE DERECHOS</v>
      </c>
      <c r="L12" s="809" t="str">
        <f>+'1.Informe Seguimiento POA 2025'!J16</f>
        <v>* P.D. para la Coordinación del MP y DDHH, P.D. para Asuntos Penales I, Penales II, Policivos y Civiles, Derechos Humanos y Familia.
* P.D. para la Coordinación de Gestión de las Personerías Locales y sus Personerías Locales adscritas.</v>
      </c>
      <c r="M12" s="810">
        <f>+'1.Informe Seguimiento POA 2025'!K16</f>
        <v>11754</v>
      </c>
      <c r="N12" s="810">
        <f>+'1.Informe Seguimiento POA 2025'!L16</f>
        <v>19248</v>
      </c>
      <c r="O12" s="810">
        <f>+'1.Informe Seguimiento POA 2025'!M16</f>
        <v>23983</v>
      </c>
      <c r="P12" s="810">
        <f>+'1.Informe Seguimiento POA 2025'!N16</f>
        <v>23983</v>
      </c>
      <c r="Q12" s="810">
        <f>+'1.Informe Seguimiento POA 2025'!O16</f>
        <v>11431</v>
      </c>
      <c r="R12" s="814">
        <f>+'1.Informe Seguimiento POA 2025'!P16</f>
        <v>4572</v>
      </c>
      <c r="S12" s="814">
        <f>+'1.Informe Seguimiento POA 2025'!Q16</f>
        <v>4974</v>
      </c>
      <c r="T12" s="814">
        <f>+'1.Informe Seguimiento POA 2025'!R16</f>
        <v>5046</v>
      </c>
      <c r="U12" s="814">
        <f>+'1.Informe Seguimiento POA 2025'!S16</f>
        <v>0</v>
      </c>
      <c r="V12" s="814">
        <f>+'1.Informe Seguimiento POA 2025'!T16</f>
        <v>5116</v>
      </c>
      <c r="W12" s="814">
        <f>+'1.Informe Seguimiento POA 2025'!U16</f>
        <v>0</v>
      </c>
      <c r="X12" s="814">
        <f>+'1.Informe Seguimiento POA 2025'!V16</f>
        <v>4514</v>
      </c>
      <c r="Y12" s="814">
        <f>+'1.Informe Seguimiento POA 2025'!W16</f>
        <v>0</v>
      </c>
      <c r="Z12" s="814">
        <f>+'1.Informe Seguimiento POA 2025'!X16</f>
        <v>19248</v>
      </c>
      <c r="AA12" s="814">
        <f>+'1.Informe Seguimiento POA 2025'!Y16</f>
        <v>4974</v>
      </c>
      <c r="AB12" s="844">
        <f>+'1.Informe Seguimiento POA 2025'!Z16</f>
        <v>0.25841645885286785</v>
      </c>
      <c r="AC12" s="814"/>
      <c r="AD12" s="814"/>
      <c r="AE12" s="814"/>
      <c r="AF12" s="814"/>
      <c r="AG12" s="814"/>
      <c r="AH12" s="814"/>
      <c r="AI12" s="814"/>
      <c r="AJ12" s="814"/>
      <c r="AK12" s="814">
        <f t="shared" si="1"/>
        <v>19248</v>
      </c>
      <c r="AL12" s="814"/>
      <c r="AM12" s="844"/>
      <c r="AN12" s="814"/>
      <c r="AO12" s="814"/>
      <c r="AP12" s="814"/>
      <c r="AQ12" s="814"/>
      <c r="AR12" s="814"/>
      <c r="AS12" s="814"/>
      <c r="AT12" s="814"/>
      <c r="AU12" s="814"/>
      <c r="AV12" s="814">
        <f t="shared" si="2"/>
        <v>23983</v>
      </c>
      <c r="AW12" s="814"/>
      <c r="AX12" s="844"/>
      <c r="AY12" s="845"/>
      <c r="AZ12" s="845"/>
      <c r="BA12" s="845"/>
      <c r="BB12" s="845"/>
      <c r="BC12" s="845"/>
      <c r="BD12" s="845"/>
      <c r="BE12" s="845"/>
      <c r="BF12" s="845"/>
      <c r="BG12" s="814">
        <f t="shared" si="3"/>
        <v>23983</v>
      </c>
      <c r="BH12" s="845"/>
      <c r="BI12" s="845"/>
      <c r="BJ12" s="814"/>
      <c r="BK12" s="814"/>
      <c r="BL12" s="814"/>
      <c r="BM12" s="814"/>
      <c r="BN12" s="814"/>
      <c r="BO12" s="814"/>
      <c r="BP12" s="814"/>
      <c r="BQ12" s="814"/>
      <c r="BR12" s="814">
        <f t="shared" si="4"/>
        <v>11431</v>
      </c>
      <c r="BS12" s="814"/>
      <c r="BT12" s="844"/>
      <c r="BU12" s="814">
        <f t="shared" si="5"/>
        <v>19248</v>
      </c>
      <c r="BV12" s="814">
        <f t="shared" si="6"/>
        <v>4974</v>
      </c>
      <c r="BW12" s="784">
        <f t="shared" si="7"/>
        <v>0.25841645885286785</v>
      </c>
      <c r="BX12" s="784">
        <f t="shared" si="8"/>
        <v>5.5022732552351246E-2</v>
      </c>
      <c r="BY12" s="838">
        <f t="shared" si="0"/>
        <v>3.0812730229316698E-3</v>
      </c>
      <c r="BZ12" s="1240"/>
      <c r="CA12" s="1223"/>
      <c r="CB12" s="783"/>
      <c r="CC12" s="783"/>
    </row>
    <row r="13" spans="2:83" ht="183" customHeight="1">
      <c r="B13" s="1326"/>
      <c r="C13" s="1345"/>
      <c r="D13" s="1355"/>
      <c r="E13" s="1242"/>
      <c r="F13" s="1248"/>
      <c r="G13" s="1248"/>
      <c r="H13" s="801" t="str">
        <f>'1.Informe Seguimiento POA 2025'!D17</f>
        <v>1.1.5. Sensibilizar y/o capacitar a 352.132 personas en derechos humanos, Derecho Internacional Humanitario, Deberes de los Ciudadanos y oferta institucional, en el cuatrienio.</v>
      </c>
      <c r="I13" s="805">
        <f>+'1.Informe Seguimiento POA 2025'!E17</f>
        <v>0.20799999999999999</v>
      </c>
      <c r="J13" s="836">
        <f>+'1.Informe Seguimiento POA 2025'!F17</f>
        <v>352132</v>
      </c>
      <c r="K13" s="809" t="str">
        <f>+'1.Informe Seguimiento POA 2025'!I17</f>
        <v>PROMOCIÓN Y DEFENSA DE DERECHOS</v>
      </c>
      <c r="L13" s="809" t="str">
        <f>+'1.Informe Seguimiento POA 2025'!J17</f>
        <v>* P.D. para la Coordinación del MP y DDHH y sus dependencias adscritas.
* Grupo para el Acompañamiento en Escenarios de Posible Vulneración de Derechos (GAEPVD).
* P.D. para la Coordinación de Gestión de las Personerías Locales y sus Personerías Locales adscritas.</v>
      </c>
      <c r="M13" s="810">
        <f>+'1.Informe Seguimiento POA 2025'!K17</f>
        <v>42605</v>
      </c>
      <c r="N13" s="810">
        <f>+'1.Informe Seguimiento POA 2025'!L17</f>
        <v>89587</v>
      </c>
      <c r="O13" s="810">
        <f>+'1.Informe Seguimiento POA 2025'!M17</f>
        <v>89587</v>
      </c>
      <c r="P13" s="810">
        <f>+'1.Informe Seguimiento POA 2025'!N17</f>
        <v>89587</v>
      </c>
      <c r="Q13" s="810">
        <f>+'1.Informe Seguimiento POA 2025'!O17</f>
        <v>40766</v>
      </c>
      <c r="R13" s="814">
        <f>+'1.Informe Seguimiento POA 2025'!P17</f>
        <v>17859</v>
      </c>
      <c r="S13" s="814">
        <f>+'1.Informe Seguimiento POA 2025'!Q17</f>
        <v>22995</v>
      </c>
      <c r="T13" s="814">
        <f>+'1.Informe Seguimiento POA 2025'!R17</f>
        <v>24509</v>
      </c>
      <c r="U13" s="814">
        <f>+'1.Informe Seguimiento POA 2025'!S17</f>
        <v>0</v>
      </c>
      <c r="V13" s="814">
        <f>+'1.Informe Seguimiento POA 2025'!T17</f>
        <v>26524</v>
      </c>
      <c r="W13" s="814">
        <f>+'1.Informe Seguimiento POA 2025'!U17</f>
        <v>0</v>
      </c>
      <c r="X13" s="814">
        <f>+'1.Informe Seguimiento POA 2025'!V17</f>
        <v>20695</v>
      </c>
      <c r="Y13" s="814">
        <f>+'1.Informe Seguimiento POA 2025'!W17</f>
        <v>0</v>
      </c>
      <c r="Z13" s="814">
        <f>+'1.Informe Seguimiento POA 2025'!X17</f>
        <v>89587</v>
      </c>
      <c r="AA13" s="814">
        <f>+'1.Informe Seguimiento POA 2025'!Y17</f>
        <v>22995</v>
      </c>
      <c r="AB13" s="844">
        <f>+'1.Informe Seguimiento POA 2025'!Z17</f>
        <v>0.25667786620826682</v>
      </c>
      <c r="AC13" s="814"/>
      <c r="AD13" s="814"/>
      <c r="AE13" s="814"/>
      <c r="AF13" s="814"/>
      <c r="AG13" s="814"/>
      <c r="AH13" s="814"/>
      <c r="AI13" s="814"/>
      <c r="AJ13" s="814"/>
      <c r="AK13" s="814">
        <f t="shared" si="1"/>
        <v>89587</v>
      </c>
      <c r="AL13" s="814"/>
      <c r="AM13" s="844"/>
      <c r="AN13" s="814"/>
      <c r="AO13" s="814"/>
      <c r="AP13" s="814"/>
      <c r="AQ13" s="814"/>
      <c r="AR13" s="814"/>
      <c r="AS13" s="814"/>
      <c r="AT13" s="814"/>
      <c r="AU13" s="814"/>
      <c r="AV13" s="814">
        <f t="shared" si="2"/>
        <v>89587</v>
      </c>
      <c r="AW13" s="814"/>
      <c r="AX13" s="844"/>
      <c r="AY13" s="845"/>
      <c r="AZ13" s="845"/>
      <c r="BA13" s="845"/>
      <c r="BB13" s="845"/>
      <c r="BC13" s="845"/>
      <c r="BD13" s="845"/>
      <c r="BE13" s="845"/>
      <c r="BF13" s="845"/>
      <c r="BG13" s="814">
        <f t="shared" si="3"/>
        <v>89587</v>
      </c>
      <c r="BH13" s="845"/>
      <c r="BI13" s="845"/>
      <c r="BJ13" s="814"/>
      <c r="BK13" s="814"/>
      <c r="BL13" s="814"/>
      <c r="BM13" s="814"/>
      <c r="BN13" s="814"/>
      <c r="BO13" s="814"/>
      <c r="BP13" s="814"/>
      <c r="BQ13" s="814"/>
      <c r="BR13" s="814">
        <f t="shared" si="4"/>
        <v>40766</v>
      </c>
      <c r="BS13" s="814"/>
      <c r="BT13" s="844"/>
      <c r="BU13" s="814">
        <f t="shared" si="5"/>
        <v>89587</v>
      </c>
      <c r="BV13" s="814">
        <f t="shared" si="6"/>
        <v>22995</v>
      </c>
      <c r="BW13" s="784">
        <f t="shared" si="7"/>
        <v>0.25667786620826682</v>
      </c>
      <c r="BX13" s="784">
        <f t="shared" si="8"/>
        <v>6.5302216214374154E-2</v>
      </c>
      <c r="BY13" s="838">
        <f t="shared" si="0"/>
        <v>1.3582860972589823E-2</v>
      </c>
      <c r="BZ13" s="1240"/>
      <c r="CA13" s="1223"/>
      <c r="CB13" s="783"/>
      <c r="CC13" s="783"/>
    </row>
    <row r="14" spans="2:83" ht="96" customHeight="1">
      <c r="B14" s="1326"/>
      <c r="C14" s="1345"/>
      <c r="D14" s="1355"/>
      <c r="E14" s="1242"/>
      <c r="F14" s="1248"/>
      <c r="G14" s="1248"/>
      <c r="H14" s="801" t="str">
        <f>'1.Informe Seguimiento POA 2025'!D18</f>
        <v>1.1.6. Realizar 757 seguimientos y/o informes a las posibles vulneraciones de los derechos de las personas en el Distrito Capital, en el cuatrienio.</v>
      </c>
      <c r="I14" s="805">
        <f>+'1.Informe Seguimiento POA 2025'!E18</f>
        <v>4.0000000000000002E-4</v>
      </c>
      <c r="J14" s="836">
        <f>+'1.Informe Seguimiento POA 2025'!F18</f>
        <v>757</v>
      </c>
      <c r="K14" s="809" t="str">
        <f>+'1.Informe Seguimiento POA 2025'!I18</f>
        <v>PROMOCIÓN Y DEFENSA DE DERECHOS</v>
      </c>
      <c r="L14" s="809" t="str">
        <f>+'1.Informe Seguimiento POA 2025'!J18</f>
        <v>* P.D. para la Coordinación del MP y DDHH, P.D. para Asuntos Policivos y Civiles, Penales I, Penales II, Derechos Humanos, Familia, Víctimas, Consumidor y Asuntos Jurisdiccionales.
* Grupo para el Acompañamiento en Escenarios de Posible Vulneración de Derechos (GAEPVD).</v>
      </c>
      <c r="M14" s="810">
        <f>+'1.Informe Seguimiento POA 2025'!K18</f>
        <v>90</v>
      </c>
      <c r="N14" s="810">
        <f>+'1.Informe Seguimiento POA 2025'!L18</f>
        <v>238</v>
      </c>
      <c r="O14" s="810">
        <f>+'1.Informe Seguimiento POA 2025'!M18</f>
        <v>175</v>
      </c>
      <c r="P14" s="810">
        <f>+'1.Informe Seguimiento POA 2025'!N18</f>
        <v>175</v>
      </c>
      <c r="Q14" s="810">
        <f>+'1.Informe Seguimiento POA 2025'!O18</f>
        <v>79</v>
      </c>
      <c r="R14" s="814">
        <f>+'1.Informe Seguimiento POA 2025'!P18</f>
        <v>35</v>
      </c>
      <c r="S14" s="814">
        <f>+'1.Informe Seguimiento POA 2025'!Q18</f>
        <v>40</v>
      </c>
      <c r="T14" s="814">
        <f>+'1.Informe Seguimiento POA 2025'!R18</f>
        <v>74</v>
      </c>
      <c r="U14" s="814">
        <f>+'1.Informe Seguimiento POA 2025'!S18</f>
        <v>0</v>
      </c>
      <c r="V14" s="814">
        <f>+'1.Informe Seguimiento POA 2025'!T18</f>
        <v>72</v>
      </c>
      <c r="W14" s="814">
        <f>+'1.Informe Seguimiento POA 2025'!U18</f>
        <v>0</v>
      </c>
      <c r="X14" s="814">
        <f>+'1.Informe Seguimiento POA 2025'!V18</f>
        <v>57</v>
      </c>
      <c r="Y14" s="814">
        <f>+'1.Informe Seguimiento POA 2025'!W18</f>
        <v>0</v>
      </c>
      <c r="Z14" s="814">
        <f>+'1.Informe Seguimiento POA 2025'!X18</f>
        <v>238</v>
      </c>
      <c r="AA14" s="814">
        <f>+'1.Informe Seguimiento POA 2025'!Y18</f>
        <v>40</v>
      </c>
      <c r="AB14" s="844">
        <f>+'1.Informe Seguimiento POA 2025'!Z18</f>
        <v>0.16806722689075632</v>
      </c>
      <c r="AC14" s="814"/>
      <c r="AD14" s="814"/>
      <c r="AE14" s="814"/>
      <c r="AF14" s="814"/>
      <c r="AG14" s="814"/>
      <c r="AH14" s="814"/>
      <c r="AI14" s="814"/>
      <c r="AJ14" s="814"/>
      <c r="AK14" s="814">
        <f t="shared" si="1"/>
        <v>238</v>
      </c>
      <c r="AL14" s="814"/>
      <c r="AM14" s="844"/>
      <c r="AN14" s="814"/>
      <c r="AO14" s="814"/>
      <c r="AP14" s="814"/>
      <c r="AQ14" s="814"/>
      <c r="AR14" s="814"/>
      <c r="AS14" s="814"/>
      <c r="AT14" s="814"/>
      <c r="AU14" s="814"/>
      <c r="AV14" s="814">
        <f t="shared" si="2"/>
        <v>175</v>
      </c>
      <c r="AW14" s="814"/>
      <c r="AX14" s="844"/>
      <c r="AY14" s="845"/>
      <c r="AZ14" s="845"/>
      <c r="BA14" s="845"/>
      <c r="BB14" s="845"/>
      <c r="BC14" s="845"/>
      <c r="BD14" s="845"/>
      <c r="BE14" s="845"/>
      <c r="BF14" s="845"/>
      <c r="BG14" s="814">
        <f t="shared" si="3"/>
        <v>175</v>
      </c>
      <c r="BH14" s="845"/>
      <c r="BI14" s="845"/>
      <c r="BJ14" s="814"/>
      <c r="BK14" s="814"/>
      <c r="BL14" s="814"/>
      <c r="BM14" s="814"/>
      <c r="BN14" s="814"/>
      <c r="BO14" s="814"/>
      <c r="BP14" s="814"/>
      <c r="BQ14" s="814"/>
      <c r="BR14" s="814">
        <f t="shared" si="4"/>
        <v>79</v>
      </c>
      <c r="BS14" s="814"/>
      <c r="BT14" s="844"/>
      <c r="BU14" s="814">
        <f t="shared" si="5"/>
        <v>238</v>
      </c>
      <c r="BV14" s="814">
        <f t="shared" si="6"/>
        <v>40</v>
      </c>
      <c r="BW14" s="784">
        <f t="shared" si="7"/>
        <v>0.16806722689075632</v>
      </c>
      <c r="BX14" s="784">
        <f t="shared" si="8"/>
        <v>5.2840158520475564E-2</v>
      </c>
      <c r="BY14" s="838">
        <f t="shared" si="0"/>
        <v>2.1136063408190227E-5</v>
      </c>
      <c r="BZ14" s="1240"/>
      <c r="CA14" s="1223"/>
      <c r="CB14" s="783"/>
      <c r="CC14" s="783"/>
    </row>
    <row r="15" spans="2:83" ht="115.2" customHeight="1">
      <c r="B15" s="1326"/>
      <c r="C15" s="1345"/>
      <c r="D15" s="1355"/>
      <c r="E15" s="1242"/>
      <c r="F15" s="1248"/>
      <c r="G15" s="1248"/>
      <c r="H15" s="801" t="str">
        <f>'1.Informe Seguimiento POA 2025'!D19</f>
        <v>1.1.7. Monitorear 2.800  escenarios de posible vulneración de derechos en la ciudad, en el cuatrienio.</v>
      </c>
      <c r="I15" s="805">
        <f>+'1.Informe Seguimiento POA 2025'!E19</f>
        <v>2E-3</v>
      </c>
      <c r="J15" s="836">
        <f>+'1.Informe Seguimiento POA 2025'!F19</f>
        <v>2800</v>
      </c>
      <c r="K15" s="809" t="str">
        <f>+'1.Informe Seguimiento POA 2025'!I19</f>
        <v>PROMOCIÓN Y DEFENSA DE DERECHOS</v>
      </c>
      <c r="L15" s="809" t="str">
        <f>+'1.Informe Seguimiento POA 2025'!J19</f>
        <v>* Grupo para el Acompañamiento en Escenarios de Posible Vulneración de Derechos (GAEPVD).</v>
      </c>
      <c r="M15" s="810">
        <f>+'1.Informe Seguimiento POA 2025'!K19</f>
        <v>350</v>
      </c>
      <c r="N15" s="810">
        <f>+'1.Informe Seguimiento POA 2025'!L19</f>
        <v>700</v>
      </c>
      <c r="O15" s="810">
        <f>+'1.Informe Seguimiento POA 2025'!M19</f>
        <v>700</v>
      </c>
      <c r="P15" s="810">
        <f>+'1.Informe Seguimiento POA 2025'!N19</f>
        <v>700</v>
      </c>
      <c r="Q15" s="810">
        <f>+'1.Informe Seguimiento POA 2025'!O19</f>
        <v>350</v>
      </c>
      <c r="R15" s="814">
        <f>+'1.Informe Seguimiento POA 2025'!P19</f>
        <v>150</v>
      </c>
      <c r="S15" s="814">
        <f>+'1.Informe Seguimiento POA 2025'!Q19</f>
        <v>137</v>
      </c>
      <c r="T15" s="814">
        <f>+'1.Informe Seguimiento POA 2025'!R19</f>
        <v>200</v>
      </c>
      <c r="U15" s="814">
        <f>+'1.Informe Seguimiento POA 2025'!S19</f>
        <v>0</v>
      </c>
      <c r="V15" s="814">
        <f>+'1.Informe Seguimiento POA 2025'!T19</f>
        <v>180</v>
      </c>
      <c r="W15" s="814">
        <f>+'1.Informe Seguimiento POA 2025'!U19</f>
        <v>0</v>
      </c>
      <c r="X15" s="814">
        <f>+'1.Informe Seguimiento POA 2025'!V19</f>
        <v>170</v>
      </c>
      <c r="Y15" s="814">
        <f>+'1.Informe Seguimiento POA 2025'!W19</f>
        <v>0</v>
      </c>
      <c r="Z15" s="814">
        <f>+'1.Informe Seguimiento POA 2025'!X19</f>
        <v>700</v>
      </c>
      <c r="AA15" s="814">
        <f>+'1.Informe Seguimiento POA 2025'!Y19</f>
        <v>137</v>
      </c>
      <c r="AB15" s="844">
        <f>+'1.Informe Seguimiento POA 2025'!Z19</f>
        <v>0.1957142857142857</v>
      </c>
      <c r="AC15" s="814"/>
      <c r="AD15" s="814"/>
      <c r="AE15" s="814"/>
      <c r="AF15" s="814"/>
      <c r="AG15" s="814"/>
      <c r="AH15" s="814"/>
      <c r="AI15" s="814"/>
      <c r="AJ15" s="814"/>
      <c r="AK15" s="814">
        <f t="shared" si="1"/>
        <v>700</v>
      </c>
      <c r="AL15" s="814"/>
      <c r="AM15" s="844"/>
      <c r="AN15" s="814"/>
      <c r="AO15" s="814"/>
      <c r="AP15" s="814"/>
      <c r="AQ15" s="814"/>
      <c r="AR15" s="814"/>
      <c r="AS15" s="814"/>
      <c r="AT15" s="814"/>
      <c r="AU15" s="814"/>
      <c r="AV15" s="814">
        <f t="shared" si="2"/>
        <v>700</v>
      </c>
      <c r="AW15" s="814"/>
      <c r="AX15" s="844"/>
      <c r="AY15" s="845"/>
      <c r="AZ15" s="845"/>
      <c r="BA15" s="845"/>
      <c r="BB15" s="845"/>
      <c r="BC15" s="845"/>
      <c r="BD15" s="845"/>
      <c r="BE15" s="845"/>
      <c r="BF15" s="845"/>
      <c r="BG15" s="814">
        <f t="shared" si="3"/>
        <v>700</v>
      </c>
      <c r="BH15" s="845"/>
      <c r="BI15" s="845"/>
      <c r="BJ15" s="814"/>
      <c r="BK15" s="814"/>
      <c r="BL15" s="814"/>
      <c r="BM15" s="814"/>
      <c r="BN15" s="814"/>
      <c r="BO15" s="814"/>
      <c r="BP15" s="814"/>
      <c r="BQ15" s="814"/>
      <c r="BR15" s="814">
        <f t="shared" si="4"/>
        <v>350</v>
      </c>
      <c r="BS15" s="814"/>
      <c r="BT15" s="844"/>
      <c r="BU15" s="814">
        <f t="shared" si="5"/>
        <v>700</v>
      </c>
      <c r="BV15" s="814">
        <f t="shared" si="6"/>
        <v>137</v>
      </c>
      <c r="BW15" s="784">
        <f>IF(AND(BU15&gt;0),BV15/BU15,"No programado")</f>
        <v>0.1957142857142857</v>
      </c>
      <c r="BX15" s="784">
        <f t="shared" si="8"/>
        <v>4.8928571428571425E-2</v>
      </c>
      <c r="BY15" s="838">
        <f t="shared" si="0"/>
        <v>9.7857142857142858E-5</v>
      </c>
      <c r="BZ15" s="1240"/>
      <c r="CA15" s="1223"/>
      <c r="CB15" s="783"/>
      <c r="CC15" s="783"/>
    </row>
    <row r="16" spans="2:83" ht="121.5" customHeight="1">
      <c r="B16" s="1326"/>
      <c r="C16" s="1345"/>
      <c r="D16" s="1355"/>
      <c r="E16" s="1242"/>
      <c r="F16" s="1248"/>
      <c r="G16" s="1248"/>
      <c r="H16" s="801" t="str">
        <f>'1.Informe Seguimiento POA 2025'!D20</f>
        <v>1.1.8. Realizar 165 jornadas de Sensibilización y   Verificación de identificación,  dotación y órdenes de servicio a la Fuerza  Pública en la ciudad, en el cuatrienio.</v>
      </c>
      <c r="I16" s="802">
        <f>+'1.Informe Seguimiento POA 2025'!E20</f>
        <v>1E-4</v>
      </c>
      <c r="J16" s="836">
        <f>+'1.Informe Seguimiento POA 2025'!F20</f>
        <v>165</v>
      </c>
      <c r="K16" s="809" t="str">
        <f>+'1.Informe Seguimiento POA 2025'!I20</f>
        <v>PROMOCIÓN Y DEFENSA DE DERECHOS</v>
      </c>
      <c r="L16" s="809" t="str">
        <f>+'1.Informe Seguimiento POA 2025'!J20</f>
        <v>* Grupo para el Acompañamiento en Escenarios de Posible Vulneración de Derechos (GAEPVD).</v>
      </c>
      <c r="M16" s="810">
        <f>+'1.Informe Seguimiento POA 2025'!K20</f>
        <v>20</v>
      </c>
      <c r="N16" s="810">
        <f>+'1.Informe Seguimiento POA 2025'!L20</f>
        <v>45</v>
      </c>
      <c r="O16" s="810">
        <f>+'1.Informe Seguimiento POA 2025'!M20</f>
        <v>40</v>
      </c>
      <c r="P16" s="810">
        <f>+'1.Informe Seguimiento POA 2025'!N20</f>
        <v>40</v>
      </c>
      <c r="Q16" s="810">
        <f>+'1.Informe Seguimiento POA 2025'!O20</f>
        <v>20</v>
      </c>
      <c r="R16" s="814">
        <f>+'1.Informe Seguimiento POA 2025'!P20</f>
        <v>7</v>
      </c>
      <c r="S16" s="814">
        <f>+'1.Informe Seguimiento POA 2025'!Q20</f>
        <v>18</v>
      </c>
      <c r="T16" s="814">
        <f>+'1.Informe Seguimiento POA 2025'!R20</f>
        <v>15</v>
      </c>
      <c r="U16" s="814">
        <f>+'1.Informe Seguimiento POA 2025'!S20</f>
        <v>0</v>
      </c>
      <c r="V16" s="814">
        <f>+'1.Informe Seguimiento POA 2025'!T20</f>
        <v>14</v>
      </c>
      <c r="W16" s="814">
        <f>+'1.Informe Seguimiento POA 2025'!U20</f>
        <v>0</v>
      </c>
      <c r="X16" s="814">
        <f>+'1.Informe Seguimiento POA 2025'!V20</f>
        <v>9</v>
      </c>
      <c r="Y16" s="814">
        <f>+'1.Informe Seguimiento POA 2025'!W20</f>
        <v>0</v>
      </c>
      <c r="Z16" s="814">
        <f>+'1.Informe Seguimiento POA 2025'!X20</f>
        <v>45</v>
      </c>
      <c r="AA16" s="814">
        <f>+'1.Informe Seguimiento POA 2025'!Y20</f>
        <v>18</v>
      </c>
      <c r="AB16" s="844">
        <f>+'1.Informe Seguimiento POA 2025'!Z20</f>
        <v>0.4</v>
      </c>
      <c r="AC16" s="814"/>
      <c r="AD16" s="814"/>
      <c r="AE16" s="814"/>
      <c r="AF16" s="814"/>
      <c r="AG16" s="814"/>
      <c r="AH16" s="814"/>
      <c r="AI16" s="814"/>
      <c r="AJ16" s="814"/>
      <c r="AK16" s="814">
        <f t="shared" si="1"/>
        <v>45</v>
      </c>
      <c r="AL16" s="814"/>
      <c r="AM16" s="844"/>
      <c r="AN16" s="814"/>
      <c r="AO16" s="814"/>
      <c r="AP16" s="814"/>
      <c r="AQ16" s="814"/>
      <c r="AR16" s="814"/>
      <c r="AS16" s="814"/>
      <c r="AT16" s="814"/>
      <c r="AU16" s="814"/>
      <c r="AV16" s="814">
        <f t="shared" si="2"/>
        <v>40</v>
      </c>
      <c r="AW16" s="814"/>
      <c r="AX16" s="844"/>
      <c r="AY16" s="845"/>
      <c r="AZ16" s="845"/>
      <c r="BA16" s="845"/>
      <c r="BB16" s="845"/>
      <c r="BC16" s="845"/>
      <c r="BD16" s="845"/>
      <c r="BE16" s="845"/>
      <c r="BF16" s="845"/>
      <c r="BG16" s="814">
        <f t="shared" si="3"/>
        <v>40</v>
      </c>
      <c r="BH16" s="845"/>
      <c r="BI16" s="845"/>
      <c r="BJ16" s="814"/>
      <c r="BK16" s="814"/>
      <c r="BL16" s="814"/>
      <c r="BM16" s="814"/>
      <c r="BN16" s="814"/>
      <c r="BO16" s="814"/>
      <c r="BP16" s="814"/>
      <c r="BQ16" s="814"/>
      <c r="BR16" s="814">
        <f t="shared" si="4"/>
        <v>20</v>
      </c>
      <c r="BS16" s="814"/>
      <c r="BT16" s="844"/>
      <c r="BU16" s="814">
        <f t="shared" si="5"/>
        <v>45</v>
      </c>
      <c r="BV16" s="814">
        <f t="shared" si="6"/>
        <v>18</v>
      </c>
      <c r="BW16" s="784">
        <f t="shared" si="7"/>
        <v>0.4</v>
      </c>
      <c r="BX16" s="784">
        <f t="shared" si="8"/>
        <v>0.10909090909090909</v>
      </c>
      <c r="BY16" s="838">
        <f t="shared" si="0"/>
        <v>1.0909090909090909E-5</v>
      </c>
      <c r="BZ16" s="1240"/>
      <c r="CA16" s="1223"/>
      <c r="CB16" s="783"/>
      <c r="CC16" s="783"/>
    </row>
    <row r="17" spans="2:81" ht="111" customHeight="1">
      <c r="B17" s="1326"/>
      <c r="C17" s="1345"/>
      <c r="D17" s="1356"/>
      <c r="E17" s="1242"/>
      <c r="F17" s="1249"/>
      <c r="G17" s="1249"/>
      <c r="H17" s="801" t="str">
        <f>'1.Informe Seguimiento POA 2025'!D21</f>
        <v>1.1.9. Realizar 16.000 intervenciones en los procesos policivos de primera instancia en las inspecciones de policía y alcaldías locales y corregidurías para garantizar el debido proceso y la defensa del patrimonio público, durante el cuatrienio</v>
      </c>
      <c r="I17" s="802">
        <f>+'1.Informe Seguimiento POA 2025'!E21</f>
        <v>9.4999999999999998E-3</v>
      </c>
      <c r="J17" s="836">
        <f>+'1.Informe Seguimiento POA 2025'!F21</f>
        <v>16000</v>
      </c>
      <c r="K17" s="809" t="str">
        <f>+'1.Informe Seguimiento POA 2025'!I21</f>
        <v>PROMOCIÓN Y DEFENSA DE DERECHOS</v>
      </c>
      <c r="L17" s="809" t="str">
        <f>+'1.Informe Seguimiento POA 2025'!J21</f>
        <v>* P.D. para la Coordinación de Gestión de las Personerías Locales y sus Personerías Locales adscritas.</v>
      </c>
      <c r="M17" s="810">
        <f>+'1.Informe Seguimiento POA 2025'!K21</f>
        <v>2000</v>
      </c>
      <c r="N17" s="810">
        <f>+'1.Informe Seguimiento POA 2025'!L21</f>
        <v>4000</v>
      </c>
      <c r="O17" s="810">
        <f>+'1.Informe Seguimiento POA 2025'!M21</f>
        <v>4000</v>
      </c>
      <c r="P17" s="810">
        <f>+'1.Informe Seguimiento POA 2025'!N21</f>
        <v>4000</v>
      </c>
      <c r="Q17" s="810">
        <f>+'1.Informe Seguimiento POA 2025'!O21</f>
        <v>2000</v>
      </c>
      <c r="R17" s="814">
        <f>+'1.Informe Seguimiento POA 2025'!P21</f>
        <v>800</v>
      </c>
      <c r="S17" s="814">
        <f>+'1.Informe Seguimiento POA 2025'!Q21</f>
        <v>1973</v>
      </c>
      <c r="T17" s="814">
        <f>+'1.Informe Seguimiento POA 2025'!R21</f>
        <v>1200</v>
      </c>
      <c r="U17" s="814">
        <f>+'1.Informe Seguimiento POA 2025'!S21</f>
        <v>0</v>
      </c>
      <c r="V17" s="814">
        <f>+'1.Informe Seguimiento POA 2025'!T21</f>
        <v>1200</v>
      </c>
      <c r="W17" s="814">
        <f>+'1.Informe Seguimiento POA 2025'!U21</f>
        <v>0</v>
      </c>
      <c r="X17" s="814">
        <f>+'1.Informe Seguimiento POA 2025'!V21</f>
        <v>800</v>
      </c>
      <c r="Y17" s="814">
        <f>+'1.Informe Seguimiento POA 2025'!W21</f>
        <v>0</v>
      </c>
      <c r="Z17" s="814">
        <f>+'1.Informe Seguimiento POA 2025'!X21</f>
        <v>4000</v>
      </c>
      <c r="AA17" s="814">
        <f>+'1.Informe Seguimiento POA 2025'!Y21</f>
        <v>1973</v>
      </c>
      <c r="AB17" s="844">
        <f>+'1.Informe Seguimiento POA 2025'!Z21</f>
        <v>0.49325000000000002</v>
      </c>
      <c r="AC17" s="814"/>
      <c r="AD17" s="814"/>
      <c r="AE17" s="814"/>
      <c r="AF17" s="814"/>
      <c r="AG17" s="814"/>
      <c r="AH17" s="814"/>
      <c r="AI17" s="814"/>
      <c r="AJ17" s="814"/>
      <c r="AK17" s="814">
        <f t="shared" si="1"/>
        <v>4000</v>
      </c>
      <c r="AL17" s="814"/>
      <c r="AM17" s="844"/>
      <c r="AN17" s="814"/>
      <c r="AO17" s="814"/>
      <c r="AP17" s="814"/>
      <c r="AQ17" s="814"/>
      <c r="AR17" s="814"/>
      <c r="AS17" s="814"/>
      <c r="AT17" s="814"/>
      <c r="AU17" s="814"/>
      <c r="AV17" s="814">
        <f t="shared" si="2"/>
        <v>4000</v>
      </c>
      <c r="AW17" s="814"/>
      <c r="AX17" s="844"/>
      <c r="AY17" s="845"/>
      <c r="AZ17" s="845"/>
      <c r="BA17" s="845"/>
      <c r="BB17" s="845"/>
      <c r="BC17" s="845"/>
      <c r="BD17" s="845"/>
      <c r="BE17" s="845"/>
      <c r="BF17" s="845"/>
      <c r="BG17" s="814">
        <f t="shared" si="3"/>
        <v>4000</v>
      </c>
      <c r="BH17" s="845"/>
      <c r="BI17" s="845"/>
      <c r="BJ17" s="814"/>
      <c r="BK17" s="814"/>
      <c r="BL17" s="814"/>
      <c r="BM17" s="814"/>
      <c r="BN17" s="814"/>
      <c r="BO17" s="814"/>
      <c r="BP17" s="814"/>
      <c r="BQ17" s="814"/>
      <c r="BR17" s="814">
        <f t="shared" si="4"/>
        <v>2000</v>
      </c>
      <c r="BS17" s="814"/>
      <c r="BT17" s="844"/>
      <c r="BU17" s="814">
        <f t="shared" si="5"/>
        <v>4000</v>
      </c>
      <c r="BV17" s="814">
        <f t="shared" si="6"/>
        <v>1973</v>
      </c>
      <c r="BW17" s="784">
        <f t="shared" si="7"/>
        <v>0.49325000000000002</v>
      </c>
      <c r="BX17" s="784">
        <f t="shared" si="8"/>
        <v>0.12331250000000001</v>
      </c>
      <c r="BY17" s="838">
        <f t="shared" si="0"/>
        <v>1.17146875E-3</v>
      </c>
      <c r="BZ17" s="1240"/>
      <c r="CA17" s="1223"/>
      <c r="CB17" s="783"/>
      <c r="CC17" s="783"/>
    </row>
    <row r="18" spans="2:81" ht="147.6" customHeight="1">
      <c r="B18" s="1326"/>
      <c r="C18" s="1346" t="str">
        <f>+'1.Informe Seguimiento POA 2025'!C22</f>
        <v>1.2 Realizar 2.071 ejercicios de prevención y control a la función pública a las entidades de la administración distrital, articulados y con mayor seguimiento, durante el cuatrienio.</v>
      </c>
      <c r="D18" s="1335">
        <f>+'Matriz PEI 2024-2028'!F11</f>
        <v>2071</v>
      </c>
      <c r="E18" s="1299">
        <f>+'Matriz PEI 2024-2028'!E11</f>
        <v>0.25</v>
      </c>
      <c r="F18" s="1300" t="str">
        <f>+'Matriz PEI 2024-2028'!D11</f>
        <v>Ejercicios de prevención y control a la función pública a las entidades de la administración distrital realizados</v>
      </c>
      <c r="G18" s="1300" t="s">
        <v>943</v>
      </c>
      <c r="H18" s="801" t="str">
        <f>'1.Informe Seguimiento POA 2025'!D22</f>
        <v>1.2.1 Realizar 839 acciones de prevención y control a la función pública a las entidades de la administración distrital, durante el cuatrienio.</v>
      </c>
      <c r="I18" s="802">
        <f>+'1.Informe Seguimiento POA 2025'!E22</f>
        <v>0.2</v>
      </c>
      <c r="J18" s="836">
        <f>+'1.Informe Seguimiento POA 2025'!F22</f>
        <v>839</v>
      </c>
      <c r="K18" s="809" t="str">
        <f>+'1.Informe Seguimiento POA 2025'!I22</f>
        <v>PREVENCIÓN Y CONTROL A LA FUNCIÓN PÚBLICA</v>
      </c>
      <c r="L18" s="809" t="str">
        <f>+'1.Informe Seguimiento POA 2025'!J22</f>
        <v>*Personería Delegada para la Coordinación de Prevención y Control a la Función Pública y las 09 Delegadas Adscritas
Personería Delegada para la Coordinación de Gestión de las Personerías Locales y las 20 Personerías Locales</v>
      </c>
      <c r="M18" s="810">
        <f>+'1.Informe Seguimiento POA 2025'!K22</f>
        <v>104</v>
      </c>
      <c r="N18" s="810">
        <f>+'1.Informe Seguimiento POA 2025'!L22</f>
        <v>210</v>
      </c>
      <c r="O18" s="810">
        <f>+'1.Informe Seguimiento POA 2025'!M22</f>
        <v>210</v>
      </c>
      <c r="P18" s="810">
        <f>+'1.Informe Seguimiento POA 2025'!N22</f>
        <v>210</v>
      </c>
      <c r="Q18" s="810">
        <f>+'1.Informe Seguimiento POA 2025'!O22</f>
        <v>105</v>
      </c>
      <c r="R18" s="814">
        <f>+'1.Informe Seguimiento POA 2025'!P22</f>
        <v>32</v>
      </c>
      <c r="S18" s="814">
        <f>+'1.Informe Seguimiento POA 2025'!Q22</f>
        <v>31</v>
      </c>
      <c r="T18" s="814">
        <f>+'1.Informe Seguimiento POA 2025'!R22</f>
        <v>75</v>
      </c>
      <c r="U18" s="814">
        <f>+'1.Informe Seguimiento POA 2025'!S22</f>
        <v>0</v>
      </c>
      <c r="V18" s="814">
        <f>+'1.Informe Seguimiento POA 2025'!T22</f>
        <v>45</v>
      </c>
      <c r="W18" s="814">
        <f>+'1.Informe Seguimiento POA 2025'!U22</f>
        <v>0</v>
      </c>
      <c r="X18" s="814">
        <f>+'1.Informe Seguimiento POA 2025'!V22</f>
        <v>58</v>
      </c>
      <c r="Y18" s="814">
        <f>+'1.Informe Seguimiento POA 2025'!W22</f>
        <v>0</v>
      </c>
      <c r="Z18" s="814">
        <f>+'1.Informe Seguimiento POA 2025'!X22</f>
        <v>210</v>
      </c>
      <c r="AA18" s="814">
        <f>+'1.Informe Seguimiento POA 2025'!Y22</f>
        <v>31</v>
      </c>
      <c r="AB18" s="844">
        <f>+'1.Informe Seguimiento POA 2025'!Z22</f>
        <v>0.14761904761904762</v>
      </c>
      <c r="AC18" s="814"/>
      <c r="AD18" s="814"/>
      <c r="AE18" s="814"/>
      <c r="AF18" s="814"/>
      <c r="AG18" s="814"/>
      <c r="AH18" s="814"/>
      <c r="AI18" s="814"/>
      <c r="AJ18" s="814"/>
      <c r="AK18" s="814">
        <f t="shared" si="1"/>
        <v>210</v>
      </c>
      <c r="AL18" s="814"/>
      <c r="AM18" s="844"/>
      <c r="AN18" s="814"/>
      <c r="AO18" s="814"/>
      <c r="AP18" s="814"/>
      <c r="AQ18" s="814"/>
      <c r="AR18" s="814"/>
      <c r="AS18" s="814"/>
      <c r="AT18" s="814"/>
      <c r="AU18" s="814"/>
      <c r="AV18" s="814">
        <f t="shared" si="2"/>
        <v>210</v>
      </c>
      <c r="AW18" s="814"/>
      <c r="AX18" s="844"/>
      <c r="AY18" s="845"/>
      <c r="AZ18" s="845"/>
      <c r="BA18" s="845"/>
      <c r="BB18" s="845"/>
      <c r="BC18" s="845"/>
      <c r="BD18" s="845"/>
      <c r="BE18" s="845"/>
      <c r="BF18" s="845"/>
      <c r="BG18" s="814">
        <f t="shared" si="3"/>
        <v>210</v>
      </c>
      <c r="BH18" s="845"/>
      <c r="BI18" s="845"/>
      <c r="BJ18" s="814"/>
      <c r="BK18" s="814"/>
      <c r="BL18" s="814"/>
      <c r="BM18" s="814"/>
      <c r="BN18" s="814"/>
      <c r="BO18" s="814"/>
      <c r="BP18" s="814"/>
      <c r="BQ18" s="814"/>
      <c r="BR18" s="814">
        <f t="shared" si="4"/>
        <v>105</v>
      </c>
      <c r="BS18" s="814"/>
      <c r="BT18" s="844"/>
      <c r="BU18" s="814">
        <f t="shared" si="5"/>
        <v>210</v>
      </c>
      <c r="BV18" s="814">
        <f t="shared" si="6"/>
        <v>31</v>
      </c>
      <c r="BW18" s="784">
        <f t="shared" si="7"/>
        <v>0.14761904761904762</v>
      </c>
      <c r="BX18" s="784">
        <f t="shared" si="8"/>
        <v>3.6948748510131108E-2</v>
      </c>
      <c r="BY18" s="838">
        <f t="shared" si="0"/>
        <v>7.389749702026222E-3</v>
      </c>
      <c r="BZ18" s="1289">
        <f>BY18+BY19+BY20+BY21+BY22</f>
        <v>3.0258813561207652E-2</v>
      </c>
      <c r="CA18" s="1223"/>
      <c r="CB18" s="783"/>
      <c r="CC18" s="783"/>
    </row>
    <row r="19" spans="2:81" ht="153.6" customHeight="1">
      <c r="B19" s="1326"/>
      <c r="C19" s="1346"/>
      <c r="D19" s="1357"/>
      <c r="E19" s="1299"/>
      <c r="F19" s="1300"/>
      <c r="G19" s="1300"/>
      <c r="H19" s="801" t="str">
        <f>'1.Informe Seguimiento POA 2025'!D23</f>
        <v>1.2.2 Realizar 218 seguimientos a los resultados de las acciones de prevención y control a la función pública a las entidades de la administración distrital, durante el cuatrienio.</v>
      </c>
      <c r="I19" s="803">
        <f>+'1.Informe Seguimiento POA 2025'!E23</f>
        <v>0.2</v>
      </c>
      <c r="J19" s="836">
        <f>+'1.Informe Seguimiento POA 2025'!F23</f>
        <v>218</v>
      </c>
      <c r="K19" s="809" t="str">
        <f>+'1.Informe Seguimiento POA 2025'!I23</f>
        <v>PREVENCIÓN Y CONTROL A LA FUNCIÓN PÚBLICA</v>
      </c>
      <c r="L19" s="809" t="str">
        <f>+'1.Informe Seguimiento POA 2025'!J23</f>
        <v>Personería Delegada para la Coordinación de Prevención y Control a la Función Pública y las 09 Delegadas Adscritas</v>
      </c>
      <c r="M19" s="810">
        <f>+'1.Informe Seguimiento POA 2025'!K23</f>
        <v>30</v>
      </c>
      <c r="N19" s="810">
        <f>+'1.Informe Seguimiento POA 2025'!L23</f>
        <v>53</v>
      </c>
      <c r="O19" s="810">
        <f>+'1.Informe Seguimiento POA 2025'!M23</f>
        <v>53</v>
      </c>
      <c r="P19" s="810">
        <f>+'1.Informe Seguimiento POA 2025'!N23</f>
        <v>53</v>
      </c>
      <c r="Q19" s="810">
        <f>+'1.Informe Seguimiento POA 2025'!O23</f>
        <v>29</v>
      </c>
      <c r="R19" s="814">
        <f>+'1.Informe Seguimiento POA 2025'!P23</f>
        <v>9</v>
      </c>
      <c r="S19" s="814">
        <f>+'1.Informe Seguimiento POA 2025'!Q23</f>
        <v>9</v>
      </c>
      <c r="T19" s="814">
        <f>+'1.Informe Seguimiento POA 2025'!R23</f>
        <v>14</v>
      </c>
      <c r="U19" s="814">
        <f>+'1.Informe Seguimiento POA 2025'!S23</f>
        <v>0</v>
      </c>
      <c r="V19" s="814">
        <f>+'1.Informe Seguimiento POA 2025'!T23</f>
        <v>12</v>
      </c>
      <c r="W19" s="814">
        <f>+'1.Informe Seguimiento POA 2025'!U23</f>
        <v>0</v>
      </c>
      <c r="X19" s="814">
        <f>+'1.Informe Seguimiento POA 2025'!V23</f>
        <v>18</v>
      </c>
      <c r="Y19" s="814">
        <f>+'1.Informe Seguimiento POA 2025'!W23</f>
        <v>0</v>
      </c>
      <c r="Z19" s="814">
        <f>+'1.Informe Seguimiento POA 2025'!X23</f>
        <v>53</v>
      </c>
      <c r="AA19" s="814">
        <f>+'1.Informe Seguimiento POA 2025'!Y23</f>
        <v>9</v>
      </c>
      <c r="AB19" s="844">
        <f>+'1.Informe Seguimiento POA 2025'!Z23</f>
        <v>0.16981132075471697</v>
      </c>
      <c r="AC19" s="818"/>
      <c r="AD19" s="818"/>
      <c r="AE19" s="818"/>
      <c r="AF19" s="818"/>
      <c r="AG19" s="818"/>
      <c r="AH19" s="819"/>
      <c r="AI19" s="818"/>
      <c r="AJ19" s="818"/>
      <c r="AK19" s="814">
        <f t="shared" si="1"/>
        <v>53</v>
      </c>
      <c r="AL19" s="814"/>
      <c r="AM19" s="844"/>
      <c r="AN19" s="814"/>
      <c r="AO19" s="814"/>
      <c r="AP19" s="814"/>
      <c r="AQ19" s="814"/>
      <c r="AR19" s="814"/>
      <c r="AS19" s="814"/>
      <c r="AT19" s="814"/>
      <c r="AU19" s="814"/>
      <c r="AV19" s="814">
        <f t="shared" si="2"/>
        <v>53</v>
      </c>
      <c r="AW19" s="814"/>
      <c r="AX19" s="844"/>
      <c r="AY19" s="845"/>
      <c r="AZ19" s="845"/>
      <c r="BA19" s="845"/>
      <c r="BB19" s="845"/>
      <c r="BC19" s="845"/>
      <c r="BD19" s="845"/>
      <c r="BE19" s="845"/>
      <c r="BF19" s="845"/>
      <c r="BG19" s="814">
        <f t="shared" si="3"/>
        <v>53</v>
      </c>
      <c r="BH19" s="845"/>
      <c r="BI19" s="845"/>
      <c r="BJ19" s="814"/>
      <c r="BK19" s="814"/>
      <c r="BL19" s="814"/>
      <c r="BM19" s="814"/>
      <c r="BN19" s="814"/>
      <c r="BO19" s="814"/>
      <c r="BP19" s="814"/>
      <c r="BQ19" s="814"/>
      <c r="BR19" s="814">
        <f t="shared" si="4"/>
        <v>29</v>
      </c>
      <c r="BS19" s="819"/>
      <c r="BT19" s="844"/>
      <c r="BU19" s="814">
        <f t="shared" si="5"/>
        <v>53</v>
      </c>
      <c r="BV19" s="814">
        <f t="shared" si="6"/>
        <v>9</v>
      </c>
      <c r="BW19" s="784">
        <f>IF(AND(BU19&gt;0),BV19/BU19,"No programado")</f>
        <v>0.16981132075471697</v>
      </c>
      <c r="BX19" s="784">
        <f t="shared" si="8"/>
        <v>4.1284403669724773E-2</v>
      </c>
      <c r="BY19" s="838">
        <f t="shared" si="0"/>
        <v>8.2568807339449546E-3</v>
      </c>
      <c r="BZ19" s="1289"/>
      <c r="CA19" s="1223"/>
      <c r="CB19" s="783"/>
      <c r="CC19" s="783"/>
    </row>
    <row r="20" spans="2:81" ht="135.75" customHeight="1">
      <c r="B20" s="1326"/>
      <c r="C20" s="1346"/>
      <c r="D20" s="1357"/>
      <c r="E20" s="1299"/>
      <c r="F20" s="1300"/>
      <c r="G20" s="1300"/>
      <c r="H20" s="801" t="str">
        <f>'1.Informe Seguimiento POA 2025'!D24</f>
        <v>1.2.3 Realizar 881 revisiones contractuales a contratos suscritos por las entidades de la administración distrital, durante el cuatrienio.</v>
      </c>
      <c r="I20" s="802">
        <f>+'1.Informe Seguimiento POA 2025'!E24</f>
        <v>0.2</v>
      </c>
      <c r="J20" s="836">
        <f>+'1.Informe Seguimiento POA 2025'!F24</f>
        <v>881</v>
      </c>
      <c r="K20" s="809" t="str">
        <f>+'1.Informe Seguimiento POA 2025'!I24</f>
        <v>PREVENCIÓN Y CONTROL A LA FUNCIÓN PÚBLICA</v>
      </c>
      <c r="L20" s="809" t="str">
        <f>+'1.Informe Seguimiento POA 2025'!J24</f>
        <v>Personería Delegada para la Coordinación de Prevención y Control a la Función Pública y las 09 Delegadas Adscritas
Personería Delegada para la Coordinación de Gestión de las Personerías Locales y las 20 Personerías Locales</v>
      </c>
      <c r="M20" s="810">
        <f>+'1.Informe Seguimiento POA 2025'!K24</f>
        <v>112</v>
      </c>
      <c r="N20" s="810">
        <f>+'1.Informe Seguimiento POA 2025'!L24</f>
        <v>220</v>
      </c>
      <c r="O20" s="810">
        <f>+'1.Informe Seguimiento POA 2025'!M24</f>
        <v>220</v>
      </c>
      <c r="P20" s="810">
        <f>+'1.Informe Seguimiento POA 2025'!N24</f>
        <v>220</v>
      </c>
      <c r="Q20" s="810">
        <f>+'1.Informe Seguimiento POA 2025'!O24</f>
        <v>109</v>
      </c>
      <c r="R20" s="814">
        <f>+'1.Informe Seguimiento POA 2025'!P24</f>
        <v>41</v>
      </c>
      <c r="S20" s="814">
        <f>+'1.Informe Seguimiento POA 2025'!Q24</f>
        <v>35</v>
      </c>
      <c r="T20" s="814">
        <f>+'1.Informe Seguimiento POA 2025'!R24</f>
        <v>68</v>
      </c>
      <c r="U20" s="814">
        <f>+'1.Informe Seguimiento POA 2025'!S24</f>
        <v>0</v>
      </c>
      <c r="V20" s="814">
        <f>+'1.Informe Seguimiento POA 2025'!T24</f>
        <v>63</v>
      </c>
      <c r="W20" s="814">
        <f>+'1.Informe Seguimiento POA 2025'!U24</f>
        <v>0</v>
      </c>
      <c r="X20" s="814">
        <f>+'1.Informe Seguimiento POA 2025'!V24</f>
        <v>48</v>
      </c>
      <c r="Y20" s="814">
        <f>+'1.Informe Seguimiento POA 2025'!W24</f>
        <v>0</v>
      </c>
      <c r="Z20" s="814">
        <f>+'1.Informe Seguimiento POA 2025'!X24</f>
        <v>220</v>
      </c>
      <c r="AA20" s="814">
        <f>+'1.Informe Seguimiento POA 2025'!Y24</f>
        <v>35</v>
      </c>
      <c r="AB20" s="844">
        <f>+'1.Informe Seguimiento POA 2025'!Z24</f>
        <v>0.15909090909090909</v>
      </c>
      <c r="AC20" s="814"/>
      <c r="AD20" s="814"/>
      <c r="AE20" s="814"/>
      <c r="AF20" s="814"/>
      <c r="AG20" s="814"/>
      <c r="AH20" s="814"/>
      <c r="AI20" s="814"/>
      <c r="AJ20" s="814"/>
      <c r="AK20" s="814">
        <f t="shared" si="1"/>
        <v>220</v>
      </c>
      <c r="AL20" s="814"/>
      <c r="AM20" s="844"/>
      <c r="AN20" s="814"/>
      <c r="AO20" s="814"/>
      <c r="AP20" s="814"/>
      <c r="AQ20" s="814"/>
      <c r="AR20" s="814"/>
      <c r="AS20" s="814"/>
      <c r="AT20" s="814"/>
      <c r="AU20" s="814"/>
      <c r="AV20" s="814">
        <f t="shared" si="2"/>
        <v>220</v>
      </c>
      <c r="AW20" s="814"/>
      <c r="AX20" s="844"/>
      <c r="AY20" s="845"/>
      <c r="AZ20" s="845"/>
      <c r="BA20" s="845"/>
      <c r="BB20" s="845"/>
      <c r="BC20" s="845"/>
      <c r="BD20" s="845"/>
      <c r="BE20" s="845"/>
      <c r="BF20" s="845"/>
      <c r="BG20" s="814">
        <f t="shared" si="3"/>
        <v>220</v>
      </c>
      <c r="BH20" s="845"/>
      <c r="BI20" s="845"/>
      <c r="BJ20" s="814"/>
      <c r="BK20" s="814"/>
      <c r="BL20" s="814"/>
      <c r="BM20" s="814"/>
      <c r="BN20" s="814"/>
      <c r="BO20" s="814"/>
      <c r="BP20" s="814"/>
      <c r="BQ20" s="814"/>
      <c r="BR20" s="814">
        <f t="shared" si="4"/>
        <v>109</v>
      </c>
      <c r="BS20" s="814"/>
      <c r="BT20" s="844"/>
      <c r="BU20" s="814">
        <f t="shared" si="5"/>
        <v>220</v>
      </c>
      <c r="BV20" s="814">
        <f t="shared" si="6"/>
        <v>35</v>
      </c>
      <c r="BW20" s="784">
        <f t="shared" si="7"/>
        <v>0.15909090909090909</v>
      </c>
      <c r="BX20" s="784">
        <f t="shared" si="8"/>
        <v>3.9727582292849034E-2</v>
      </c>
      <c r="BY20" s="838">
        <f t="shared" si="0"/>
        <v>7.9455164585698068E-3</v>
      </c>
      <c r="BZ20" s="1289"/>
      <c r="CA20" s="1223"/>
      <c r="CB20" s="785"/>
      <c r="CC20" s="785"/>
    </row>
    <row r="21" spans="2:81" ht="106.2" customHeight="1">
      <c r="B21" s="1326"/>
      <c r="C21" s="1346"/>
      <c r="D21" s="1357"/>
      <c r="E21" s="1299"/>
      <c r="F21" s="1300"/>
      <c r="G21" s="1300"/>
      <c r="H21" s="801" t="str">
        <f>'1.Informe Seguimiento POA 2025'!D25</f>
        <v>1.2.4 Realizar 120 ejercicios de control  de carácter preventivo o ejecutivo sobre la gestión de las entidades de la administración distrital, durante el  cuatrienio.</v>
      </c>
      <c r="I21" s="802">
        <f>+'1.Informe Seguimiento POA 2025'!E25</f>
        <v>0.2</v>
      </c>
      <c r="J21" s="836">
        <f>+'1.Informe Seguimiento POA 2025'!F25</f>
        <v>120</v>
      </c>
      <c r="K21" s="809" t="str">
        <f>+'1.Informe Seguimiento POA 2025'!I25</f>
        <v>PREVENCIÓN Y CONTROL A LA FUNCIÓN PÚBLICA</v>
      </c>
      <c r="L21" s="809" t="str">
        <f>+'1.Informe Seguimiento POA 2025'!J25</f>
        <v>Personería Delegada para la Coordinación de Prevención y Control a la Función Pública y las 09 Delegadas Adscritas</v>
      </c>
      <c r="M21" s="810">
        <f>+'1.Informe Seguimiento POA 2025'!K25</f>
        <v>15</v>
      </c>
      <c r="N21" s="810">
        <f>+'1.Informe Seguimiento POA 2025'!L25</f>
        <v>30</v>
      </c>
      <c r="O21" s="810">
        <f>+'1.Informe Seguimiento POA 2025'!M25</f>
        <v>30</v>
      </c>
      <c r="P21" s="810">
        <f>+'1.Informe Seguimiento POA 2025'!N25</f>
        <v>30</v>
      </c>
      <c r="Q21" s="810">
        <f>+'1.Informe Seguimiento POA 2025'!O25</f>
        <v>15</v>
      </c>
      <c r="R21" s="814">
        <f>+'1.Informe Seguimiento POA 2025'!P25</f>
        <v>2</v>
      </c>
      <c r="S21" s="814">
        <f>+'1.Informe Seguimiento POA 2025'!Q25</f>
        <v>4</v>
      </c>
      <c r="T21" s="814">
        <f>+'1.Informe Seguimiento POA 2025'!R25</f>
        <v>8</v>
      </c>
      <c r="U21" s="814">
        <f>+'1.Informe Seguimiento POA 2025'!S25</f>
        <v>0</v>
      </c>
      <c r="V21" s="814">
        <f>+'1.Informe Seguimiento POA 2025'!T25</f>
        <v>7</v>
      </c>
      <c r="W21" s="814">
        <f>+'1.Informe Seguimiento POA 2025'!U25</f>
        <v>0</v>
      </c>
      <c r="X21" s="814">
        <f>+'1.Informe Seguimiento POA 2025'!V25</f>
        <v>13</v>
      </c>
      <c r="Y21" s="814">
        <f>+'1.Informe Seguimiento POA 2025'!W25</f>
        <v>0</v>
      </c>
      <c r="Z21" s="814">
        <f>+'1.Informe Seguimiento POA 2025'!X25</f>
        <v>30</v>
      </c>
      <c r="AA21" s="814">
        <f>+'1.Informe Seguimiento POA 2025'!Y25</f>
        <v>4</v>
      </c>
      <c r="AB21" s="844">
        <f>+'1.Informe Seguimiento POA 2025'!Z25</f>
        <v>0.13333333333333333</v>
      </c>
      <c r="AC21" s="814"/>
      <c r="AD21" s="814"/>
      <c r="AE21" s="814"/>
      <c r="AF21" s="814"/>
      <c r="AG21" s="814"/>
      <c r="AH21" s="814"/>
      <c r="AI21" s="814"/>
      <c r="AJ21" s="814"/>
      <c r="AK21" s="814">
        <f t="shared" si="1"/>
        <v>30</v>
      </c>
      <c r="AL21" s="814"/>
      <c r="AM21" s="844"/>
      <c r="AN21" s="814"/>
      <c r="AO21" s="814"/>
      <c r="AP21" s="814"/>
      <c r="AQ21" s="814"/>
      <c r="AR21" s="814"/>
      <c r="AS21" s="814"/>
      <c r="AT21" s="814"/>
      <c r="AU21" s="814"/>
      <c r="AV21" s="814">
        <f t="shared" si="2"/>
        <v>30</v>
      </c>
      <c r="AW21" s="814"/>
      <c r="AX21" s="844"/>
      <c r="AY21" s="845"/>
      <c r="AZ21" s="845"/>
      <c r="BA21" s="845"/>
      <c r="BB21" s="845"/>
      <c r="BC21" s="845"/>
      <c r="BD21" s="845"/>
      <c r="BE21" s="845"/>
      <c r="BF21" s="845"/>
      <c r="BG21" s="814">
        <f t="shared" si="3"/>
        <v>30</v>
      </c>
      <c r="BH21" s="845"/>
      <c r="BI21" s="845"/>
      <c r="BJ21" s="814"/>
      <c r="BK21" s="814"/>
      <c r="BL21" s="814"/>
      <c r="BM21" s="814"/>
      <c r="BN21" s="814"/>
      <c r="BO21" s="814"/>
      <c r="BP21" s="814"/>
      <c r="BQ21" s="814"/>
      <c r="BR21" s="814">
        <f t="shared" si="4"/>
        <v>15</v>
      </c>
      <c r="BS21" s="814"/>
      <c r="BT21" s="844"/>
      <c r="BU21" s="814">
        <f t="shared" si="5"/>
        <v>30</v>
      </c>
      <c r="BV21" s="814">
        <f t="shared" si="6"/>
        <v>4</v>
      </c>
      <c r="BW21" s="784">
        <f t="shared" si="7"/>
        <v>0.13333333333333333</v>
      </c>
      <c r="BX21" s="784">
        <f t="shared" si="8"/>
        <v>3.3333333333333333E-2</v>
      </c>
      <c r="BY21" s="838">
        <f t="shared" si="0"/>
        <v>6.6666666666666671E-3</v>
      </c>
      <c r="BZ21" s="1289"/>
      <c r="CA21" s="1223"/>
      <c r="CB21" s="785"/>
      <c r="CC21" s="785"/>
    </row>
    <row r="22" spans="2:81" ht="82.2" customHeight="1">
      <c r="B22" s="1326"/>
      <c r="C22" s="1346"/>
      <c r="D22" s="1357"/>
      <c r="E22" s="1299"/>
      <c r="F22" s="1300"/>
      <c r="G22" s="1300"/>
      <c r="H22" s="801" t="str">
        <f>'1.Informe Seguimiento POA 2025'!D26</f>
        <v>1.2.5 Realizar 13 acciones de prevención y control a la función pública transversales en temas prioritarios de ciudad, durante el cuatrienio.</v>
      </c>
      <c r="I22" s="802">
        <f>+'1.Informe Seguimiento POA 2025'!E26</f>
        <v>0.2</v>
      </c>
      <c r="J22" s="836">
        <f>+'1.Informe Seguimiento POA 2025'!F26</f>
        <v>13</v>
      </c>
      <c r="K22" s="809" t="str">
        <f>+'1.Informe Seguimiento POA 2025'!I26</f>
        <v>PREVENCIÓN Y CONTROL A LA FUNCIÓN PÚBLICA</v>
      </c>
      <c r="L22" s="809" t="str">
        <f>+'1.Informe Seguimiento POA 2025'!J26</f>
        <v>Personería Delegada para la Coordinación de Prevención y Control a la Función Pública y las 09 Delegadas Adscritas</v>
      </c>
      <c r="M22" s="810">
        <f>+'1.Informe Seguimiento POA 2025'!K26</f>
        <v>2</v>
      </c>
      <c r="N22" s="810">
        <f>+'1.Informe Seguimiento POA 2025'!L26</f>
        <v>3</v>
      </c>
      <c r="O22" s="810">
        <f>+'1.Informe Seguimiento POA 2025'!M26</f>
        <v>3</v>
      </c>
      <c r="P22" s="810">
        <f>+'1.Informe Seguimiento POA 2025'!N26</f>
        <v>3</v>
      </c>
      <c r="Q22" s="810">
        <f>+'1.Informe Seguimiento POA 2025'!O26</f>
        <v>2</v>
      </c>
      <c r="R22" s="814">
        <f>+'1.Informe Seguimiento POA 2025'!P26</f>
        <v>0</v>
      </c>
      <c r="S22" s="814">
        <f>+'1.Informe Seguimiento POA 2025'!Q26</f>
        <v>0</v>
      </c>
      <c r="T22" s="814">
        <f>+'1.Informe Seguimiento POA 2025'!R26</f>
        <v>1</v>
      </c>
      <c r="U22" s="814">
        <f>+'1.Informe Seguimiento POA 2025'!S26</f>
        <v>0</v>
      </c>
      <c r="V22" s="814">
        <f>+'1.Informe Seguimiento POA 2025'!T26</f>
        <v>1</v>
      </c>
      <c r="W22" s="814">
        <f>+'1.Informe Seguimiento POA 2025'!U26</f>
        <v>0</v>
      </c>
      <c r="X22" s="814">
        <f>+'1.Informe Seguimiento POA 2025'!V26</f>
        <v>1</v>
      </c>
      <c r="Y22" s="814">
        <f>+'1.Informe Seguimiento POA 2025'!W26</f>
        <v>0</v>
      </c>
      <c r="Z22" s="814">
        <f>+'1.Informe Seguimiento POA 2025'!X26</f>
        <v>3</v>
      </c>
      <c r="AA22" s="814">
        <f>+'1.Informe Seguimiento POA 2025'!Y26</f>
        <v>0</v>
      </c>
      <c r="AB22" s="844">
        <f>+'1.Informe Seguimiento POA 2025'!Z26</f>
        <v>0</v>
      </c>
      <c r="AC22" s="814"/>
      <c r="AD22" s="814"/>
      <c r="AE22" s="814"/>
      <c r="AF22" s="814"/>
      <c r="AG22" s="814"/>
      <c r="AH22" s="814"/>
      <c r="AI22" s="814"/>
      <c r="AJ22" s="814"/>
      <c r="AK22" s="814">
        <f t="shared" si="1"/>
        <v>3</v>
      </c>
      <c r="AL22" s="814"/>
      <c r="AM22" s="844"/>
      <c r="AN22" s="814"/>
      <c r="AO22" s="814"/>
      <c r="AP22" s="814"/>
      <c r="AQ22" s="814"/>
      <c r="AR22" s="814"/>
      <c r="AS22" s="814"/>
      <c r="AT22" s="814"/>
      <c r="AU22" s="814"/>
      <c r="AV22" s="814">
        <f t="shared" si="2"/>
        <v>3</v>
      </c>
      <c r="AW22" s="814"/>
      <c r="AX22" s="844"/>
      <c r="AY22" s="845"/>
      <c r="AZ22" s="845"/>
      <c r="BA22" s="845"/>
      <c r="BB22" s="845"/>
      <c r="BC22" s="845"/>
      <c r="BD22" s="845"/>
      <c r="BE22" s="845"/>
      <c r="BF22" s="845"/>
      <c r="BG22" s="814">
        <f t="shared" si="3"/>
        <v>3</v>
      </c>
      <c r="BH22" s="845"/>
      <c r="BI22" s="845"/>
      <c r="BJ22" s="814"/>
      <c r="BK22" s="814"/>
      <c r="BL22" s="814"/>
      <c r="BM22" s="814"/>
      <c r="BN22" s="814"/>
      <c r="BO22" s="814"/>
      <c r="BP22" s="814"/>
      <c r="BQ22" s="814"/>
      <c r="BR22" s="814">
        <f t="shared" si="4"/>
        <v>2</v>
      </c>
      <c r="BS22" s="814"/>
      <c r="BT22" s="844"/>
      <c r="BU22" s="814">
        <f t="shared" si="5"/>
        <v>3</v>
      </c>
      <c r="BV22" s="814">
        <f t="shared" si="6"/>
        <v>0</v>
      </c>
      <c r="BW22" s="784">
        <f>IF(AND(BU22&gt;0),BV22/BU22,"No programado")</f>
        <v>0</v>
      </c>
      <c r="BX22" s="784">
        <f t="shared" si="8"/>
        <v>0</v>
      </c>
      <c r="BY22" s="838">
        <f t="shared" si="0"/>
        <v>0</v>
      </c>
      <c r="BZ22" s="1289"/>
      <c r="CA22" s="1223"/>
      <c r="CB22" s="785"/>
      <c r="CC22" s="785"/>
    </row>
    <row r="23" spans="2:81" ht="115.2" customHeight="1">
      <c r="B23" s="1326"/>
      <c r="C23" s="1347" t="str">
        <f>+'1.Informe Seguimiento POA 2025'!C27</f>
        <v>1.3 Diseñar e implementar el 100% de la estrategia para impulsar el 100% de los procesos disciplinarios en cumplimiento de la Constitución, la ley, la doctrina, la jurisprudencia y los estándares internacionales sobre derechos humanos vigentes, en el cuatrienio.</v>
      </c>
      <c r="D23" s="1358">
        <f>+'Matriz PEI 2024-2028'!F12</f>
        <v>1</v>
      </c>
      <c r="E23" s="1241">
        <f>+'Matriz PEI 2024-2028'!E12</f>
        <v>0.11</v>
      </c>
      <c r="F23" s="1247" t="str">
        <f>+'Matriz PEI 2024-2028'!D12</f>
        <v>Estrategia para el impulso del 100% de los procesos disciplinarios, diseñada e implementada</v>
      </c>
      <c r="G23" s="1301" t="s">
        <v>936</v>
      </c>
      <c r="H23" s="801" t="str">
        <f>'1.Informe Seguimiento POA 2025'!D27</f>
        <v>1.3.1 Descongestionar 1.079 procesos disciplinarios vencidos en su etapa procesal (indagación, investigación y juzgamiento), en el cuatrienio.</v>
      </c>
      <c r="I23" s="802">
        <f>+'1.Informe Seguimiento POA 2025'!E27</f>
        <v>0.25</v>
      </c>
      <c r="J23" s="836">
        <f>+'1.Informe Seguimiento POA 2025'!F27</f>
        <v>1079</v>
      </c>
      <c r="K23" s="809" t="str">
        <f>+'1.Informe Seguimiento POA 2025'!I27</f>
        <v>POTESTAD DISCIPLINARIA</v>
      </c>
      <c r="L23" s="809" t="str">
        <f>+'1.Informe Seguimiento POA 2025'!J27</f>
        <v>PD Coordinación Potestad Disciplinaria, PD Potestad Disciplinaria I, II, III y IV y  Dirección de Investigaciones Especiales y Apoyo Técnico</v>
      </c>
      <c r="M23" s="810">
        <f>+'1.Informe Seguimiento POA 2025'!K27</f>
        <v>432</v>
      </c>
      <c r="N23" s="810">
        <f>+'1.Informe Seguimiento POA 2025'!L27</f>
        <v>396</v>
      </c>
      <c r="O23" s="810">
        <f>+'1.Informe Seguimiento POA 2025'!M27</f>
        <v>114</v>
      </c>
      <c r="P23" s="810">
        <f>+'1.Informe Seguimiento POA 2025'!N27</f>
        <v>80</v>
      </c>
      <c r="Q23" s="810">
        <f>+'1.Informe Seguimiento POA 2025'!O27</f>
        <v>57</v>
      </c>
      <c r="R23" s="814">
        <f>+'1.Informe Seguimiento POA 2025'!P27</f>
        <v>99</v>
      </c>
      <c r="S23" s="814">
        <f>+'1.Informe Seguimiento POA 2025'!Q27</f>
        <v>99</v>
      </c>
      <c r="T23" s="814">
        <f>+'1.Informe Seguimiento POA 2025'!R27</f>
        <v>99</v>
      </c>
      <c r="U23" s="814">
        <f>+'1.Informe Seguimiento POA 2025'!S27</f>
        <v>0</v>
      </c>
      <c r="V23" s="814">
        <f>+'1.Informe Seguimiento POA 2025'!T27</f>
        <v>99</v>
      </c>
      <c r="W23" s="814">
        <f>+'1.Informe Seguimiento POA 2025'!U27</f>
        <v>0</v>
      </c>
      <c r="X23" s="814">
        <f>+'1.Informe Seguimiento POA 2025'!V27</f>
        <v>99</v>
      </c>
      <c r="Y23" s="814">
        <f>+'1.Informe Seguimiento POA 2025'!W27</f>
        <v>0</v>
      </c>
      <c r="Z23" s="814">
        <f>+'1.Informe Seguimiento POA 2025'!X27</f>
        <v>396</v>
      </c>
      <c r="AA23" s="814">
        <f>+'1.Informe Seguimiento POA 2025'!Y27</f>
        <v>99</v>
      </c>
      <c r="AB23" s="844">
        <f>+'1.Informe Seguimiento POA 2025'!Z27</f>
        <v>0.25</v>
      </c>
      <c r="AC23" s="814"/>
      <c r="AD23" s="814"/>
      <c r="AE23" s="814"/>
      <c r="AF23" s="814"/>
      <c r="AG23" s="814"/>
      <c r="AH23" s="814"/>
      <c r="AI23" s="814"/>
      <c r="AJ23" s="814"/>
      <c r="AK23" s="814">
        <f t="shared" si="1"/>
        <v>396</v>
      </c>
      <c r="AL23" s="814"/>
      <c r="AM23" s="844"/>
      <c r="AN23" s="814"/>
      <c r="AO23" s="814"/>
      <c r="AP23" s="814"/>
      <c r="AQ23" s="814"/>
      <c r="AR23" s="814"/>
      <c r="AS23" s="814"/>
      <c r="AT23" s="814"/>
      <c r="AU23" s="814"/>
      <c r="AV23" s="814">
        <f t="shared" si="2"/>
        <v>114</v>
      </c>
      <c r="AW23" s="814"/>
      <c r="AX23" s="844"/>
      <c r="AY23" s="845"/>
      <c r="AZ23" s="845"/>
      <c r="BA23" s="845"/>
      <c r="BB23" s="845"/>
      <c r="BC23" s="845"/>
      <c r="BD23" s="845"/>
      <c r="BE23" s="845"/>
      <c r="BF23" s="845"/>
      <c r="BG23" s="814">
        <f t="shared" si="3"/>
        <v>80</v>
      </c>
      <c r="BH23" s="845"/>
      <c r="BI23" s="845"/>
      <c r="BJ23" s="814"/>
      <c r="BK23" s="814"/>
      <c r="BL23" s="814"/>
      <c r="BM23" s="814"/>
      <c r="BN23" s="814"/>
      <c r="BO23" s="814"/>
      <c r="BP23" s="814"/>
      <c r="BQ23" s="814"/>
      <c r="BR23" s="814">
        <f t="shared" si="4"/>
        <v>57</v>
      </c>
      <c r="BS23" s="814"/>
      <c r="BT23" s="844"/>
      <c r="BU23" s="814">
        <f t="shared" si="5"/>
        <v>396</v>
      </c>
      <c r="BV23" s="814">
        <f t="shared" si="6"/>
        <v>99</v>
      </c>
      <c r="BW23" s="784">
        <f t="shared" si="7"/>
        <v>0.25</v>
      </c>
      <c r="BX23" s="784">
        <f t="shared" si="8"/>
        <v>9.1751621872103797E-2</v>
      </c>
      <c r="BY23" s="838">
        <f t="shared" si="0"/>
        <v>2.2937905468025949E-2</v>
      </c>
      <c r="BZ23" s="1222">
        <f>SUM(BY23:BY26)</f>
        <v>2.2937905468025949E-2</v>
      </c>
      <c r="CA23" s="1223"/>
      <c r="CB23" s="785"/>
      <c r="CC23" s="785"/>
    </row>
    <row r="24" spans="2:81" ht="120" customHeight="1">
      <c r="B24" s="1326"/>
      <c r="C24" s="1347"/>
      <c r="D24" s="1358"/>
      <c r="E24" s="1242"/>
      <c r="F24" s="1248"/>
      <c r="G24" s="1248"/>
      <c r="H24" s="801" t="str">
        <f>'1.Informe Seguimiento POA 2025'!D28</f>
        <v>1.3.2 Resolver de fondo el 100% de los  procesos que se encuentran en riesgo de prescripción, en el cuatrienio.</v>
      </c>
      <c r="I24" s="802">
        <f>+'1.Informe Seguimiento POA 2025'!E28</f>
        <v>0.25</v>
      </c>
      <c r="J24" s="833">
        <f>+'1.Informe Seguimiento POA 2025'!F28</f>
        <v>1</v>
      </c>
      <c r="K24" s="809" t="str">
        <f>+'1.Informe Seguimiento POA 2025'!I28</f>
        <v>POTESTAD DISCIPLINARIA</v>
      </c>
      <c r="L24" s="809" t="str">
        <f>+'1.Informe Seguimiento POA 2025'!J28</f>
        <v>PD Coordinación Potestad Disciplinaria, PD Potestad Disciplinaria I, II, III y IV y  Dirección de Investigaciones Especiales y Apoyo Técnico</v>
      </c>
      <c r="M24" s="811">
        <f>+'1.Informe Seguimiento POA 2025'!K28</f>
        <v>1</v>
      </c>
      <c r="N24" s="811">
        <f>+'1.Informe Seguimiento POA 2025'!L28</f>
        <v>1</v>
      </c>
      <c r="O24" s="811">
        <f>+'1.Informe Seguimiento POA 2025'!M28</f>
        <v>1</v>
      </c>
      <c r="P24" s="846">
        <f>+'1.Informe Seguimiento POA 2025'!N28</f>
        <v>1</v>
      </c>
      <c r="Q24" s="811">
        <f>+'1.Informe Seguimiento POA 2025'!O28</f>
        <v>1</v>
      </c>
      <c r="R24" s="815">
        <f>+'1.Informe Seguimiento POA 2025'!P28</f>
        <v>1</v>
      </c>
      <c r="S24" s="815">
        <f>+'1.Informe Seguimiento POA 2025'!Q28</f>
        <v>1</v>
      </c>
      <c r="T24" s="815">
        <f>+'1.Informe Seguimiento POA 2025'!R28</f>
        <v>1</v>
      </c>
      <c r="U24" s="815">
        <f>+'1.Informe Seguimiento POA 2025'!S28</f>
        <v>0</v>
      </c>
      <c r="V24" s="815">
        <f>+'1.Informe Seguimiento POA 2025'!T28</f>
        <v>1</v>
      </c>
      <c r="W24" s="815">
        <f>+'1.Informe Seguimiento POA 2025'!U28</f>
        <v>0</v>
      </c>
      <c r="X24" s="815">
        <f>+'1.Informe Seguimiento POA 2025'!V28</f>
        <v>1</v>
      </c>
      <c r="Y24" s="815">
        <f>+'1.Informe Seguimiento POA 2025'!W28</f>
        <v>0</v>
      </c>
      <c r="Z24" s="815">
        <f>+'1.Informe Seguimiento POA 2025'!X28</f>
        <v>1</v>
      </c>
      <c r="AA24" s="815">
        <f>+'1.Informe Seguimiento POA 2025'!Y28</f>
        <v>1</v>
      </c>
      <c r="AB24" s="815">
        <f>+'1.Informe Seguimiento POA 2025'!Z28</f>
        <v>0.25</v>
      </c>
      <c r="AC24" s="814"/>
      <c r="AD24" s="814"/>
      <c r="AE24" s="814"/>
      <c r="AF24" s="814"/>
      <c r="AG24" s="814"/>
      <c r="AH24" s="814"/>
      <c r="AI24" s="814"/>
      <c r="AJ24" s="814"/>
      <c r="AK24" s="815">
        <f t="shared" si="1"/>
        <v>1</v>
      </c>
      <c r="AL24" s="815"/>
      <c r="AM24" s="815"/>
      <c r="AN24" s="815"/>
      <c r="AO24" s="815"/>
      <c r="AP24" s="815"/>
      <c r="AQ24" s="815"/>
      <c r="AR24" s="815"/>
      <c r="AS24" s="815"/>
      <c r="AT24" s="815"/>
      <c r="AU24" s="815"/>
      <c r="AV24" s="815">
        <f t="shared" si="2"/>
        <v>1</v>
      </c>
      <c r="AW24" s="815"/>
      <c r="AX24" s="815"/>
      <c r="AY24" s="815"/>
      <c r="AZ24" s="815"/>
      <c r="BA24" s="815"/>
      <c r="BB24" s="815"/>
      <c r="BC24" s="815"/>
      <c r="BD24" s="815"/>
      <c r="BE24" s="815"/>
      <c r="BF24" s="815"/>
      <c r="BG24" s="815">
        <f t="shared" si="3"/>
        <v>1</v>
      </c>
      <c r="BH24" s="815"/>
      <c r="BI24" s="815"/>
      <c r="BJ24" s="815"/>
      <c r="BK24" s="815"/>
      <c r="BL24" s="815"/>
      <c r="BM24" s="815"/>
      <c r="BN24" s="815"/>
      <c r="BO24" s="815"/>
      <c r="BP24" s="815"/>
      <c r="BQ24" s="815"/>
      <c r="BR24" s="815">
        <f t="shared" si="4"/>
        <v>1</v>
      </c>
      <c r="BS24" s="814"/>
      <c r="BT24" s="844"/>
      <c r="BU24" s="817">
        <f t="shared" ref="BU24:BV26" si="9">IFERROR(AVERAGE(V24,X24),0)</f>
        <v>1</v>
      </c>
      <c r="BV24" s="817">
        <f t="shared" si="9"/>
        <v>0</v>
      </c>
      <c r="BW24" s="784">
        <f t="shared" si="7"/>
        <v>0</v>
      </c>
      <c r="BX24" s="784">
        <f>(IF(AND(BV24&gt;0,$J24&gt;0),BV24/$J24,0))*0.125</f>
        <v>0</v>
      </c>
      <c r="BY24" s="838">
        <f t="shared" si="0"/>
        <v>0</v>
      </c>
      <c r="BZ24" s="1222"/>
      <c r="CA24" s="1223"/>
      <c r="CB24" s="785"/>
      <c r="CC24" s="785"/>
    </row>
    <row r="25" spans="2:81" ht="88.95" customHeight="1">
      <c r="B25" s="1326"/>
      <c r="C25" s="1347"/>
      <c r="D25" s="1358"/>
      <c r="E25" s="1242"/>
      <c r="F25" s="1248"/>
      <c r="G25" s="1248"/>
      <c r="H25" s="801" t="str">
        <f>'1.Informe Seguimiento POA 2025'!D29</f>
        <v>1.3.3 Impulsar el 100% de los asuntos disciplinarios dentro del término establecido en la ley para el ejercicio de la acción disciplinaria, en el cuatrienio.</v>
      </c>
      <c r="I25" s="802">
        <f>+'1.Informe Seguimiento POA 2025'!E29</f>
        <v>0.3</v>
      </c>
      <c r="J25" s="833">
        <f>+'1.Informe Seguimiento POA 2025'!F29</f>
        <v>1</v>
      </c>
      <c r="K25" s="809" t="str">
        <f>+'1.Informe Seguimiento POA 2025'!I29</f>
        <v>POTESTAD DISCIPLINARIA</v>
      </c>
      <c r="L25" s="809" t="str">
        <f>+'1.Informe Seguimiento POA 2025'!J29</f>
        <v>PD Coordinación Potestad Disciplinaria, PD Potestad Disciplinaria I, II, III y IV y  Dirección de Investigaciones Especiales y Apoyo Técnico</v>
      </c>
      <c r="M25" s="811">
        <f>+'1.Informe Seguimiento POA 2025'!K29</f>
        <v>1</v>
      </c>
      <c r="N25" s="811">
        <f>+'1.Informe Seguimiento POA 2025'!L29</f>
        <v>1</v>
      </c>
      <c r="O25" s="811">
        <f>+'1.Informe Seguimiento POA 2025'!M29</f>
        <v>1</v>
      </c>
      <c r="P25" s="846">
        <f>+'1.Informe Seguimiento POA 2025'!N29</f>
        <v>1</v>
      </c>
      <c r="Q25" s="811">
        <f>+'1.Informe Seguimiento POA 2025'!O29</f>
        <v>1</v>
      </c>
      <c r="R25" s="815">
        <f>+'1.Informe Seguimiento POA 2025'!P29</f>
        <v>1</v>
      </c>
      <c r="S25" s="815">
        <f>+'1.Informe Seguimiento POA 2025'!Q29</f>
        <v>1</v>
      </c>
      <c r="T25" s="815">
        <f>+'1.Informe Seguimiento POA 2025'!R29</f>
        <v>1</v>
      </c>
      <c r="U25" s="815">
        <f>+'1.Informe Seguimiento POA 2025'!S29</f>
        <v>0</v>
      </c>
      <c r="V25" s="815">
        <f>+'1.Informe Seguimiento POA 2025'!T29</f>
        <v>1</v>
      </c>
      <c r="W25" s="815">
        <f>+'1.Informe Seguimiento POA 2025'!U29</f>
        <v>0</v>
      </c>
      <c r="X25" s="815">
        <f>+'1.Informe Seguimiento POA 2025'!V29</f>
        <v>1</v>
      </c>
      <c r="Y25" s="815">
        <f>+'1.Informe Seguimiento POA 2025'!W29</f>
        <v>0</v>
      </c>
      <c r="Z25" s="815">
        <f>+'1.Informe Seguimiento POA 2025'!X29</f>
        <v>1</v>
      </c>
      <c r="AA25" s="815">
        <f>+'1.Informe Seguimiento POA 2025'!Y29</f>
        <v>1</v>
      </c>
      <c r="AB25" s="815">
        <f>+'1.Informe Seguimiento POA 2025'!Z29</f>
        <v>0.25</v>
      </c>
      <c r="AC25" s="814"/>
      <c r="AD25" s="814"/>
      <c r="AE25" s="814"/>
      <c r="AF25" s="814"/>
      <c r="AG25" s="814"/>
      <c r="AH25" s="814"/>
      <c r="AI25" s="814"/>
      <c r="AJ25" s="814"/>
      <c r="AK25" s="815">
        <f t="shared" si="1"/>
        <v>1</v>
      </c>
      <c r="AL25" s="815"/>
      <c r="AM25" s="815"/>
      <c r="AN25" s="815"/>
      <c r="AO25" s="815"/>
      <c r="AP25" s="815"/>
      <c r="AQ25" s="815"/>
      <c r="AR25" s="815"/>
      <c r="AS25" s="815"/>
      <c r="AT25" s="815"/>
      <c r="AU25" s="815"/>
      <c r="AV25" s="815">
        <f t="shared" si="2"/>
        <v>1</v>
      </c>
      <c r="AW25" s="815"/>
      <c r="AX25" s="815"/>
      <c r="AY25" s="815"/>
      <c r="AZ25" s="815"/>
      <c r="BA25" s="815"/>
      <c r="BB25" s="815"/>
      <c r="BC25" s="815"/>
      <c r="BD25" s="815"/>
      <c r="BE25" s="815"/>
      <c r="BF25" s="815"/>
      <c r="BG25" s="815">
        <f t="shared" si="3"/>
        <v>1</v>
      </c>
      <c r="BH25" s="815"/>
      <c r="BI25" s="815"/>
      <c r="BJ25" s="815"/>
      <c r="BK25" s="815"/>
      <c r="BL25" s="815"/>
      <c r="BM25" s="815"/>
      <c r="BN25" s="815"/>
      <c r="BO25" s="815"/>
      <c r="BP25" s="815"/>
      <c r="BQ25" s="815"/>
      <c r="BR25" s="815">
        <f t="shared" si="4"/>
        <v>1</v>
      </c>
      <c r="BS25" s="814"/>
      <c r="BT25" s="844"/>
      <c r="BU25" s="817">
        <f t="shared" si="9"/>
        <v>1</v>
      </c>
      <c r="BV25" s="817">
        <f t="shared" si="9"/>
        <v>0</v>
      </c>
      <c r="BW25" s="784">
        <f t="shared" si="7"/>
        <v>0</v>
      </c>
      <c r="BX25" s="784">
        <f>(IF(AND(BV25&gt;0,$J25&gt;0),BV25/$J25,0))*0.125</f>
        <v>0</v>
      </c>
      <c r="BY25" s="838">
        <f t="shared" si="0"/>
        <v>0</v>
      </c>
      <c r="BZ25" s="1222"/>
      <c r="CA25" s="1223"/>
      <c r="CB25" s="785"/>
      <c r="CC25" s="785"/>
    </row>
    <row r="26" spans="2:81" ht="90" customHeight="1">
      <c r="B26" s="1326"/>
      <c r="C26" s="1347"/>
      <c r="D26" s="1358"/>
      <c r="E26" s="1243"/>
      <c r="F26" s="1249"/>
      <c r="G26" s="1249"/>
      <c r="H26" s="801" t="str">
        <f>'1.Informe Seguimiento POA 2025'!D30</f>
        <v>1.3.4 Evaluar en oportunidad el 100% de las noticias disciplinarias comisionadas, en el cuatrienio.</v>
      </c>
      <c r="I26" s="802">
        <f>+'1.Informe Seguimiento POA 2025'!E30</f>
        <v>0.2</v>
      </c>
      <c r="J26" s="833">
        <f>+'1.Informe Seguimiento POA 2025'!F30</f>
        <v>1</v>
      </c>
      <c r="K26" s="809" t="str">
        <f>+'1.Informe Seguimiento POA 2025'!I30</f>
        <v>POTESTAD DISCIPLINARIA</v>
      </c>
      <c r="L26" s="809" t="str">
        <f>+'1.Informe Seguimiento POA 2025'!J30</f>
        <v>PD Coordinación Potestad Disciplinaria, PD Potestad Disciplinaria I, II, III y IV y  Dirección de Investigaciones Especiales y Apoyo Técnico</v>
      </c>
      <c r="M26" s="811">
        <f>+'1.Informe Seguimiento POA 2025'!K30</f>
        <v>1</v>
      </c>
      <c r="N26" s="811">
        <f>+'1.Informe Seguimiento POA 2025'!L30</f>
        <v>1</v>
      </c>
      <c r="O26" s="811">
        <f>+'1.Informe Seguimiento POA 2025'!M30</f>
        <v>1</v>
      </c>
      <c r="P26" s="846">
        <f>+'1.Informe Seguimiento POA 2025'!N30</f>
        <v>1</v>
      </c>
      <c r="Q26" s="811">
        <f>+'1.Informe Seguimiento POA 2025'!O30</f>
        <v>1</v>
      </c>
      <c r="R26" s="815">
        <f>+'1.Informe Seguimiento POA 2025'!P30</f>
        <v>1</v>
      </c>
      <c r="S26" s="815">
        <f>+'1.Informe Seguimiento POA 2025'!Q30</f>
        <v>0.8610000000000001</v>
      </c>
      <c r="T26" s="815">
        <f>+'1.Informe Seguimiento POA 2025'!R30</f>
        <v>1</v>
      </c>
      <c r="U26" s="815">
        <f>+'1.Informe Seguimiento POA 2025'!S30</f>
        <v>0</v>
      </c>
      <c r="V26" s="815">
        <f>+'1.Informe Seguimiento POA 2025'!T30</f>
        <v>1</v>
      </c>
      <c r="W26" s="815">
        <f>+'1.Informe Seguimiento POA 2025'!U30</f>
        <v>0</v>
      </c>
      <c r="X26" s="815">
        <f>+'1.Informe Seguimiento POA 2025'!V30</f>
        <v>1</v>
      </c>
      <c r="Y26" s="815">
        <f>+'1.Informe Seguimiento POA 2025'!W30</f>
        <v>0</v>
      </c>
      <c r="Z26" s="815">
        <f>+'1.Informe Seguimiento POA 2025'!X30</f>
        <v>1</v>
      </c>
      <c r="AA26" s="847">
        <f>+'1.Informe Seguimiento POA 2025'!Y30</f>
        <v>0.8610000000000001</v>
      </c>
      <c r="AB26" s="847">
        <f>+'1.Informe Seguimiento POA 2025'!Z30</f>
        <v>0.21525000000000002</v>
      </c>
      <c r="AC26" s="814"/>
      <c r="AD26" s="814"/>
      <c r="AE26" s="814"/>
      <c r="AF26" s="814"/>
      <c r="AG26" s="814"/>
      <c r="AH26" s="814"/>
      <c r="AI26" s="814"/>
      <c r="AJ26" s="814"/>
      <c r="AK26" s="847">
        <f t="shared" si="1"/>
        <v>1</v>
      </c>
      <c r="AL26" s="847"/>
      <c r="AM26" s="847"/>
      <c r="AN26" s="847"/>
      <c r="AO26" s="847"/>
      <c r="AP26" s="847"/>
      <c r="AQ26" s="847"/>
      <c r="AR26" s="847"/>
      <c r="AS26" s="847"/>
      <c r="AT26" s="847"/>
      <c r="AU26" s="847"/>
      <c r="AV26" s="847">
        <f t="shared" si="2"/>
        <v>1</v>
      </c>
      <c r="AW26" s="847"/>
      <c r="AX26" s="847"/>
      <c r="AY26" s="847"/>
      <c r="AZ26" s="847"/>
      <c r="BA26" s="847"/>
      <c r="BB26" s="847"/>
      <c r="BC26" s="847"/>
      <c r="BD26" s="847"/>
      <c r="BE26" s="847"/>
      <c r="BF26" s="847"/>
      <c r="BG26" s="847">
        <f t="shared" si="3"/>
        <v>1</v>
      </c>
      <c r="BH26" s="847"/>
      <c r="BI26" s="847"/>
      <c r="BJ26" s="847"/>
      <c r="BK26" s="847"/>
      <c r="BL26" s="847"/>
      <c r="BM26" s="847"/>
      <c r="BN26" s="847"/>
      <c r="BO26" s="847"/>
      <c r="BP26" s="847"/>
      <c r="BQ26" s="847"/>
      <c r="BR26" s="847">
        <f t="shared" si="4"/>
        <v>1</v>
      </c>
      <c r="BS26" s="814"/>
      <c r="BT26" s="844"/>
      <c r="BU26" s="817">
        <f t="shared" si="9"/>
        <v>1</v>
      </c>
      <c r="BV26" s="817">
        <f t="shared" si="9"/>
        <v>0</v>
      </c>
      <c r="BW26" s="784">
        <f t="shared" si="7"/>
        <v>0</v>
      </c>
      <c r="BX26" s="784">
        <f>(IF(AND(BV26&gt;0,$J26&gt;0),BV26/$J26,0))*0.125</f>
        <v>0</v>
      </c>
      <c r="BY26" s="838">
        <f t="shared" si="0"/>
        <v>0</v>
      </c>
      <c r="BZ26" s="1222"/>
      <c r="CA26" s="1223"/>
      <c r="CB26" s="785"/>
      <c r="CC26" s="785"/>
    </row>
    <row r="27" spans="2:81" ht="123" customHeight="1">
      <c r="B27" s="1326"/>
      <c r="C27" s="1348" t="str">
        <f>+'1.Informe Seguimiento POA 2025'!C31</f>
        <v>1.4 Diseñar e implementar el 100% de la estrategia de articulación y comunicación con los otros ejes misionales de la Entidad y las OCID de la Administración Distrital, en el cuatrienio.</v>
      </c>
      <c r="D27" s="1360">
        <f>+'Matriz PEI 2024-2028'!F13</f>
        <v>1</v>
      </c>
      <c r="E27" s="1241">
        <f>+'Matriz PEI 2024-2028'!E13</f>
        <v>0.11</v>
      </c>
      <c r="F27" s="1244" t="str">
        <f>+'Matriz PEI 2024-2028'!D13</f>
        <v>Estrategia de articulación y comunicación con ejes misionales de la Entidad y las OCID, diseñada e implementada</v>
      </c>
      <c r="G27" s="1244" t="s">
        <v>937</v>
      </c>
      <c r="H27" s="801" t="str">
        <f>'1.Informe Seguimiento POA 2025'!D31</f>
        <v>1.4.1 Realizar 208 acciones de seguimiento a las Oficinas de Control Interno Disciplinario del Distrito para la evaluación y verificación de cumplimiento de sus obligaciones y la identificación de hechos constitutivos de faltas relevantes en temas de interés e impacto, en el cuatrienio.</v>
      </c>
      <c r="I27" s="802">
        <f>+'1.Informe Seguimiento POA 2025'!E31</f>
        <v>0.25</v>
      </c>
      <c r="J27" s="836">
        <f>+'1.Informe Seguimiento POA 2025'!F31</f>
        <v>208</v>
      </c>
      <c r="K27" s="809" t="str">
        <f>+'1.Informe Seguimiento POA 2025'!I31</f>
        <v>POTESTAD DISCIPLINARIA</v>
      </c>
      <c r="L27" s="809" t="str">
        <f>+'1.Informe Seguimiento POA 2025'!J31</f>
        <v>PD Coordinación Potestad Disciplinaria</v>
      </c>
      <c r="M27" s="810">
        <f>+'1.Informe Seguimiento POA 2025'!K31</f>
        <v>26</v>
      </c>
      <c r="N27" s="810">
        <f>+'1.Informe Seguimiento POA 2025'!L31</f>
        <v>52</v>
      </c>
      <c r="O27" s="810">
        <f>+'1.Informe Seguimiento POA 2025'!M31</f>
        <v>52</v>
      </c>
      <c r="P27" s="810">
        <f>+'1.Informe Seguimiento POA 2025'!N31</f>
        <v>52</v>
      </c>
      <c r="Q27" s="810">
        <f>+'1.Informe Seguimiento POA 2025'!O31</f>
        <v>26</v>
      </c>
      <c r="R27" s="814">
        <f>+'1.Informe Seguimiento POA 2025'!P31</f>
        <v>9</v>
      </c>
      <c r="S27" s="814">
        <f>+'1.Informe Seguimiento POA 2025'!Q31</f>
        <v>8</v>
      </c>
      <c r="T27" s="814">
        <f>+'1.Informe Seguimiento POA 2025'!R31</f>
        <v>15</v>
      </c>
      <c r="U27" s="814">
        <f>+'1.Informe Seguimiento POA 2025'!S31</f>
        <v>0</v>
      </c>
      <c r="V27" s="814">
        <f>+'1.Informe Seguimiento POA 2025'!T31</f>
        <v>15</v>
      </c>
      <c r="W27" s="814">
        <f>+'1.Informe Seguimiento POA 2025'!U31</f>
        <v>0</v>
      </c>
      <c r="X27" s="814">
        <f>+'1.Informe Seguimiento POA 2025'!V31</f>
        <v>13</v>
      </c>
      <c r="Y27" s="814">
        <f>+'1.Informe Seguimiento POA 2025'!W31</f>
        <v>0</v>
      </c>
      <c r="Z27" s="814">
        <f>+'1.Informe Seguimiento POA 2025'!X31</f>
        <v>52</v>
      </c>
      <c r="AA27" s="814">
        <f>+'1.Informe Seguimiento POA 2025'!Y31</f>
        <v>8</v>
      </c>
      <c r="AB27" s="844">
        <f>+'1.Informe Seguimiento POA 2025'!Z31</f>
        <v>0.15384615384615385</v>
      </c>
      <c r="AC27" s="814"/>
      <c r="AD27" s="814"/>
      <c r="AE27" s="814"/>
      <c r="AF27" s="814"/>
      <c r="AG27" s="814"/>
      <c r="AH27" s="814"/>
      <c r="AI27" s="814"/>
      <c r="AJ27" s="814"/>
      <c r="AK27" s="814">
        <f t="shared" si="1"/>
        <v>52</v>
      </c>
      <c r="AL27" s="814"/>
      <c r="AM27" s="844"/>
      <c r="AN27" s="814"/>
      <c r="AO27" s="814"/>
      <c r="AP27" s="814"/>
      <c r="AQ27" s="814"/>
      <c r="AR27" s="814"/>
      <c r="AS27" s="814"/>
      <c r="AT27" s="814"/>
      <c r="AU27" s="814"/>
      <c r="AV27" s="814">
        <f t="shared" si="2"/>
        <v>52</v>
      </c>
      <c r="AW27" s="814"/>
      <c r="AX27" s="844"/>
      <c r="AY27" s="845"/>
      <c r="AZ27" s="845"/>
      <c r="BA27" s="845"/>
      <c r="BB27" s="845"/>
      <c r="BC27" s="845"/>
      <c r="BD27" s="845"/>
      <c r="BE27" s="845"/>
      <c r="BF27" s="845"/>
      <c r="BG27" s="814">
        <f t="shared" si="3"/>
        <v>52</v>
      </c>
      <c r="BH27" s="845"/>
      <c r="BI27" s="845"/>
      <c r="BJ27" s="814"/>
      <c r="BK27" s="814"/>
      <c r="BL27" s="814"/>
      <c r="BM27" s="814"/>
      <c r="BN27" s="814"/>
      <c r="BO27" s="814"/>
      <c r="BP27" s="814"/>
      <c r="BQ27" s="814"/>
      <c r="BR27" s="814">
        <f t="shared" si="4"/>
        <v>26</v>
      </c>
      <c r="BS27" s="814"/>
      <c r="BT27" s="844"/>
      <c r="BU27" s="814">
        <f>+R27+T27+V27+X27+BJ27+BL27+AC27+AE27+AG27+AI27+AN27+AP27+AR27+AT27</f>
        <v>52</v>
      </c>
      <c r="BV27" s="814">
        <f>+S27+U27+W27+Y27+BK27+BM27+AD27+AF27+AH27+AJ27+AO27+AQ27+AS27+AU27</f>
        <v>8</v>
      </c>
      <c r="BW27" s="784">
        <f>IF(AND(BU27&gt;0),BV27/BU27,"No programado")</f>
        <v>0.15384615384615385</v>
      </c>
      <c r="BX27" s="784">
        <f t="shared" ref="BX27:BX90" si="10">IF(AND(BV27&gt;0,$J27&gt;0),BV27/$J27,0)</f>
        <v>3.8461538461538464E-2</v>
      </c>
      <c r="BY27" s="838">
        <f t="shared" si="0"/>
        <v>9.6153846153846159E-3</v>
      </c>
      <c r="BZ27" s="1290">
        <f>SUM(BY27:BY30)</f>
        <v>9.6153846153846159E-3</v>
      </c>
      <c r="CA27" s="1223"/>
      <c r="CB27" s="785"/>
      <c r="CC27" s="785"/>
    </row>
    <row r="28" spans="2:81" ht="114" customHeight="1">
      <c r="B28" s="1326"/>
      <c r="C28" s="1349"/>
      <c r="D28" s="1360"/>
      <c r="E28" s="1242"/>
      <c r="F28" s="1245"/>
      <c r="G28" s="1245"/>
      <c r="H28" s="801" t="str">
        <f>'1.Informe Seguimiento POA 2025'!D32</f>
        <v>1.4.2  Asumir por competencia preferente el 100% de los procesos cuyos temas sean considerados de interés e impacto para el Distrito Capital ya sea de oficio o a petición de parte, en el cuatrienio.</v>
      </c>
      <c r="I28" s="802">
        <f>+'1.Informe Seguimiento POA 2025'!E32</f>
        <v>0.25</v>
      </c>
      <c r="J28" s="833">
        <f>+'1.Informe Seguimiento POA 2025'!F32</f>
        <v>1</v>
      </c>
      <c r="K28" s="809" t="str">
        <f>+'1.Informe Seguimiento POA 2025'!I32</f>
        <v>POTESTAD DISCIPLINARIA</v>
      </c>
      <c r="L28" s="809" t="str">
        <f>+'1.Informe Seguimiento POA 2025'!J32</f>
        <v>PD Coordinación Potestad Disciplinaria</v>
      </c>
      <c r="M28" s="811">
        <f>+'1.Informe Seguimiento POA 2025'!K32</f>
        <v>1</v>
      </c>
      <c r="N28" s="811">
        <f>+'1.Informe Seguimiento POA 2025'!L32</f>
        <v>1</v>
      </c>
      <c r="O28" s="811">
        <f>+'1.Informe Seguimiento POA 2025'!M32</f>
        <v>1</v>
      </c>
      <c r="P28" s="846">
        <f>+'1.Informe Seguimiento POA 2025'!N32</f>
        <v>1</v>
      </c>
      <c r="Q28" s="811">
        <f>+'1.Informe Seguimiento POA 2025'!O32</f>
        <v>1</v>
      </c>
      <c r="R28" s="814">
        <f>+'1.Informe Seguimiento POA 2025'!P32</f>
        <v>1</v>
      </c>
      <c r="S28" s="814">
        <f>+'1.Informe Seguimiento POA 2025'!Q32</f>
        <v>1</v>
      </c>
      <c r="T28" s="814">
        <f>+'1.Informe Seguimiento POA 2025'!R32</f>
        <v>1</v>
      </c>
      <c r="U28" s="814">
        <f>+'1.Informe Seguimiento POA 2025'!S32</f>
        <v>0</v>
      </c>
      <c r="V28" s="814">
        <f>+'1.Informe Seguimiento POA 2025'!T32</f>
        <v>1</v>
      </c>
      <c r="W28" s="814">
        <f>+'1.Informe Seguimiento POA 2025'!U32</f>
        <v>0</v>
      </c>
      <c r="X28" s="814">
        <f>+'1.Informe Seguimiento POA 2025'!V32</f>
        <v>1</v>
      </c>
      <c r="Y28" s="814">
        <f>+'1.Informe Seguimiento POA 2025'!W32</f>
        <v>0</v>
      </c>
      <c r="Z28" s="815">
        <f>+'1.Informe Seguimiento POA 2025'!X32</f>
        <v>1</v>
      </c>
      <c r="AA28" s="815">
        <f>+'1.Informe Seguimiento POA 2025'!Y32</f>
        <v>1</v>
      </c>
      <c r="AB28" s="815">
        <f>+'1.Informe Seguimiento POA 2025'!Z32</f>
        <v>0.25</v>
      </c>
      <c r="AC28" s="814"/>
      <c r="AD28" s="814"/>
      <c r="AE28" s="814"/>
      <c r="AF28" s="814"/>
      <c r="AG28" s="814"/>
      <c r="AH28" s="814"/>
      <c r="AI28" s="814"/>
      <c r="AJ28" s="814"/>
      <c r="AK28" s="847">
        <f t="shared" si="1"/>
        <v>1</v>
      </c>
      <c r="AL28" s="847"/>
      <c r="AM28" s="847"/>
      <c r="AN28" s="847"/>
      <c r="AO28" s="847"/>
      <c r="AP28" s="847"/>
      <c r="AQ28" s="847"/>
      <c r="AR28" s="847"/>
      <c r="AS28" s="847"/>
      <c r="AT28" s="847"/>
      <c r="AU28" s="847"/>
      <c r="AV28" s="847">
        <f t="shared" si="2"/>
        <v>1</v>
      </c>
      <c r="AW28" s="847"/>
      <c r="AX28" s="847"/>
      <c r="AY28" s="847"/>
      <c r="AZ28" s="847"/>
      <c r="BA28" s="847"/>
      <c r="BB28" s="847"/>
      <c r="BC28" s="847"/>
      <c r="BD28" s="847"/>
      <c r="BE28" s="847"/>
      <c r="BF28" s="847"/>
      <c r="BG28" s="847">
        <f t="shared" si="3"/>
        <v>1</v>
      </c>
      <c r="BH28" s="847"/>
      <c r="BI28" s="847"/>
      <c r="BJ28" s="847"/>
      <c r="BK28" s="847"/>
      <c r="BL28" s="847"/>
      <c r="BM28" s="847"/>
      <c r="BN28" s="847"/>
      <c r="BO28" s="847"/>
      <c r="BP28" s="847"/>
      <c r="BQ28" s="847"/>
      <c r="BR28" s="847">
        <f t="shared" si="4"/>
        <v>1</v>
      </c>
      <c r="BS28" s="814"/>
      <c r="BT28" s="844"/>
      <c r="BU28" s="817">
        <f>IFERROR(AVERAGE(V28,X28),0)</f>
        <v>1</v>
      </c>
      <c r="BV28" s="817">
        <f>IFERROR(AVERAGE(W28,Y28),0)</f>
        <v>0</v>
      </c>
      <c r="BW28" s="784">
        <f>IF(AND(BU28&gt;0),BV28/BU28,"No programado")</f>
        <v>0</v>
      </c>
      <c r="BX28" s="784">
        <f>(IF(AND(BV28&gt;0,$J28&gt;0),BV28/$J28,0))*0.125</f>
        <v>0</v>
      </c>
      <c r="BY28" s="838">
        <f t="shared" si="0"/>
        <v>0</v>
      </c>
      <c r="BZ28" s="1290"/>
      <c r="CA28" s="1223"/>
      <c r="CB28" s="785"/>
      <c r="CC28" s="785"/>
    </row>
    <row r="29" spans="2:81" ht="166.95" customHeight="1">
      <c r="B29" s="1326"/>
      <c r="C29" s="1349"/>
      <c r="D29" s="1360"/>
      <c r="E29" s="1242"/>
      <c r="F29" s="1245"/>
      <c r="G29" s="1245"/>
      <c r="H29" s="801" t="str">
        <f>'1.Informe Seguimiento POA 2025'!D33</f>
        <v>1.4.3 Desarrollar 15 reuniones de sensibilización de asuntos disciplinarios por Sectores de la Administración Pública del Distrito Capital con las OCID correspondientes, para fortalecer el conocimiento en la sustanciación de procesos disciplinarios que se llevan en sus propias oficinas, en el cuatrienio.</v>
      </c>
      <c r="I29" s="802">
        <f>+'1.Informe Seguimiento POA 2025'!E33</f>
        <v>0.25</v>
      </c>
      <c r="J29" s="836">
        <f>+'1.Informe Seguimiento POA 2025'!F33</f>
        <v>15</v>
      </c>
      <c r="K29" s="834" t="str">
        <f>+'1.Informe Seguimiento POA 2025'!I33</f>
        <v>POTESTAD DISCIPLINARIA</v>
      </c>
      <c r="L29" s="835" t="str">
        <f>+'1.Informe Seguimiento POA 2025'!J33</f>
        <v>PD Coordinación Potestad Disciplinaria</v>
      </c>
      <c r="M29" s="810">
        <f>+'1.Informe Seguimiento POA 2025'!K33</f>
        <v>0</v>
      </c>
      <c r="N29" s="810">
        <f>+'1.Informe Seguimiento POA 2025'!L33</f>
        <v>5</v>
      </c>
      <c r="O29" s="810">
        <f>+'1.Informe Seguimiento POA 2025'!M33</f>
        <v>5</v>
      </c>
      <c r="P29" s="810">
        <f>+'1.Informe Seguimiento POA 2025'!N33</f>
        <v>5</v>
      </c>
      <c r="Q29" s="810">
        <f>+'1.Informe Seguimiento POA 2025'!O33</f>
        <v>0</v>
      </c>
      <c r="R29" s="814">
        <f>+'1.Informe Seguimiento POA 2025'!P33</f>
        <v>0</v>
      </c>
      <c r="S29" s="814">
        <f>+'1.Informe Seguimiento POA 2025'!Q33</f>
        <v>0</v>
      </c>
      <c r="T29" s="814">
        <f>+'1.Informe Seguimiento POA 2025'!R33</f>
        <v>5</v>
      </c>
      <c r="U29" s="814">
        <f>+'1.Informe Seguimiento POA 2025'!S33</f>
        <v>0</v>
      </c>
      <c r="V29" s="814">
        <f>+'1.Informe Seguimiento POA 2025'!T33</f>
        <v>0</v>
      </c>
      <c r="W29" s="814">
        <f>+'1.Informe Seguimiento POA 2025'!U33</f>
        <v>0</v>
      </c>
      <c r="X29" s="814">
        <f>+'1.Informe Seguimiento POA 2025'!V33</f>
        <v>0</v>
      </c>
      <c r="Y29" s="814">
        <f>+'1.Informe Seguimiento POA 2025'!W33</f>
        <v>0</v>
      </c>
      <c r="Z29" s="814">
        <f>+'1.Informe Seguimiento POA 2025'!X33</f>
        <v>5</v>
      </c>
      <c r="AA29" s="814">
        <f>+'1.Informe Seguimiento POA 2025'!Y33</f>
        <v>0</v>
      </c>
      <c r="AB29" s="844">
        <f>+'1.Informe Seguimiento POA 2025'!Z33</f>
        <v>0</v>
      </c>
      <c r="AC29" s="814"/>
      <c r="AD29" s="814"/>
      <c r="AE29" s="814"/>
      <c r="AF29" s="820"/>
      <c r="AG29" s="814"/>
      <c r="AH29" s="820"/>
      <c r="AI29" s="814"/>
      <c r="AJ29" s="820"/>
      <c r="AK29" s="814">
        <f t="shared" si="1"/>
        <v>5</v>
      </c>
      <c r="AL29" s="814"/>
      <c r="AM29" s="844"/>
      <c r="AN29" s="814"/>
      <c r="AO29" s="814"/>
      <c r="AP29" s="814"/>
      <c r="AQ29" s="814"/>
      <c r="AR29" s="814"/>
      <c r="AS29" s="814"/>
      <c r="AT29" s="814"/>
      <c r="AU29" s="814"/>
      <c r="AV29" s="814">
        <f t="shared" si="2"/>
        <v>5</v>
      </c>
      <c r="AW29" s="814"/>
      <c r="AX29" s="844"/>
      <c r="AY29" s="845"/>
      <c r="AZ29" s="845"/>
      <c r="BA29" s="845"/>
      <c r="BB29" s="845"/>
      <c r="BC29" s="845"/>
      <c r="BD29" s="845"/>
      <c r="BE29" s="845"/>
      <c r="BF29" s="845"/>
      <c r="BG29" s="814">
        <f t="shared" si="3"/>
        <v>5</v>
      </c>
      <c r="BH29" s="845"/>
      <c r="BI29" s="845"/>
      <c r="BJ29" s="814"/>
      <c r="BK29" s="814"/>
      <c r="BL29" s="814"/>
      <c r="BM29" s="814"/>
      <c r="BN29" s="814"/>
      <c r="BO29" s="814"/>
      <c r="BP29" s="814"/>
      <c r="BQ29" s="814"/>
      <c r="BR29" s="814">
        <f t="shared" si="4"/>
        <v>0</v>
      </c>
      <c r="BS29" s="814"/>
      <c r="BT29" s="784"/>
      <c r="BU29" s="814">
        <f t="shared" ref="BU29:BU34" si="11">+R29+T29+V29+X29+BJ29+BL29+AC29+AE29+AG29+AI29+AN29+AP29+AR29+AT29</f>
        <v>5</v>
      </c>
      <c r="BV29" s="814">
        <f t="shared" ref="BV29:BV34" si="12">+S29+U29+W29+Y29+BK29+BM29+AD29+AF29+AH29+AJ29+AO29+AQ29+AS29+AU29</f>
        <v>0</v>
      </c>
      <c r="BW29" s="831">
        <f t="shared" ref="BW29:BW88" si="13">IF(AND(BU29&gt;0),BV29/BU29,"No programado")</f>
        <v>0</v>
      </c>
      <c r="BX29" s="784">
        <f t="shared" si="10"/>
        <v>0</v>
      </c>
      <c r="BY29" s="838">
        <f t="shared" si="0"/>
        <v>0</v>
      </c>
      <c r="BZ29" s="1290"/>
      <c r="CA29" s="1223"/>
      <c r="CB29" s="785"/>
      <c r="CC29" s="785"/>
    </row>
    <row r="30" spans="2:81" ht="165.6" customHeight="1">
      <c r="B30" s="1326"/>
      <c r="C30" s="1350"/>
      <c r="D30" s="1361"/>
      <c r="E30" s="1243"/>
      <c r="F30" s="1246"/>
      <c r="G30" s="1246"/>
      <c r="H30" s="801" t="str">
        <f>'1.Informe Seguimiento POA 2025'!D34</f>
        <v>1.4.4 Desarrollar 4 acciones de sensibilización en materia disciplinaria con los ejes misionales de la Entidad, para fortalecer el conocimiento frente a la sustentación disciplinaria y los soportes que permitan la identificación clara de los hechos disciplinariamente relevantes, en el cuatrienio.</v>
      </c>
      <c r="I30" s="802">
        <f>+'1.Informe Seguimiento POA 2025'!E34</f>
        <v>0.25</v>
      </c>
      <c r="J30" s="836">
        <f>+'1.Informe Seguimiento POA 2025'!F34</f>
        <v>4</v>
      </c>
      <c r="K30" s="834" t="str">
        <f>+'1.Informe Seguimiento POA 2025'!I34</f>
        <v>POTESTAD DISCIPLINARIA</v>
      </c>
      <c r="L30" s="835" t="str">
        <f>+'1.Informe Seguimiento POA 2025'!J34</f>
        <v>PD Coordinación Potestad Disciplinaria</v>
      </c>
      <c r="M30" s="810">
        <f>+'1.Informe Seguimiento POA 2025'!K34</f>
        <v>1</v>
      </c>
      <c r="N30" s="810">
        <f>+'1.Informe Seguimiento POA 2025'!L34</f>
        <v>1</v>
      </c>
      <c r="O30" s="810">
        <f>+'1.Informe Seguimiento POA 2025'!M34</f>
        <v>1</v>
      </c>
      <c r="P30" s="810">
        <f>+'1.Informe Seguimiento POA 2025'!N34</f>
        <v>1</v>
      </c>
      <c r="Q30" s="810">
        <f>+'1.Informe Seguimiento POA 2025'!O34</f>
        <v>0</v>
      </c>
      <c r="R30" s="814">
        <f>+'1.Informe Seguimiento POA 2025'!P34</f>
        <v>0</v>
      </c>
      <c r="S30" s="814">
        <f>+'1.Informe Seguimiento POA 2025'!Q34</f>
        <v>0</v>
      </c>
      <c r="T30" s="814">
        <f>+'1.Informe Seguimiento POA 2025'!R34</f>
        <v>1</v>
      </c>
      <c r="U30" s="814">
        <f>+'1.Informe Seguimiento POA 2025'!S34</f>
        <v>0</v>
      </c>
      <c r="V30" s="814">
        <f>+'1.Informe Seguimiento POA 2025'!T34</f>
        <v>0</v>
      </c>
      <c r="W30" s="814">
        <f>+'1.Informe Seguimiento POA 2025'!U34</f>
        <v>0</v>
      </c>
      <c r="X30" s="814">
        <f>+'1.Informe Seguimiento POA 2025'!V34</f>
        <v>0</v>
      </c>
      <c r="Y30" s="814">
        <f>+'1.Informe Seguimiento POA 2025'!W34</f>
        <v>0</v>
      </c>
      <c r="Z30" s="814">
        <f>+'1.Informe Seguimiento POA 2025'!X34</f>
        <v>1</v>
      </c>
      <c r="AA30" s="814">
        <f>+'1.Informe Seguimiento POA 2025'!Y34</f>
        <v>0</v>
      </c>
      <c r="AB30" s="844">
        <f>+'1.Informe Seguimiento POA 2025'!Z34</f>
        <v>0</v>
      </c>
      <c r="AC30" s="814"/>
      <c r="AD30" s="814"/>
      <c r="AE30" s="814"/>
      <c r="AF30" s="820"/>
      <c r="AG30" s="814"/>
      <c r="AH30" s="820"/>
      <c r="AI30" s="814"/>
      <c r="AJ30" s="820"/>
      <c r="AK30" s="814">
        <f t="shared" si="1"/>
        <v>1</v>
      </c>
      <c r="AL30" s="814"/>
      <c r="AM30" s="844"/>
      <c r="AN30" s="814"/>
      <c r="AO30" s="814"/>
      <c r="AP30" s="814"/>
      <c r="AQ30" s="814"/>
      <c r="AR30" s="814"/>
      <c r="AS30" s="814"/>
      <c r="AT30" s="814"/>
      <c r="AU30" s="814"/>
      <c r="AV30" s="814">
        <f t="shared" si="2"/>
        <v>1</v>
      </c>
      <c r="AW30" s="814"/>
      <c r="AX30" s="844"/>
      <c r="AY30" s="845"/>
      <c r="AZ30" s="845"/>
      <c r="BA30" s="845"/>
      <c r="BB30" s="845"/>
      <c r="BC30" s="845"/>
      <c r="BD30" s="845"/>
      <c r="BE30" s="845"/>
      <c r="BF30" s="845"/>
      <c r="BG30" s="814">
        <f t="shared" si="3"/>
        <v>1</v>
      </c>
      <c r="BH30" s="845"/>
      <c r="BI30" s="845"/>
      <c r="BJ30" s="814"/>
      <c r="BK30" s="814"/>
      <c r="BL30" s="814"/>
      <c r="BM30" s="814"/>
      <c r="BN30" s="814"/>
      <c r="BO30" s="814"/>
      <c r="BP30" s="814"/>
      <c r="BQ30" s="814"/>
      <c r="BR30" s="814">
        <f t="shared" si="4"/>
        <v>0</v>
      </c>
      <c r="BS30" s="814"/>
      <c r="BT30" s="784"/>
      <c r="BU30" s="814">
        <f t="shared" si="11"/>
        <v>1</v>
      </c>
      <c r="BV30" s="814">
        <f t="shared" si="12"/>
        <v>0</v>
      </c>
      <c r="BW30" s="831">
        <f t="shared" si="13"/>
        <v>0</v>
      </c>
      <c r="BX30" s="784">
        <f t="shared" si="10"/>
        <v>0</v>
      </c>
      <c r="BY30" s="838">
        <f t="shared" si="0"/>
        <v>0</v>
      </c>
      <c r="BZ30" s="1291"/>
      <c r="CA30" s="1223"/>
      <c r="CB30" s="785"/>
      <c r="CC30" s="785"/>
    </row>
    <row r="31" spans="2:81" ht="113.4" customHeight="1">
      <c r="B31" s="1326"/>
      <c r="C31" s="1351" t="str">
        <f>+'1.Informe Seguimiento POA 2025'!C35</f>
        <v>1.5 Desarrollar 43 escenarios y documentar 4  para fortalecer el conocimiento y las competencias de los operadores disciplinarios de la Personería de Bogotá, D.C. y entidades territoriales y nacionales que apoyan el cumplimiento de la labor misional, en el cuatrienio.</v>
      </c>
      <c r="D31" s="1337">
        <f>+'Matriz PEI 2024-2028'!F14</f>
        <v>47</v>
      </c>
      <c r="E31" s="1241">
        <f>+'Matriz PEI 2024-2028'!E14</f>
        <v>0.11</v>
      </c>
      <c r="F31" s="1302" t="str">
        <f>+'Matriz PEI 2024-2028'!D14</f>
        <v>Escenarios para fortalecer el conocimiento y las competencias en materia disciplinaria desarrollados</v>
      </c>
      <c r="G31" s="1247" t="s">
        <v>944</v>
      </c>
      <c r="H31" s="801" t="str">
        <f>'1.Informe Seguimiento POA 2025'!D35</f>
        <v>1.5.1 Realizar 8 jornadas de capacitación y diálogo para fortalecer el conocimiento de los operadores disciplinarios de la Personería de Bogotá, D.C., de las OCID y de las entidades territoriales y nacionales, en el cuatrienio.</v>
      </c>
      <c r="I31" s="804">
        <f>+'1.Informe Seguimiento POA 2025'!E35</f>
        <v>0.4</v>
      </c>
      <c r="J31" s="836">
        <f>+'1.Informe Seguimiento POA 2025'!F35</f>
        <v>8</v>
      </c>
      <c r="K31" s="834" t="str">
        <f>+'1.Informe Seguimiento POA 2025'!I35</f>
        <v>POTESTAD DISCIPLINARIA</v>
      </c>
      <c r="L31" s="835" t="str">
        <f>+'1.Informe Seguimiento POA 2025'!J35</f>
        <v>PD Coordinación Potestad Disciplinaria</v>
      </c>
      <c r="M31" s="810">
        <f>+'1.Informe Seguimiento POA 2025'!K35</f>
        <v>2</v>
      </c>
      <c r="N31" s="810">
        <f>+'1.Informe Seguimiento POA 2025'!L35</f>
        <v>2</v>
      </c>
      <c r="O31" s="810">
        <f>+'1.Informe Seguimiento POA 2025'!M35</f>
        <v>2</v>
      </c>
      <c r="P31" s="810">
        <f>+'1.Informe Seguimiento POA 2025'!N35</f>
        <v>2</v>
      </c>
      <c r="Q31" s="810">
        <f>+'1.Informe Seguimiento POA 2025'!O35</f>
        <v>0</v>
      </c>
      <c r="R31" s="814">
        <f>+'1.Informe Seguimiento POA 2025'!P35</f>
        <v>0</v>
      </c>
      <c r="S31" s="814">
        <f>+'1.Informe Seguimiento POA 2025'!Q35</f>
        <v>0</v>
      </c>
      <c r="T31" s="814">
        <f>+'1.Informe Seguimiento POA 2025'!R35</f>
        <v>1</v>
      </c>
      <c r="U31" s="814">
        <f>+'1.Informe Seguimiento POA 2025'!S35</f>
        <v>0</v>
      </c>
      <c r="V31" s="814">
        <f>+'1.Informe Seguimiento POA 2025'!T35</f>
        <v>0</v>
      </c>
      <c r="W31" s="814">
        <f>+'1.Informe Seguimiento POA 2025'!U35</f>
        <v>0</v>
      </c>
      <c r="X31" s="814">
        <f>+'1.Informe Seguimiento POA 2025'!V35</f>
        <v>1</v>
      </c>
      <c r="Y31" s="814">
        <f>+'1.Informe Seguimiento POA 2025'!W35</f>
        <v>0</v>
      </c>
      <c r="Z31" s="814">
        <f>+'1.Informe Seguimiento POA 2025'!X35</f>
        <v>2</v>
      </c>
      <c r="AA31" s="814">
        <f>+'1.Informe Seguimiento POA 2025'!Y35</f>
        <v>0</v>
      </c>
      <c r="AB31" s="844">
        <f>+'1.Informe Seguimiento POA 2025'!Z35</f>
        <v>0</v>
      </c>
      <c r="AC31" s="814"/>
      <c r="AD31" s="814"/>
      <c r="AE31" s="814"/>
      <c r="AF31" s="820"/>
      <c r="AG31" s="814"/>
      <c r="AH31" s="820"/>
      <c r="AI31" s="814"/>
      <c r="AJ31" s="820"/>
      <c r="AK31" s="814">
        <f t="shared" si="1"/>
        <v>2</v>
      </c>
      <c r="AL31" s="814"/>
      <c r="AM31" s="844"/>
      <c r="AN31" s="814"/>
      <c r="AO31" s="814"/>
      <c r="AP31" s="814"/>
      <c r="AQ31" s="814"/>
      <c r="AR31" s="814"/>
      <c r="AS31" s="814"/>
      <c r="AT31" s="814"/>
      <c r="AU31" s="814"/>
      <c r="AV31" s="814">
        <f t="shared" si="2"/>
        <v>2</v>
      </c>
      <c r="AW31" s="814"/>
      <c r="AX31" s="844"/>
      <c r="AY31" s="845"/>
      <c r="AZ31" s="845"/>
      <c r="BA31" s="845"/>
      <c r="BB31" s="845"/>
      <c r="BC31" s="845"/>
      <c r="BD31" s="845"/>
      <c r="BE31" s="845"/>
      <c r="BF31" s="845"/>
      <c r="BG31" s="814">
        <f t="shared" si="3"/>
        <v>2</v>
      </c>
      <c r="BH31" s="845"/>
      <c r="BI31" s="845"/>
      <c r="BJ31" s="814"/>
      <c r="BK31" s="814"/>
      <c r="BL31" s="814"/>
      <c r="BM31" s="814"/>
      <c r="BN31" s="814"/>
      <c r="BO31" s="814"/>
      <c r="BP31" s="814"/>
      <c r="BQ31" s="814"/>
      <c r="BR31" s="814">
        <f t="shared" si="4"/>
        <v>0</v>
      </c>
      <c r="BS31" s="814"/>
      <c r="BT31" s="784"/>
      <c r="BU31" s="814">
        <f t="shared" si="11"/>
        <v>2</v>
      </c>
      <c r="BV31" s="814">
        <f t="shared" si="12"/>
        <v>0</v>
      </c>
      <c r="BW31" s="831">
        <f t="shared" si="13"/>
        <v>0</v>
      </c>
      <c r="BX31" s="784">
        <f t="shared" si="10"/>
        <v>0</v>
      </c>
      <c r="BY31" s="838">
        <f t="shared" si="0"/>
        <v>0</v>
      </c>
      <c r="BZ31" s="1298">
        <f>SUM(BY31:BY33)</f>
        <v>0</v>
      </c>
      <c r="CA31" s="1223"/>
      <c r="CB31" s="785"/>
      <c r="CC31" s="785"/>
    </row>
    <row r="32" spans="2:81" ht="100.5" customHeight="1">
      <c r="B32" s="1326"/>
      <c r="C32" s="1342"/>
      <c r="D32" s="1337"/>
      <c r="E32" s="1242"/>
      <c r="F32" s="1302"/>
      <c r="G32" s="1248"/>
      <c r="H32" s="801" t="str">
        <f>'1.Informe Seguimiento POA 2025'!D36</f>
        <v>1.5.2 Construir y publicar 4 documentos de memorias de las jornadas de capacitación y diálogo sobre los temas de derecho disciplinario, en el cuatrienio.</v>
      </c>
      <c r="I32" s="802">
        <f>+'1.Informe Seguimiento POA 2025'!E36</f>
        <v>0.2</v>
      </c>
      <c r="J32" s="836">
        <f>+'1.Informe Seguimiento POA 2025'!F36</f>
        <v>4</v>
      </c>
      <c r="K32" s="834" t="str">
        <f>+'1.Informe Seguimiento POA 2025'!I36</f>
        <v>POTESTAD DISCIPLINARIA</v>
      </c>
      <c r="L32" s="835" t="str">
        <f>+'1.Informe Seguimiento POA 2025'!J36</f>
        <v>PD Coordinación Potestad Disciplinaria</v>
      </c>
      <c r="M32" s="810">
        <f>+'1.Informe Seguimiento POA 2025'!K36</f>
        <v>1</v>
      </c>
      <c r="N32" s="810">
        <f>+'1.Informe Seguimiento POA 2025'!L36</f>
        <v>1</v>
      </c>
      <c r="O32" s="810">
        <f>+'1.Informe Seguimiento POA 2025'!M36</f>
        <v>1</v>
      </c>
      <c r="P32" s="810">
        <f>+'1.Informe Seguimiento POA 2025'!N36</f>
        <v>1</v>
      </c>
      <c r="Q32" s="810">
        <f>+'1.Informe Seguimiento POA 2025'!O36</f>
        <v>0</v>
      </c>
      <c r="R32" s="814">
        <f>+'1.Informe Seguimiento POA 2025'!P36</f>
        <v>0</v>
      </c>
      <c r="S32" s="814">
        <f>+'1.Informe Seguimiento POA 2025'!Q36</f>
        <v>0</v>
      </c>
      <c r="T32" s="814">
        <f>+'1.Informe Seguimiento POA 2025'!R36</f>
        <v>0</v>
      </c>
      <c r="U32" s="814">
        <f>+'1.Informe Seguimiento POA 2025'!S36</f>
        <v>0</v>
      </c>
      <c r="V32" s="814">
        <f>+'1.Informe Seguimiento POA 2025'!T36</f>
        <v>0</v>
      </c>
      <c r="W32" s="814">
        <f>+'1.Informe Seguimiento POA 2025'!U36</f>
        <v>0</v>
      </c>
      <c r="X32" s="814">
        <f>+'1.Informe Seguimiento POA 2025'!V36</f>
        <v>1</v>
      </c>
      <c r="Y32" s="814">
        <f>+'1.Informe Seguimiento POA 2025'!W36</f>
        <v>0</v>
      </c>
      <c r="Z32" s="814">
        <f>+'1.Informe Seguimiento POA 2025'!X36</f>
        <v>1</v>
      </c>
      <c r="AA32" s="814">
        <f>+'1.Informe Seguimiento POA 2025'!Y36</f>
        <v>0</v>
      </c>
      <c r="AB32" s="844">
        <f>+'1.Informe Seguimiento POA 2025'!Z36</f>
        <v>0</v>
      </c>
      <c r="AC32" s="814"/>
      <c r="AD32" s="814"/>
      <c r="AE32" s="814"/>
      <c r="AF32" s="820"/>
      <c r="AG32" s="814"/>
      <c r="AH32" s="820"/>
      <c r="AI32" s="814"/>
      <c r="AJ32" s="820"/>
      <c r="AK32" s="814">
        <f t="shared" si="1"/>
        <v>1</v>
      </c>
      <c r="AL32" s="814"/>
      <c r="AM32" s="844"/>
      <c r="AN32" s="814"/>
      <c r="AO32" s="814"/>
      <c r="AP32" s="814"/>
      <c r="AQ32" s="814"/>
      <c r="AR32" s="814"/>
      <c r="AS32" s="814"/>
      <c r="AT32" s="814"/>
      <c r="AU32" s="814"/>
      <c r="AV32" s="814">
        <f t="shared" si="2"/>
        <v>1</v>
      </c>
      <c r="AW32" s="814"/>
      <c r="AX32" s="844"/>
      <c r="AY32" s="845"/>
      <c r="AZ32" s="845"/>
      <c r="BA32" s="845"/>
      <c r="BB32" s="845"/>
      <c r="BC32" s="845"/>
      <c r="BD32" s="845"/>
      <c r="BE32" s="845"/>
      <c r="BF32" s="845"/>
      <c r="BG32" s="814">
        <f t="shared" si="3"/>
        <v>1</v>
      </c>
      <c r="BH32" s="845"/>
      <c r="BI32" s="845"/>
      <c r="BJ32" s="814"/>
      <c r="BK32" s="814"/>
      <c r="BL32" s="814"/>
      <c r="BM32" s="814"/>
      <c r="BN32" s="814"/>
      <c r="BO32" s="814"/>
      <c r="BP32" s="814"/>
      <c r="BQ32" s="814"/>
      <c r="BR32" s="814">
        <f t="shared" si="4"/>
        <v>0</v>
      </c>
      <c r="BS32" s="814"/>
      <c r="BT32" s="784"/>
      <c r="BU32" s="814">
        <f t="shared" si="11"/>
        <v>1</v>
      </c>
      <c r="BV32" s="814">
        <f t="shared" si="12"/>
        <v>0</v>
      </c>
      <c r="BW32" s="831">
        <f t="shared" si="13"/>
        <v>0</v>
      </c>
      <c r="BX32" s="784">
        <f t="shared" si="10"/>
        <v>0</v>
      </c>
      <c r="BY32" s="838">
        <f t="shared" si="0"/>
        <v>0</v>
      </c>
      <c r="BZ32" s="1298"/>
      <c r="CA32" s="1223"/>
      <c r="CB32" s="785"/>
      <c r="CC32" s="785"/>
    </row>
    <row r="33" spans="2:81" ht="87.6" customHeight="1">
      <c r="B33" s="1326"/>
      <c r="C33" s="1352"/>
      <c r="D33" s="1337"/>
      <c r="E33" s="1243"/>
      <c r="F33" s="1302"/>
      <c r="G33" s="1249"/>
      <c r="H33" s="801" t="str">
        <f>'1.Informe Seguimiento POA 2025'!D37</f>
        <v>1.5.3 Efectuar 35 reuniones teórico prácticas de orientación en materia disciplinaria con los operadores disciplinarios de la Personería de Bogotá, D.C., en el cuatrienio.</v>
      </c>
      <c r="I33" s="802">
        <f>+'1.Informe Seguimiento POA 2025'!E37</f>
        <v>0.4</v>
      </c>
      <c r="J33" s="836">
        <f>+'1.Informe Seguimiento POA 2025'!F37</f>
        <v>35</v>
      </c>
      <c r="K33" s="834" t="str">
        <f>+'1.Informe Seguimiento POA 2025'!I37</f>
        <v>POTESTAD DISCIPLINARIA</v>
      </c>
      <c r="L33" s="835" t="str">
        <f>+'1.Informe Seguimiento POA 2025'!J37</f>
        <v>PD Coordinación Potestad Disciplinaria</v>
      </c>
      <c r="M33" s="810">
        <f>+'1.Informe Seguimiento POA 2025'!K37</f>
        <v>4</v>
      </c>
      <c r="N33" s="810">
        <f>+'1.Informe Seguimiento POA 2025'!L37</f>
        <v>10</v>
      </c>
      <c r="O33" s="810">
        <f>+'1.Informe Seguimiento POA 2025'!M37</f>
        <v>10</v>
      </c>
      <c r="P33" s="810">
        <f>+'1.Informe Seguimiento POA 2025'!N37</f>
        <v>10</v>
      </c>
      <c r="Q33" s="810">
        <f>+'1.Informe Seguimiento POA 2025'!O37</f>
        <v>1</v>
      </c>
      <c r="R33" s="814">
        <f>+'1.Informe Seguimiento POA 2025'!P37</f>
        <v>2</v>
      </c>
      <c r="S33" s="814">
        <f>+'1.Informe Seguimiento POA 2025'!Q37</f>
        <v>0</v>
      </c>
      <c r="T33" s="814">
        <f>+'1.Informe Seguimiento POA 2025'!R37</f>
        <v>3</v>
      </c>
      <c r="U33" s="814">
        <f>+'1.Informe Seguimiento POA 2025'!S37</f>
        <v>0</v>
      </c>
      <c r="V33" s="814">
        <f>+'1.Informe Seguimiento POA 2025'!T37</f>
        <v>3</v>
      </c>
      <c r="W33" s="814">
        <f>+'1.Informe Seguimiento POA 2025'!U37</f>
        <v>0</v>
      </c>
      <c r="X33" s="814">
        <f>+'1.Informe Seguimiento POA 2025'!V37</f>
        <v>2</v>
      </c>
      <c r="Y33" s="814">
        <f>+'1.Informe Seguimiento POA 2025'!W37</f>
        <v>0</v>
      </c>
      <c r="Z33" s="814">
        <f>+'1.Informe Seguimiento POA 2025'!X37</f>
        <v>10</v>
      </c>
      <c r="AA33" s="814">
        <f>+'1.Informe Seguimiento POA 2025'!Y37</f>
        <v>0</v>
      </c>
      <c r="AB33" s="844">
        <f>+'1.Informe Seguimiento POA 2025'!Z37</f>
        <v>0</v>
      </c>
      <c r="AC33" s="814"/>
      <c r="AD33" s="814"/>
      <c r="AE33" s="814"/>
      <c r="AF33" s="820"/>
      <c r="AG33" s="814"/>
      <c r="AH33" s="820"/>
      <c r="AI33" s="814"/>
      <c r="AJ33" s="820"/>
      <c r="AK33" s="814">
        <f t="shared" si="1"/>
        <v>10</v>
      </c>
      <c r="AL33" s="814"/>
      <c r="AM33" s="844"/>
      <c r="AN33" s="814"/>
      <c r="AO33" s="814"/>
      <c r="AP33" s="814"/>
      <c r="AQ33" s="814"/>
      <c r="AR33" s="814"/>
      <c r="AS33" s="814"/>
      <c r="AT33" s="814"/>
      <c r="AU33" s="814"/>
      <c r="AV33" s="814">
        <f t="shared" si="2"/>
        <v>10</v>
      </c>
      <c r="AW33" s="814"/>
      <c r="AX33" s="844"/>
      <c r="AY33" s="845"/>
      <c r="AZ33" s="845"/>
      <c r="BA33" s="845"/>
      <c r="BB33" s="845"/>
      <c r="BC33" s="845"/>
      <c r="BD33" s="845"/>
      <c r="BE33" s="845"/>
      <c r="BF33" s="845"/>
      <c r="BG33" s="814">
        <f t="shared" si="3"/>
        <v>10</v>
      </c>
      <c r="BH33" s="845"/>
      <c r="BI33" s="845"/>
      <c r="BJ33" s="814"/>
      <c r="BK33" s="814"/>
      <c r="BL33" s="814"/>
      <c r="BM33" s="814"/>
      <c r="BN33" s="814"/>
      <c r="BO33" s="814"/>
      <c r="BP33" s="814"/>
      <c r="BQ33" s="814"/>
      <c r="BR33" s="814">
        <f t="shared" si="4"/>
        <v>1</v>
      </c>
      <c r="BS33" s="814"/>
      <c r="BT33" s="784"/>
      <c r="BU33" s="814">
        <f t="shared" si="11"/>
        <v>10</v>
      </c>
      <c r="BV33" s="814">
        <f t="shared" si="12"/>
        <v>0</v>
      </c>
      <c r="BW33" s="831">
        <f t="shared" si="13"/>
        <v>0</v>
      </c>
      <c r="BX33" s="784">
        <f t="shared" si="10"/>
        <v>0</v>
      </c>
      <c r="BY33" s="838">
        <f t="shared" si="0"/>
        <v>0</v>
      </c>
      <c r="BZ33" s="1298"/>
      <c r="CA33" s="1223"/>
      <c r="CB33" s="785"/>
      <c r="CC33" s="785"/>
    </row>
    <row r="34" spans="2:81" ht="63.75" customHeight="1">
      <c r="B34" s="1326"/>
      <c r="C34" s="1348" t="str">
        <f>+'1.Informe Seguimiento POA 2025'!C38</f>
        <v>1.6 Implementar el 100% de una (1) estrategia transversal de investigación que incorpore el análisis de datos, en el cuatrienio.</v>
      </c>
      <c r="D34" s="1321">
        <f>+'Matriz PEI 2024-2028'!F15</f>
        <v>1</v>
      </c>
      <c r="E34" s="1241">
        <f>+'Matriz PEI 2024-2028'!E15</f>
        <v>0.12</v>
      </c>
      <c r="F34" s="1244" t="str">
        <f>+'Matriz PEI 2024-2028'!D15</f>
        <v>Estrategia transversal de investigación que incorpore el análisis de datos implementada</v>
      </c>
      <c r="G34" s="1244" t="s">
        <v>945</v>
      </c>
      <c r="H34" s="801" t="str">
        <f>'1.Informe Seguimiento POA 2025'!D38</f>
        <v xml:space="preserve">1.6.1 Elaborar 8 informes de seguimiento de política pública distrital o de análisis sectorial, en el cuatrienio </v>
      </c>
      <c r="I34" s="802">
        <f>+'1.Informe Seguimiento POA 2025'!E38</f>
        <v>0.8</v>
      </c>
      <c r="J34" s="836">
        <f>+'1.Informe Seguimiento POA 2025'!F38</f>
        <v>8</v>
      </c>
      <c r="K34" s="834" t="str">
        <f>+'1.Informe Seguimiento POA 2025'!I38</f>
        <v>GESTIÓN DEL CONOCIMIENTO E INNOVACIÓN</v>
      </c>
      <c r="L34" s="835" t="str">
        <f>+'1.Informe Seguimiento POA 2025'!J38</f>
        <v>Dirección De Gestión Del Conocimiento E Innovación</v>
      </c>
      <c r="M34" s="810">
        <f>+'1.Informe Seguimiento POA 2025'!K38</f>
        <v>1</v>
      </c>
      <c r="N34" s="810">
        <f>+'1.Informe Seguimiento POA 2025'!L38</f>
        <v>2</v>
      </c>
      <c r="O34" s="810">
        <f>+'1.Informe Seguimiento POA 2025'!M38</f>
        <v>2</v>
      </c>
      <c r="P34" s="810">
        <f>+'1.Informe Seguimiento POA 2025'!N38</f>
        <v>2</v>
      </c>
      <c r="Q34" s="810">
        <f>+'1.Informe Seguimiento POA 2025'!O38</f>
        <v>1</v>
      </c>
      <c r="R34" s="814">
        <f>+'1.Informe Seguimiento POA 2025'!P38</f>
        <v>0</v>
      </c>
      <c r="S34" s="814">
        <f>+'1.Informe Seguimiento POA 2025'!Q38</f>
        <v>0</v>
      </c>
      <c r="T34" s="814">
        <f>+'1.Informe Seguimiento POA 2025'!R38</f>
        <v>0</v>
      </c>
      <c r="U34" s="814">
        <f>+'1.Informe Seguimiento POA 2025'!S38</f>
        <v>0</v>
      </c>
      <c r="V34" s="814">
        <f>+'1.Informe Seguimiento POA 2025'!T38</f>
        <v>1</v>
      </c>
      <c r="W34" s="814">
        <f>+'1.Informe Seguimiento POA 2025'!U38</f>
        <v>0</v>
      </c>
      <c r="X34" s="814">
        <f>+'1.Informe Seguimiento POA 2025'!V38</f>
        <v>1</v>
      </c>
      <c r="Y34" s="814">
        <f>+'1.Informe Seguimiento POA 2025'!W38</f>
        <v>0</v>
      </c>
      <c r="Z34" s="814">
        <f>+'1.Informe Seguimiento POA 2025'!X38</f>
        <v>2</v>
      </c>
      <c r="AA34" s="814">
        <f>+'1.Informe Seguimiento POA 2025'!Y38</f>
        <v>0</v>
      </c>
      <c r="AB34" s="873">
        <f>+'1.Informe Seguimiento POA 2025'!Z38</f>
        <v>0</v>
      </c>
      <c r="AC34" s="814"/>
      <c r="AD34" s="814"/>
      <c r="AE34" s="814"/>
      <c r="AF34" s="820"/>
      <c r="AG34" s="814"/>
      <c r="AH34" s="820"/>
      <c r="AI34" s="814"/>
      <c r="AJ34" s="820"/>
      <c r="AK34" s="814">
        <f t="shared" si="1"/>
        <v>2</v>
      </c>
      <c r="AL34" s="814"/>
      <c r="AM34" s="844"/>
      <c r="AN34" s="814"/>
      <c r="AO34" s="814"/>
      <c r="AP34" s="814"/>
      <c r="AQ34" s="814"/>
      <c r="AR34" s="814"/>
      <c r="AS34" s="814"/>
      <c r="AT34" s="814"/>
      <c r="AU34" s="814"/>
      <c r="AV34" s="814">
        <f t="shared" si="2"/>
        <v>2</v>
      </c>
      <c r="AW34" s="814"/>
      <c r="AX34" s="844"/>
      <c r="AY34" s="845"/>
      <c r="AZ34" s="845"/>
      <c r="BA34" s="845"/>
      <c r="BB34" s="845"/>
      <c r="BC34" s="845"/>
      <c r="BD34" s="845"/>
      <c r="BE34" s="845"/>
      <c r="BF34" s="845"/>
      <c r="BG34" s="814">
        <f t="shared" si="3"/>
        <v>2</v>
      </c>
      <c r="BH34" s="845"/>
      <c r="BI34" s="845"/>
      <c r="BJ34" s="814"/>
      <c r="BK34" s="814"/>
      <c r="BL34" s="814"/>
      <c r="BM34" s="814"/>
      <c r="BN34" s="814"/>
      <c r="BO34" s="814"/>
      <c r="BP34" s="814"/>
      <c r="BQ34" s="814"/>
      <c r="BR34" s="814">
        <f t="shared" si="4"/>
        <v>1</v>
      </c>
      <c r="BS34" s="814"/>
      <c r="BT34" s="784"/>
      <c r="BU34" s="814">
        <f t="shared" si="11"/>
        <v>2</v>
      </c>
      <c r="BV34" s="814">
        <f t="shared" si="12"/>
        <v>0</v>
      </c>
      <c r="BW34" s="831">
        <f t="shared" si="13"/>
        <v>0</v>
      </c>
      <c r="BX34" s="784">
        <f t="shared" si="10"/>
        <v>0</v>
      </c>
      <c r="BY34" s="838">
        <f t="shared" si="0"/>
        <v>0</v>
      </c>
      <c r="BZ34" s="1290">
        <f>BY34+BY35</f>
        <v>0</v>
      </c>
      <c r="CA34" s="1223"/>
      <c r="CB34" s="785"/>
      <c r="CC34" s="785"/>
    </row>
    <row r="35" spans="2:81" ht="134.4" customHeight="1">
      <c r="B35" s="1327"/>
      <c r="C35" s="1350"/>
      <c r="D35" s="1322"/>
      <c r="E35" s="1243"/>
      <c r="F35" s="1246"/>
      <c r="G35" s="1246"/>
      <c r="H35" s="801" t="str">
        <f>'1.Informe Seguimiento POA 2025'!D39</f>
        <v>1.6.2 Atender el 100% de solicitudes de participación en la elaboración de informes de seguimiento de política pública distrital o de análisis sectorial de la Dirección de Gestión del Conocimiento e Innovación, en el cuatrienio</v>
      </c>
      <c r="I35" s="802">
        <f>+'1.Informe Seguimiento POA 2025'!E39</f>
        <v>0.2</v>
      </c>
      <c r="J35" s="833">
        <f>+'1.Informe Seguimiento POA 2025'!F39</f>
        <v>1</v>
      </c>
      <c r="K35" s="834" t="str">
        <f>+'1.Informe Seguimiento POA 2025'!I39</f>
        <v>GESTIÓN DEL CONOCIMIENTO E INNOVACIÓN
 PROMOCIÓN Y DEFENSA DE DERECHOS</v>
      </c>
      <c r="L35" s="835" t="str">
        <f>+'1.Informe Seguimiento POA 2025'!J39</f>
        <v xml:space="preserve">Dirección De Gestión Del Conocimiento E Innovación
P.D. para la Coordinación del MP y DDHH
Grupo para el Acompañamiento en Escenarios de Posible Vulneración de Derechos (GAEPVD)
</v>
      </c>
      <c r="M35" s="811">
        <f>+'1.Informe Seguimiento POA 2025'!K39</f>
        <v>1</v>
      </c>
      <c r="N35" s="811">
        <f>+'1.Informe Seguimiento POA 2025'!L39</f>
        <v>1</v>
      </c>
      <c r="O35" s="811">
        <f>+'1.Informe Seguimiento POA 2025'!M39</f>
        <v>1</v>
      </c>
      <c r="P35" s="811">
        <f>+'1.Informe Seguimiento POA 2025'!N39</f>
        <v>1</v>
      </c>
      <c r="Q35" s="811">
        <f>+'1.Informe Seguimiento POA 2025'!O39</f>
        <v>1</v>
      </c>
      <c r="R35" s="815">
        <f>+'1.Informe Seguimiento POA 2025'!P39</f>
        <v>1</v>
      </c>
      <c r="S35" s="815">
        <f>+'1.Informe Seguimiento POA 2025'!Q39</f>
        <v>1</v>
      </c>
      <c r="T35" s="815">
        <f>+'1.Informe Seguimiento POA 2025'!R39</f>
        <v>1</v>
      </c>
      <c r="U35" s="815">
        <f>+'1.Informe Seguimiento POA 2025'!S39</f>
        <v>0</v>
      </c>
      <c r="V35" s="815">
        <f>+'1.Informe Seguimiento POA 2025'!T39</f>
        <v>1</v>
      </c>
      <c r="W35" s="815">
        <f>+'1.Informe Seguimiento POA 2025'!U39</f>
        <v>0</v>
      </c>
      <c r="X35" s="815">
        <f>+'1.Informe Seguimiento POA 2025'!V39</f>
        <v>1</v>
      </c>
      <c r="Y35" s="815">
        <f>+'1.Informe Seguimiento POA 2025'!W39</f>
        <v>0</v>
      </c>
      <c r="Z35" s="815">
        <f>+'1.Informe Seguimiento POA 2025'!X39</f>
        <v>1</v>
      </c>
      <c r="AA35" s="815">
        <f>+'1.Informe Seguimiento POA 2025'!Y39</f>
        <v>1</v>
      </c>
      <c r="AB35" s="815">
        <f>+'1.Informe Seguimiento POA 2025'!Z39</f>
        <v>0.25</v>
      </c>
      <c r="AC35" s="814"/>
      <c r="AD35" s="814"/>
      <c r="AE35" s="814"/>
      <c r="AF35" s="820"/>
      <c r="AG35" s="814"/>
      <c r="AH35" s="820"/>
      <c r="AI35" s="814"/>
      <c r="AJ35" s="820"/>
      <c r="AK35" s="847">
        <f t="shared" si="1"/>
        <v>1</v>
      </c>
      <c r="AL35" s="847"/>
      <c r="AM35" s="847"/>
      <c r="AN35" s="847"/>
      <c r="AO35" s="847"/>
      <c r="AP35" s="847"/>
      <c r="AQ35" s="847"/>
      <c r="AR35" s="847"/>
      <c r="AS35" s="847"/>
      <c r="AT35" s="847"/>
      <c r="AU35" s="847"/>
      <c r="AV35" s="847">
        <f t="shared" si="2"/>
        <v>1</v>
      </c>
      <c r="AW35" s="847"/>
      <c r="AX35" s="847"/>
      <c r="AY35" s="847"/>
      <c r="AZ35" s="847"/>
      <c r="BA35" s="847"/>
      <c r="BB35" s="847"/>
      <c r="BC35" s="847"/>
      <c r="BD35" s="847"/>
      <c r="BE35" s="847"/>
      <c r="BF35" s="847"/>
      <c r="BG35" s="847">
        <f t="shared" si="3"/>
        <v>1</v>
      </c>
      <c r="BH35" s="847"/>
      <c r="BI35" s="847"/>
      <c r="BJ35" s="847"/>
      <c r="BK35" s="847"/>
      <c r="BL35" s="847"/>
      <c r="BM35" s="847"/>
      <c r="BN35" s="847"/>
      <c r="BO35" s="847"/>
      <c r="BP35" s="847"/>
      <c r="BQ35" s="847"/>
      <c r="BR35" s="847">
        <f t="shared" si="4"/>
        <v>1</v>
      </c>
      <c r="BS35" s="847"/>
      <c r="BT35" s="847"/>
      <c r="BU35" s="817">
        <f>IFERROR(AVERAGE(V35,X35),0)</f>
        <v>1</v>
      </c>
      <c r="BV35" s="817">
        <f>IFERROR(AVERAGE(W35,Y35),0)</f>
        <v>0</v>
      </c>
      <c r="BW35" s="831">
        <f t="shared" si="13"/>
        <v>0</v>
      </c>
      <c r="BX35" s="784">
        <f>(IF(AND(BV35&gt;0,$J35&gt;0),BV35/$J35,0))*0.125</f>
        <v>0</v>
      </c>
      <c r="BY35" s="838">
        <f t="shared" si="0"/>
        <v>0</v>
      </c>
      <c r="BZ35" s="1291"/>
      <c r="CA35" s="1223"/>
      <c r="CB35" s="785"/>
      <c r="CC35" s="785"/>
    </row>
    <row r="36" spans="2:81" ht="133.19999999999999" customHeight="1">
      <c r="B36" s="1328" t="str">
        <f>+'1.Informe Seguimiento POA 2025'!B40</f>
        <v>2.	Promover la participación ciudadana y la articulación interinstitucional para garantizar la protección de los derechos y el interés general.</v>
      </c>
      <c r="C36" s="1310" t="str">
        <f>+'1.Informe Seguimiento POA 2025'!C40</f>
        <v>2.1 Desarrollar 2.420 acciones de articulación interinstitucional y de acercamiento a la comunidad, con enfoque hacia la participación ciudadana y la garantía de derechos, en el cuatrienio. 
(Meta alineada con la estrategia "Tu Localidad  tiene Personero")</v>
      </c>
      <c r="D36" s="1312">
        <f>+'Matriz PEI 2024-2028'!F16</f>
        <v>2311</v>
      </c>
      <c r="E36" s="1292">
        <f>+'Matriz PEI 2024-2028'!E16</f>
        <v>0.4</v>
      </c>
      <c r="F36" s="1294" t="str">
        <f>+'Matriz PEI 2024-2028'!D16</f>
        <v>Acciones de articulación interinstitucional y de acercamiento a la comunidad realizadas</v>
      </c>
      <c r="G36" s="1296" t="s">
        <v>960</v>
      </c>
      <c r="H36" s="801" t="str">
        <f>'1.Informe Seguimiento POA 2025'!D40</f>
        <v>2.1.1. Participar en 2.330 comités, mesas, consejos interinstitucionales y/o con comunidades vulnerables en garantía de derechos, en el cuatrienio.</v>
      </c>
      <c r="I36" s="802">
        <f>+'1.Informe Seguimiento POA 2025'!E40</f>
        <v>0.96099999999999997</v>
      </c>
      <c r="J36" s="836">
        <f>+'1.Informe Seguimiento POA 2025'!F40</f>
        <v>2330</v>
      </c>
      <c r="K36" s="809" t="str">
        <f>+'1.Informe Seguimiento POA 2025'!I40</f>
        <v>PROMOCIÓN Y DEFENSA DE DERECHOS</v>
      </c>
      <c r="L36" s="809" t="str">
        <f>+'1.Informe Seguimiento POA 2025'!J40</f>
        <v>* P.D. para la Coordinación del MP y DDHH, P.D. para Asuntos Penales I, Penales II, Derechos Humanos, Familia, Víctimas y Consumidor.
* Grupo para el Acompañamiento en Escenarios de Posible Vulneración de Derechos (GAEPVD).</v>
      </c>
      <c r="M36" s="810">
        <f>+'1.Informe Seguimiento POA 2025'!K40</f>
        <v>305</v>
      </c>
      <c r="N36" s="810">
        <f>+'1.Informe Seguimiento POA 2025'!L40</f>
        <v>659</v>
      </c>
      <c r="O36" s="810">
        <f>+'1.Informe Seguimiento POA 2025'!M40</f>
        <v>550</v>
      </c>
      <c r="P36" s="810">
        <f>+'1.Informe Seguimiento POA 2025'!N40</f>
        <v>550</v>
      </c>
      <c r="Q36" s="810">
        <f>+'1.Informe Seguimiento POA 2025'!O40</f>
        <v>266</v>
      </c>
      <c r="R36" s="814">
        <f>+'1.Informe Seguimiento POA 2025'!P40</f>
        <v>137</v>
      </c>
      <c r="S36" s="814">
        <f>+'1.Informe Seguimiento POA 2025'!Q40</f>
        <v>145</v>
      </c>
      <c r="T36" s="814">
        <f>+'1.Informe Seguimiento POA 2025'!R40</f>
        <v>186.5</v>
      </c>
      <c r="U36" s="814">
        <f>+'1.Informe Seguimiento POA 2025'!S40</f>
        <v>0</v>
      </c>
      <c r="V36" s="814">
        <f>+'1.Informe Seguimiento POA 2025'!T40</f>
        <v>183.5</v>
      </c>
      <c r="W36" s="814">
        <f>+'1.Informe Seguimiento POA 2025'!U40</f>
        <v>0</v>
      </c>
      <c r="X36" s="814">
        <f>+'1.Informe Seguimiento POA 2025'!V40</f>
        <v>152</v>
      </c>
      <c r="Y36" s="814">
        <f>+'1.Informe Seguimiento POA 2025'!W40</f>
        <v>0</v>
      </c>
      <c r="Z36" s="814">
        <f>+'1.Informe Seguimiento POA 2025'!X40</f>
        <v>659</v>
      </c>
      <c r="AA36" s="814">
        <f>+'1.Informe Seguimiento POA 2025'!Y40</f>
        <v>145</v>
      </c>
      <c r="AB36" s="844">
        <f>+'1.Informe Seguimiento POA 2025'!Z40</f>
        <v>0.22003034901365706</v>
      </c>
      <c r="AC36" s="814"/>
      <c r="AD36" s="814"/>
      <c r="AE36" s="814"/>
      <c r="AF36" s="814"/>
      <c r="AG36" s="814"/>
      <c r="AH36" s="814"/>
      <c r="AI36" s="814"/>
      <c r="AJ36" s="814"/>
      <c r="AK36" s="814">
        <f t="shared" si="1"/>
        <v>659</v>
      </c>
      <c r="AL36" s="814"/>
      <c r="AM36" s="844"/>
      <c r="AN36" s="814"/>
      <c r="AO36" s="814"/>
      <c r="AP36" s="814"/>
      <c r="AQ36" s="814"/>
      <c r="AR36" s="814"/>
      <c r="AS36" s="814"/>
      <c r="AT36" s="814"/>
      <c r="AU36" s="814"/>
      <c r="AV36" s="814">
        <f t="shared" si="2"/>
        <v>550</v>
      </c>
      <c r="AW36" s="814"/>
      <c r="AX36" s="844"/>
      <c r="AY36" s="845"/>
      <c r="AZ36" s="845"/>
      <c r="BA36" s="845"/>
      <c r="BB36" s="845"/>
      <c r="BC36" s="845"/>
      <c r="BD36" s="845"/>
      <c r="BE36" s="845"/>
      <c r="BF36" s="845"/>
      <c r="BG36" s="814">
        <f t="shared" si="3"/>
        <v>550</v>
      </c>
      <c r="BH36" s="845"/>
      <c r="BI36" s="845"/>
      <c r="BJ36" s="814"/>
      <c r="BK36" s="814"/>
      <c r="BL36" s="814"/>
      <c r="BM36" s="814"/>
      <c r="BN36" s="814"/>
      <c r="BO36" s="814"/>
      <c r="BP36" s="814"/>
      <c r="BQ36" s="814"/>
      <c r="BR36" s="814">
        <f t="shared" si="4"/>
        <v>266</v>
      </c>
      <c r="BS36" s="814"/>
      <c r="BT36" s="844"/>
      <c r="BU36" s="814">
        <f t="shared" ref="BU36:BV39" si="14">+R36+T36+V36+X36+BJ36+BL36+AC36+AE36+AG36+AI36+AN36+AP36+AR36+AT36</f>
        <v>659</v>
      </c>
      <c r="BV36" s="814">
        <f t="shared" si="14"/>
        <v>145</v>
      </c>
      <c r="BW36" s="784">
        <f t="shared" si="13"/>
        <v>0.22003034901365706</v>
      </c>
      <c r="BX36" s="784">
        <f t="shared" si="10"/>
        <v>6.2231759656652362E-2</v>
      </c>
      <c r="BY36" s="838">
        <f t="shared" si="0"/>
        <v>5.9804721030042918E-2</v>
      </c>
      <c r="BZ36" s="1314">
        <f>SUM(BY36:BY37)</f>
        <v>6.1538054363376254E-2</v>
      </c>
      <c r="CA36" s="1224">
        <f>(IF(AND(BZ36&gt;0,E36&gt;0),BZ36*E36))+(IF(AND(BZ38&gt;0,E38&gt;0),BZ38*E38))+(IF(AND(BZ40&gt;0,E40&gt;0),BZ40*E40))</f>
        <v>4.9615221745350505E-2</v>
      </c>
      <c r="CB36" s="783"/>
      <c r="CC36" s="783"/>
    </row>
    <row r="37" spans="2:81" ht="67.5" customHeight="1">
      <c r="B37" s="1176"/>
      <c r="C37" s="1311"/>
      <c r="D37" s="1313"/>
      <c r="E37" s="1293"/>
      <c r="F37" s="1295"/>
      <c r="G37" s="1297"/>
      <c r="H37" s="801" t="str">
        <f>'1.Informe Seguimiento POA 2025'!D41</f>
        <v>2.1.2. Realizar 90 actividades que permitan el acercamiento de la Entidad a la Comunidad, en el cuatrienio.</v>
      </c>
      <c r="I37" s="802">
        <f>+'1.Informe Seguimiento POA 2025'!E41</f>
        <v>3.9E-2</v>
      </c>
      <c r="J37" s="836">
        <f>+'1.Informe Seguimiento POA 2025'!F41</f>
        <v>90</v>
      </c>
      <c r="K37" s="809" t="str">
        <f>+'1.Informe Seguimiento POA 2025'!I41</f>
        <v>PROMOCIÓN Y DEFENSA DE DERECHOS</v>
      </c>
      <c r="L37" s="809" t="str">
        <f>+'1.Informe Seguimiento POA 2025'!J41</f>
        <v>* P.D. para la Coordinación de Gestión de las Personerías Locales y sus Personerías Locales adscritas.</v>
      </c>
      <c r="M37" s="810">
        <f>+'1.Informe Seguimiento POA 2025'!K41</f>
        <v>10</v>
      </c>
      <c r="N37" s="810">
        <f>+'1.Informe Seguimiento POA 2025'!L41</f>
        <v>20</v>
      </c>
      <c r="O37" s="810">
        <f>+'1.Informe Seguimiento POA 2025'!M41</f>
        <v>20</v>
      </c>
      <c r="P37" s="810">
        <f>+'1.Informe Seguimiento POA 2025'!N41</f>
        <v>20</v>
      </c>
      <c r="Q37" s="810">
        <f>+'1.Informe Seguimiento POA 2025'!O41</f>
        <v>20</v>
      </c>
      <c r="R37" s="814">
        <f>+'1.Informe Seguimiento POA 2025'!P41</f>
        <v>3</v>
      </c>
      <c r="S37" s="814">
        <f>+'1.Informe Seguimiento POA 2025'!Q41</f>
        <v>4</v>
      </c>
      <c r="T37" s="814">
        <f>+'1.Informe Seguimiento POA 2025'!R41</f>
        <v>7</v>
      </c>
      <c r="U37" s="814">
        <f>+'1.Informe Seguimiento POA 2025'!S41</f>
        <v>0</v>
      </c>
      <c r="V37" s="814">
        <f>+'1.Informe Seguimiento POA 2025'!T41</f>
        <v>6</v>
      </c>
      <c r="W37" s="814">
        <f>+'1.Informe Seguimiento POA 2025'!U41</f>
        <v>0</v>
      </c>
      <c r="X37" s="814">
        <f>+'1.Informe Seguimiento POA 2025'!V41</f>
        <v>4</v>
      </c>
      <c r="Y37" s="814">
        <f>+'1.Informe Seguimiento POA 2025'!W41</f>
        <v>0</v>
      </c>
      <c r="Z37" s="814">
        <f>+'1.Informe Seguimiento POA 2025'!X41</f>
        <v>20</v>
      </c>
      <c r="AA37" s="814">
        <f>+'1.Informe Seguimiento POA 2025'!Y41</f>
        <v>4</v>
      </c>
      <c r="AB37" s="844">
        <f>+'1.Informe Seguimiento POA 2025'!Z41</f>
        <v>0.2</v>
      </c>
      <c r="AC37" s="819"/>
      <c r="AD37" s="819"/>
      <c r="AE37" s="819"/>
      <c r="AF37" s="819"/>
      <c r="AG37" s="819"/>
      <c r="AH37" s="819"/>
      <c r="AI37" s="819"/>
      <c r="AJ37" s="819"/>
      <c r="AK37" s="814">
        <f t="shared" si="1"/>
        <v>20</v>
      </c>
      <c r="AL37" s="814"/>
      <c r="AM37" s="844"/>
      <c r="AN37" s="814"/>
      <c r="AO37" s="814"/>
      <c r="AP37" s="814"/>
      <c r="AQ37" s="814"/>
      <c r="AR37" s="814"/>
      <c r="AS37" s="814"/>
      <c r="AT37" s="814"/>
      <c r="AU37" s="814"/>
      <c r="AV37" s="814">
        <f t="shared" si="2"/>
        <v>20</v>
      </c>
      <c r="AW37" s="814"/>
      <c r="AX37" s="844"/>
      <c r="AY37" s="845"/>
      <c r="AZ37" s="845"/>
      <c r="BA37" s="845"/>
      <c r="BB37" s="845"/>
      <c r="BC37" s="845"/>
      <c r="BD37" s="845"/>
      <c r="BE37" s="845"/>
      <c r="BF37" s="845"/>
      <c r="BG37" s="814">
        <f t="shared" si="3"/>
        <v>20</v>
      </c>
      <c r="BH37" s="845"/>
      <c r="BI37" s="845"/>
      <c r="BJ37" s="814"/>
      <c r="BK37" s="814"/>
      <c r="BL37" s="814"/>
      <c r="BM37" s="814"/>
      <c r="BN37" s="814"/>
      <c r="BO37" s="814"/>
      <c r="BP37" s="814"/>
      <c r="BQ37" s="814"/>
      <c r="BR37" s="814">
        <f t="shared" si="4"/>
        <v>20</v>
      </c>
      <c r="BS37" s="823"/>
      <c r="BT37" s="823"/>
      <c r="BU37" s="814">
        <f t="shared" si="14"/>
        <v>20</v>
      </c>
      <c r="BV37" s="814">
        <f t="shared" si="14"/>
        <v>4</v>
      </c>
      <c r="BW37" s="784">
        <f t="shared" si="13"/>
        <v>0.2</v>
      </c>
      <c r="BX37" s="784">
        <f t="shared" si="10"/>
        <v>4.4444444444444446E-2</v>
      </c>
      <c r="BY37" s="838">
        <f t="shared" si="0"/>
        <v>1.7333333333333335E-3</v>
      </c>
      <c r="BZ37" s="1315"/>
      <c r="CA37" s="1224"/>
      <c r="CB37" s="783"/>
      <c r="CC37" s="783"/>
    </row>
    <row r="38" spans="2:81" ht="95.25" customHeight="1">
      <c r="B38" s="1176"/>
      <c r="C38" s="1304" t="str">
        <f>+'1.Informe Seguimiento POA 2025'!C42</f>
        <v xml:space="preserve">2.2 Articular 12  acciones de trabajo interinstitucional y cooperación para garantizar el enfoque social, para el fortalecimiento de la prestación del servicio al usuario, en el cuatrienio. </v>
      </c>
      <c r="D38" s="1306">
        <f>+'Matriz PEI 2024-2028'!F17</f>
        <v>12</v>
      </c>
      <c r="E38" s="1241">
        <f>+'Matriz PEI 2024-2028'!E17</f>
        <v>0.4</v>
      </c>
      <c r="F38" s="1317" t="str">
        <f>+'Matriz PEI 2024-2028'!D17</f>
        <v>Lineamientos en compromiso con la calidad implementados.
Acuerdos interinstitucionales gestionados.</v>
      </c>
      <c r="G38" s="1319" t="s">
        <v>941</v>
      </c>
      <c r="H38" s="804" t="str">
        <f>'1.Informe Seguimiento POA 2025'!D42</f>
        <v>2.2.1 Implementar 8 lineamientos en compromiso con la calidad para satisfacer las necesidades y expectativas de los (as) usuarios(as) y partes interesadas, en el cuatrienio.</v>
      </c>
      <c r="I38" s="802">
        <f>+'1.Informe Seguimiento POA 2025'!E42</f>
        <v>0.5</v>
      </c>
      <c r="J38" s="836">
        <f>+'1.Informe Seguimiento POA 2025'!F42</f>
        <v>8</v>
      </c>
      <c r="K38" s="809" t="str">
        <f>+'1.Informe Seguimiento POA 2025'!I42</f>
        <v>SERVICIO AL USUARIO</v>
      </c>
      <c r="L38" s="809" t="str">
        <f>+'1.Informe Seguimiento POA 2025'!J42</f>
        <v>Secretaría General</v>
      </c>
      <c r="M38" s="810">
        <f>+'1.Informe Seguimiento POA 2025'!K42</f>
        <v>1</v>
      </c>
      <c r="N38" s="810">
        <f>+'1.Informe Seguimiento POA 2025'!L42</f>
        <v>3</v>
      </c>
      <c r="O38" s="810">
        <f>+'1.Informe Seguimiento POA 2025'!M42</f>
        <v>2</v>
      </c>
      <c r="P38" s="810">
        <f>+'1.Informe Seguimiento POA 2025'!N42</f>
        <v>2</v>
      </c>
      <c r="Q38" s="810">
        <f>+'1.Informe Seguimiento POA 2025'!O42</f>
        <v>0</v>
      </c>
      <c r="R38" s="814">
        <f>+'1.Informe Seguimiento POA 2025'!P42</f>
        <v>1</v>
      </c>
      <c r="S38" s="814">
        <f>+'1.Informe Seguimiento POA 2025'!Q42</f>
        <v>1</v>
      </c>
      <c r="T38" s="814">
        <f>+'1.Informe Seguimiento POA 2025'!R42</f>
        <v>0</v>
      </c>
      <c r="U38" s="814">
        <f>+'1.Informe Seguimiento POA 2025'!S42</f>
        <v>0</v>
      </c>
      <c r="V38" s="814">
        <f>+'1.Informe Seguimiento POA 2025'!T42</f>
        <v>2</v>
      </c>
      <c r="W38" s="814">
        <f>+'1.Informe Seguimiento POA 2025'!U42</f>
        <v>0</v>
      </c>
      <c r="X38" s="814">
        <f>+'1.Informe Seguimiento POA 2025'!V42</f>
        <v>0</v>
      </c>
      <c r="Y38" s="814">
        <f>+'1.Informe Seguimiento POA 2025'!W42</f>
        <v>0</v>
      </c>
      <c r="Z38" s="814">
        <f>+'1.Informe Seguimiento POA 2025'!X42</f>
        <v>3</v>
      </c>
      <c r="AA38" s="814">
        <f>+'1.Informe Seguimiento POA 2025'!Y42</f>
        <v>1</v>
      </c>
      <c r="AB38" s="844">
        <f>+'1.Informe Seguimiento POA 2025'!Z42</f>
        <v>0.33333333333333331</v>
      </c>
      <c r="AC38" s="821"/>
      <c r="AD38" s="821"/>
      <c r="AE38" s="821"/>
      <c r="AF38" s="821"/>
      <c r="AG38" s="821"/>
      <c r="AH38" s="821"/>
      <c r="AI38" s="821"/>
      <c r="AJ38" s="821"/>
      <c r="AK38" s="814">
        <f t="shared" si="1"/>
        <v>3</v>
      </c>
      <c r="AL38" s="814"/>
      <c r="AM38" s="844"/>
      <c r="AN38" s="814"/>
      <c r="AO38" s="814"/>
      <c r="AP38" s="814"/>
      <c r="AQ38" s="814"/>
      <c r="AR38" s="814"/>
      <c r="AS38" s="814"/>
      <c r="AT38" s="814"/>
      <c r="AU38" s="814"/>
      <c r="AV38" s="814">
        <f t="shared" si="2"/>
        <v>2</v>
      </c>
      <c r="AW38" s="814"/>
      <c r="AX38" s="844"/>
      <c r="AY38" s="845"/>
      <c r="AZ38" s="845"/>
      <c r="BA38" s="845"/>
      <c r="BB38" s="845"/>
      <c r="BC38" s="845"/>
      <c r="BD38" s="845"/>
      <c r="BE38" s="845"/>
      <c r="BF38" s="845"/>
      <c r="BG38" s="814">
        <f t="shared" si="3"/>
        <v>2</v>
      </c>
      <c r="BH38" s="845"/>
      <c r="BI38" s="845"/>
      <c r="BJ38" s="814"/>
      <c r="BK38" s="814"/>
      <c r="BL38" s="814"/>
      <c r="BM38" s="814"/>
      <c r="BN38" s="814"/>
      <c r="BO38" s="814"/>
      <c r="BP38" s="814"/>
      <c r="BQ38" s="814"/>
      <c r="BR38" s="814">
        <f t="shared" si="4"/>
        <v>0</v>
      </c>
      <c r="BS38" s="814"/>
      <c r="BT38" s="844"/>
      <c r="BU38" s="814">
        <f t="shared" si="14"/>
        <v>3</v>
      </c>
      <c r="BV38" s="814">
        <f t="shared" si="14"/>
        <v>1</v>
      </c>
      <c r="BW38" s="784">
        <f t="shared" si="13"/>
        <v>0.33333333333333331</v>
      </c>
      <c r="BX38" s="784">
        <f t="shared" si="10"/>
        <v>0.125</v>
      </c>
      <c r="BY38" s="838">
        <f t="shared" si="0"/>
        <v>6.25E-2</v>
      </c>
      <c r="BZ38" s="1308">
        <f>SUM(BY38:BY39)</f>
        <v>6.25E-2</v>
      </c>
      <c r="CA38" s="1224"/>
      <c r="CB38" s="783"/>
      <c r="CC38" s="783"/>
    </row>
    <row r="39" spans="2:81" ht="115.2" customHeight="1">
      <c r="B39" s="1176"/>
      <c r="C39" s="1305"/>
      <c r="D39" s="1307"/>
      <c r="E39" s="1243"/>
      <c r="F39" s="1318"/>
      <c r="G39" s="1320"/>
      <c r="H39" s="804" t="str">
        <f>'1.Informe Seguimiento POA 2025'!D43</f>
        <v>2.2.2 Gestionar 4 acuerdos interinstitucionales y/o de cooperación para garantizar el enfoque social en el marco de un estado pluralista, para el fortalecimiento de la prestación de Servicio al Usuario, en el cuatrienio</v>
      </c>
      <c r="I39" s="802">
        <f>+'1.Informe Seguimiento POA 2025'!E43</f>
        <v>0.5</v>
      </c>
      <c r="J39" s="836">
        <f>+'1.Informe Seguimiento POA 2025'!F43</f>
        <v>4</v>
      </c>
      <c r="K39" s="809" t="str">
        <f>+'1.Informe Seguimiento POA 2025'!I43</f>
        <v>SERVICIO AL USUARIO</v>
      </c>
      <c r="L39" s="809" t="str">
        <f>+'1.Informe Seguimiento POA 2025'!J43</f>
        <v>Secretaría General</v>
      </c>
      <c r="M39" s="810">
        <f>+'1.Informe Seguimiento POA 2025'!K43</f>
        <v>0</v>
      </c>
      <c r="N39" s="810">
        <f>+'1.Informe Seguimiento POA 2025'!L43</f>
        <v>2</v>
      </c>
      <c r="O39" s="810">
        <f>+'1.Informe Seguimiento POA 2025'!M43</f>
        <v>1</v>
      </c>
      <c r="P39" s="810">
        <f>+'1.Informe Seguimiento POA 2025'!N43</f>
        <v>1</v>
      </c>
      <c r="Q39" s="810">
        <f>+'1.Informe Seguimiento POA 2025'!O43</f>
        <v>0</v>
      </c>
      <c r="R39" s="814">
        <f>+'1.Informe Seguimiento POA 2025'!P43</f>
        <v>0</v>
      </c>
      <c r="S39" s="814">
        <f>+'1.Informe Seguimiento POA 2025'!Q43</f>
        <v>0</v>
      </c>
      <c r="T39" s="814">
        <f>+'1.Informe Seguimiento POA 2025'!R43</f>
        <v>0</v>
      </c>
      <c r="U39" s="814">
        <f>+'1.Informe Seguimiento POA 2025'!S43</f>
        <v>0</v>
      </c>
      <c r="V39" s="814">
        <f>+'1.Informe Seguimiento POA 2025'!T43</f>
        <v>0</v>
      </c>
      <c r="W39" s="814">
        <f>+'1.Informe Seguimiento POA 2025'!U43</f>
        <v>0</v>
      </c>
      <c r="X39" s="814">
        <f>+'1.Informe Seguimiento POA 2025'!V43</f>
        <v>2</v>
      </c>
      <c r="Y39" s="814">
        <f>+'1.Informe Seguimiento POA 2025'!W43</f>
        <v>0</v>
      </c>
      <c r="Z39" s="814">
        <f>+'1.Informe Seguimiento POA 2025'!X43</f>
        <v>2</v>
      </c>
      <c r="AA39" s="814">
        <f>+'1.Informe Seguimiento POA 2025'!Y43</f>
        <v>0</v>
      </c>
      <c r="AB39" s="844">
        <f>+'1.Informe Seguimiento POA 2025'!Z43</f>
        <v>0</v>
      </c>
      <c r="AC39" s="819"/>
      <c r="AD39" s="819"/>
      <c r="AE39" s="819"/>
      <c r="AF39" s="819"/>
      <c r="AG39" s="819"/>
      <c r="AH39" s="819"/>
      <c r="AI39" s="819"/>
      <c r="AJ39" s="819"/>
      <c r="AK39" s="814">
        <f t="shared" si="1"/>
        <v>2</v>
      </c>
      <c r="AL39" s="814"/>
      <c r="AM39" s="844"/>
      <c r="AN39" s="814"/>
      <c r="AO39" s="814"/>
      <c r="AP39" s="814"/>
      <c r="AQ39" s="814"/>
      <c r="AR39" s="814"/>
      <c r="AS39" s="814"/>
      <c r="AT39" s="814"/>
      <c r="AU39" s="814"/>
      <c r="AV39" s="814">
        <f t="shared" si="2"/>
        <v>1</v>
      </c>
      <c r="AW39" s="814"/>
      <c r="AX39" s="844"/>
      <c r="AY39" s="845"/>
      <c r="AZ39" s="845"/>
      <c r="BA39" s="845"/>
      <c r="BB39" s="845"/>
      <c r="BC39" s="845"/>
      <c r="BD39" s="845"/>
      <c r="BE39" s="845"/>
      <c r="BF39" s="845"/>
      <c r="BG39" s="814">
        <f t="shared" si="3"/>
        <v>1</v>
      </c>
      <c r="BH39" s="845"/>
      <c r="BI39" s="845"/>
      <c r="BJ39" s="814"/>
      <c r="BK39" s="814"/>
      <c r="BL39" s="814"/>
      <c r="BM39" s="814"/>
      <c r="BN39" s="814"/>
      <c r="BO39" s="814"/>
      <c r="BP39" s="814"/>
      <c r="BQ39" s="814"/>
      <c r="BR39" s="814">
        <f t="shared" si="4"/>
        <v>0</v>
      </c>
      <c r="BS39" s="823"/>
      <c r="BT39" s="823"/>
      <c r="BU39" s="814">
        <f t="shared" si="14"/>
        <v>2</v>
      </c>
      <c r="BV39" s="814">
        <f t="shared" si="14"/>
        <v>0</v>
      </c>
      <c r="BW39" s="784">
        <f t="shared" si="13"/>
        <v>0</v>
      </c>
      <c r="BX39" s="784">
        <f t="shared" si="10"/>
        <v>0</v>
      </c>
      <c r="BY39" s="838">
        <f t="shared" si="0"/>
        <v>0</v>
      </c>
      <c r="BZ39" s="1309"/>
      <c r="CA39" s="1224"/>
      <c r="CB39" s="783"/>
      <c r="CC39" s="783"/>
    </row>
    <row r="40" spans="2:81" ht="126.75" customHeight="1">
      <c r="B40" s="1176"/>
      <c r="C40" s="443" t="str">
        <f>+'1.Informe Seguimiento POA 2025'!C44</f>
        <v>2.3 Implementar el 100% de las actividades del plan de participación ciudadana que fortalezca los mecanismos de participación y relacionamiento con la ciudadanía, durante el cuatrienio.</v>
      </c>
      <c r="D40" s="807">
        <f>+'Matriz PEI 2024-2028'!F18</f>
        <v>1</v>
      </c>
      <c r="E40" s="808">
        <f>+'Matriz PEI 2024-2028'!E18</f>
        <v>0.2</v>
      </c>
      <c r="F40" s="858" t="str">
        <f>+'Matriz PEI 2024-2028'!D18</f>
        <v>Plan de participación ciudadana que fortalezca los mecanismos de participación y relacionamiento, implementado</v>
      </c>
      <c r="G40" s="858" t="s">
        <v>946</v>
      </c>
      <c r="H40" s="801" t="str">
        <f>'1.Informe Seguimiento POA 2025'!D44</f>
        <v>2.3.1 Realizar el 100% de las actividades contenidas en el plan de participación ciudadana, durante el cuatrienio.</v>
      </c>
      <c r="I40" s="802">
        <f>+'1.Informe Seguimiento POA 2025'!E44</f>
        <v>1</v>
      </c>
      <c r="J40" s="833">
        <f>+'1.Informe Seguimiento POA 2025'!F44</f>
        <v>1</v>
      </c>
      <c r="K40" s="809" t="str">
        <f>+'1.Informe Seguimiento POA 2025'!I44</f>
        <v>PREVENCIÓN Y CONTROL A LA FUNCIÓN PÚBLICA</v>
      </c>
      <c r="L40" s="809" t="str">
        <f>+'1.Informe Seguimiento POA 2025'!J44</f>
        <v>Personería Delegada para la Coordinación de Prevención y Control a la Función Pública y las 09 Delegadas Adscritas
Personería Delegada para la Coordinación de Gestión de las Personerías Locales y las 20 Personerías Locales</v>
      </c>
      <c r="M40" s="811">
        <f>+'1.Informe Seguimiento POA 2025'!K44</f>
        <v>1</v>
      </c>
      <c r="N40" s="811">
        <f>+'1.Informe Seguimiento POA 2025'!L44</f>
        <v>1</v>
      </c>
      <c r="O40" s="811">
        <f>+'1.Informe Seguimiento POA 2025'!M44</f>
        <v>1</v>
      </c>
      <c r="P40" s="811">
        <f>+'1.Informe Seguimiento POA 2025'!N44</f>
        <v>1</v>
      </c>
      <c r="Q40" s="811">
        <f>+'1.Informe Seguimiento POA 2025'!O44</f>
        <v>1</v>
      </c>
      <c r="R40" s="815">
        <f>+'1.Informe Seguimiento POA 2025'!P44</f>
        <v>1</v>
      </c>
      <c r="S40" s="815">
        <f>+'1.Informe Seguimiento POA 2025'!Q44</f>
        <v>1.1000000000000001</v>
      </c>
      <c r="T40" s="815">
        <f>+'1.Informe Seguimiento POA 2025'!R44</f>
        <v>1</v>
      </c>
      <c r="U40" s="815">
        <f>+'1.Informe Seguimiento POA 2025'!S44</f>
        <v>0</v>
      </c>
      <c r="V40" s="815">
        <f>+'1.Informe Seguimiento POA 2025'!T44</f>
        <v>1</v>
      </c>
      <c r="W40" s="815">
        <f>+'1.Informe Seguimiento POA 2025'!U44</f>
        <v>0</v>
      </c>
      <c r="X40" s="815">
        <f>+'1.Informe Seguimiento POA 2025'!V44</f>
        <v>1</v>
      </c>
      <c r="Y40" s="815">
        <f>+'1.Informe Seguimiento POA 2025'!W44</f>
        <v>0</v>
      </c>
      <c r="Z40" s="815">
        <f>+'1.Informe Seguimiento POA 2025'!X44</f>
        <v>1</v>
      </c>
      <c r="AA40" s="815">
        <f>+'1.Informe Seguimiento POA 2025'!Y44</f>
        <v>1.1000000000000001</v>
      </c>
      <c r="AB40" s="815">
        <f>+'1.Informe Seguimiento POA 2025'!Z44</f>
        <v>0.27500000000000002</v>
      </c>
      <c r="AC40" s="814"/>
      <c r="AD40" s="814"/>
      <c r="AE40" s="814"/>
      <c r="AF40" s="814"/>
      <c r="AG40" s="814"/>
      <c r="AH40" s="814"/>
      <c r="AI40" s="814"/>
      <c r="AJ40" s="814"/>
      <c r="AK40" s="815">
        <f t="shared" si="1"/>
        <v>1</v>
      </c>
      <c r="AL40" s="815"/>
      <c r="AM40" s="815"/>
      <c r="AN40" s="815"/>
      <c r="AO40" s="815"/>
      <c r="AP40" s="815"/>
      <c r="AQ40" s="815"/>
      <c r="AR40" s="815"/>
      <c r="AS40" s="815"/>
      <c r="AT40" s="815"/>
      <c r="AU40" s="815"/>
      <c r="AV40" s="815">
        <f t="shared" si="2"/>
        <v>1</v>
      </c>
      <c r="AW40" s="815"/>
      <c r="AX40" s="815"/>
      <c r="AY40" s="816"/>
      <c r="AZ40" s="816"/>
      <c r="BA40" s="816"/>
      <c r="BB40" s="816"/>
      <c r="BC40" s="816"/>
      <c r="BD40" s="816"/>
      <c r="BE40" s="816"/>
      <c r="BF40" s="816"/>
      <c r="BG40" s="815">
        <f t="shared" si="3"/>
        <v>1</v>
      </c>
      <c r="BH40" s="816"/>
      <c r="BI40" s="816"/>
      <c r="BJ40" s="815"/>
      <c r="BK40" s="815"/>
      <c r="BL40" s="815"/>
      <c r="BM40" s="815"/>
      <c r="BN40" s="815"/>
      <c r="BO40" s="815"/>
      <c r="BP40" s="815"/>
      <c r="BQ40" s="815"/>
      <c r="BR40" s="815">
        <f t="shared" si="4"/>
        <v>1</v>
      </c>
      <c r="BS40" s="814"/>
      <c r="BT40" s="844"/>
      <c r="BU40" s="817">
        <f>IFERROR(AVERAGE(V40,X40),0)</f>
        <v>1</v>
      </c>
      <c r="BV40" s="817">
        <f>IFERROR(AVERAGE(W40,Y40),0)</f>
        <v>0</v>
      </c>
      <c r="BW40" s="784">
        <f t="shared" si="13"/>
        <v>0</v>
      </c>
      <c r="BX40" s="784">
        <f>(IF(AND(BV40&gt;0,$J40&gt;0),BV40/$J40,0))*0.125</f>
        <v>0</v>
      </c>
      <c r="BY40" s="838">
        <f t="shared" si="0"/>
        <v>0</v>
      </c>
      <c r="BZ40" s="854">
        <f>SUM(BY40)</f>
        <v>0</v>
      </c>
      <c r="CA40" s="1224"/>
      <c r="CB40" s="783"/>
      <c r="CC40" s="783"/>
    </row>
    <row r="41" spans="2:81" ht="92.4" customHeight="1">
      <c r="B41" s="1329" t="str">
        <f>+'1.Informe Seguimiento POA 2025'!B45</f>
        <v xml:space="preserve">3. Fomentar una cultura de gestión del conocimiento, la innovación y la investigación como instrumentos transversales a través de la incorporación de herramientas de uso y apropiación y la consolidación de alianzas. </v>
      </c>
      <c r="C41" s="1348" t="str">
        <f>+'1.Informe Seguimiento POA 2025'!C45</f>
        <v>3.1. Desarrollar 45 estrategias y espacios de transferencia orientados a preservar el conocimiento tácito y explícito en la Personería de Bogotá, D.C., para fortalecer la toma de decisiones y el mejoramiento institucional, en el cuatrienio.</v>
      </c>
      <c r="D41" s="1306">
        <f>+'Matriz PEI 2024-2028'!F19</f>
        <v>45</v>
      </c>
      <c r="E41" s="1241">
        <f>+'Matriz PEI 2024-2028'!E19</f>
        <v>0.4</v>
      </c>
      <c r="F41" s="1244" t="str">
        <f>+'Matriz PEI 2024-2028'!D19</f>
        <v>Estrategias y espacios de transferencia orientados a preservar el conocimiento tácito y explícito desarrollados</v>
      </c>
      <c r="G41" s="1244" t="s">
        <v>947</v>
      </c>
      <c r="H41" s="804" t="str">
        <f>'1.Informe Seguimiento POA 2025'!D45</f>
        <v>3.1.1. Implementar 5 estrategias orientadas a preservar el conocimiento tácito y explícito en la Personería de Bogotá, D.C., para fortalecer la toma de decisiones y el mejoramiento institucional, en el cuatrienio</v>
      </c>
      <c r="I41" s="802">
        <f>+'1.Informe Seguimiento POA 2025'!E45</f>
        <v>0.5</v>
      </c>
      <c r="J41" s="836">
        <f>+'1.Informe Seguimiento POA 2025'!F45</f>
        <v>5</v>
      </c>
      <c r="K41" s="809" t="str">
        <f>+'1.Informe Seguimiento POA 2025'!I45</f>
        <v>GESTIÓN DEL CONOCIMIENTO E INNOVACIÓN</v>
      </c>
      <c r="L41" s="809" t="str">
        <f>+'1.Informe Seguimiento POA 2025'!J45</f>
        <v>Dirección De Gestión Del Conocimiento E Innovación</v>
      </c>
      <c r="M41" s="810">
        <f>+'1.Informe Seguimiento POA 2025'!K45</f>
        <v>1</v>
      </c>
      <c r="N41" s="810">
        <f>+'1.Informe Seguimiento POA 2025'!L45</f>
        <v>1</v>
      </c>
      <c r="O41" s="810">
        <f>+'1.Informe Seguimiento POA 2025'!M45</f>
        <v>1</v>
      </c>
      <c r="P41" s="810">
        <f>+'1.Informe Seguimiento POA 2025'!N45</f>
        <v>1</v>
      </c>
      <c r="Q41" s="810">
        <f>+'1.Informe Seguimiento POA 2025'!O45</f>
        <v>1</v>
      </c>
      <c r="R41" s="814">
        <f>+'1.Informe Seguimiento POA 2025'!P45</f>
        <v>0</v>
      </c>
      <c r="S41" s="814">
        <f>+'1.Informe Seguimiento POA 2025'!Q45</f>
        <v>0</v>
      </c>
      <c r="T41" s="814">
        <f>+'1.Informe Seguimiento POA 2025'!R45</f>
        <v>0</v>
      </c>
      <c r="U41" s="814">
        <f>+'1.Informe Seguimiento POA 2025'!S45</f>
        <v>0</v>
      </c>
      <c r="V41" s="814">
        <f>+'1.Informe Seguimiento POA 2025'!T45</f>
        <v>0</v>
      </c>
      <c r="W41" s="814">
        <f>+'1.Informe Seguimiento POA 2025'!U45</f>
        <v>0</v>
      </c>
      <c r="X41" s="814">
        <f>+'1.Informe Seguimiento POA 2025'!V45</f>
        <v>1</v>
      </c>
      <c r="Y41" s="814">
        <f>+'1.Informe Seguimiento POA 2025'!W45</f>
        <v>0</v>
      </c>
      <c r="Z41" s="814">
        <f>+'1.Informe Seguimiento POA 2025'!X45</f>
        <v>1</v>
      </c>
      <c r="AA41" s="814">
        <f>+'1.Informe Seguimiento POA 2025'!Y45</f>
        <v>0</v>
      </c>
      <c r="AB41" s="844">
        <f>+'1.Informe Seguimiento POA 2025'!Z45</f>
        <v>0</v>
      </c>
      <c r="AC41" s="822"/>
      <c r="AD41" s="822"/>
      <c r="AE41" s="822"/>
      <c r="AF41" s="822"/>
      <c r="AG41" s="822"/>
      <c r="AH41" s="822"/>
      <c r="AI41" s="822"/>
      <c r="AJ41" s="822"/>
      <c r="AK41" s="814">
        <f t="shared" si="1"/>
        <v>1</v>
      </c>
      <c r="AL41" s="814"/>
      <c r="AM41" s="844"/>
      <c r="AN41" s="814"/>
      <c r="AO41" s="814"/>
      <c r="AP41" s="814"/>
      <c r="AQ41" s="814"/>
      <c r="AR41" s="814"/>
      <c r="AS41" s="814"/>
      <c r="AT41" s="814"/>
      <c r="AU41" s="814"/>
      <c r="AV41" s="814">
        <f t="shared" si="2"/>
        <v>1</v>
      </c>
      <c r="AW41" s="814"/>
      <c r="AX41" s="844"/>
      <c r="AY41" s="845"/>
      <c r="AZ41" s="845"/>
      <c r="BA41" s="845"/>
      <c r="BB41" s="845"/>
      <c r="BC41" s="845"/>
      <c r="BD41" s="845"/>
      <c r="BE41" s="845"/>
      <c r="BF41" s="845"/>
      <c r="BG41" s="814">
        <f t="shared" si="3"/>
        <v>1</v>
      </c>
      <c r="BH41" s="845"/>
      <c r="BI41" s="845"/>
      <c r="BJ41" s="814"/>
      <c r="BK41" s="814"/>
      <c r="BL41" s="814"/>
      <c r="BM41" s="814"/>
      <c r="BN41" s="814"/>
      <c r="BO41" s="814"/>
      <c r="BP41" s="814"/>
      <c r="BQ41" s="814"/>
      <c r="BR41" s="814">
        <f t="shared" si="4"/>
        <v>1</v>
      </c>
      <c r="BS41" s="822"/>
      <c r="BT41" s="818"/>
      <c r="BU41" s="814">
        <f t="shared" ref="BU41:BV44" si="15">+R41+T41+V41+X41+BJ41+BL41+AC41+AE41+AG41+AI41+AN41+AP41+AR41+AT41</f>
        <v>1</v>
      </c>
      <c r="BV41" s="814">
        <f t="shared" si="15"/>
        <v>0</v>
      </c>
      <c r="BW41" s="784">
        <f t="shared" si="13"/>
        <v>0</v>
      </c>
      <c r="BX41" s="784">
        <f t="shared" si="10"/>
        <v>0</v>
      </c>
      <c r="BY41" s="838">
        <f t="shared" si="0"/>
        <v>0</v>
      </c>
      <c r="BZ41" s="1230">
        <f>SUM(BY41:BY42)</f>
        <v>1.2500000000000001E-2</v>
      </c>
      <c r="CA41" s="1225">
        <f>(IF(AND(BZ41&gt;0,E41&gt;0),BZ41*E41))+(IF(AND(BZ43&gt;0,E43&gt;0),BZ43*E43))+(IF(AND(BZ44&gt;0,E44&gt;0),BZ44*E44))</f>
        <v>5.000000000000001E-3</v>
      </c>
      <c r="CB41" s="783"/>
      <c r="CC41" s="783"/>
    </row>
    <row r="42" spans="2:81" ht="92.4" customHeight="1">
      <c r="B42" s="1329"/>
      <c r="C42" s="1350"/>
      <c r="D42" s="1307"/>
      <c r="E42" s="1243"/>
      <c r="F42" s="1246"/>
      <c r="G42" s="1246"/>
      <c r="H42" s="804" t="str">
        <f>'1.Informe Seguimiento POA 2025'!D46</f>
        <v>3.1.2. Desarrollar 40 espacios de transferencia de conocimiento que permitan fortalecer la atención de las personas que acuden a la Personería de Bogotá, en el cuatrienio.</v>
      </c>
      <c r="I42" s="802">
        <f>+'1.Informe Seguimiento POA 2025'!E46</f>
        <v>0.5</v>
      </c>
      <c r="J42" s="836">
        <f>+'1.Informe Seguimiento POA 2025'!F46</f>
        <v>40</v>
      </c>
      <c r="K42" s="809" t="str">
        <f>+'1.Informe Seguimiento POA 2025'!I46</f>
        <v>PROMOCIÓN Y DEFENSA DE DERECHOS</v>
      </c>
      <c r="L42" s="809" t="str">
        <f>+'1.Informe Seguimiento POA 2025'!J46</f>
        <v>* P.D. para la Coordinación del MP y DDHH y sus dependencias adscritas.</v>
      </c>
      <c r="M42" s="810">
        <f>+'1.Informe Seguimiento POA 2025'!K46</f>
        <v>0</v>
      </c>
      <c r="N42" s="810">
        <f>+'1.Informe Seguimiento POA 2025'!L46</f>
        <v>10</v>
      </c>
      <c r="O42" s="810">
        <f>+'1.Informe Seguimiento POA 2025'!M46</f>
        <v>10</v>
      </c>
      <c r="P42" s="810">
        <f>+'1.Informe Seguimiento POA 2025'!N46</f>
        <v>10</v>
      </c>
      <c r="Q42" s="810">
        <f>+'1.Informe Seguimiento POA 2025'!O46</f>
        <v>10</v>
      </c>
      <c r="R42" s="814">
        <f>+'1.Informe Seguimiento POA 2025'!P46</f>
        <v>0</v>
      </c>
      <c r="S42" s="814">
        <f>+'1.Informe Seguimiento POA 2025'!Q46</f>
        <v>1</v>
      </c>
      <c r="T42" s="814">
        <f>+'1.Informe Seguimiento POA 2025'!R46</f>
        <v>7</v>
      </c>
      <c r="U42" s="814">
        <f>+'1.Informe Seguimiento POA 2025'!S46</f>
        <v>0</v>
      </c>
      <c r="V42" s="814">
        <f>+'1.Informe Seguimiento POA 2025'!T46</f>
        <v>3</v>
      </c>
      <c r="W42" s="814">
        <f>+'1.Informe Seguimiento POA 2025'!U46</f>
        <v>0</v>
      </c>
      <c r="X42" s="814">
        <f>+'1.Informe Seguimiento POA 2025'!V46</f>
        <v>0</v>
      </c>
      <c r="Y42" s="814">
        <f>+'1.Informe Seguimiento POA 2025'!W46</f>
        <v>0</v>
      </c>
      <c r="Z42" s="814">
        <f>+'1.Informe Seguimiento POA 2025'!X46</f>
        <v>10</v>
      </c>
      <c r="AA42" s="814">
        <f>+'1.Informe Seguimiento POA 2025'!Y46</f>
        <v>1</v>
      </c>
      <c r="AB42" s="844">
        <f>+'1.Informe Seguimiento POA 2025'!Z46</f>
        <v>0.1</v>
      </c>
      <c r="AC42" s="822"/>
      <c r="AD42" s="822"/>
      <c r="AE42" s="822"/>
      <c r="AF42" s="822"/>
      <c r="AG42" s="822"/>
      <c r="AH42" s="822"/>
      <c r="AI42" s="822"/>
      <c r="AJ42" s="822"/>
      <c r="AK42" s="814">
        <f t="shared" si="1"/>
        <v>10</v>
      </c>
      <c r="AL42" s="814"/>
      <c r="AM42" s="844"/>
      <c r="AN42" s="814"/>
      <c r="AO42" s="814"/>
      <c r="AP42" s="814"/>
      <c r="AQ42" s="814"/>
      <c r="AR42" s="814"/>
      <c r="AS42" s="814"/>
      <c r="AT42" s="814"/>
      <c r="AU42" s="814"/>
      <c r="AV42" s="814">
        <f t="shared" si="2"/>
        <v>10</v>
      </c>
      <c r="AW42" s="814"/>
      <c r="AX42" s="844"/>
      <c r="AY42" s="845"/>
      <c r="AZ42" s="845"/>
      <c r="BA42" s="845"/>
      <c r="BB42" s="845"/>
      <c r="BC42" s="845"/>
      <c r="BD42" s="845"/>
      <c r="BE42" s="845"/>
      <c r="BF42" s="845"/>
      <c r="BG42" s="814">
        <f t="shared" si="3"/>
        <v>10</v>
      </c>
      <c r="BH42" s="845"/>
      <c r="BI42" s="845"/>
      <c r="BJ42" s="814"/>
      <c r="BK42" s="814"/>
      <c r="BL42" s="814"/>
      <c r="BM42" s="814"/>
      <c r="BN42" s="814"/>
      <c r="BO42" s="814"/>
      <c r="BP42" s="814"/>
      <c r="BQ42" s="814"/>
      <c r="BR42" s="814">
        <f t="shared" si="4"/>
        <v>10</v>
      </c>
      <c r="BS42" s="822"/>
      <c r="BT42" s="818"/>
      <c r="BU42" s="822">
        <f t="shared" si="15"/>
        <v>10</v>
      </c>
      <c r="BV42" s="822">
        <f t="shared" si="15"/>
        <v>1</v>
      </c>
      <c r="BW42" s="784">
        <f t="shared" si="13"/>
        <v>0.1</v>
      </c>
      <c r="BX42" s="784">
        <f t="shared" si="10"/>
        <v>2.5000000000000001E-2</v>
      </c>
      <c r="BY42" s="838">
        <f t="shared" si="0"/>
        <v>1.2500000000000001E-2</v>
      </c>
      <c r="BZ42" s="1232"/>
      <c r="CA42" s="1225"/>
      <c r="CB42" s="783"/>
      <c r="CC42" s="783"/>
    </row>
    <row r="43" spans="2:81" ht="115.95" customHeight="1">
      <c r="B43" s="1329"/>
      <c r="C43" s="798" t="str">
        <f>+'1.Informe Seguimiento POA 2025'!C47</f>
        <v>3.2. Implementar el 100% de las actividades orientadas a promover el diseño y presentación de propuestas de innovación por parte de los(as) funcionarios(as) y colaboradores(as) de la Personería de Bogotá D.C., en el cuatrienio.</v>
      </c>
      <c r="D43" s="808">
        <f>+'Matriz PEI 2024-2028'!F20</f>
        <v>1</v>
      </c>
      <c r="E43" s="800">
        <f>+'Matriz PEI 2024-2028'!E20</f>
        <v>0.3</v>
      </c>
      <c r="F43" s="859" t="str">
        <f>+'Matriz PEI 2024-2028'!D20</f>
        <v>Actividades orientadas a promover el diseño y presentación de propuestas de innovación implementadas</v>
      </c>
      <c r="G43" s="859" t="s">
        <v>961</v>
      </c>
      <c r="H43" s="804" t="str">
        <f>'1.Informe Seguimiento POA 2025'!D47</f>
        <v>3.2.1. Desarrollar 4 concursos y/o convocatorias orientadas a promover el diseño y presentación de propuestas de innovación por parte de los funcionarios y colaboradores de la Personería de Bogotá D.C., en el cuatrienio</v>
      </c>
      <c r="I43" s="802">
        <f>+'1.Informe Seguimiento POA 2025'!E47</f>
        <v>1</v>
      </c>
      <c r="J43" s="836">
        <f>+'1.Informe Seguimiento POA 2025'!F47</f>
        <v>4</v>
      </c>
      <c r="K43" s="809" t="str">
        <f>+'1.Informe Seguimiento POA 2025'!I47</f>
        <v>GESTIÓN DEL CONOCIMIENTO E INNOVACIÓN</v>
      </c>
      <c r="L43" s="809" t="str">
        <f>+'1.Informe Seguimiento POA 2025'!J47</f>
        <v>Dirección De Gestión Del Conocimiento E Innovación</v>
      </c>
      <c r="M43" s="810">
        <f>+'1.Informe Seguimiento POA 2025'!K47</f>
        <v>1</v>
      </c>
      <c r="N43" s="810">
        <f>+'1.Informe Seguimiento POA 2025'!L47</f>
        <v>1</v>
      </c>
      <c r="O43" s="810">
        <f>+'1.Informe Seguimiento POA 2025'!M47</f>
        <v>1</v>
      </c>
      <c r="P43" s="810">
        <f>+'1.Informe Seguimiento POA 2025'!N47</f>
        <v>1</v>
      </c>
      <c r="Q43" s="810">
        <f>+'1.Informe Seguimiento POA 2025'!O47</f>
        <v>0</v>
      </c>
      <c r="R43" s="814">
        <f>+'1.Informe Seguimiento POA 2025'!P47</f>
        <v>0</v>
      </c>
      <c r="S43" s="814">
        <f>+'1.Informe Seguimiento POA 2025'!Q47</f>
        <v>0</v>
      </c>
      <c r="T43" s="814">
        <f>+'1.Informe Seguimiento POA 2025'!R47</f>
        <v>0</v>
      </c>
      <c r="U43" s="814">
        <f>+'1.Informe Seguimiento POA 2025'!S47</f>
        <v>0</v>
      </c>
      <c r="V43" s="814">
        <f>+'1.Informe Seguimiento POA 2025'!T47</f>
        <v>0</v>
      </c>
      <c r="W43" s="814">
        <f>+'1.Informe Seguimiento POA 2025'!U47</f>
        <v>0</v>
      </c>
      <c r="X43" s="814">
        <f>+'1.Informe Seguimiento POA 2025'!V47</f>
        <v>1</v>
      </c>
      <c r="Y43" s="814">
        <f>+'1.Informe Seguimiento POA 2025'!W47</f>
        <v>0</v>
      </c>
      <c r="Z43" s="814">
        <f>+'1.Informe Seguimiento POA 2025'!X47</f>
        <v>1</v>
      </c>
      <c r="AA43" s="814">
        <f>+'1.Informe Seguimiento POA 2025'!Y47</f>
        <v>0</v>
      </c>
      <c r="AB43" s="844">
        <f>+'1.Informe Seguimiento POA 2025'!Z47</f>
        <v>0</v>
      </c>
      <c r="AC43" s="822"/>
      <c r="AD43" s="822"/>
      <c r="AE43" s="822"/>
      <c r="AF43" s="822"/>
      <c r="AG43" s="822"/>
      <c r="AH43" s="822"/>
      <c r="AI43" s="822"/>
      <c r="AJ43" s="822"/>
      <c r="AK43" s="814">
        <f t="shared" si="1"/>
        <v>1</v>
      </c>
      <c r="AL43" s="814"/>
      <c r="AM43" s="844"/>
      <c r="AN43" s="814"/>
      <c r="AO43" s="814"/>
      <c r="AP43" s="814"/>
      <c r="AQ43" s="814"/>
      <c r="AR43" s="814"/>
      <c r="AS43" s="814"/>
      <c r="AT43" s="814"/>
      <c r="AU43" s="814"/>
      <c r="AV43" s="814">
        <f t="shared" si="2"/>
        <v>1</v>
      </c>
      <c r="AW43" s="814"/>
      <c r="AX43" s="844"/>
      <c r="AY43" s="845"/>
      <c r="AZ43" s="845"/>
      <c r="BA43" s="845"/>
      <c r="BB43" s="845"/>
      <c r="BC43" s="845"/>
      <c r="BD43" s="845"/>
      <c r="BE43" s="845"/>
      <c r="BF43" s="845"/>
      <c r="BG43" s="814">
        <f t="shared" si="3"/>
        <v>1</v>
      </c>
      <c r="BH43" s="845"/>
      <c r="BI43" s="845"/>
      <c r="BJ43" s="814"/>
      <c r="BK43" s="814"/>
      <c r="BL43" s="814"/>
      <c r="BM43" s="814"/>
      <c r="BN43" s="814"/>
      <c r="BO43" s="814"/>
      <c r="BP43" s="814"/>
      <c r="BQ43" s="814"/>
      <c r="BR43" s="814">
        <f t="shared" si="4"/>
        <v>0</v>
      </c>
      <c r="BS43" s="822"/>
      <c r="BT43" s="818"/>
      <c r="BU43" s="822">
        <f t="shared" si="15"/>
        <v>1</v>
      </c>
      <c r="BV43" s="822">
        <f t="shared" si="15"/>
        <v>0</v>
      </c>
      <c r="BW43" s="784">
        <f t="shared" si="13"/>
        <v>0</v>
      </c>
      <c r="BX43" s="784">
        <f t="shared" si="10"/>
        <v>0</v>
      </c>
      <c r="BY43" s="838">
        <f t="shared" si="0"/>
        <v>0</v>
      </c>
      <c r="BZ43" s="855">
        <f>+BY43</f>
        <v>0</v>
      </c>
      <c r="CA43" s="1225"/>
      <c r="CB43" s="783"/>
      <c r="CC43" s="783"/>
    </row>
    <row r="44" spans="2:81" ht="95.25" customHeight="1">
      <c r="B44" s="1329"/>
      <c r="C44" s="1348" t="str">
        <f>+'1.Informe Seguimiento POA 2025'!C48</f>
        <v>3.3. Implementar una (1) estrategia que incorpore herramientas técnicas y tecnológicas que permitan la captura de información, y el procesamiento y análisis de bases de datos, en el cuatrienio.</v>
      </c>
      <c r="D44" s="1303">
        <f>+'Matriz PEI 2024-2028'!F21</f>
        <v>1</v>
      </c>
      <c r="E44" s="1241">
        <f>+'Matriz PEI 2024-2028'!E21</f>
        <v>0.3</v>
      </c>
      <c r="F44" s="1244" t="str">
        <f>+'Matriz PEI 2024-2028'!D21</f>
        <v>Estrategia técnica y tecnológica para la captura de información, el procesamiento y análisis de bases de datos implementada</v>
      </c>
      <c r="G44" s="1244" t="s">
        <v>948</v>
      </c>
      <c r="H44" s="804" t="str">
        <f>'1.Informe Seguimiento POA 2025'!D48</f>
        <v>3.3.1.  Formular e implementar una unidad de análisis de datos, en el cuatrienio</v>
      </c>
      <c r="I44" s="802">
        <f>+'1.Informe Seguimiento POA 2025'!E48</f>
        <v>0.5</v>
      </c>
      <c r="J44" s="805">
        <f>+'1.Informe Seguimiento POA 2025'!F48</f>
        <v>1</v>
      </c>
      <c r="K44" s="834" t="str">
        <f>+'1.Informe Seguimiento POA 2025'!I48</f>
        <v>GESTIÓN DEL CONOCIMIENTO E INNOVACIÓN</v>
      </c>
      <c r="L44" s="835" t="str">
        <f>+'1.Informe Seguimiento POA 2025'!J48</f>
        <v>Dirección De Gestión Del Conocimiento E Innovación</v>
      </c>
      <c r="M44" s="812">
        <f>+'1.Informe Seguimiento POA 2025'!K48</f>
        <v>0.125</v>
      </c>
      <c r="N44" s="812">
        <f>+'1.Informe Seguimiento POA 2025'!L48</f>
        <v>0.25</v>
      </c>
      <c r="O44" s="812">
        <f>+'1.Informe Seguimiento POA 2025'!M48</f>
        <v>0.25</v>
      </c>
      <c r="P44" s="812">
        <f>+'1.Informe Seguimiento POA 2025'!N48</f>
        <v>0.25</v>
      </c>
      <c r="Q44" s="812">
        <f>+'1.Informe Seguimiento POA 2025'!O48</f>
        <v>0.125</v>
      </c>
      <c r="R44" s="848">
        <f>+'1.Informe Seguimiento POA 2025'!P48</f>
        <v>0</v>
      </c>
      <c r="S44" s="848">
        <f>+'1.Informe Seguimiento POA 2025'!Q48</f>
        <v>0</v>
      </c>
      <c r="T44" s="848">
        <f>+'1.Informe Seguimiento POA 2025'!R48</f>
        <v>0.125</v>
      </c>
      <c r="U44" s="848">
        <f>+'1.Informe Seguimiento POA 2025'!S48</f>
        <v>0</v>
      </c>
      <c r="V44" s="848">
        <f>+'1.Informe Seguimiento POA 2025'!T48</f>
        <v>0</v>
      </c>
      <c r="W44" s="848">
        <f>+'1.Informe Seguimiento POA 2025'!U48</f>
        <v>0</v>
      </c>
      <c r="X44" s="848">
        <f>+'1.Informe Seguimiento POA 2025'!V48</f>
        <v>0.125</v>
      </c>
      <c r="Y44" s="848">
        <f>+'1.Informe Seguimiento POA 2025'!W48</f>
        <v>0</v>
      </c>
      <c r="Z44" s="849">
        <f>+'1.Informe Seguimiento POA 2025'!X48</f>
        <v>0.25</v>
      </c>
      <c r="AA44" s="849">
        <f>+'1.Informe Seguimiento POA 2025'!Y48</f>
        <v>0</v>
      </c>
      <c r="AB44" s="844">
        <f>+'1.Informe Seguimiento POA 2025'!Z48</f>
        <v>0</v>
      </c>
      <c r="AC44" s="823"/>
      <c r="AD44" s="823"/>
      <c r="AE44" s="823"/>
      <c r="AF44" s="823"/>
      <c r="AG44" s="823"/>
      <c r="AH44" s="824"/>
      <c r="AI44" s="823"/>
      <c r="AJ44" s="824"/>
      <c r="AK44" s="814">
        <f t="shared" si="1"/>
        <v>0.25</v>
      </c>
      <c r="AL44" s="814"/>
      <c r="AM44" s="844"/>
      <c r="AN44" s="814"/>
      <c r="AO44" s="814"/>
      <c r="AP44" s="814"/>
      <c r="AQ44" s="814"/>
      <c r="AR44" s="814"/>
      <c r="AS44" s="814"/>
      <c r="AT44" s="814"/>
      <c r="AU44" s="814"/>
      <c r="AV44" s="814">
        <f t="shared" si="2"/>
        <v>0.25</v>
      </c>
      <c r="AW44" s="814"/>
      <c r="AX44" s="844"/>
      <c r="AY44" s="845"/>
      <c r="AZ44" s="845"/>
      <c r="BA44" s="845"/>
      <c r="BB44" s="845"/>
      <c r="BC44" s="845"/>
      <c r="BD44" s="845"/>
      <c r="BE44" s="845"/>
      <c r="BF44" s="845"/>
      <c r="BG44" s="814">
        <f t="shared" si="3"/>
        <v>0.25</v>
      </c>
      <c r="BH44" s="845"/>
      <c r="BI44" s="845"/>
      <c r="BJ44" s="814"/>
      <c r="BK44" s="814"/>
      <c r="BL44" s="814"/>
      <c r="BM44" s="814"/>
      <c r="BN44" s="814"/>
      <c r="BO44" s="814"/>
      <c r="BP44" s="814"/>
      <c r="BQ44" s="814"/>
      <c r="BR44" s="814">
        <f t="shared" si="4"/>
        <v>0.125</v>
      </c>
      <c r="BS44" s="850"/>
      <c r="BT44" s="823"/>
      <c r="BU44" s="849">
        <f t="shared" si="15"/>
        <v>0.25</v>
      </c>
      <c r="BV44" s="849">
        <f t="shared" si="15"/>
        <v>0</v>
      </c>
      <c r="BW44" s="831">
        <f t="shared" si="13"/>
        <v>0</v>
      </c>
      <c r="BX44" s="784">
        <f t="shared" si="10"/>
        <v>0</v>
      </c>
      <c r="BY44" s="839">
        <f t="shared" si="0"/>
        <v>0</v>
      </c>
      <c r="BZ44" s="1316">
        <f>BY44+BY45</f>
        <v>0</v>
      </c>
      <c r="CA44" s="1225"/>
      <c r="CB44" s="786"/>
      <c r="CC44" s="786"/>
    </row>
    <row r="45" spans="2:81" ht="80.25" customHeight="1">
      <c r="B45" s="1329"/>
      <c r="C45" s="1350"/>
      <c r="D45" s="1303"/>
      <c r="E45" s="1243"/>
      <c r="F45" s="1246"/>
      <c r="G45" s="1246"/>
      <c r="H45" s="804" t="str">
        <f>'1.Informe Seguimiento POA 2025'!D49</f>
        <v>3.3.2. Elaborar 15 tableros de control sectoriales como insumo para los informes preventivos o para los análisis sectoriales, en el cuatrienio</v>
      </c>
      <c r="I45" s="802">
        <f>+'1.Informe Seguimiento POA 2025'!E49</f>
        <v>0.5</v>
      </c>
      <c r="J45" s="836">
        <f>+'1.Informe Seguimiento POA 2025'!F49</f>
        <v>15</v>
      </c>
      <c r="K45" s="834" t="str">
        <f>+'1.Informe Seguimiento POA 2025'!I49</f>
        <v>GESTIÓN DEL CONOCIMIENTO E INNOVACIÓN</v>
      </c>
      <c r="L45" s="835" t="str">
        <f>+'1.Informe Seguimiento POA 2025'!J49</f>
        <v>Dirección De Gestión Del Conocimiento E Innovación</v>
      </c>
      <c r="M45" s="810">
        <f>+'1.Informe Seguimiento POA 2025'!K49</f>
        <v>1</v>
      </c>
      <c r="N45" s="810">
        <f>+'1.Informe Seguimiento POA 2025'!L49</f>
        <v>4</v>
      </c>
      <c r="O45" s="810">
        <f>+'1.Informe Seguimiento POA 2025'!M49</f>
        <v>4</v>
      </c>
      <c r="P45" s="810">
        <f>+'1.Informe Seguimiento POA 2025'!N49</f>
        <v>4</v>
      </c>
      <c r="Q45" s="810">
        <f>+'1.Informe Seguimiento POA 2025'!O49</f>
        <v>2</v>
      </c>
      <c r="R45" s="814">
        <f>+'1.Informe Seguimiento POA 2025'!P49</f>
        <v>0</v>
      </c>
      <c r="S45" s="814">
        <f>+'1.Informe Seguimiento POA 2025'!Q49</f>
        <v>0</v>
      </c>
      <c r="T45" s="814">
        <f>+'1.Informe Seguimiento POA 2025'!R49</f>
        <v>0</v>
      </c>
      <c r="U45" s="814">
        <f>+'1.Informe Seguimiento POA 2025'!S49</f>
        <v>0</v>
      </c>
      <c r="V45" s="814">
        <f>+'1.Informe Seguimiento POA 2025'!T49</f>
        <v>2</v>
      </c>
      <c r="W45" s="814">
        <f>+'1.Informe Seguimiento POA 2025'!U49</f>
        <v>0</v>
      </c>
      <c r="X45" s="821">
        <f>+'1.Informe Seguimiento POA 2025'!V49</f>
        <v>2</v>
      </c>
      <c r="Y45" s="821">
        <f>+'1.Informe Seguimiento POA 2025'!W49</f>
        <v>0</v>
      </c>
      <c r="Z45" s="821">
        <f>+'1.Informe Seguimiento POA 2025'!X49</f>
        <v>4</v>
      </c>
      <c r="AA45" s="821">
        <f>+'1.Informe Seguimiento POA 2025'!Y49</f>
        <v>0</v>
      </c>
      <c r="AB45" s="844">
        <f>+'1.Informe Seguimiento POA 2025'!Z49</f>
        <v>0</v>
      </c>
      <c r="AC45" s="823"/>
      <c r="AD45" s="823"/>
      <c r="AE45" s="823"/>
      <c r="AF45" s="823"/>
      <c r="AG45" s="823"/>
      <c r="AH45" s="824"/>
      <c r="AI45" s="823"/>
      <c r="AJ45" s="824"/>
      <c r="AK45" s="814">
        <f t="shared" si="1"/>
        <v>4</v>
      </c>
      <c r="AL45" s="814"/>
      <c r="AM45" s="844"/>
      <c r="AN45" s="814"/>
      <c r="AO45" s="814"/>
      <c r="AP45" s="814"/>
      <c r="AQ45" s="814"/>
      <c r="AR45" s="814"/>
      <c r="AS45" s="814"/>
      <c r="AT45" s="814"/>
      <c r="AU45" s="814"/>
      <c r="AV45" s="814">
        <f t="shared" si="2"/>
        <v>4</v>
      </c>
      <c r="AW45" s="814"/>
      <c r="AX45" s="844"/>
      <c r="AY45" s="845"/>
      <c r="AZ45" s="845"/>
      <c r="BA45" s="845"/>
      <c r="BB45" s="845"/>
      <c r="BC45" s="845"/>
      <c r="BD45" s="845"/>
      <c r="BE45" s="845"/>
      <c r="BF45" s="845"/>
      <c r="BG45" s="814">
        <f t="shared" si="3"/>
        <v>4</v>
      </c>
      <c r="BH45" s="845"/>
      <c r="BI45" s="845"/>
      <c r="BJ45" s="814"/>
      <c r="BK45" s="814"/>
      <c r="BL45" s="814"/>
      <c r="BM45" s="814"/>
      <c r="BN45" s="814"/>
      <c r="BO45" s="814"/>
      <c r="BP45" s="814"/>
      <c r="BQ45" s="814"/>
      <c r="BR45" s="814">
        <f t="shared" si="4"/>
        <v>2</v>
      </c>
      <c r="BS45" s="850"/>
      <c r="BT45" s="823"/>
      <c r="BU45" s="821">
        <f>+R45+T45+V45+X45</f>
        <v>4</v>
      </c>
      <c r="BV45" s="821">
        <f>S45+U45+W45+Y45</f>
        <v>0</v>
      </c>
      <c r="BW45" s="831">
        <f t="shared" si="13"/>
        <v>0</v>
      </c>
      <c r="BX45" s="784">
        <f t="shared" si="10"/>
        <v>0</v>
      </c>
      <c r="BY45" s="839">
        <f t="shared" si="0"/>
        <v>0</v>
      </c>
      <c r="BZ45" s="1316"/>
      <c r="CA45" s="1225"/>
      <c r="CB45" s="786"/>
      <c r="CC45" s="786"/>
    </row>
    <row r="46" spans="2:81" ht="111" customHeight="1">
      <c r="B46" s="1330" t="str">
        <f>+'1.Informe Seguimiento POA 2025'!B50</f>
        <v>4. Fortalecer las capacidades institucionales a través de la  modernización y la transformación tecnológica de la Personería de Bogotá, D. C.</v>
      </c>
      <c r="C46" s="1351" t="str">
        <f>+'1.Informe Seguimiento POA 2025'!C50</f>
        <v>4.1 Implementar el 100% de las acciones planeadas que permitan avanzar en la transformación digital de la Personería de Bogotá D.C. de manera óptima, en un período de 4 años.</v>
      </c>
      <c r="D46" s="1242">
        <f>+'Matriz PEI 2024-2028'!F22</f>
        <v>1</v>
      </c>
      <c r="E46" s="1241">
        <f>+'Matriz PEI 2024-2028'!E22</f>
        <v>0.1</v>
      </c>
      <c r="F46" s="1247" t="str">
        <f>+'Matriz PEI 2024-2028'!D22</f>
        <v>Acciones planeadas para  avanzar en la transformación digital de la Personería de Bogotá, D. C., implementadas.</v>
      </c>
      <c r="G46" s="1247" t="s">
        <v>950</v>
      </c>
      <c r="H46" s="804" t="str">
        <f>'1.Informe Seguimiento POA 2025'!D50</f>
        <v>4.1.1 Implementar el 100% de los proyectos programados en la hoja de ruta del Plan Estratégico de Tecnología, garantizando el cumpliendo con los plazos y presupuestos asignados para el cuatrienio</v>
      </c>
      <c r="I46" s="802">
        <f>+'1.Informe Seguimiento POA 2025'!E50</f>
        <v>0.12</v>
      </c>
      <c r="J46" s="805">
        <f>+'1.Informe Seguimiento POA 2025'!F50</f>
        <v>1</v>
      </c>
      <c r="K46" s="834" t="str">
        <f>+'1.Informe Seguimiento POA 2025'!I50</f>
        <v>DIRECCIONAMIENTO TIC</v>
      </c>
      <c r="L46" s="835" t="str">
        <f>+'1.Informe Seguimiento POA 2025'!J50</f>
        <v>Dirección de Tecnologías de La Información y las Comunicaciones</v>
      </c>
      <c r="M46" s="811">
        <f>+'1.Informe Seguimiento POA 2025'!K50</f>
        <v>0.1</v>
      </c>
      <c r="N46" s="811">
        <f>+'1.Informe Seguimiento POA 2025'!L50</f>
        <v>0.25</v>
      </c>
      <c r="O46" s="811">
        <f>+'1.Informe Seguimiento POA 2025'!M50</f>
        <v>0.3</v>
      </c>
      <c r="P46" s="811">
        <f>+'1.Informe Seguimiento POA 2025'!N50</f>
        <v>0.3</v>
      </c>
      <c r="Q46" s="811">
        <f>+'1.Informe Seguimiento POA 2025'!O50</f>
        <v>0.05</v>
      </c>
      <c r="R46" s="815">
        <f>+'1.Informe Seguimiento POA 2025'!P50</f>
        <v>0.04</v>
      </c>
      <c r="S46" s="815">
        <f>+'1.Informe Seguimiento POA 2025'!Q50</f>
        <v>0.04</v>
      </c>
      <c r="T46" s="815">
        <f>+'1.Informe Seguimiento POA 2025'!R50</f>
        <v>0.08</v>
      </c>
      <c r="U46" s="815">
        <f>+'1.Informe Seguimiento POA 2025'!S50</f>
        <v>0</v>
      </c>
      <c r="V46" s="815">
        <f>+'1.Informe Seguimiento POA 2025'!T50</f>
        <v>0.08</v>
      </c>
      <c r="W46" s="815">
        <f>+'1.Informe Seguimiento POA 2025'!U50</f>
        <v>0</v>
      </c>
      <c r="X46" s="815">
        <f>+'1.Informe Seguimiento POA 2025'!V50</f>
        <v>0.05</v>
      </c>
      <c r="Y46" s="815">
        <f>+'1.Informe Seguimiento POA 2025'!W50</f>
        <v>0</v>
      </c>
      <c r="Z46" s="815">
        <f>+'1.Informe Seguimiento POA 2025'!X50</f>
        <v>0.25</v>
      </c>
      <c r="AA46" s="815">
        <f>+'1.Informe Seguimiento POA 2025'!Y50</f>
        <v>0.04</v>
      </c>
      <c r="AB46" s="815">
        <f>+'1.Informe Seguimiento POA 2025'!Z50</f>
        <v>0.16</v>
      </c>
      <c r="AC46" s="823"/>
      <c r="AD46" s="823"/>
      <c r="AE46" s="823"/>
      <c r="AF46" s="823"/>
      <c r="AG46" s="823"/>
      <c r="AH46" s="824"/>
      <c r="AI46" s="823"/>
      <c r="AJ46" s="824"/>
      <c r="AK46" s="815">
        <f t="shared" si="1"/>
        <v>0.25</v>
      </c>
      <c r="AL46" s="815"/>
      <c r="AM46" s="815"/>
      <c r="AN46" s="815"/>
      <c r="AO46" s="815"/>
      <c r="AP46" s="815"/>
      <c r="AQ46" s="815"/>
      <c r="AR46" s="815"/>
      <c r="AS46" s="815"/>
      <c r="AT46" s="815"/>
      <c r="AU46" s="815"/>
      <c r="AV46" s="815">
        <f t="shared" si="2"/>
        <v>0.3</v>
      </c>
      <c r="AW46" s="815"/>
      <c r="AX46" s="815"/>
      <c r="AY46" s="816"/>
      <c r="AZ46" s="816"/>
      <c r="BA46" s="816"/>
      <c r="BB46" s="816"/>
      <c r="BC46" s="816"/>
      <c r="BD46" s="816"/>
      <c r="BE46" s="816"/>
      <c r="BF46" s="816"/>
      <c r="BG46" s="815">
        <f t="shared" si="3"/>
        <v>0.3</v>
      </c>
      <c r="BH46" s="816"/>
      <c r="BI46" s="816"/>
      <c r="BJ46" s="815"/>
      <c r="BK46" s="815"/>
      <c r="BL46" s="815"/>
      <c r="BM46" s="815"/>
      <c r="BN46" s="815"/>
      <c r="BO46" s="815"/>
      <c r="BP46" s="815"/>
      <c r="BQ46" s="815"/>
      <c r="BR46" s="815">
        <f t="shared" si="4"/>
        <v>0.05</v>
      </c>
      <c r="BS46" s="850"/>
      <c r="BT46" s="823"/>
      <c r="BU46" s="818">
        <f t="shared" ref="BU46:BV48" si="16">R46+T46+V46+X46+AC46+AE46+AG46+AI46+BJ46+BL46+BN46+BP46+AN46+AP46+AR46+AT46</f>
        <v>0.25</v>
      </c>
      <c r="BV46" s="818">
        <f t="shared" si="16"/>
        <v>0.04</v>
      </c>
      <c r="BW46" s="831">
        <f t="shared" si="13"/>
        <v>0.16</v>
      </c>
      <c r="BX46" s="784">
        <f t="shared" si="10"/>
        <v>0.04</v>
      </c>
      <c r="BY46" s="839">
        <f t="shared" si="0"/>
        <v>4.7999999999999996E-3</v>
      </c>
      <c r="BZ46" s="1239">
        <f>SUM(BY46:BY53)</f>
        <v>2.3800000000000002E-2</v>
      </c>
      <c r="CA46" s="1226">
        <f>(IF(AND(BZ46&gt;0,E46&gt;0),BZ46*E46))+(IF(AND(BZ54&gt;0,E54&gt;0),BZ54*E54))+(IF(AND(BZ58&gt;0,E58&gt;0),BZ58*E58))+(IF(AND(BZ61&gt;0,E61&gt;0),BZ61*E61))+(IF(AND(BZ71&gt;0,E71&gt;0),BZ71*E71))+(IF(AND(BZ73&gt;0,E73&gt;0),BZ73*E73))+(IF(AND(BZ76&gt;0,E76&gt;0),BZ76*E76))+(IF(AND(BZ79&gt;0,E79&gt;0),BZ79*E79))+(IF(AND(BZ81&gt;0,E81&gt;0),BZ81*E81))+(IF(AND(BZ86&gt;0,E86&gt;0),BZ86*E86))+(IF(AND(BZ88&gt;0,E88&gt;0),BZ88*E88))</f>
        <v>2.8228183602057526E-2</v>
      </c>
      <c r="CB46" s="786"/>
      <c r="CC46" s="786"/>
    </row>
    <row r="47" spans="2:81" ht="82.5" customHeight="1">
      <c r="B47" s="1331"/>
      <c r="C47" s="1342"/>
      <c r="D47" s="1242"/>
      <c r="E47" s="1323"/>
      <c r="F47" s="1248"/>
      <c r="G47" s="1248"/>
      <c r="H47" s="804" t="str">
        <f>'1.Informe Seguimiento POA 2025'!D51</f>
        <v xml:space="preserve">4.1.2 Ejecutar el 100% de los controles y requisitos de seguridad definidos por el Sistema de Gestión de Seguridad de la Información -SGSI- durante el cuatrienio.
</v>
      </c>
      <c r="I47" s="802">
        <f>+'1.Informe Seguimiento POA 2025'!E51</f>
        <v>0.12</v>
      </c>
      <c r="J47" s="805">
        <f>+'1.Informe Seguimiento POA 2025'!F51</f>
        <v>1</v>
      </c>
      <c r="K47" s="834" t="str">
        <f>+'1.Informe Seguimiento POA 2025'!I51</f>
        <v>DIRECCIONAMIENTO TIC</v>
      </c>
      <c r="L47" s="835" t="str">
        <f>+'1.Informe Seguimiento POA 2025'!J51</f>
        <v>Dirección de Tecnologías de La Información y las Comunicaciones</v>
      </c>
      <c r="M47" s="811">
        <f>+'1.Informe Seguimiento POA 2025'!K51</f>
        <v>1</v>
      </c>
      <c r="N47" s="811">
        <f>+'1.Informe Seguimiento POA 2025'!L51</f>
        <v>1</v>
      </c>
      <c r="O47" s="811">
        <f>+'1.Informe Seguimiento POA 2025'!M51</f>
        <v>1</v>
      </c>
      <c r="P47" s="811">
        <f>+'1.Informe Seguimiento POA 2025'!N51</f>
        <v>1</v>
      </c>
      <c r="Q47" s="811">
        <f>+'1.Informe Seguimiento POA 2025'!O51</f>
        <v>1</v>
      </c>
      <c r="R47" s="815">
        <f>+'1.Informe Seguimiento POA 2025'!P51</f>
        <v>1</v>
      </c>
      <c r="S47" s="815">
        <f>+'1.Informe Seguimiento POA 2025'!Q51</f>
        <v>1</v>
      </c>
      <c r="T47" s="815">
        <f>+'1.Informe Seguimiento POA 2025'!R51</f>
        <v>1</v>
      </c>
      <c r="U47" s="815">
        <f>+'1.Informe Seguimiento POA 2025'!S51</f>
        <v>0</v>
      </c>
      <c r="V47" s="815">
        <f>+'1.Informe Seguimiento POA 2025'!T51</f>
        <v>1</v>
      </c>
      <c r="W47" s="815">
        <f>+'1.Informe Seguimiento POA 2025'!U51</f>
        <v>0</v>
      </c>
      <c r="X47" s="815">
        <f>+'1.Informe Seguimiento POA 2025'!V51</f>
        <v>1</v>
      </c>
      <c r="Y47" s="815">
        <f>+'1.Informe Seguimiento POA 2025'!W51</f>
        <v>0</v>
      </c>
      <c r="Z47" s="815">
        <f>+'1.Informe Seguimiento POA 2025'!X51</f>
        <v>1</v>
      </c>
      <c r="AA47" s="815">
        <f>+'1.Informe Seguimiento POA 2025'!Y51</f>
        <v>1</v>
      </c>
      <c r="AB47" s="815">
        <f>+'1.Informe Seguimiento POA 2025'!Z51</f>
        <v>0.25</v>
      </c>
      <c r="AC47" s="823"/>
      <c r="AD47" s="823"/>
      <c r="AE47" s="823"/>
      <c r="AF47" s="823"/>
      <c r="AG47" s="823"/>
      <c r="AH47" s="824"/>
      <c r="AI47" s="823"/>
      <c r="AJ47" s="824"/>
      <c r="AK47" s="815">
        <f t="shared" si="1"/>
        <v>1</v>
      </c>
      <c r="AL47" s="815"/>
      <c r="AM47" s="815"/>
      <c r="AN47" s="815"/>
      <c r="AO47" s="815"/>
      <c r="AP47" s="815"/>
      <c r="AQ47" s="815"/>
      <c r="AR47" s="815"/>
      <c r="AS47" s="815"/>
      <c r="AT47" s="815"/>
      <c r="AU47" s="815"/>
      <c r="AV47" s="815">
        <f t="shared" si="2"/>
        <v>1</v>
      </c>
      <c r="AW47" s="815"/>
      <c r="AX47" s="815"/>
      <c r="AY47" s="816"/>
      <c r="AZ47" s="816"/>
      <c r="BA47" s="816"/>
      <c r="BB47" s="816"/>
      <c r="BC47" s="816"/>
      <c r="BD47" s="816"/>
      <c r="BE47" s="816"/>
      <c r="BF47" s="816"/>
      <c r="BG47" s="815">
        <f t="shared" si="3"/>
        <v>1</v>
      </c>
      <c r="BH47" s="816"/>
      <c r="BI47" s="816"/>
      <c r="BJ47" s="815"/>
      <c r="BK47" s="815"/>
      <c r="BL47" s="815"/>
      <c r="BM47" s="815"/>
      <c r="BN47" s="815"/>
      <c r="BO47" s="815"/>
      <c r="BP47" s="815"/>
      <c r="BQ47" s="815"/>
      <c r="BR47" s="815">
        <f t="shared" si="4"/>
        <v>1</v>
      </c>
      <c r="BS47" s="850"/>
      <c r="BT47" s="823"/>
      <c r="BU47" s="817">
        <f>IFERROR(AVERAGE(V47,X47),0)</f>
        <v>1</v>
      </c>
      <c r="BV47" s="817">
        <f>IFERROR(AVERAGE(W47,Y47),0)</f>
        <v>0</v>
      </c>
      <c r="BW47" s="784">
        <f>IF(AND(BU47&gt;0),BV47/BU47,"No programado")</f>
        <v>0</v>
      </c>
      <c r="BX47" s="784">
        <f>(IF(AND(BV47&gt;0,$J47&gt;0),BV47/$J47,0))*0.125</f>
        <v>0</v>
      </c>
      <c r="BY47" s="839">
        <f t="shared" si="0"/>
        <v>0</v>
      </c>
      <c r="BZ47" s="1240"/>
      <c r="CA47" s="1226"/>
      <c r="CB47" s="786"/>
      <c r="CC47" s="786"/>
    </row>
    <row r="48" spans="2:81" ht="94.5" customHeight="1">
      <c r="B48" s="1331"/>
      <c r="C48" s="1342"/>
      <c r="D48" s="1242"/>
      <c r="E48" s="1323"/>
      <c r="F48" s="1248"/>
      <c r="G48" s="1248"/>
      <c r="H48" s="804" t="str">
        <f>'1.Informe Seguimiento POA 2025'!D52</f>
        <v>4.1.3 Implementar el 100% de los proyectos planificados, ofreciendo cobertura, rapidez y seguridad en la prestación de servicios digitales a los ciudadanos durante el cuatrienio.</v>
      </c>
      <c r="I48" s="802">
        <f>+'1.Informe Seguimiento POA 2025'!E52</f>
        <v>0.12</v>
      </c>
      <c r="J48" s="805">
        <f>+'1.Informe Seguimiento POA 2025'!F52</f>
        <v>1</v>
      </c>
      <c r="K48" s="834" t="str">
        <f>+'1.Informe Seguimiento POA 2025'!I52</f>
        <v>DIRECCIONAMIENTO TIC</v>
      </c>
      <c r="L48" s="835" t="str">
        <f>+'1.Informe Seguimiento POA 2025'!J52</f>
        <v>Dirección de Tecnologías de La Información y las Comunicaciones</v>
      </c>
      <c r="M48" s="811">
        <f>+'1.Informe Seguimiento POA 2025'!K52</f>
        <v>0.1</v>
      </c>
      <c r="N48" s="811">
        <f>+'1.Informe Seguimiento POA 2025'!L52</f>
        <v>0.25</v>
      </c>
      <c r="O48" s="811">
        <f>+'1.Informe Seguimiento POA 2025'!M52</f>
        <v>0.3</v>
      </c>
      <c r="P48" s="811">
        <f>+'1.Informe Seguimiento POA 2025'!N52</f>
        <v>0.3</v>
      </c>
      <c r="Q48" s="811">
        <f>+'1.Informe Seguimiento POA 2025'!O52</f>
        <v>0.05</v>
      </c>
      <c r="R48" s="815">
        <f>+'1.Informe Seguimiento POA 2025'!P52</f>
        <v>0.04</v>
      </c>
      <c r="S48" s="815">
        <f>+'1.Informe Seguimiento POA 2025'!Q52</f>
        <v>0.04</v>
      </c>
      <c r="T48" s="815">
        <f>+'1.Informe Seguimiento POA 2025'!R52</f>
        <v>0.08</v>
      </c>
      <c r="U48" s="815">
        <f>+'1.Informe Seguimiento POA 2025'!S52</f>
        <v>0</v>
      </c>
      <c r="V48" s="815">
        <f>+'1.Informe Seguimiento POA 2025'!T52</f>
        <v>0.08</v>
      </c>
      <c r="W48" s="815">
        <f>+'1.Informe Seguimiento POA 2025'!U52</f>
        <v>0</v>
      </c>
      <c r="X48" s="815">
        <f>+'1.Informe Seguimiento POA 2025'!V52</f>
        <v>0.05</v>
      </c>
      <c r="Y48" s="815">
        <f>+'1.Informe Seguimiento POA 2025'!W52</f>
        <v>0</v>
      </c>
      <c r="Z48" s="815">
        <f>+'1.Informe Seguimiento POA 2025'!X52</f>
        <v>0.25</v>
      </c>
      <c r="AA48" s="815">
        <f>+'1.Informe Seguimiento POA 2025'!Y52</f>
        <v>0.04</v>
      </c>
      <c r="AB48" s="815">
        <f>+'1.Informe Seguimiento POA 2025'!Z52</f>
        <v>0.16</v>
      </c>
      <c r="AC48" s="823"/>
      <c r="AD48" s="823"/>
      <c r="AE48" s="823"/>
      <c r="AF48" s="823"/>
      <c r="AG48" s="823"/>
      <c r="AH48" s="824"/>
      <c r="AI48" s="823"/>
      <c r="AJ48" s="824"/>
      <c r="AK48" s="815">
        <f t="shared" si="1"/>
        <v>0.25</v>
      </c>
      <c r="AL48" s="815"/>
      <c r="AM48" s="815"/>
      <c r="AN48" s="815"/>
      <c r="AO48" s="815"/>
      <c r="AP48" s="815"/>
      <c r="AQ48" s="815"/>
      <c r="AR48" s="815"/>
      <c r="AS48" s="815"/>
      <c r="AT48" s="815"/>
      <c r="AU48" s="815"/>
      <c r="AV48" s="815">
        <f t="shared" si="2"/>
        <v>0.3</v>
      </c>
      <c r="AW48" s="815"/>
      <c r="AX48" s="815"/>
      <c r="AY48" s="816"/>
      <c r="AZ48" s="816"/>
      <c r="BA48" s="816"/>
      <c r="BB48" s="816"/>
      <c r="BC48" s="816"/>
      <c r="BD48" s="816"/>
      <c r="BE48" s="816"/>
      <c r="BF48" s="816"/>
      <c r="BG48" s="815">
        <f t="shared" si="3"/>
        <v>0.3</v>
      </c>
      <c r="BH48" s="816"/>
      <c r="BI48" s="816"/>
      <c r="BJ48" s="815"/>
      <c r="BK48" s="815"/>
      <c r="BL48" s="815"/>
      <c r="BM48" s="815"/>
      <c r="BN48" s="815"/>
      <c r="BO48" s="815"/>
      <c r="BP48" s="815"/>
      <c r="BQ48" s="815"/>
      <c r="BR48" s="815">
        <f t="shared" si="4"/>
        <v>0.05</v>
      </c>
      <c r="BS48" s="850"/>
      <c r="BT48" s="823"/>
      <c r="BU48" s="818">
        <f t="shared" si="16"/>
        <v>0.25</v>
      </c>
      <c r="BV48" s="818">
        <f t="shared" si="16"/>
        <v>0.04</v>
      </c>
      <c r="BW48" s="831">
        <f t="shared" si="13"/>
        <v>0.16</v>
      </c>
      <c r="BX48" s="784">
        <f t="shared" si="10"/>
        <v>0.04</v>
      </c>
      <c r="BY48" s="839">
        <f t="shared" si="0"/>
        <v>4.7999999999999996E-3</v>
      </c>
      <c r="BZ48" s="1240"/>
      <c r="CA48" s="1226"/>
      <c r="CB48" s="786"/>
      <c r="CC48" s="786"/>
    </row>
    <row r="49" spans="2:81" ht="106.95" customHeight="1">
      <c r="B49" s="1331"/>
      <c r="C49" s="1342"/>
      <c r="D49" s="1242"/>
      <c r="E49" s="1323"/>
      <c r="F49" s="1248"/>
      <c r="G49" s="1248"/>
      <c r="H49" s="804" t="str">
        <f>'1.Informe Seguimiento POA 2025'!D53</f>
        <v>4.1.4 Ejecutar el 100% de las actividades programadas para garantizar la exactitud, completitud y fiabilidad de los datos que facilite la toma de decisiones durante el cuatrienio.</v>
      </c>
      <c r="I49" s="802">
        <f>+'1.Informe Seguimiento POA 2025'!E53</f>
        <v>0.12</v>
      </c>
      <c r="J49" s="805">
        <f>+'1.Informe Seguimiento POA 2025'!F53</f>
        <v>1</v>
      </c>
      <c r="K49" s="834" t="str">
        <f>+'1.Informe Seguimiento POA 2025'!I53</f>
        <v>DIRECCIONAMIENTO TIC</v>
      </c>
      <c r="L49" s="835" t="str">
        <f>+'1.Informe Seguimiento POA 2025'!J53</f>
        <v>Dirección de Tecnologías de La Información y las Comunicaciones</v>
      </c>
      <c r="M49" s="811">
        <f>+'1.Informe Seguimiento POA 2025'!K53</f>
        <v>0.1</v>
      </c>
      <c r="N49" s="811">
        <f>+'1.Informe Seguimiento POA 2025'!L53</f>
        <v>0.25</v>
      </c>
      <c r="O49" s="811">
        <f>+'1.Informe Seguimiento POA 2025'!M53</f>
        <v>0.3</v>
      </c>
      <c r="P49" s="811">
        <f>+'1.Informe Seguimiento POA 2025'!N53</f>
        <v>0.3</v>
      </c>
      <c r="Q49" s="811">
        <f>+'1.Informe Seguimiento POA 2025'!O53</f>
        <v>0.05</v>
      </c>
      <c r="R49" s="815">
        <f>+'1.Informe Seguimiento POA 2025'!P53</f>
        <v>0.04</v>
      </c>
      <c r="S49" s="815">
        <f>+'1.Informe Seguimiento POA 2025'!Q53</f>
        <v>0.02</v>
      </c>
      <c r="T49" s="815">
        <f>+'1.Informe Seguimiento POA 2025'!R53</f>
        <v>0.08</v>
      </c>
      <c r="U49" s="815">
        <f>+'1.Informe Seguimiento POA 2025'!S53</f>
        <v>0</v>
      </c>
      <c r="V49" s="815">
        <f>+'1.Informe Seguimiento POA 2025'!T53</f>
        <v>0.08</v>
      </c>
      <c r="W49" s="815">
        <f>+'1.Informe Seguimiento POA 2025'!U53</f>
        <v>0</v>
      </c>
      <c r="X49" s="815">
        <f>+'1.Informe Seguimiento POA 2025'!V53</f>
        <v>0.05</v>
      </c>
      <c r="Y49" s="815">
        <f>+'1.Informe Seguimiento POA 2025'!W53</f>
        <v>0</v>
      </c>
      <c r="Z49" s="815">
        <f>+'1.Informe Seguimiento POA 2025'!X53</f>
        <v>0.25</v>
      </c>
      <c r="AA49" s="815">
        <f>+'1.Informe Seguimiento POA 2025'!Y53</f>
        <v>0.02</v>
      </c>
      <c r="AB49" s="815">
        <f>+'1.Informe Seguimiento POA 2025'!Z53</f>
        <v>0.08</v>
      </c>
      <c r="AC49" s="823"/>
      <c r="AD49" s="823"/>
      <c r="AE49" s="823"/>
      <c r="AF49" s="823"/>
      <c r="AG49" s="823"/>
      <c r="AH49" s="824"/>
      <c r="AI49" s="823"/>
      <c r="AJ49" s="824"/>
      <c r="AK49" s="815">
        <f t="shared" si="1"/>
        <v>0.25</v>
      </c>
      <c r="AL49" s="815"/>
      <c r="AM49" s="815"/>
      <c r="AN49" s="815"/>
      <c r="AO49" s="815"/>
      <c r="AP49" s="815"/>
      <c r="AQ49" s="815"/>
      <c r="AR49" s="815"/>
      <c r="AS49" s="815"/>
      <c r="AT49" s="815"/>
      <c r="AU49" s="815"/>
      <c r="AV49" s="815">
        <f t="shared" si="2"/>
        <v>0.3</v>
      </c>
      <c r="AW49" s="815"/>
      <c r="AX49" s="815"/>
      <c r="AY49" s="816"/>
      <c r="AZ49" s="816"/>
      <c r="BA49" s="816"/>
      <c r="BB49" s="816"/>
      <c r="BC49" s="816"/>
      <c r="BD49" s="816"/>
      <c r="BE49" s="816"/>
      <c r="BF49" s="816"/>
      <c r="BG49" s="815">
        <f t="shared" si="3"/>
        <v>0.3</v>
      </c>
      <c r="BH49" s="816"/>
      <c r="BI49" s="816"/>
      <c r="BJ49" s="815"/>
      <c r="BK49" s="815"/>
      <c r="BL49" s="815"/>
      <c r="BM49" s="815"/>
      <c r="BN49" s="815"/>
      <c r="BO49" s="815"/>
      <c r="BP49" s="815"/>
      <c r="BQ49" s="815"/>
      <c r="BR49" s="815">
        <f t="shared" si="4"/>
        <v>0.05</v>
      </c>
      <c r="BS49" s="850"/>
      <c r="BT49" s="823"/>
      <c r="BU49" s="818">
        <f t="shared" ref="BU49:BV54" si="17">R49+T49+V49+X49+AC49+AE49+AG49+AI49+BJ49+BL49+BN49+BP49+AN49+AP49+AR49+AT49</f>
        <v>0.25</v>
      </c>
      <c r="BV49" s="818">
        <f t="shared" si="17"/>
        <v>0.02</v>
      </c>
      <c r="BW49" s="831">
        <f t="shared" si="13"/>
        <v>0.08</v>
      </c>
      <c r="BX49" s="784">
        <f t="shared" si="10"/>
        <v>0.02</v>
      </c>
      <c r="BY49" s="839">
        <f t="shared" si="0"/>
        <v>2.3999999999999998E-3</v>
      </c>
      <c r="BZ49" s="1240"/>
      <c r="CA49" s="1226"/>
      <c r="CB49" s="786"/>
      <c r="CC49" s="786"/>
    </row>
    <row r="50" spans="2:81" ht="87.75" customHeight="1">
      <c r="B50" s="1331"/>
      <c r="C50" s="1342"/>
      <c r="D50" s="1242"/>
      <c r="E50" s="1323"/>
      <c r="F50" s="1248"/>
      <c r="G50" s="1248"/>
      <c r="H50" s="804" t="str">
        <f>'1.Informe Seguimiento POA 2025'!D54</f>
        <v>4.1.5 Implementar el 100% de los proyectos programados, garantizando la usabilidad, fiabilidad y eficiencia a los Sistemas de Información durante el cuatrienio,</v>
      </c>
      <c r="I50" s="802">
        <f>+'1.Informe Seguimiento POA 2025'!E54</f>
        <v>0.12</v>
      </c>
      <c r="J50" s="805">
        <f>+'1.Informe Seguimiento POA 2025'!F54</f>
        <v>1</v>
      </c>
      <c r="K50" s="834" t="str">
        <f>+'1.Informe Seguimiento POA 2025'!I54</f>
        <v>DIRECCIONAMIENTO TIC</v>
      </c>
      <c r="L50" s="835" t="str">
        <f>+'1.Informe Seguimiento POA 2025'!J54</f>
        <v>Dirección de Tecnologías de La Información y las Comunicaciones</v>
      </c>
      <c r="M50" s="811">
        <f>+'1.Informe Seguimiento POA 2025'!K54</f>
        <v>0.1</v>
      </c>
      <c r="N50" s="811">
        <f>+'1.Informe Seguimiento POA 2025'!L54</f>
        <v>0.25</v>
      </c>
      <c r="O50" s="811">
        <f>+'1.Informe Seguimiento POA 2025'!M54</f>
        <v>0.3</v>
      </c>
      <c r="P50" s="811">
        <f>+'1.Informe Seguimiento POA 2025'!N54</f>
        <v>0.3</v>
      </c>
      <c r="Q50" s="811">
        <f>+'1.Informe Seguimiento POA 2025'!O54</f>
        <v>0.05</v>
      </c>
      <c r="R50" s="815">
        <f>+'1.Informe Seguimiento POA 2025'!P54</f>
        <v>0.04</v>
      </c>
      <c r="S50" s="815">
        <f>+'1.Informe Seguimiento POA 2025'!Q54</f>
        <v>0.04</v>
      </c>
      <c r="T50" s="815">
        <f>+'1.Informe Seguimiento POA 2025'!R54</f>
        <v>0.08</v>
      </c>
      <c r="U50" s="815">
        <f>+'1.Informe Seguimiento POA 2025'!S54</f>
        <v>0</v>
      </c>
      <c r="V50" s="815">
        <f>+'1.Informe Seguimiento POA 2025'!T54</f>
        <v>0.08</v>
      </c>
      <c r="W50" s="815">
        <f>+'1.Informe Seguimiento POA 2025'!U54</f>
        <v>0</v>
      </c>
      <c r="X50" s="815">
        <f>+'1.Informe Seguimiento POA 2025'!V54</f>
        <v>0.05</v>
      </c>
      <c r="Y50" s="815">
        <f>+'1.Informe Seguimiento POA 2025'!W54</f>
        <v>0</v>
      </c>
      <c r="Z50" s="815">
        <f>+'1.Informe Seguimiento POA 2025'!X54</f>
        <v>0.25</v>
      </c>
      <c r="AA50" s="815">
        <f>+'1.Informe Seguimiento POA 2025'!Y54</f>
        <v>0.04</v>
      </c>
      <c r="AB50" s="815">
        <f>+'1.Informe Seguimiento POA 2025'!Z54</f>
        <v>0.16</v>
      </c>
      <c r="AC50" s="823"/>
      <c r="AD50" s="823"/>
      <c r="AE50" s="823"/>
      <c r="AF50" s="823"/>
      <c r="AG50" s="823"/>
      <c r="AH50" s="824"/>
      <c r="AI50" s="823"/>
      <c r="AJ50" s="824"/>
      <c r="AK50" s="815">
        <f t="shared" si="1"/>
        <v>0.25</v>
      </c>
      <c r="AL50" s="815"/>
      <c r="AM50" s="815"/>
      <c r="AN50" s="815"/>
      <c r="AO50" s="815"/>
      <c r="AP50" s="815"/>
      <c r="AQ50" s="815"/>
      <c r="AR50" s="815"/>
      <c r="AS50" s="815"/>
      <c r="AT50" s="815"/>
      <c r="AU50" s="815"/>
      <c r="AV50" s="815">
        <f t="shared" si="2"/>
        <v>0.3</v>
      </c>
      <c r="AW50" s="815"/>
      <c r="AX50" s="815"/>
      <c r="AY50" s="816"/>
      <c r="AZ50" s="816"/>
      <c r="BA50" s="816"/>
      <c r="BB50" s="816"/>
      <c r="BC50" s="816"/>
      <c r="BD50" s="816"/>
      <c r="BE50" s="816"/>
      <c r="BF50" s="816"/>
      <c r="BG50" s="815">
        <f t="shared" si="3"/>
        <v>0.3</v>
      </c>
      <c r="BH50" s="816"/>
      <c r="BI50" s="816"/>
      <c r="BJ50" s="815"/>
      <c r="BK50" s="815"/>
      <c r="BL50" s="815"/>
      <c r="BM50" s="815"/>
      <c r="BN50" s="815"/>
      <c r="BO50" s="815"/>
      <c r="BP50" s="815"/>
      <c r="BQ50" s="815"/>
      <c r="BR50" s="815">
        <f t="shared" si="4"/>
        <v>0.05</v>
      </c>
      <c r="BS50" s="850"/>
      <c r="BT50" s="823"/>
      <c r="BU50" s="818">
        <f t="shared" si="17"/>
        <v>0.25</v>
      </c>
      <c r="BV50" s="818">
        <f t="shared" si="17"/>
        <v>0.04</v>
      </c>
      <c r="BW50" s="831">
        <f t="shared" si="13"/>
        <v>0.16</v>
      </c>
      <c r="BX50" s="784">
        <f t="shared" si="10"/>
        <v>0.04</v>
      </c>
      <c r="BY50" s="839">
        <f t="shared" si="0"/>
        <v>4.7999999999999996E-3</v>
      </c>
      <c r="BZ50" s="1240"/>
      <c r="CA50" s="1226"/>
      <c r="CB50" s="786"/>
      <c r="CC50" s="786"/>
    </row>
    <row r="51" spans="2:81" ht="105" customHeight="1">
      <c r="B51" s="1331"/>
      <c r="C51" s="1342"/>
      <c r="D51" s="1242"/>
      <c r="E51" s="1323"/>
      <c r="F51" s="1248"/>
      <c r="G51" s="1248"/>
      <c r="H51" s="804" t="str">
        <f>'1.Informe Seguimiento POA 2025'!D55</f>
        <v>4.1.6 Ejecutar el 100% las actividades programadas en el Plan de Cultura y  Apropiación, para fomentar el uso y aprovechamiento de las herramientas TIC durante el cuatrienio</v>
      </c>
      <c r="I51" s="802">
        <f>+'1.Informe Seguimiento POA 2025'!E55</f>
        <v>0.14000000000000001</v>
      </c>
      <c r="J51" s="805">
        <f>+'1.Informe Seguimiento POA 2025'!F55</f>
        <v>1</v>
      </c>
      <c r="K51" s="809" t="str">
        <f>+'1.Informe Seguimiento POA 2025'!I55</f>
        <v>DIRECCIONAMIENTO TIC</v>
      </c>
      <c r="L51" s="809" t="str">
        <f>+'1.Informe Seguimiento POA 2025'!J55</f>
        <v>Dirección de Tecnologías de La Información y las Comunicaciones</v>
      </c>
      <c r="M51" s="811">
        <f>+'1.Informe Seguimiento POA 2025'!K55</f>
        <v>0.1</v>
      </c>
      <c r="N51" s="811">
        <f>+'1.Informe Seguimiento POA 2025'!L55</f>
        <v>0.25</v>
      </c>
      <c r="O51" s="811">
        <f>+'1.Informe Seguimiento POA 2025'!M55</f>
        <v>0.3</v>
      </c>
      <c r="P51" s="811">
        <f>+'1.Informe Seguimiento POA 2025'!N55</f>
        <v>0.3</v>
      </c>
      <c r="Q51" s="811">
        <f>+'1.Informe Seguimiento POA 2025'!O55</f>
        <v>0.05</v>
      </c>
      <c r="R51" s="815">
        <f>+'1.Informe Seguimiento POA 2025'!P55</f>
        <v>0.04</v>
      </c>
      <c r="S51" s="815">
        <f>+'1.Informe Seguimiento POA 2025'!Q55</f>
        <v>0.01</v>
      </c>
      <c r="T51" s="815">
        <f>+'1.Informe Seguimiento POA 2025'!R55</f>
        <v>0.08</v>
      </c>
      <c r="U51" s="815">
        <f>+'1.Informe Seguimiento POA 2025'!S55</f>
        <v>0</v>
      </c>
      <c r="V51" s="815">
        <f>+'1.Informe Seguimiento POA 2025'!T55</f>
        <v>0.08</v>
      </c>
      <c r="W51" s="815">
        <f>+'1.Informe Seguimiento POA 2025'!U55</f>
        <v>0</v>
      </c>
      <c r="X51" s="815">
        <f>+'1.Informe Seguimiento POA 2025'!V55</f>
        <v>0.05</v>
      </c>
      <c r="Y51" s="815">
        <f>+'1.Informe Seguimiento POA 2025'!W55</f>
        <v>0</v>
      </c>
      <c r="Z51" s="815">
        <f>+'1.Informe Seguimiento POA 2025'!X55</f>
        <v>0.25</v>
      </c>
      <c r="AA51" s="815">
        <f>+'1.Informe Seguimiento POA 2025'!Y55</f>
        <v>0.01</v>
      </c>
      <c r="AB51" s="815">
        <f>+'1.Informe Seguimiento POA 2025'!Z55</f>
        <v>0.04</v>
      </c>
      <c r="AC51" s="818"/>
      <c r="AD51" s="818"/>
      <c r="AE51" s="818"/>
      <c r="AF51" s="818"/>
      <c r="AG51" s="818"/>
      <c r="AH51" s="818"/>
      <c r="AI51" s="818"/>
      <c r="AJ51" s="818"/>
      <c r="AK51" s="815">
        <f t="shared" si="1"/>
        <v>0.25</v>
      </c>
      <c r="AL51" s="815"/>
      <c r="AM51" s="815"/>
      <c r="AN51" s="815"/>
      <c r="AO51" s="815"/>
      <c r="AP51" s="815"/>
      <c r="AQ51" s="815"/>
      <c r="AR51" s="815"/>
      <c r="AS51" s="815"/>
      <c r="AT51" s="815"/>
      <c r="AU51" s="815"/>
      <c r="AV51" s="815">
        <f t="shared" si="2"/>
        <v>0.3</v>
      </c>
      <c r="AW51" s="815"/>
      <c r="AX51" s="815"/>
      <c r="AY51" s="816"/>
      <c r="AZ51" s="816"/>
      <c r="BA51" s="816"/>
      <c r="BB51" s="816"/>
      <c r="BC51" s="816"/>
      <c r="BD51" s="816"/>
      <c r="BE51" s="816"/>
      <c r="BF51" s="816"/>
      <c r="BG51" s="815">
        <f t="shared" si="3"/>
        <v>0.3</v>
      </c>
      <c r="BH51" s="816"/>
      <c r="BI51" s="816"/>
      <c r="BJ51" s="815"/>
      <c r="BK51" s="815"/>
      <c r="BL51" s="815"/>
      <c r="BM51" s="815"/>
      <c r="BN51" s="815"/>
      <c r="BO51" s="815"/>
      <c r="BP51" s="815"/>
      <c r="BQ51" s="815"/>
      <c r="BR51" s="815">
        <f t="shared" si="4"/>
        <v>0.05</v>
      </c>
      <c r="BS51" s="823"/>
      <c r="BT51" s="823"/>
      <c r="BU51" s="818">
        <f t="shared" si="17"/>
        <v>0.25</v>
      </c>
      <c r="BV51" s="818">
        <f t="shared" si="17"/>
        <v>0.01</v>
      </c>
      <c r="BW51" s="784">
        <f t="shared" si="13"/>
        <v>0.04</v>
      </c>
      <c r="BX51" s="784">
        <f t="shared" si="10"/>
        <v>0.01</v>
      </c>
      <c r="BY51" s="838">
        <f t="shared" si="0"/>
        <v>1.4000000000000002E-3</v>
      </c>
      <c r="BZ51" s="1240"/>
      <c r="CA51" s="1226"/>
      <c r="CB51" s="785"/>
      <c r="CC51" s="785"/>
    </row>
    <row r="52" spans="2:81" ht="121.2" customHeight="1">
      <c r="B52" s="1331"/>
      <c r="C52" s="1342"/>
      <c r="D52" s="1242"/>
      <c r="E52" s="1323"/>
      <c r="F52" s="1248"/>
      <c r="G52" s="1248"/>
      <c r="H52" s="804" t="str">
        <f>'1.Informe Seguimiento POA 2025'!D56</f>
        <v xml:space="preserve">
4.1.7 Ejecutar el 100% de las actividades programadas para garantizar la robustez, disponibilidad y escalabilidad de la infraestructura tecnológica durante el cuatrienio.</v>
      </c>
      <c r="I52" s="802">
        <f>+'1.Informe Seguimiento POA 2025'!E56</f>
        <v>0.14000000000000001</v>
      </c>
      <c r="J52" s="805">
        <f>+'1.Informe Seguimiento POA 2025'!F56</f>
        <v>1</v>
      </c>
      <c r="K52" s="809" t="str">
        <f>+'1.Informe Seguimiento POA 2025'!I56</f>
        <v>DIRECCIONAMIENTO TIC</v>
      </c>
      <c r="L52" s="809" t="str">
        <f>+'1.Informe Seguimiento POA 2025'!J56</f>
        <v>Dirección de Tecnologías de La Información y las Comunicaciones</v>
      </c>
      <c r="M52" s="811">
        <f>+'1.Informe Seguimiento POA 2025'!K56</f>
        <v>0.1</v>
      </c>
      <c r="N52" s="811">
        <f>+'1.Informe Seguimiento POA 2025'!L56</f>
        <v>0.25</v>
      </c>
      <c r="O52" s="811">
        <f>+'1.Informe Seguimiento POA 2025'!M56</f>
        <v>0.3</v>
      </c>
      <c r="P52" s="811">
        <f>+'1.Informe Seguimiento POA 2025'!N56</f>
        <v>0.3</v>
      </c>
      <c r="Q52" s="811">
        <f>+'1.Informe Seguimiento POA 2025'!O56</f>
        <v>0.05</v>
      </c>
      <c r="R52" s="815">
        <f>+'1.Informe Seguimiento POA 2025'!P56</f>
        <v>0.04</v>
      </c>
      <c r="S52" s="815">
        <f>+'1.Informe Seguimiento POA 2025'!Q56</f>
        <v>0.04</v>
      </c>
      <c r="T52" s="815">
        <f>+'1.Informe Seguimiento POA 2025'!R56</f>
        <v>0.08</v>
      </c>
      <c r="U52" s="815">
        <f>+'1.Informe Seguimiento POA 2025'!S56</f>
        <v>0</v>
      </c>
      <c r="V52" s="815">
        <f>+'1.Informe Seguimiento POA 2025'!T56</f>
        <v>0.08</v>
      </c>
      <c r="W52" s="815">
        <f>+'1.Informe Seguimiento POA 2025'!U56</f>
        <v>0</v>
      </c>
      <c r="X52" s="815">
        <f>+'1.Informe Seguimiento POA 2025'!V56</f>
        <v>0.05</v>
      </c>
      <c r="Y52" s="815">
        <f>+'1.Informe Seguimiento POA 2025'!W56</f>
        <v>0</v>
      </c>
      <c r="Z52" s="815">
        <f>+'1.Informe Seguimiento POA 2025'!X56</f>
        <v>0.25</v>
      </c>
      <c r="AA52" s="815">
        <f>+'1.Informe Seguimiento POA 2025'!Y56</f>
        <v>0.04</v>
      </c>
      <c r="AB52" s="815">
        <f>+'1.Informe Seguimiento POA 2025'!Z56</f>
        <v>0.16</v>
      </c>
      <c r="AC52" s="818"/>
      <c r="AD52" s="818"/>
      <c r="AE52" s="818"/>
      <c r="AF52" s="818"/>
      <c r="AG52" s="818"/>
      <c r="AH52" s="818"/>
      <c r="AI52" s="818"/>
      <c r="AJ52" s="818"/>
      <c r="AK52" s="815">
        <f t="shared" si="1"/>
        <v>0.25</v>
      </c>
      <c r="AL52" s="815"/>
      <c r="AM52" s="815"/>
      <c r="AN52" s="815"/>
      <c r="AO52" s="815"/>
      <c r="AP52" s="815"/>
      <c r="AQ52" s="815"/>
      <c r="AR52" s="815"/>
      <c r="AS52" s="815"/>
      <c r="AT52" s="815"/>
      <c r="AU52" s="815"/>
      <c r="AV52" s="815">
        <f t="shared" si="2"/>
        <v>0.3</v>
      </c>
      <c r="AW52" s="815"/>
      <c r="AX52" s="815"/>
      <c r="AY52" s="816"/>
      <c r="AZ52" s="816"/>
      <c r="BA52" s="816"/>
      <c r="BB52" s="816"/>
      <c r="BC52" s="816"/>
      <c r="BD52" s="816"/>
      <c r="BE52" s="816"/>
      <c r="BF52" s="816"/>
      <c r="BG52" s="815">
        <f t="shared" si="3"/>
        <v>0.3</v>
      </c>
      <c r="BH52" s="816"/>
      <c r="BI52" s="816"/>
      <c r="BJ52" s="815"/>
      <c r="BK52" s="815"/>
      <c r="BL52" s="815"/>
      <c r="BM52" s="815"/>
      <c r="BN52" s="815"/>
      <c r="BO52" s="815"/>
      <c r="BP52" s="815"/>
      <c r="BQ52" s="815"/>
      <c r="BR52" s="815">
        <f t="shared" si="4"/>
        <v>0.05</v>
      </c>
      <c r="BS52" s="823"/>
      <c r="BT52" s="823"/>
      <c r="BU52" s="818">
        <f t="shared" si="17"/>
        <v>0.25</v>
      </c>
      <c r="BV52" s="818">
        <f t="shared" si="17"/>
        <v>0.04</v>
      </c>
      <c r="BW52" s="784">
        <f t="shared" si="13"/>
        <v>0.16</v>
      </c>
      <c r="BX52" s="784">
        <f t="shared" si="10"/>
        <v>0.04</v>
      </c>
      <c r="BY52" s="838">
        <f t="shared" si="0"/>
        <v>5.6000000000000008E-3</v>
      </c>
      <c r="BZ52" s="1240"/>
      <c r="CA52" s="1226"/>
      <c r="CB52" s="787"/>
      <c r="CC52" s="787"/>
    </row>
    <row r="53" spans="2:81" ht="114" customHeight="1">
      <c r="B53" s="1331"/>
      <c r="C53" s="1352"/>
      <c r="D53" s="1334"/>
      <c r="E53" s="1324"/>
      <c r="F53" s="1249"/>
      <c r="G53" s="1249"/>
      <c r="H53" s="804" t="str">
        <f>'1.Informe Seguimiento POA 2025'!D57</f>
        <v>4.1.8  Diseñar y/o implementar en un 100% los módulos y/o mejoras definidas para el Sistema de Información sobre Protesta y Conflictividad Social en el Distrito Capital, de la Personería de Bogotá, en el cuatrienio.</v>
      </c>
      <c r="I53" s="802">
        <f>+'1.Informe Seguimiento POA 2025'!E57</f>
        <v>0.12</v>
      </c>
      <c r="J53" s="805">
        <f>+'1.Informe Seguimiento POA 2025'!F57</f>
        <v>1</v>
      </c>
      <c r="K53" s="809" t="str">
        <f>+'1.Informe Seguimiento POA 2025'!I57</f>
        <v>PROMOCIÓN Y DEFENSA DE DERECHOS</v>
      </c>
      <c r="L53" s="809" t="str">
        <f>+'1.Informe Seguimiento POA 2025'!J57</f>
        <v>* P.D. para la Coordinación del MP y DDHH
Grupo para el Acompañamiento en Escenarios de Posible Vulneración de Derechos (GAEPVD).</v>
      </c>
      <c r="M53" s="811">
        <f>+'1.Informe Seguimiento POA 2025'!K57</f>
        <v>0</v>
      </c>
      <c r="N53" s="811">
        <f>+'1.Informe Seguimiento POA 2025'!L57</f>
        <v>0.25</v>
      </c>
      <c r="O53" s="811">
        <f>+'1.Informe Seguimiento POA 2025'!M57</f>
        <v>0.25</v>
      </c>
      <c r="P53" s="811">
        <f>+'1.Informe Seguimiento POA 2025'!N57</f>
        <v>0.25</v>
      </c>
      <c r="Q53" s="811">
        <f>+'1.Informe Seguimiento POA 2025'!O57</f>
        <v>0.25</v>
      </c>
      <c r="R53" s="815">
        <f>+'1.Informe Seguimiento POA 2025'!P57</f>
        <v>0</v>
      </c>
      <c r="S53" s="815">
        <f>+'1.Informe Seguimiento POA 2025'!Q57</f>
        <v>0</v>
      </c>
      <c r="T53" s="815">
        <f>+'1.Informe Seguimiento POA 2025'!R57</f>
        <v>0</v>
      </c>
      <c r="U53" s="815">
        <f>+'1.Informe Seguimiento POA 2025'!S57</f>
        <v>0</v>
      </c>
      <c r="V53" s="815">
        <f>+'1.Informe Seguimiento POA 2025'!T57</f>
        <v>0</v>
      </c>
      <c r="W53" s="815">
        <f>+'1.Informe Seguimiento POA 2025'!U57</f>
        <v>0</v>
      </c>
      <c r="X53" s="815">
        <f>+'1.Informe Seguimiento POA 2025'!V57</f>
        <v>0.25</v>
      </c>
      <c r="Y53" s="815">
        <f>+'1.Informe Seguimiento POA 2025'!W57</f>
        <v>0</v>
      </c>
      <c r="Z53" s="815">
        <f>+'1.Informe Seguimiento POA 2025'!X57</f>
        <v>0.25</v>
      </c>
      <c r="AA53" s="815">
        <f>+'1.Informe Seguimiento POA 2025'!Y57</f>
        <v>0</v>
      </c>
      <c r="AB53" s="815">
        <f>+'1.Informe Seguimiento POA 2025'!Z57</f>
        <v>0</v>
      </c>
      <c r="AC53" s="818"/>
      <c r="AD53" s="818"/>
      <c r="AE53" s="818"/>
      <c r="AF53" s="818"/>
      <c r="AG53" s="818"/>
      <c r="AH53" s="818"/>
      <c r="AI53" s="818"/>
      <c r="AJ53" s="818"/>
      <c r="AK53" s="815">
        <f t="shared" si="1"/>
        <v>0.25</v>
      </c>
      <c r="AL53" s="815"/>
      <c r="AM53" s="815"/>
      <c r="AN53" s="815"/>
      <c r="AO53" s="815"/>
      <c r="AP53" s="815"/>
      <c r="AQ53" s="815"/>
      <c r="AR53" s="815"/>
      <c r="AS53" s="815"/>
      <c r="AT53" s="815"/>
      <c r="AU53" s="815"/>
      <c r="AV53" s="815">
        <f t="shared" si="2"/>
        <v>0.25</v>
      </c>
      <c r="AW53" s="815"/>
      <c r="AX53" s="815"/>
      <c r="AY53" s="816"/>
      <c r="AZ53" s="816"/>
      <c r="BA53" s="816"/>
      <c r="BB53" s="816"/>
      <c r="BC53" s="816"/>
      <c r="BD53" s="816"/>
      <c r="BE53" s="816"/>
      <c r="BF53" s="816"/>
      <c r="BG53" s="815">
        <f t="shared" si="3"/>
        <v>0.25</v>
      </c>
      <c r="BH53" s="816"/>
      <c r="BI53" s="816"/>
      <c r="BJ53" s="815"/>
      <c r="BK53" s="815"/>
      <c r="BL53" s="815"/>
      <c r="BM53" s="815"/>
      <c r="BN53" s="815"/>
      <c r="BO53" s="815"/>
      <c r="BP53" s="815"/>
      <c r="BQ53" s="815"/>
      <c r="BR53" s="815">
        <f t="shared" si="4"/>
        <v>0.25</v>
      </c>
      <c r="BS53" s="823"/>
      <c r="BT53" s="823"/>
      <c r="BU53" s="818">
        <f t="shared" si="17"/>
        <v>0.25</v>
      </c>
      <c r="BV53" s="818">
        <f t="shared" si="17"/>
        <v>0</v>
      </c>
      <c r="BW53" s="784">
        <f t="shared" si="13"/>
        <v>0</v>
      </c>
      <c r="BX53" s="784">
        <f t="shared" si="10"/>
        <v>0</v>
      </c>
      <c r="BY53" s="838">
        <f t="shared" si="0"/>
        <v>0</v>
      </c>
      <c r="BZ53" s="1240"/>
      <c r="CA53" s="1226"/>
      <c r="CB53" s="787"/>
      <c r="CC53" s="787"/>
    </row>
    <row r="54" spans="2:81" ht="148.19999999999999" customHeight="1">
      <c r="B54" s="1331"/>
      <c r="C54" s="1359" t="str">
        <f>+'1.Informe Seguimiento POA 2025'!C58</f>
        <v>4.2 Mantener y adecuar el 100% de los  Sistemas de Gestión de la Calidad y Ambiental implementados por la Entidad, con el fin de mejorar la capacidad institucional en los componentes de calidad y ambiental, durante el cuatrienio.</v>
      </c>
      <c r="D54" s="1338">
        <f>+'Matriz PEI 2024-2028'!F23</f>
        <v>1</v>
      </c>
      <c r="E54" s="1241">
        <f>+'Matriz PEI 2024-2028'!E23</f>
        <v>0.09</v>
      </c>
      <c r="F54" s="1244" t="str">
        <f>+'Matriz PEI 2024-2028'!D23</f>
        <v>Sistemas de gestión para mejorar la capacidad institucional mantenidos y adecuados</v>
      </c>
      <c r="G54" s="1244" t="s">
        <v>949</v>
      </c>
      <c r="H54" s="804" t="str">
        <f>'1.Informe Seguimiento POA 2025'!D58</f>
        <v xml:space="preserve">4.2.1 Asegurar la sostenibilidad del SGC mediante el desarrollo del 100% de las actividades necesarias para el proceso de mejora continua y cumplimiento de requisitos de la NTC ISO 9001 que contribuya al fortalecimiento de la gestión institucional, en el cuatrienio.
</v>
      </c>
      <c r="I54" s="802">
        <f>+'1.Informe Seguimiento POA 2025'!E58</f>
        <v>0.35</v>
      </c>
      <c r="J54" s="833">
        <f>+'1.Informe Seguimiento POA 2025'!F58</f>
        <v>1</v>
      </c>
      <c r="K54" s="809" t="str">
        <f>+'1.Informe Seguimiento POA 2025'!I58</f>
        <v xml:space="preserve">META TRANSVERSAL
Lidera: DIRECCIONAMIENTO ESTRATÉGICO
Aportan: TODOS LOS PROCESOS
</v>
      </c>
      <c r="L54" s="809" t="str">
        <f>+'1.Informe Seguimiento POA 2025'!J58</f>
        <v>Dirección de Planeación
Aportan: Dependencias lideradas por  Responsables de procesos y operativos de todos los procesos institucionales</v>
      </c>
      <c r="M54" s="811">
        <f>+'1.Informe Seguimiento POA 2025'!K58</f>
        <v>1</v>
      </c>
      <c r="N54" s="811">
        <f>+'1.Informe Seguimiento POA 2025'!L58</f>
        <v>1</v>
      </c>
      <c r="O54" s="811">
        <f>+'1.Informe Seguimiento POA 2025'!M58</f>
        <v>1</v>
      </c>
      <c r="P54" s="811">
        <f>+'1.Informe Seguimiento POA 2025'!N58</f>
        <v>1</v>
      </c>
      <c r="Q54" s="811">
        <f>+'1.Informe Seguimiento POA 2025'!O58</f>
        <v>1</v>
      </c>
      <c r="R54" s="815">
        <f>+'1.Informe Seguimiento POA 2025'!P58</f>
        <v>0.25</v>
      </c>
      <c r="S54" s="815">
        <f>+'1.Informe Seguimiento POA 2025'!Q58</f>
        <v>0.25</v>
      </c>
      <c r="T54" s="815">
        <f>+'1.Informe Seguimiento POA 2025'!R58</f>
        <v>0.25</v>
      </c>
      <c r="U54" s="815">
        <f>+'1.Informe Seguimiento POA 2025'!S58</f>
        <v>0</v>
      </c>
      <c r="V54" s="815">
        <f>+'1.Informe Seguimiento POA 2025'!T58</f>
        <v>0.25</v>
      </c>
      <c r="W54" s="815">
        <f>+'1.Informe Seguimiento POA 2025'!U58</f>
        <v>0</v>
      </c>
      <c r="X54" s="815">
        <f>+'1.Informe Seguimiento POA 2025'!V58</f>
        <v>0.25</v>
      </c>
      <c r="Y54" s="815">
        <f>+'1.Informe Seguimiento POA 2025'!W58</f>
        <v>0</v>
      </c>
      <c r="Z54" s="815">
        <f>+'1.Informe Seguimiento POA 2025'!X58</f>
        <v>1</v>
      </c>
      <c r="AA54" s="847">
        <f>+'1.Informe Seguimiento POA 2025'!Y58</f>
        <v>0.25</v>
      </c>
      <c r="AB54" s="847">
        <f>+'1.Informe Seguimiento POA 2025'!Z58</f>
        <v>0.25</v>
      </c>
      <c r="AC54" s="825"/>
      <c r="AD54" s="825"/>
      <c r="AE54" s="825"/>
      <c r="AF54" s="825"/>
      <c r="AG54" s="825"/>
      <c r="AH54" s="825"/>
      <c r="AI54" s="825"/>
      <c r="AJ54" s="825"/>
      <c r="AK54" s="815">
        <f t="shared" si="1"/>
        <v>1</v>
      </c>
      <c r="AL54" s="815"/>
      <c r="AM54" s="815"/>
      <c r="AN54" s="815"/>
      <c r="AO54" s="815"/>
      <c r="AP54" s="815"/>
      <c r="AQ54" s="815"/>
      <c r="AR54" s="815"/>
      <c r="AS54" s="815"/>
      <c r="AT54" s="815"/>
      <c r="AU54" s="815"/>
      <c r="AV54" s="815">
        <f t="shared" si="2"/>
        <v>1</v>
      </c>
      <c r="AW54" s="815"/>
      <c r="AX54" s="815"/>
      <c r="AY54" s="816"/>
      <c r="AZ54" s="816"/>
      <c r="BA54" s="816"/>
      <c r="BB54" s="816"/>
      <c r="BC54" s="816"/>
      <c r="BD54" s="816"/>
      <c r="BE54" s="816"/>
      <c r="BF54" s="816"/>
      <c r="BG54" s="815">
        <f t="shared" si="3"/>
        <v>1</v>
      </c>
      <c r="BH54" s="816"/>
      <c r="BI54" s="816"/>
      <c r="BJ54" s="815"/>
      <c r="BK54" s="815"/>
      <c r="BL54" s="815"/>
      <c r="BM54" s="815"/>
      <c r="BN54" s="815"/>
      <c r="BO54" s="815"/>
      <c r="BP54" s="815"/>
      <c r="BQ54" s="815"/>
      <c r="BR54" s="815">
        <f t="shared" si="4"/>
        <v>1</v>
      </c>
      <c r="BS54" s="810"/>
      <c r="BT54" s="823"/>
      <c r="BU54" s="819">
        <f t="shared" si="17"/>
        <v>1</v>
      </c>
      <c r="BV54" s="819">
        <f t="shared" si="17"/>
        <v>0.25</v>
      </c>
      <c r="BW54" s="784">
        <f t="shared" si="13"/>
        <v>0.25</v>
      </c>
      <c r="BX54" s="784">
        <f>(IF(AND(BV54&gt;0,$J54&gt;0),BV54/$J54,0))*0.125</f>
        <v>3.125E-2</v>
      </c>
      <c r="BY54" s="838">
        <f t="shared" si="0"/>
        <v>1.0937499999999999E-2</v>
      </c>
      <c r="BZ54" s="1227">
        <f>SUM(BY54:BY57)</f>
        <v>3.5093750000000007E-2</v>
      </c>
      <c r="CA54" s="1226"/>
      <c r="CB54" s="787"/>
      <c r="CC54" s="787"/>
    </row>
    <row r="55" spans="2:81" ht="131.4" customHeight="1">
      <c r="B55" s="1331"/>
      <c r="C55" s="1349"/>
      <c r="D55" s="1339"/>
      <c r="E55" s="1242"/>
      <c r="F55" s="1245"/>
      <c r="G55" s="1245"/>
      <c r="H55" s="804" t="str">
        <f>'1.Informe Seguimiento POA 2025'!D59</f>
        <v>4.2.2  Asegurar la sostenibilidad del SGA mediante el desarrollo del 100% de las actividades para el proceso de mejora continua y cumplimiento de requisitos con el fin de afianzar la gestión ambiental de la Entidad, en el cuatrienio.</v>
      </c>
      <c r="I55" s="802">
        <f>+'1.Informe Seguimiento POA 2025'!E59</f>
        <v>0.35</v>
      </c>
      <c r="J55" s="805">
        <f>+'1.Informe Seguimiento POA 2025'!F59</f>
        <v>1</v>
      </c>
      <c r="K55" s="809" t="str">
        <f>+'1.Informe Seguimiento POA 2025'!I59</f>
        <v xml:space="preserve">META TRANSVERSAL
Lidera: DIRECCIONAMIENTO ESTRATÉGICO
Aportan: TODOS LOS PROCESOS
</v>
      </c>
      <c r="L55" s="809" t="str">
        <f>+'1.Informe Seguimiento POA 2025'!J59</f>
        <v>Dirección de Planeación
Aportan: Dependencias lideradas por  Responsables de procesos y operativos de todos los procesos institucionales</v>
      </c>
      <c r="M55" s="811">
        <f>+'1.Informe Seguimiento POA 2025'!K59</f>
        <v>1</v>
      </c>
      <c r="N55" s="811">
        <f>+'1.Informe Seguimiento POA 2025'!L59</f>
        <v>1</v>
      </c>
      <c r="O55" s="811">
        <f>+'1.Informe Seguimiento POA 2025'!M59</f>
        <v>1</v>
      </c>
      <c r="P55" s="811">
        <f>+'1.Informe Seguimiento POA 2025'!N59</f>
        <v>1</v>
      </c>
      <c r="Q55" s="811">
        <f>+'1.Informe Seguimiento POA 2025'!O59</f>
        <v>1</v>
      </c>
      <c r="R55" s="815">
        <f>+'1.Informe Seguimiento POA 2025'!P59</f>
        <v>0.09</v>
      </c>
      <c r="S55" s="815">
        <f>+'1.Informe Seguimiento POA 2025'!Q59</f>
        <v>9.5000000000000001E-2</v>
      </c>
      <c r="T55" s="815">
        <f>+'1.Informe Seguimiento POA 2025'!R59</f>
        <v>0.28999999999999998</v>
      </c>
      <c r="U55" s="815">
        <f>+'1.Informe Seguimiento POA 2025'!S59</f>
        <v>0</v>
      </c>
      <c r="V55" s="815">
        <f>+'1.Informe Seguimiento POA 2025'!T59</f>
        <v>0.3</v>
      </c>
      <c r="W55" s="815">
        <f>+'1.Informe Seguimiento POA 2025'!U59</f>
        <v>0</v>
      </c>
      <c r="X55" s="815">
        <f>+'1.Informe Seguimiento POA 2025'!V59</f>
        <v>0.32</v>
      </c>
      <c r="Y55" s="815">
        <f>+'1.Informe Seguimiento POA 2025'!W59</f>
        <v>0</v>
      </c>
      <c r="Z55" s="815">
        <f>+'1.Informe Seguimiento POA 2025'!X59</f>
        <v>1</v>
      </c>
      <c r="AA55" s="847">
        <f>+'1.Informe Seguimiento POA 2025'!Y59</f>
        <v>9.5000000000000001E-2</v>
      </c>
      <c r="AB55" s="847">
        <f>+'1.Informe Seguimiento POA 2025'!Z59</f>
        <v>9.5000000000000001E-2</v>
      </c>
      <c r="AC55" s="818"/>
      <c r="AD55" s="818"/>
      <c r="AE55" s="818"/>
      <c r="AF55" s="818"/>
      <c r="AG55" s="818"/>
      <c r="AH55" s="818"/>
      <c r="AI55" s="818"/>
      <c r="AJ55" s="818"/>
      <c r="AK55" s="815">
        <f t="shared" si="1"/>
        <v>1</v>
      </c>
      <c r="AL55" s="815"/>
      <c r="AM55" s="815"/>
      <c r="AN55" s="815"/>
      <c r="AO55" s="815"/>
      <c r="AP55" s="815"/>
      <c r="AQ55" s="815"/>
      <c r="AR55" s="815"/>
      <c r="AS55" s="815"/>
      <c r="AT55" s="815"/>
      <c r="AU55" s="815"/>
      <c r="AV55" s="815">
        <f t="shared" si="2"/>
        <v>1</v>
      </c>
      <c r="AW55" s="815"/>
      <c r="AX55" s="815"/>
      <c r="AY55" s="816"/>
      <c r="AZ55" s="816"/>
      <c r="BA55" s="816"/>
      <c r="BB55" s="816"/>
      <c r="BC55" s="816"/>
      <c r="BD55" s="816"/>
      <c r="BE55" s="816"/>
      <c r="BF55" s="816"/>
      <c r="BG55" s="815">
        <f t="shared" si="3"/>
        <v>1</v>
      </c>
      <c r="BH55" s="816"/>
      <c r="BI55" s="816"/>
      <c r="BJ55" s="815"/>
      <c r="BK55" s="815"/>
      <c r="BL55" s="815"/>
      <c r="BM55" s="815"/>
      <c r="BN55" s="815"/>
      <c r="BO55" s="815"/>
      <c r="BP55" s="815"/>
      <c r="BQ55" s="815"/>
      <c r="BR55" s="815">
        <f t="shared" si="4"/>
        <v>1</v>
      </c>
      <c r="BS55" s="823"/>
      <c r="BT55" s="823"/>
      <c r="BU55" s="784">
        <f>IFERROR(AVERAGE(Z55,AK55,BR55,AV55),0)</f>
        <v>1</v>
      </c>
      <c r="BV55" s="784">
        <f>IFERROR(AVERAGE(AA55,AL55,BS55,AW55),0)</f>
        <v>9.5000000000000001E-2</v>
      </c>
      <c r="BW55" s="784">
        <f t="shared" si="13"/>
        <v>9.5000000000000001E-2</v>
      </c>
      <c r="BX55" s="784">
        <f>(IF(AND(BV55&gt;0,$J55&gt;0),BV55/$J55,0))*0.125</f>
        <v>1.1875E-2</v>
      </c>
      <c r="BY55" s="838">
        <f t="shared" si="0"/>
        <v>4.1562499999999994E-3</v>
      </c>
      <c r="BZ55" s="1227"/>
      <c r="CA55" s="1226"/>
      <c r="CB55" s="787"/>
      <c r="CC55" s="787"/>
    </row>
    <row r="56" spans="2:81" ht="70.5" customHeight="1">
      <c r="B56" s="1331"/>
      <c r="C56" s="1349"/>
      <c r="D56" s="1339"/>
      <c r="E56" s="1242"/>
      <c r="F56" s="1245"/>
      <c r="G56" s="1245"/>
      <c r="H56" s="804" t="str">
        <f>'1.Informe Seguimiento POA 2025'!D60</f>
        <v>4.2.3 Formular un (1) Programa de Transparencia y Ética Pública anual, de conformidad con las disposiciones legales vigentes, durante el cuatrienio.</v>
      </c>
      <c r="I56" s="802">
        <f>+'1.Informe Seguimiento POA 2025'!E60</f>
        <v>0.1</v>
      </c>
      <c r="J56" s="836">
        <f>+'1.Informe Seguimiento POA 2025'!F60</f>
        <v>5</v>
      </c>
      <c r="K56" s="809" t="str">
        <f>+'1.Informe Seguimiento POA 2025'!I60</f>
        <v>DIRECCIONAMIENTO ESTRATÉGICO</v>
      </c>
      <c r="L56" s="809" t="str">
        <f>+'1.Informe Seguimiento POA 2025'!J60</f>
        <v>Dirección de Planeación</v>
      </c>
      <c r="M56" s="810">
        <f>+'1.Informe Seguimiento POA 2025'!K60</f>
        <v>1</v>
      </c>
      <c r="N56" s="810">
        <f>+'1.Informe Seguimiento POA 2025'!L60</f>
        <v>1</v>
      </c>
      <c r="O56" s="810">
        <f>+'1.Informe Seguimiento POA 2025'!M60</f>
        <v>1</v>
      </c>
      <c r="P56" s="810">
        <f>+'1.Informe Seguimiento POA 2025'!N60</f>
        <v>1</v>
      </c>
      <c r="Q56" s="810">
        <f>+'1.Informe Seguimiento POA 2025'!O60</f>
        <v>1</v>
      </c>
      <c r="R56" s="814">
        <f>+'1.Informe Seguimiento POA 2025'!P60</f>
        <v>1</v>
      </c>
      <c r="S56" s="814">
        <f>+'1.Informe Seguimiento POA 2025'!Q60</f>
        <v>1</v>
      </c>
      <c r="T56" s="814">
        <f>+'1.Informe Seguimiento POA 2025'!R60</f>
        <v>0</v>
      </c>
      <c r="U56" s="814">
        <f>+'1.Informe Seguimiento POA 2025'!S60</f>
        <v>0</v>
      </c>
      <c r="V56" s="814">
        <f>+'1.Informe Seguimiento POA 2025'!T60</f>
        <v>0</v>
      </c>
      <c r="W56" s="814">
        <f>+'1.Informe Seguimiento POA 2025'!U60</f>
        <v>0</v>
      </c>
      <c r="X56" s="814">
        <f>+'1.Informe Seguimiento POA 2025'!V60</f>
        <v>0</v>
      </c>
      <c r="Y56" s="814">
        <f>+'1.Informe Seguimiento POA 2025'!W60</f>
        <v>0</v>
      </c>
      <c r="Z56" s="814">
        <f>+'1.Informe Seguimiento POA 2025'!X60</f>
        <v>1</v>
      </c>
      <c r="AA56" s="814">
        <f>+'1.Informe Seguimiento POA 2025'!Y60</f>
        <v>1</v>
      </c>
      <c r="AB56" s="844">
        <f>+'1.Informe Seguimiento POA 2025'!Z60</f>
        <v>1</v>
      </c>
      <c r="AC56" s="825"/>
      <c r="AD56" s="825"/>
      <c r="AE56" s="825"/>
      <c r="AF56" s="825"/>
      <c r="AG56" s="825"/>
      <c r="AH56" s="825"/>
      <c r="AI56" s="825"/>
      <c r="AJ56" s="825"/>
      <c r="AK56" s="814">
        <f t="shared" si="1"/>
        <v>1</v>
      </c>
      <c r="AL56" s="814"/>
      <c r="AM56" s="844"/>
      <c r="AN56" s="814"/>
      <c r="AO56" s="814"/>
      <c r="AP56" s="814"/>
      <c r="AQ56" s="814"/>
      <c r="AR56" s="814"/>
      <c r="AS56" s="814"/>
      <c r="AT56" s="814"/>
      <c r="AU56" s="814"/>
      <c r="AV56" s="814">
        <f t="shared" si="2"/>
        <v>1</v>
      </c>
      <c r="AW56" s="814"/>
      <c r="AX56" s="844"/>
      <c r="AY56" s="845"/>
      <c r="AZ56" s="845"/>
      <c r="BA56" s="845"/>
      <c r="BB56" s="845"/>
      <c r="BC56" s="845"/>
      <c r="BD56" s="845"/>
      <c r="BE56" s="845"/>
      <c r="BF56" s="845"/>
      <c r="BG56" s="814">
        <f t="shared" si="3"/>
        <v>1</v>
      </c>
      <c r="BH56" s="845"/>
      <c r="BI56" s="845"/>
      <c r="BJ56" s="814"/>
      <c r="BK56" s="814"/>
      <c r="BL56" s="814"/>
      <c r="BM56" s="814"/>
      <c r="BN56" s="814"/>
      <c r="BO56" s="814"/>
      <c r="BP56" s="814"/>
      <c r="BQ56" s="814"/>
      <c r="BR56" s="814">
        <f t="shared" si="4"/>
        <v>1</v>
      </c>
      <c r="BS56" s="810"/>
      <c r="BT56" s="823"/>
      <c r="BU56" s="822">
        <f>+R56+T56+V56+X56+BJ56+BL56+AC56+AE56+AG56+AI56+AN56+AP56+AR56+AT56</f>
        <v>1</v>
      </c>
      <c r="BV56" s="822">
        <f>+S56+U56+W56+Y56+BK56+BM56+AD56+AF56+AH56+AJ56+AO56+AQ56+AS56+AU56</f>
        <v>1</v>
      </c>
      <c r="BW56" s="784">
        <f t="shared" si="13"/>
        <v>1</v>
      </c>
      <c r="BX56" s="784">
        <f t="shared" si="10"/>
        <v>0.2</v>
      </c>
      <c r="BY56" s="838">
        <f t="shared" si="0"/>
        <v>2.0000000000000004E-2</v>
      </c>
      <c r="BZ56" s="1227"/>
      <c r="CA56" s="1226"/>
      <c r="CB56" s="787"/>
      <c r="CC56" s="787"/>
    </row>
    <row r="57" spans="2:81" ht="94.95" customHeight="1">
      <c r="B57" s="1331"/>
      <c r="C57" s="1350"/>
      <c r="D57" s="1340"/>
      <c r="E57" s="1243"/>
      <c r="F57" s="1246"/>
      <c r="G57" s="1246"/>
      <c r="H57" s="804" t="str">
        <f>'1.Informe Seguimiento POA 2025'!D61</f>
        <v>4.2.4 Incrementar al 98% la percepción de los usuarios que califican como excelente y bueno el servicio en la Personería de Bogotá, D. C., en el cuatrienio.</v>
      </c>
      <c r="I57" s="802">
        <f>+'1.Informe Seguimiento POA 2025'!E61</f>
        <v>0.2</v>
      </c>
      <c r="J57" s="805">
        <f>+'1.Informe Seguimiento POA 2025'!F61</f>
        <v>0.98000000000000009</v>
      </c>
      <c r="K57" s="834" t="str">
        <f>+'1.Informe Seguimiento POA 2025'!I61</f>
        <v>SERVICIO AL USUARIO+</v>
      </c>
      <c r="L57" s="835" t="str">
        <f>+'1.Informe Seguimiento POA 2025'!J61</f>
        <v>Secretaría General</v>
      </c>
      <c r="M57" s="811">
        <f>+'1.Informe Seguimiento POA 2025'!K61</f>
        <v>0.98</v>
      </c>
      <c r="N57" s="811">
        <f>+'1.Informe Seguimiento POA 2025'!L61</f>
        <v>0.98</v>
      </c>
      <c r="O57" s="811">
        <f>+'1.Informe Seguimiento POA 2025'!M61</f>
        <v>0.98</v>
      </c>
      <c r="P57" s="811">
        <f>+'1.Informe Seguimiento POA 2025'!N61</f>
        <v>0.98</v>
      </c>
      <c r="Q57" s="811">
        <f>+'1.Informe Seguimiento POA 2025'!O61</f>
        <v>0.98</v>
      </c>
      <c r="R57" s="815">
        <f>+'1.Informe Seguimiento POA 2025'!P61</f>
        <v>0.98</v>
      </c>
      <c r="S57" s="815">
        <f>+'1.Informe Seguimiento POA 2025'!Q61</f>
        <v>0.98299999999999998</v>
      </c>
      <c r="T57" s="815">
        <f>+'1.Informe Seguimiento POA 2025'!R61</f>
        <v>0</v>
      </c>
      <c r="U57" s="815">
        <f>+'1.Informe Seguimiento POA 2025'!S61</f>
        <v>0</v>
      </c>
      <c r="V57" s="815">
        <f>+'1.Informe Seguimiento POA 2025'!T61</f>
        <v>0.98</v>
      </c>
      <c r="W57" s="815">
        <f>+'1.Informe Seguimiento POA 2025'!U61</f>
        <v>0</v>
      </c>
      <c r="X57" s="815">
        <f>+'1.Informe Seguimiento POA 2025'!V61</f>
        <v>0</v>
      </c>
      <c r="Y57" s="815">
        <f>+'1.Informe Seguimiento POA 2025'!W61</f>
        <v>0</v>
      </c>
      <c r="Z57" s="815">
        <f>+'1.Informe Seguimiento POA 2025'!X61</f>
        <v>0.98</v>
      </c>
      <c r="AA57" s="847">
        <f>+'1.Informe Seguimiento POA 2025'!Y61</f>
        <v>0.98299999999999998</v>
      </c>
      <c r="AB57" s="847">
        <f>+'1.Informe Seguimiento POA 2025'!Z61</f>
        <v>0.50153061224489792</v>
      </c>
      <c r="AC57" s="826"/>
      <c r="AD57" s="826"/>
      <c r="AE57" s="827"/>
      <c r="AF57" s="827"/>
      <c r="AG57" s="827"/>
      <c r="AH57" s="827"/>
      <c r="AI57" s="827"/>
      <c r="AJ57" s="827"/>
      <c r="AK57" s="815">
        <f t="shared" si="1"/>
        <v>0.98</v>
      </c>
      <c r="AL57" s="815"/>
      <c r="AM57" s="815"/>
      <c r="AN57" s="815"/>
      <c r="AO57" s="815"/>
      <c r="AP57" s="815"/>
      <c r="AQ57" s="815"/>
      <c r="AR57" s="815"/>
      <c r="AS57" s="815"/>
      <c r="AT57" s="815"/>
      <c r="AU57" s="815"/>
      <c r="AV57" s="815">
        <f t="shared" si="2"/>
        <v>0.98</v>
      </c>
      <c r="AW57" s="815"/>
      <c r="AX57" s="815"/>
      <c r="AY57" s="816"/>
      <c r="AZ57" s="816"/>
      <c r="BA57" s="816"/>
      <c r="BB57" s="816"/>
      <c r="BC57" s="816"/>
      <c r="BD57" s="816"/>
      <c r="BE57" s="816"/>
      <c r="BF57" s="816"/>
      <c r="BG57" s="815">
        <f t="shared" si="3"/>
        <v>0.98</v>
      </c>
      <c r="BH57" s="816"/>
      <c r="BI57" s="816"/>
      <c r="BJ57" s="815"/>
      <c r="BK57" s="815"/>
      <c r="BL57" s="815"/>
      <c r="BM57" s="815"/>
      <c r="BN57" s="815"/>
      <c r="BO57" s="815"/>
      <c r="BP57" s="815"/>
      <c r="BQ57" s="815"/>
      <c r="BR57" s="815">
        <f t="shared" si="4"/>
        <v>0.98</v>
      </c>
      <c r="BS57" s="850"/>
      <c r="BT57" s="823"/>
      <c r="BU57" s="817">
        <f>IFERROR(AVERAGE(V57),0)</f>
        <v>0.98</v>
      </c>
      <c r="BV57" s="817">
        <f>IFERROR(AVERAGE(W57),0)</f>
        <v>0</v>
      </c>
      <c r="BW57" s="784">
        <f t="shared" si="13"/>
        <v>0</v>
      </c>
      <c r="BX57" s="784">
        <f t="shared" ref="BX57:BX64" si="18">(IF(AND(BV57&gt;0,$J57&gt;0),BV57/$J57,0))*0.125</f>
        <v>0</v>
      </c>
      <c r="BY57" s="840">
        <f t="shared" si="0"/>
        <v>0</v>
      </c>
      <c r="BZ57" s="1227"/>
      <c r="CA57" s="1226"/>
      <c r="CB57" s="785"/>
      <c r="CC57" s="785"/>
    </row>
    <row r="58" spans="2:81" ht="115.95" customHeight="1">
      <c r="B58" s="1331"/>
      <c r="C58" s="1341" t="str">
        <f>+'1.Informe Seguimiento POA 2025'!C62</f>
        <v>4.3 Desarrollar e implementar el 100% de la estrategia de comunicaciones para aumentar el conocimiento de las funciones, servicios y gestión de la Personería de Bogotá, D. C. y mantener la valoración positiva y/o neutral de las comunicaciones generadas por la entidad, durante el cuatrienio.</v>
      </c>
      <c r="D58" s="1333">
        <f>+'Matriz PEI 2024-2028'!F24</f>
        <v>1</v>
      </c>
      <c r="E58" s="1241">
        <f>+'Matriz PEI 2024-2028'!E24</f>
        <v>0.09</v>
      </c>
      <c r="F58" s="1247" t="str">
        <f>+'Matriz PEI 2024-2028'!D24</f>
        <v>Estrategia de comunicaciones desarrollada e implementada</v>
      </c>
      <c r="G58" s="1302" t="s">
        <v>951</v>
      </c>
      <c r="H58" s="804" t="str">
        <f>'1.Informe Seguimiento POA 2025'!D62</f>
        <v>4.3.1. Difundir el 100% de las noticias de impacto derivadas de la gestión de los procesos misionales con el fin de aumentar la visibilización de la  Personería de Bogotá  en medios de comunicación, en cada vigencia.</v>
      </c>
      <c r="I58" s="802">
        <f>+'1.Informe Seguimiento POA 2025'!E62</f>
        <v>0.4</v>
      </c>
      <c r="J58" s="805">
        <f>+'1.Informe Seguimiento POA 2025'!F62</f>
        <v>1</v>
      </c>
      <c r="K58" s="834" t="str">
        <f>+'1.Informe Seguimiento POA 2025'!I62</f>
        <v>COMUNICACIÓN ESTRATÉGICA</v>
      </c>
      <c r="L58" s="835" t="str">
        <f>+'1.Informe Seguimiento POA 2025'!J62</f>
        <v>Oficina Asesora de Comunicaciones</v>
      </c>
      <c r="M58" s="811">
        <f>+'1.Informe Seguimiento POA 2025'!K62</f>
        <v>1</v>
      </c>
      <c r="N58" s="811">
        <f>+'1.Informe Seguimiento POA 2025'!L62</f>
        <v>1</v>
      </c>
      <c r="O58" s="811">
        <f>+'1.Informe Seguimiento POA 2025'!M62</f>
        <v>1</v>
      </c>
      <c r="P58" s="811">
        <f>+'1.Informe Seguimiento POA 2025'!N62</f>
        <v>1</v>
      </c>
      <c r="Q58" s="811">
        <f>+'1.Informe Seguimiento POA 2025'!O62</f>
        <v>1</v>
      </c>
      <c r="R58" s="815">
        <f>+'1.Informe Seguimiento POA 2025'!P62</f>
        <v>1</v>
      </c>
      <c r="S58" s="815">
        <f>+'1.Informe Seguimiento POA 2025'!Q62</f>
        <v>1</v>
      </c>
      <c r="T58" s="815">
        <f>+'1.Informe Seguimiento POA 2025'!R62</f>
        <v>1</v>
      </c>
      <c r="U58" s="815">
        <f>+'1.Informe Seguimiento POA 2025'!S62</f>
        <v>0</v>
      </c>
      <c r="V58" s="815">
        <f>+'1.Informe Seguimiento POA 2025'!T62</f>
        <v>1</v>
      </c>
      <c r="W58" s="815">
        <f>+'1.Informe Seguimiento POA 2025'!U62</f>
        <v>0</v>
      </c>
      <c r="X58" s="815">
        <f>+'1.Informe Seguimiento POA 2025'!V62</f>
        <v>1</v>
      </c>
      <c r="Y58" s="815">
        <f>+'1.Informe Seguimiento POA 2025'!W62</f>
        <v>0</v>
      </c>
      <c r="Z58" s="815">
        <f>+'1.Informe Seguimiento POA 2025'!X62</f>
        <v>1</v>
      </c>
      <c r="AA58" s="847">
        <f>+'1.Informe Seguimiento POA 2025'!Y62</f>
        <v>1</v>
      </c>
      <c r="AB58" s="847">
        <f>+'1.Informe Seguimiento POA 2025'!Z62</f>
        <v>0.25</v>
      </c>
      <c r="AC58" s="826"/>
      <c r="AD58" s="826"/>
      <c r="AE58" s="826"/>
      <c r="AF58" s="826"/>
      <c r="AG58" s="826"/>
      <c r="AH58" s="826"/>
      <c r="AI58" s="826"/>
      <c r="AJ58" s="826"/>
      <c r="AK58" s="815">
        <f t="shared" si="1"/>
        <v>1</v>
      </c>
      <c r="AL58" s="815"/>
      <c r="AM58" s="815"/>
      <c r="AN58" s="815"/>
      <c r="AO58" s="815"/>
      <c r="AP58" s="815"/>
      <c r="AQ58" s="815"/>
      <c r="AR58" s="815"/>
      <c r="AS58" s="815"/>
      <c r="AT58" s="815"/>
      <c r="AU58" s="815"/>
      <c r="AV58" s="815">
        <f t="shared" si="2"/>
        <v>1</v>
      </c>
      <c r="AW58" s="815"/>
      <c r="AX58" s="815"/>
      <c r="AY58" s="816"/>
      <c r="AZ58" s="816"/>
      <c r="BA58" s="816"/>
      <c r="BB58" s="816"/>
      <c r="BC58" s="816"/>
      <c r="BD58" s="816"/>
      <c r="BE58" s="816"/>
      <c r="BF58" s="816"/>
      <c r="BG58" s="815">
        <f t="shared" si="3"/>
        <v>1</v>
      </c>
      <c r="BH58" s="816"/>
      <c r="BI58" s="816"/>
      <c r="BJ58" s="815"/>
      <c r="BK58" s="815"/>
      <c r="BL58" s="815"/>
      <c r="BM58" s="815"/>
      <c r="BN58" s="815"/>
      <c r="BO58" s="815"/>
      <c r="BP58" s="815"/>
      <c r="BQ58" s="815"/>
      <c r="BR58" s="815">
        <f t="shared" si="4"/>
        <v>1</v>
      </c>
      <c r="BS58" s="850"/>
      <c r="BT58" s="823"/>
      <c r="BU58" s="817">
        <f>IFERROR(AVERAGE(V58,X58),0)</f>
        <v>1</v>
      </c>
      <c r="BV58" s="817">
        <f>IFERROR(AVERAGE(W58,Y58),0)</f>
        <v>0</v>
      </c>
      <c r="BW58" s="784">
        <f t="shared" si="13"/>
        <v>0</v>
      </c>
      <c r="BX58" s="784">
        <f t="shared" si="18"/>
        <v>0</v>
      </c>
      <c r="BY58" s="840">
        <f t="shared" si="0"/>
        <v>0</v>
      </c>
      <c r="BZ58" s="1228">
        <f>SUM(BY58:BY60)</f>
        <v>0</v>
      </c>
      <c r="CA58" s="1226"/>
      <c r="CB58" s="787"/>
      <c r="CC58" s="787"/>
    </row>
    <row r="59" spans="2:81" ht="157.19999999999999" customHeight="1">
      <c r="B59" s="1331"/>
      <c r="C59" s="1342"/>
      <c r="D59" s="1242"/>
      <c r="E59" s="1242"/>
      <c r="F59" s="1248"/>
      <c r="G59" s="1302"/>
      <c r="H59" s="804" t="str">
        <f>'1.Informe Seguimiento POA 2025'!D63</f>
        <v xml:space="preserve">4.3.2 Comunicar  el 100% de la información interna de interés para los servidores y contratistas de la Entidad, durante el cuatrienio, en cada vigencia. </v>
      </c>
      <c r="I59" s="802">
        <f>+'1.Informe Seguimiento POA 2025'!E63</f>
        <v>0.3</v>
      </c>
      <c r="J59" s="805">
        <f>+'1.Informe Seguimiento POA 2025'!F63</f>
        <v>1</v>
      </c>
      <c r="K59" s="834" t="str">
        <f>+'1.Informe Seguimiento POA 2025'!I63</f>
        <v>COMUNICACIÓN ESTRATÉGICA</v>
      </c>
      <c r="L59" s="835" t="str">
        <f>+'1.Informe Seguimiento POA 2025'!J63</f>
        <v>Oficina Asesora de Comunicaciones</v>
      </c>
      <c r="M59" s="811">
        <f>+'1.Informe Seguimiento POA 2025'!K63</f>
        <v>1</v>
      </c>
      <c r="N59" s="811">
        <f>+'1.Informe Seguimiento POA 2025'!L63</f>
        <v>1</v>
      </c>
      <c r="O59" s="811">
        <f>+'1.Informe Seguimiento POA 2025'!M63</f>
        <v>1</v>
      </c>
      <c r="P59" s="811">
        <f>+'1.Informe Seguimiento POA 2025'!N63</f>
        <v>1</v>
      </c>
      <c r="Q59" s="811">
        <f>+'1.Informe Seguimiento POA 2025'!O63</f>
        <v>1</v>
      </c>
      <c r="R59" s="815">
        <f>+'1.Informe Seguimiento POA 2025'!P63</f>
        <v>1</v>
      </c>
      <c r="S59" s="815">
        <f>+'1.Informe Seguimiento POA 2025'!Q63</f>
        <v>1</v>
      </c>
      <c r="T59" s="815">
        <f>+'1.Informe Seguimiento POA 2025'!R63</f>
        <v>1</v>
      </c>
      <c r="U59" s="815">
        <f>+'1.Informe Seguimiento POA 2025'!S63</f>
        <v>0</v>
      </c>
      <c r="V59" s="815">
        <f>+'1.Informe Seguimiento POA 2025'!T63</f>
        <v>1</v>
      </c>
      <c r="W59" s="815">
        <f>+'1.Informe Seguimiento POA 2025'!U63</f>
        <v>0</v>
      </c>
      <c r="X59" s="815">
        <f>+'1.Informe Seguimiento POA 2025'!V63</f>
        <v>1</v>
      </c>
      <c r="Y59" s="815">
        <f>+'1.Informe Seguimiento POA 2025'!W63</f>
        <v>0</v>
      </c>
      <c r="Z59" s="815">
        <f>+'1.Informe Seguimiento POA 2025'!X63</f>
        <v>1</v>
      </c>
      <c r="AA59" s="847">
        <f>+'1.Informe Seguimiento POA 2025'!Y63</f>
        <v>1</v>
      </c>
      <c r="AB59" s="847">
        <f>+'1.Informe Seguimiento POA 2025'!Z63</f>
        <v>0.25</v>
      </c>
      <c r="AC59" s="826"/>
      <c r="AD59" s="826"/>
      <c r="AE59" s="827"/>
      <c r="AF59" s="827"/>
      <c r="AG59" s="827"/>
      <c r="AH59" s="827"/>
      <c r="AI59" s="827"/>
      <c r="AJ59" s="827"/>
      <c r="AK59" s="815">
        <f t="shared" si="1"/>
        <v>1</v>
      </c>
      <c r="AL59" s="815"/>
      <c r="AM59" s="815"/>
      <c r="AN59" s="815"/>
      <c r="AO59" s="815"/>
      <c r="AP59" s="815"/>
      <c r="AQ59" s="815"/>
      <c r="AR59" s="815"/>
      <c r="AS59" s="815"/>
      <c r="AT59" s="815"/>
      <c r="AU59" s="815"/>
      <c r="AV59" s="815">
        <f t="shared" si="2"/>
        <v>1</v>
      </c>
      <c r="AW59" s="815"/>
      <c r="AX59" s="815"/>
      <c r="AY59" s="816"/>
      <c r="AZ59" s="816"/>
      <c r="BA59" s="816"/>
      <c r="BB59" s="816"/>
      <c r="BC59" s="816"/>
      <c r="BD59" s="816"/>
      <c r="BE59" s="816"/>
      <c r="BF59" s="816"/>
      <c r="BG59" s="815">
        <f t="shared" si="3"/>
        <v>1</v>
      </c>
      <c r="BH59" s="816"/>
      <c r="BI59" s="816"/>
      <c r="BJ59" s="815"/>
      <c r="BK59" s="815"/>
      <c r="BL59" s="815"/>
      <c r="BM59" s="815"/>
      <c r="BN59" s="815"/>
      <c r="BO59" s="815"/>
      <c r="BP59" s="815"/>
      <c r="BQ59" s="815"/>
      <c r="BR59" s="815">
        <f t="shared" si="4"/>
        <v>1</v>
      </c>
      <c r="BS59" s="850"/>
      <c r="BT59" s="823"/>
      <c r="BU59" s="817">
        <f>IFERROR(AVERAGE(V59,X59),0)</f>
        <v>1</v>
      </c>
      <c r="BV59" s="817">
        <f>IFERROR(AVERAGE(W59,Y59),0)</f>
        <v>0</v>
      </c>
      <c r="BW59" s="784">
        <f t="shared" si="13"/>
        <v>0</v>
      </c>
      <c r="BX59" s="784">
        <f t="shared" si="18"/>
        <v>0</v>
      </c>
      <c r="BY59" s="840">
        <f t="shared" si="0"/>
        <v>0</v>
      </c>
      <c r="BZ59" s="1229"/>
      <c r="CA59" s="1226"/>
      <c r="CB59" s="787"/>
      <c r="CC59" s="787"/>
    </row>
    <row r="60" spans="2:81" ht="88.2" customHeight="1">
      <c r="B60" s="1331"/>
      <c r="C60" s="1343"/>
      <c r="D60" s="1334"/>
      <c r="E60" s="1243"/>
      <c r="F60" s="1249"/>
      <c r="G60" s="1302"/>
      <c r="H60" s="804" t="str">
        <f>'1.Informe Seguimiento POA 2025'!D64</f>
        <v>4.3.3 Alcanzar el 85% de satisfacción de los usuarios internos con los servicios prestados por el proceso Comunicación Estratégica, en cada vigencia</v>
      </c>
      <c r="I60" s="802">
        <f>+'1.Informe Seguimiento POA 2025'!E64</f>
        <v>0.3</v>
      </c>
      <c r="J60" s="805">
        <f>+'1.Informe Seguimiento POA 2025'!F64</f>
        <v>0.85</v>
      </c>
      <c r="K60" s="834" t="str">
        <f>+'1.Informe Seguimiento POA 2025'!I64</f>
        <v>COMUNICACIÓN ESTRATÉGICA</v>
      </c>
      <c r="L60" s="835" t="str">
        <f>+'1.Informe Seguimiento POA 2025'!J64</f>
        <v>Oficina Asesora de Comunicaciones</v>
      </c>
      <c r="M60" s="811">
        <f>+'1.Informe Seguimiento POA 2025'!K64</f>
        <v>0.85</v>
      </c>
      <c r="N60" s="811">
        <f>+'1.Informe Seguimiento POA 2025'!L64</f>
        <v>0.85</v>
      </c>
      <c r="O60" s="811">
        <f>+'1.Informe Seguimiento POA 2025'!M64</f>
        <v>0.85</v>
      </c>
      <c r="P60" s="811">
        <f>+'1.Informe Seguimiento POA 2025'!N64</f>
        <v>0.85</v>
      </c>
      <c r="Q60" s="811">
        <f>+'1.Informe Seguimiento POA 2025'!O64</f>
        <v>0.85</v>
      </c>
      <c r="R60" s="815">
        <f>+'1.Informe Seguimiento POA 2025'!P64</f>
        <v>0.85</v>
      </c>
      <c r="S60" s="815">
        <f>+'1.Informe Seguimiento POA 2025'!Q64</f>
        <v>1</v>
      </c>
      <c r="T60" s="815">
        <f>+'1.Informe Seguimiento POA 2025'!R64</f>
        <v>0</v>
      </c>
      <c r="U60" s="815">
        <f>+'1.Informe Seguimiento POA 2025'!S64</f>
        <v>0</v>
      </c>
      <c r="V60" s="815">
        <f>+'1.Informe Seguimiento POA 2025'!T64</f>
        <v>0.85</v>
      </c>
      <c r="W60" s="815">
        <f>+'1.Informe Seguimiento POA 2025'!U64</f>
        <v>0</v>
      </c>
      <c r="X60" s="815">
        <f>+'1.Informe Seguimiento POA 2025'!V64</f>
        <v>0</v>
      </c>
      <c r="Y60" s="815">
        <f>+'1.Informe Seguimiento POA 2025'!W64</f>
        <v>0</v>
      </c>
      <c r="Z60" s="815">
        <f>+'1.Informe Seguimiento POA 2025'!X64</f>
        <v>0.85</v>
      </c>
      <c r="AA60" s="847">
        <f>+'1.Informe Seguimiento POA 2025'!Y64</f>
        <v>1</v>
      </c>
      <c r="AB60" s="847">
        <f>+'1.Informe Seguimiento POA 2025'!Z64</f>
        <v>0.58823529411764708</v>
      </c>
      <c r="AC60" s="828"/>
      <c r="AD60" s="828"/>
      <c r="AE60" s="828"/>
      <c r="AF60" s="828"/>
      <c r="AG60" s="828"/>
      <c r="AH60" s="828"/>
      <c r="AI60" s="828"/>
      <c r="AJ60" s="828"/>
      <c r="AK60" s="815">
        <f t="shared" si="1"/>
        <v>0.85</v>
      </c>
      <c r="AL60" s="815"/>
      <c r="AM60" s="815"/>
      <c r="AN60" s="815"/>
      <c r="AO60" s="815"/>
      <c r="AP60" s="815"/>
      <c r="AQ60" s="815"/>
      <c r="AR60" s="815"/>
      <c r="AS60" s="815"/>
      <c r="AT60" s="815"/>
      <c r="AU60" s="815"/>
      <c r="AV60" s="815">
        <f t="shared" si="2"/>
        <v>0.85</v>
      </c>
      <c r="AW60" s="815"/>
      <c r="AX60" s="815"/>
      <c r="AY60" s="816"/>
      <c r="AZ60" s="816"/>
      <c r="BA60" s="816"/>
      <c r="BB60" s="816"/>
      <c r="BC60" s="816"/>
      <c r="BD60" s="816"/>
      <c r="BE60" s="816"/>
      <c r="BF60" s="816"/>
      <c r="BG60" s="815">
        <f t="shared" si="3"/>
        <v>0.85</v>
      </c>
      <c r="BH60" s="816"/>
      <c r="BI60" s="816"/>
      <c r="BJ60" s="815"/>
      <c r="BK60" s="815"/>
      <c r="BL60" s="815"/>
      <c r="BM60" s="815"/>
      <c r="BN60" s="815"/>
      <c r="BO60" s="815"/>
      <c r="BP60" s="815"/>
      <c r="BQ60" s="815"/>
      <c r="BR60" s="815">
        <f t="shared" si="4"/>
        <v>0.85</v>
      </c>
      <c r="BS60" s="850"/>
      <c r="BT60" s="823"/>
      <c r="BU60" s="817">
        <f>IFERROR(AVERAGE(V60),0)</f>
        <v>0.85</v>
      </c>
      <c r="BV60" s="817">
        <f>IFERROR(AVERAGE(W60),0)</f>
        <v>0</v>
      </c>
      <c r="BW60" s="784">
        <f>IF(AND(BU60&gt;0),BV60/BU60,"No programado")</f>
        <v>0</v>
      </c>
      <c r="BX60" s="784">
        <f t="shared" si="18"/>
        <v>0</v>
      </c>
      <c r="BY60" s="840">
        <f t="shared" si="0"/>
        <v>0</v>
      </c>
      <c r="BZ60" s="1229"/>
      <c r="CA60" s="1226"/>
      <c r="CB60" s="787"/>
      <c r="CC60" s="787"/>
    </row>
    <row r="61" spans="2:81" ht="88.2" customHeight="1">
      <c r="B61" s="1331"/>
      <c r="C61" s="1346" t="str">
        <f>+'1.Informe Seguimiento POA 2025'!C65</f>
        <v xml:space="preserve"> 4.4 Implementar el 100% de las actividades del Plan Estratégico de Talento Humano que permitan fortalecer y/o modernizar la gestión del talento humano en la Entidad, durante el cuatrienio.</v>
      </c>
      <c r="D61" s="1303">
        <f>+'Matriz PEI 2024-2028'!F25</f>
        <v>1</v>
      </c>
      <c r="E61" s="1241">
        <f>+'Matriz PEI 2024-2028'!E25</f>
        <v>0.09</v>
      </c>
      <c r="F61" s="1244" t="str">
        <f>+'Matriz PEI 2024-2028'!D25</f>
        <v>Actividades del Plan Estratégico de Talento Humano implementadas</v>
      </c>
      <c r="G61" s="1244" t="s">
        <v>952</v>
      </c>
      <c r="H61" s="804" t="str">
        <f>'1.Informe Seguimiento POA 2025'!D65</f>
        <v>4.4.1 Formular e implementar el 100% del Plan Anual de Vacantes y Plan de Previsión de Recursos Humanos de la vigencia.</v>
      </c>
      <c r="I61" s="802">
        <f>+'1.Informe Seguimiento POA 2025'!E65</f>
        <v>0.1</v>
      </c>
      <c r="J61" s="805">
        <f>+'1.Informe Seguimiento POA 2025'!F65</f>
        <v>1</v>
      </c>
      <c r="K61" s="834" t="str">
        <f>+'1.Informe Seguimiento POA 2025'!I65</f>
        <v>GESTIÓN DEL TALENTO HUMANO</v>
      </c>
      <c r="L61" s="835" t="str">
        <f>+'1.Informe Seguimiento POA 2025'!J65</f>
        <v xml:space="preserve">
Dirección de Talento Humano
</v>
      </c>
      <c r="M61" s="811">
        <f>+'1.Informe Seguimiento POA 2025'!K65</f>
        <v>1</v>
      </c>
      <c r="N61" s="811">
        <f>+'1.Informe Seguimiento POA 2025'!L65</f>
        <v>1</v>
      </c>
      <c r="O61" s="811">
        <f>+'1.Informe Seguimiento POA 2025'!M65</f>
        <v>1</v>
      </c>
      <c r="P61" s="811">
        <f>+'1.Informe Seguimiento POA 2025'!N65</f>
        <v>1</v>
      </c>
      <c r="Q61" s="811">
        <f>+'1.Informe Seguimiento POA 2025'!O65</f>
        <v>1</v>
      </c>
      <c r="R61" s="815">
        <f>+'1.Informe Seguimiento POA 2025'!P65</f>
        <v>1</v>
      </c>
      <c r="S61" s="815">
        <f>+'1.Informe Seguimiento POA 2025'!Q65</f>
        <v>1</v>
      </c>
      <c r="T61" s="815">
        <f>+'1.Informe Seguimiento POA 2025'!R65</f>
        <v>1</v>
      </c>
      <c r="U61" s="815">
        <f>+'1.Informe Seguimiento POA 2025'!S65</f>
        <v>0</v>
      </c>
      <c r="V61" s="815">
        <f>+'1.Informe Seguimiento POA 2025'!T65</f>
        <v>1</v>
      </c>
      <c r="W61" s="815">
        <f>+'1.Informe Seguimiento POA 2025'!U65</f>
        <v>0</v>
      </c>
      <c r="X61" s="815">
        <f>+'1.Informe Seguimiento POA 2025'!V65</f>
        <v>1</v>
      </c>
      <c r="Y61" s="815">
        <f>+'1.Informe Seguimiento POA 2025'!W65</f>
        <v>0</v>
      </c>
      <c r="Z61" s="815">
        <f>+'1.Informe Seguimiento POA 2025'!X65</f>
        <v>1</v>
      </c>
      <c r="AA61" s="877">
        <f>+'1.Informe Seguimiento POA 2025'!Y65</f>
        <v>1</v>
      </c>
      <c r="AB61" s="847">
        <f>+'1.Informe Seguimiento POA 2025'!Z65</f>
        <v>0.25</v>
      </c>
      <c r="AC61" s="826"/>
      <c r="AD61" s="826"/>
      <c r="AE61" s="826"/>
      <c r="AF61" s="826"/>
      <c r="AG61" s="826"/>
      <c r="AH61" s="826"/>
      <c r="AI61" s="826"/>
      <c r="AJ61" s="826"/>
      <c r="AK61" s="815">
        <f t="shared" si="1"/>
        <v>1</v>
      </c>
      <c r="AL61" s="815"/>
      <c r="AM61" s="815"/>
      <c r="AN61" s="815"/>
      <c r="AO61" s="815"/>
      <c r="AP61" s="815"/>
      <c r="AQ61" s="815"/>
      <c r="AR61" s="815"/>
      <c r="AS61" s="815"/>
      <c r="AT61" s="815"/>
      <c r="AU61" s="815"/>
      <c r="AV61" s="815">
        <f t="shared" si="2"/>
        <v>1</v>
      </c>
      <c r="AW61" s="815"/>
      <c r="AX61" s="815"/>
      <c r="AY61" s="816"/>
      <c r="AZ61" s="816"/>
      <c r="BA61" s="816"/>
      <c r="BB61" s="816"/>
      <c r="BC61" s="816"/>
      <c r="BD61" s="816"/>
      <c r="BE61" s="816"/>
      <c r="BF61" s="816"/>
      <c r="BG61" s="815">
        <f t="shared" si="3"/>
        <v>1</v>
      </c>
      <c r="BH61" s="816"/>
      <c r="BI61" s="816"/>
      <c r="BJ61" s="815"/>
      <c r="BK61" s="815"/>
      <c r="BL61" s="815"/>
      <c r="BM61" s="815"/>
      <c r="BN61" s="815"/>
      <c r="BO61" s="815"/>
      <c r="BP61" s="815"/>
      <c r="BQ61" s="815"/>
      <c r="BR61" s="815">
        <f t="shared" si="4"/>
        <v>1</v>
      </c>
      <c r="BS61" s="850"/>
      <c r="BT61" s="823"/>
      <c r="BU61" s="817">
        <f t="shared" ref="BU61:BV63" si="19">IFERROR(AVERAGE(V61,X61),0)</f>
        <v>1</v>
      </c>
      <c r="BV61" s="817">
        <f t="shared" si="19"/>
        <v>0</v>
      </c>
      <c r="BW61" s="784">
        <f>IF(AND(BU61&gt;0),BV61/BU61,"No programado")</f>
        <v>0</v>
      </c>
      <c r="BX61" s="784">
        <f t="shared" si="18"/>
        <v>0</v>
      </c>
      <c r="BY61" s="840">
        <f t="shared" si="0"/>
        <v>0</v>
      </c>
      <c r="BZ61" s="1230">
        <f>SUM(BY61:BY70)</f>
        <v>2.6558875000000003E-2</v>
      </c>
      <c r="CA61" s="1226"/>
      <c r="CB61" s="787"/>
      <c r="CC61" s="787"/>
    </row>
    <row r="62" spans="2:81" ht="88.2" customHeight="1">
      <c r="B62" s="1331"/>
      <c r="C62" s="1346"/>
      <c r="D62" s="1303"/>
      <c r="E62" s="1242"/>
      <c r="F62" s="1245"/>
      <c r="G62" s="1245"/>
      <c r="H62" s="804" t="str">
        <f>'1.Informe Seguimiento POA 2025'!D66</f>
        <v>4.4.2 Incluir el 100% de las Novedades en la nómina oportunamente, para liquidación y pago, en cada vigencia.</v>
      </c>
      <c r="I62" s="802">
        <f>+'1.Informe Seguimiento POA 2025'!E66</f>
        <v>0.1</v>
      </c>
      <c r="J62" s="805">
        <f>+'1.Informe Seguimiento POA 2025'!F66</f>
        <v>1</v>
      </c>
      <c r="K62" s="834" t="str">
        <f>+'1.Informe Seguimiento POA 2025'!I66</f>
        <v>GESTIÓN DEL TALENTO HUMANO</v>
      </c>
      <c r="L62" s="835" t="str">
        <f>+'1.Informe Seguimiento POA 2025'!J66</f>
        <v>Dependencia Líder: 
Dirección de Talento Humano
Dependencia Operativa:
Subdirección de Gestión del Talento Humano</v>
      </c>
      <c r="M62" s="811">
        <f>+'1.Informe Seguimiento POA 2025'!K66</f>
        <v>1</v>
      </c>
      <c r="N62" s="811">
        <f>+'1.Informe Seguimiento POA 2025'!L66</f>
        <v>1</v>
      </c>
      <c r="O62" s="811">
        <f>+'1.Informe Seguimiento POA 2025'!M66</f>
        <v>1</v>
      </c>
      <c r="P62" s="811">
        <f>+'1.Informe Seguimiento POA 2025'!N66</f>
        <v>1</v>
      </c>
      <c r="Q62" s="811">
        <f>+'1.Informe Seguimiento POA 2025'!O66</f>
        <v>1</v>
      </c>
      <c r="R62" s="815">
        <f>+'1.Informe Seguimiento POA 2025'!P66</f>
        <v>1</v>
      </c>
      <c r="S62" s="815">
        <f>+'1.Informe Seguimiento POA 2025'!Q66</f>
        <v>1</v>
      </c>
      <c r="T62" s="815">
        <f>+'1.Informe Seguimiento POA 2025'!R66</f>
        <v>1</v>
      </c>
      <c r="U62" s="815">
        <f>+'1.Informe Seguimiento POA 2025'!S66</f>
        <v>0</v>
      </c>
      <c r="V62" s="815">
        <f>+'1.Informe Seguimiento POA 2025'!T66</f>
        <v>1</v>
      </c>
      <c r="W62" s="815">
        <f>+'1.Informe Seguimiento POA 2025'!U66</f>
        <v>0</v>
      </c>
      <c r="X62" s="815">
        <f>+'1.Informe Seguimiento POA 2025'!V66</f>
        <v>1</v>
      </c>
      <c r="Y62" s="815">
        <f>+'1.Informe Seguimiento POA 2025'!W66</f>
        <v>0</v>
      </c>
      <c r="Z62" s="815">
        <f>+'1.Informe Seguimiento POA 2025'!X66</f>
        <v>1</v>
      </c>
      <c r="AA62" s="877">
        <f>+'1.Informe Seguimiento POA 2025'!Y66</f>
        <v>1</v>
      </c>
      <c r="AB62" s="847">
        <f>+'1.Informe Seguimiento POA 2025'!Z66</f>
        <v>0.25</v>
      </c>
      <c r="AC62" s="826"/>
      <c r="AD62" s="826"/>
      <c r="AE62" s="826"/>
      <c r="AF62" s="826"/>
      <c r="AG62" s="826"/>
      <c r="AH62" s="826"/>
      <c r="AI62" s="826"/>
      <c r="AJ62" s="826"/>
      <c r="AK62" s="815">
        <f t="shared" si="1"/>
        <v>1</v>
      </c>
      <c r="AL62" s="815"/>
      <c r="AM62" s="815"/>
      <c r="AN62" s="815"/>
      <c r="AO62" s="815"/>
      <c r="AP62" s="815"/>
      <c r="AQ62" s="815"/>
      <c r="AR62" s="815"/>
      <c r="AS62" s="815"/>
      <c r="AT62" s="815"/>
      <c r="AU62" s="815"/>
      <c r="AV62" s="815">
        <f t="shared" si="2"/>
        <v>1</v>
      </c>
      <c r="AW62" s="815"/>
      <c r="AX62" s="815"/>
      <c r="AY62" s="816"/>
      <c r="AZ62" s="816"/>
      <c r="BA62" s="816"/>
      <c r="BB62" s="816"/>
      <c r="BC62" s="816"/>
      <c r="BD62" s="816"/>
      <c r="BE62" s="816"/>
      <c r="BF62" s="816"/>
      <c r="BG62" s="815">
        <f t="shared" si="3"/>
        <v>1</v>
      </c>
      <c r="BH62" s="816"/>
      <c r="BI62" s="816"/>
      <c r="BJ62" s="815"/>
      <c r="BK62" s="815"/>
      <c r="BL62" s="815"/>
      <c r="BM62" s="815"/>
      <c r="BN62" s="815"/>
      <c r="BO62" s="815"/>
      <c r="BP62" s="815"/>
      <c r="BQ62" s="815"/>
      <c r="BR62" s="815">
        <f t="shared" si="4"/>
        <v>1</v>
      </c>
      <c r="BS62" s="850"/>
      <c r="BT62" s="823"/>
      <c r="BU62" s="817">
        <f t="shared" si="19"/>
        <v>1</v>
      </c>
      <c r="BV62" s="817">
        <f t="shared" si="19"/>
        <v>0</v>
      </c>
      <c r="BW62" s="784">
        <f>IF(AND(BU62&gt;0),BV62/BU62,"No programado")</f>
        <v>0</v>
      </c>
      <c r="BX62" s="784">
        <f t="shared" si="18"/>
        <v>0</v>
      </c>
      <c r="BY62" s="840">
        <f t="shared" si="0"/>
        <v>0</v>
      </c>
      <c r="BZ62" s="1231"/>
      <c r="CA62" s="1226"/>
      <c r="CB62" s="787"/>
      <c r="CC62" s="787"/>
    </row>
    <row r="63" spans="2:81" ht="88.2" customHeight="1">
      <c r="B63" s="1331"/>
      <c r="C63" s="1346"/>
      <c r="D63" s="1303"/>
      <c r="E63" s="1242"/>
      <c r="F63" s="1245"/>
      <c r="G63" s="1245"/>
      <c r="H63" s="804" t="str">
        <f>'1.Informe Seguimiento POA 2025'!D67</f>
        <v>4.4.3 Incrementar al 98% la satisfacción de los usuarios internos con los servicios prestados de Certificaciones laborales, bonos pensionales y autorizaciones de retiro de cesantías, en cada vigencia.</v>
      </c>
      <c r="I63" s="802">
        <f>+'1.Informe Seguimiento POA 2025'!E67</f>
        <v>0.1</v>
      </c>
      <c r="J63" s="805">
        <f>+'1.Informe Seguimiento POA 2025'!F67</f>
        <v>0.98000000000000009</v>
      </c>
      <c r="K63" s="834" t="str">
        <f>+'1.Informe Seguimiento POA 2025'!I67</f>
        <v>GESTIÓN DEL TALENTO HUMANO</v>
      </c>
      <c r="L63" s="835" t="str">
        <f>+'1.Informe Seguimiento POA 2025'!J67</f>
        <v>Dependencia Líder: 
Dirección de Talento Humano
Dependencia Operativa:
Subdirección de Gestión del Talento Humano</v>
      </c>
      <c r="M63" s="811">
        <f>+'1.Informe Seguimiento POA 2025'!K67</f>
        <v>0.98</v>
      </c>
      <c r="N63" s="811">
        <f>+'1.Informe Seguimiento POA 2025'!L67</f>
        <v>0.98</v>
      </c>
      <c r="O63" s="811">
        <f>+'1.Informe Seguimiento POA 2025'!M67</f>
        <v>0.98</v>
      </c>
      <c r="P63" s="811">
        <f>+'1.Informe Seguimiento POA 2025'!N67</f>
        <v>0.98</v>
      </c>
      <c r="Q63" s="811">
        <f>+'1.Informe Seguimiento POA 2025'!O67</f>
        <v>0.98</v>
      </c>
      <c r="R63" s="815">
        <f>+'1.Informe Seguimiento POA 2025'!P67</f>
        <v>0.98</v>
      </c>
      <c r="S63" s="815">
        <f>+'1.Informe Seguimiento POA 2025'!Q67</f>
        <v>0.99500000000000011</v>
      </c>
      <c r="T63" s="815">
        <f>+'1.Informe Seguimiento POA 2025'!R67</f>
        <v>0.98</v>
      </c>
      <c r="U63" s="815">
        <f>+'1.Informe Seguimiento POA 2025'!S67</f>
        <v>0</v>
      </c>
      <c r="V63" s="815">
        <f>+'1.Informe Seguimiento POA 2025'!T67</f>
        <v>0.98</v>
      </c>
      <c r="W63" s="815">
        <f>+'1.Informe Seguimiento POA 2025'!U67</f>
        <v>0</v>
      </c>
      <c r="X63" s="815">
        <f>+'1.Informe Seguimiento POA 2025'!V67</f>
        <v>0.98</v>
      </c>
      <c r="Y63" s="815">
        <f>+'1.Informe Seguimiento POA 2025'!W67</f>
        <v>0</v>
      </c>
      <c r="Z63" s="815">
        <f>+'1.Informe Seguimiento POA 2025'!X67</f>
        <v>0.98000000000000032</v>
      </c>
      <c r="AA63" s="877">
        <f>+'1.Informe Seguimiento POA 2025'!Y67</f>
        <v>0.99500000000000011</v>
      </c>
      <c r="AB63" s="847">
        <f>+'1.Informe Seguimiento POA 2025'!Z67</f>
        <v>0.25382653061224486</v>
      </c>
      <c r="AC63" s="826"/>
      <c r="AD63" s="826"/>
      <c r="AE63" s="826"/>
      <c r="AF63" s="826"/>
      <c r="AG63" s="826"/>
      <c r="AH63" s="826"/>
      <c r="AI63" s="826"/>
      <c r="AJ63" s="826"/>
      <c r="AK63" s="815">
        <f t="shared" si="1"/>
        <v>0.98</v>
      </c>
      <c r="AL63" s="815"/>
      <c r="AM63" s="815"/>
      <c r="AN63" s="815"/>
      <c r="AO63" s="815"/>
      <c r="AP63" s="815"/>
      <c r="AQ63" s="815"/>
      <c r="AR63" s="815"/>
      <c r="AS63" s="815"/>
      <c r="AT63" s="815"/>
      <c r="AU63" s="815"/>
      <c r="AV63" s="815">
        <f t="shared" si="2"/>
        <v>0.98</v>
      </c>
      <c r="AW63" s="815"/>
      <c r="AX63" s="815"/>
      <c r="AY63" s="816"/>
      <c r="AZ63" s="816"/>
      <c r="BA63" s="816"/>
      <c r="BB63" s="816"/>
      <c r="BC63" s="816"/>
      <c r="BD63" s="816"/>
      <c r="BE63" s="816"/>
      <c r="BF63" s="816"/>
      <c r="BG63" s="815">
        <f t="shared" si="3"/>
        <v>0.98</v>
      </c>
      <c r="BH63" s="816"/>
      <c r="BI63" s="816"/>
      <c r="BJ63" s="815"/>
      <c r="BK63" s="815"/>
      <c r="BL63" s="815"/>
      <c r="BM63" s="815"/>
      <c r="BN63" s="815"/>
      <c r="BO63" s="815"/>
      <c r="BP63" s="815"/>
      <c r="BQ63" s="815"/>
      <c r="BR63" s="815">
        <f t="shared" si="4"/>
        <v>0.98</v>
      </c>
      <c r="BS63" s="850"/>
      <c r="BT63" s="823"/>
      <c r="BU63" s="817">
        <f t="shared" si="19"/>
        <v>0.98</v>
      </c>
      <c r="BV63" s="817">
        <f t="shared" si="19"/>
        <v>0</v>
      </c>
      <c r="BW63" s="784">
        <f>IF(AND(BU63&gt;0),BV63/BU63,"No programado")</f>
        <v>0</v>
      </c>
      <c r="BX63" s="784">
        <f t="shared" si="18"/>
        <v>0</v>
      </c>
      <c r="BY63" s="840">
        <f t="shared" si="0"/>
        <v>0</v>
      </c>
      <c r="BZ63" s="1231"/>
      <c r="CA63" s="1226"/>
      <c r="CB63" s="787"/>
      <c r="CC63" s="787"/>
    </row>
    <row r="64" spans="2:81" ht="107.4" customHeight="1">
      <c r="B64" s="1331"/>
      <c r="C64" s="1346"/>
      <c r="D64" s="1303"/>
      <c r="E64" s="1242"/>
      <c r="F64" s="1245"/>
      <c r="G64" s="1245"/>
      <c r="H64" s="804" t="str">
        <f>'1.Informe Seguimiento POA 2025'!D68</f>
        <v xml:space="preserve">4.4.4 Formular e implementar el 100% del Plan Institucional de Capacitación de la vigencia.
</v>
      </c>
      <c r="I64" s="802">
        <f>+'1.Informe Seguimiento POA 2025'!E68</f>
        <v>0.1</v>
      </c>
      <c r="J64" s="833">
        <f>+'1.Informe Seguimiento POA 2025'!F68</f>
        <v>1</v>
      </c>
      <c r="K64" s="834" t="str">
        <f>+'1.Informe Seguimiento POA 2025'!I68</f>
        <v>GESTIÓN DEL TALENTO HUMANO</v>
      </c>
      <c r="L64" s="835" t="str">
        <f>+'1.Informe Seguimiento POA 2025'!J68</f>
        <v>Dependencia Líder: 
Dirección de Talento Humano
Dependencia Operativa:
Subdirección de Desarrollo del Talento Humano</v>
      </c>
      <c r="M64" s="811">
        <f>+'1.Informe Seguimiento POA 2025'!K68</f>
        <v>1</v>
      </c>
      <c r="N64" s="811">
        <f>+'1.Informe Seguimiento POA 2025'!L68</f>
        <v>1</v>
      </c>
      <c r="O64" s="811">
        <f>+'1.Informe Seguimiento POA 2025'!M68</f>
        <v>1</v>
      </c>
      <c r="P64" s="811">
        <f>+'1.Informe Seguimiento POA 2025'!N68</f>
        <v>1</v>
      </c>
      <c r="Q64" s="811">
        <f>+'1.Informe Seguimiento POA 2025'!O68</f>
        <v>1</v>
      </c>
      <c r="R64" s="815">
        <f>+'1.Informe Seguimiento POA 2025'!P68</f>
        <v>0.34848999999999997</v>
      </c>
      <c r="S64" s="815">
        <f>+'1.Informe Seguimiento POA 2025'!Q68</f>
        <v>0.26362999999999998</v>
      </c>
      <c r="T64" s="815">
        <f>+'1.Informe Seguimiento POA 2025'!R68</f>
        <v>0.23334000000000002</v>
      </c>
      <c r="U64" s="815">
        <f>+'1.Informe Seguimiento POA 2025'!S68</f>
        <v>0</v>
      </c>
      <c r="V64" s="815">
        <f>+'1.Informe Seguimiento POA 2025'!T68</f>
        <v>0.23333999999999999</v>
      </c>
      <c r="W64" s="815">
        <f>+'1.Informe Seguimiento POA 2025'!U68</f>
        <v>0</v>
      </c>
      <c r="X64" s="815">
        <f>+'1.Informe Seguimiento POA 2025'!V68</f>
        <v>0.18482999999999999</v>
      </c>
      <c r="Y64" s="815">
        <f>+'1.Informe Seguimiento POA 2025'!W68</f>
        <v>0</v>
      </c>
      <c r="Z64" s="815">
        <f>+'1.Informe Seguimiento POA 2025'!X68</f>
        <v>1</v>
      </c>
      <c r="AA64" s="877">
        <f>+'1.Informe Seguimiento POA 2025'!Y68</f>
        <v>0.26362999999999998</v>
      </c>
      <c r="AB64" s="847">
        <f>+'1.Informe Seguimiento POA 2025'!Z68</f>
        <v>0.26362999999999998</v>
      </c>
      <c r="AC64" s="829"/>
      <c r="AD64" s="829"/>
      <c r="AE64" s="829"/>
      <c r="AF64" s="829"/>
      <c r="AG64" s="829"/>
      <c r="AH64" s="829"/>
      <c r="AI64" s="829"/>
      <c r="AJ64" s="829"/>
      <c r="AK64" s="815">
        <f t="shared" si="1"/>
        <v>1</v>
      </c>
      <c r="AL64" s="815"/>
      <c r="AM64" s="815"/>
      <c r="AN64" s="815"/>
      <c r="AO64" s="815"/>
      <c r="AP64" s="815"/>
      <c r="AQ64" s="815"/>
      <c r="AR64" s="815"/>
      <c r="AS64" s="815"/>
      <c r="AT64" s="815"/>
      <c r="AU64" s="815"/>
      <c r="AV64" s="815">
        <f t="shared" si="2"/>
        <v>1</v>
      </c>
      <c r="AW64" s="815"/>
      <c r="AX64" s="815"/>
      <c r="AY64" s="816"/>
      <c r="AZ64" s="816"/>
      <c r="BA64" s="816"/>
      <c r="BB64" s="816"/>
      <c r="BC64" s="816"/>
      <c r="BD64" s="816"/>
      <c r="BE64" s="816"/>
      <c r="BF64" s="816"/>
      <c r="BG64" s="815">
        <f t="shared" si="3"/>
        <v>1</v>
      </c>
      <c r="BH64" s="816"/>
      <c r="BI64" s="816"/>
      <c r="BJ64" s="815"/>
      <c r="BK64" s="815"/>
      <c r="BL64" s="815"/>
      <c r="BM64" s="815"/>
      <c r="BN64" s="815"/>
      <c r="BO64" s="815"/>
      <c r="BP64" s="815"/>
      <c r="BQ64" s="815"/>
      <c r="BR64" s="815">
        <f t="shared" si="4"/>
        <v>1</v>
      </c>
      <c r="BS64" s="814"/>
      <c r="BT64" s="784"/>
      <c r="BU64" s="819">
        <f t="shared" ref="BU64:BU70" si="20">R64+T64+V64+X64+AC64+AE64+AG64+AI64+BJ64+BL64+BN64+BP64+AN64+AP64+AR64+AT64</f>
        <v>1</v>
      </c>
      <c r="BV64" s="819">
        <f t="shared" ref="BV64:BV70" si="21">S64+U64+W64+Y64+AD64+AF64+AH64+AJ64+BK64+BM64+BO64+BQ64+AO64+AQ64+AS64+AU64</f>
        <v>0.26362999999999998</v>
      </c>
      <c r="BW64" s="784">
        <f t="shared" ref="BW64:BW72" si="22">IF(AND(BU64&gt;0),BV64/BU64,"No programado")</f>
        <v>0.26362999999999998</v>
      </c>
      <c r="BX64" s="784">
        <f t="shared" si="18"/>
        <v>3.2953749999999997E-2</v>
      </c>
      <c r="BY64" s="840">
        <f t="shared" si="0"/>
        <v>3.2953749999999997E-3</v>
      </c>
      <c r="BZ64" s="1231"/>
      <c r="CA64" s="1226"/>
      <c r="CB64" s="787"/>
      <c r="CC64" s="787"/>
    </row>
    <row r="65" spans="2:81" ht="93" customHeight="1">
      <c r="B65" s="1331"/>
      <c r="C65" s="1346"/>
      <c r="D65" s="1303"/>
      <c r="E65" s="1242"/>
      <c r="F65" s="1245"/>
      <c r="G65" s="1245"/>
      <c r="H65" s="804" t="str">
        <f>'1.Informe Seguimiento POA 2025'!D69</f>
        <v>4.4.5 Formular e implementar el 100% del Plan Institucional de Bienestar de la vigencia .</v>
      </c>
      <c r="I65" s="802">
        <f>+'1.Informe Seguimiento POA 2025'!E69</f>
        <v>0.1</v>
      </c>
      <c r="J65" s="805">
        <f>+'1.Informe Seguimiento POA 2025'!F69</f>
        <v>1</v>
      </c>
      <c r="K65" s="809" t="str">
        <f>+'1.Informe Seguimiento POA 2025'!I69</f>
        <v>GESTIÓN DEL TALENTO HUMANO</v>
      </c>
      <c r="L65" s="809" t="str">
        <f>+'1.Informe Seguimiento POA 2025'!J69</f>
        <v>Dependencia Líder: 
Dirección de Talento Humano
Dependencia Operativa:
Subdirección de Desarrollo del Talento Humano</v>
      </c>
      <c r="M65" s="811">
        <f>+'1.Informe Seguimiento POA 2025'!K69</f>
        <v>1</v>
      </c>
      <c r="N65" s="811">
        <f>+'1.Informe Seguimiento POA 2025'!L69</f>
        <v>1</v>
      </c>
      <c r="O65" s="811">
        <f>+'1.Informe Seguimiento POA 2025'!M69</f>
        <v>1</v>
      </c>
      <c r="P65" s="811">
        <f>+'1.Informe Seguimiento POA 2025'!N69</f>
        <v>1</v>
      </c>
      <c r="Q65" s="811">
        <f>+'1.Informe Seguimiento POA 2025'!O69</f>
        <v>1</v>
      </c>
      <c r="R65" s="815">
        <f>+'1.Informe Seguimiento POA 2025'!P69</f>
        <v>0.31790000000000002</v>
      </c>
      <c r="S65" s="815">
        <f>+'1.Informe Seguimiento POA 2025'!Q69</f>
        <v>0.31790000000000002</v>
      </c>
      <c r="T65" s="815">
        <f>+'1.Informe Seguimiento POA 2025'!R69</f>
        <v>0.21368999999999999</v>
      </c>
      <c r="U65" s="815">
        <f>+'1.Informe Seguimiento POA 2025'!S69</f>
        <v>0</v>
      </c>
      <c r="V65" s="815">
        <f>+'1.Informe Seguimiento POA 2025'!T69</f>
        <v>0.19895000000000002</v>
      </c>
      <c r="W65" s="815">
        <f>+'1.Informe Seguimiento POA 2025'!U69</f>
        <v>0</v>
      </c>
      <c r="X65" s="815">
        <f>+'1.Informe Seguimiento POA 2025'!V69</f>
        <v>0.26945999999999998</v>
      </c>
      <c r="Y65" s="815">
        <f>+'1.Informe Seguimiento POA 2025'!W69</f>
        <v>0</v>
      </c>
      <c r="Z65" s="815">
        <f>+'1.Informe Seguimiento POA 2025'!X69</f>
        <v>1</v>
      </c>
      <c r="AA65" s="877">
        <f>+'1.Informe Seguimiento POA 2025'!Y69</f>
        <v>0.31790000000000002</v>
      </c>
      <c r="AB65" s="847">
        <f>+'1.Informe Seguimiento POA 2025'!Z69</f>
        <v>0.31790000000000002</v>
      </c>
      <c r="AC65" s="819"/>
      <c r="AD65" s="819"/>
      <c r="AE65" s="819"/>
      <c r="AF65" s="819"/>
      <c r="AG65" s="819"/>
      <c r="AH65" s="819"/>
      <c r="AI65" s="819"/>
      <c r="AJ65" s="819"/>
      <c r="AK65" s="815">
        <f t="shared" si="1"/>
        <v>1</v>
      </c>
      <c r="AL65" s="815"/>
      <c r="AM65" s="815"/>
      <c r="AN65" s="815"/>
      <c r="AO65" s="815"/>
      <c r="AP65" s="815"/>
      <c r="AQ65" s="815"/>
      <c r="AR65" s="815"/>
      <c r="AS65" s="815"/>
      <c r="AT65" s="815"/>
      <c r="AU65" s="815"/>
      <c r="AV65" s="815">
        <f t="shared" si="2"/>
        <v>1</v>
      </c>
      <c r="AW65" s="815"/>
      <c r="AX65" s="815"/>
      <c r="AY65" s="816"/>
      <c r="AZ65" s="816"/>
      <c r="BA65" s="816"/>
      <c r="BB65" s="816"/>
      <c r="BC65" s="816"/>
      <c r="BD65" s="816"/>
      <c r="BE65" s="816"/>
      <c r="BF65" s="816"/>
      <c r="BG65" s="815">
        <f t="shared" si="3"/>
        <v>1</v>
      </c>
      <c r="BH65" s="816"/>
      <c r="BI65" s="816"/>
      <c r="BJ65" s="815"/>
      <c r="BK65" s="815"/>
      <c r="BL65" s="815"/>
      <c r="BM65" s="815"/>
      <c r="BN65" s="815"/>
      <c r="BO65" s="815"/>
      <c r="BP65" s="815"/>
      <c r="BQ65" s="815"/>
      <c r="BR65" s="815">
        <f t="shared" si="4"/>
        <v>1</v>
      </c>
      <c r="BS65" s="823"/>
      <c r="BT65" s="823"/>
      <c r="BU65" s="819">
        <f t="shared" si="20"/>
        <v>1</v>
      </c>
      <c r="BV65" s="819">
        <f t="shared" si="21"/>
        <v>0.31790000000000002</v>
      </c>
      <c r="BW65" s="784">
        <f t="shared" si="22"/>
        <v>0.31790000000000002</v>
      </c>
      <c r="BX65" s="784">
        <f t="shared" ref="BX65:BX70" si="23">(IF(AND(BV65&gt;0,$J65&gt;0),BV65/$J65,0))*0.125</f>
        <v>3.9737500000000002E-2</v>
      </c>
      <c r="BY65" s="841">
        <f t="shared" si="0"/>
        <v>3.9737500000000007E-3</v>
      </c>
      <c r="BZ65" s="1231"/>
      <c r="CA65" s="1226"/>
      <c r="CB65" s="783"/>
      <c r="CC65" s="783"/>
    </row>
    <row r="66" spans="2:81" ht="95.4" customHeight="1">
      <c r="B66" s="1331"/>
      <c r="C66" s="1346"/>
      <c r="D66" s="1303"/>
      <c r="E66" s="1242"/>
      <c r="F66" s="1245"/>
      <c r="G66" s="1245"/>
      <c r="H66" s="804" t="str">
        <f>'1.Informe Seguimiento POA 2025'!D70</f>
        <v>4.4.6 Formular e implementar el 100% del Plan Institucional de Incentivos de la vigencia.</v>
      </c>
      <c r="I66" s="802">
        <f>+'1.Informe Seguimiento POA 2025'!E70</f>
        <v>0.1</v>
      </c>
      <c r="J66" s="805">
        <f>+'1.Informe Seguimiento POA 2025'!F70</f>
        <v>1</v>
      </c>
      <c r="K66" s="809" t="str">
        <f>+'1.Informe Seguimiento POA 2025'!I70</f>
        <v>GESTIÓN DEL TALENTO HUMANO</v>
      </c>
      <c r="L66" s="809" t="str">
        <f>+'1.Informe Seguimiento POA 2025'!J70</f>
        <v>Dependencia Líder: 
Dirección de Talento Humano
Dependencia Operativa:
Subdirección de Desarrollo del Talento Humano</v>
      </c>
      <c r="M66" s="811">
        <f>+'1.Informe Seguimiento POA 2025'!K70</f>
        <v>1</v>
      </c>
      <c r="N66" s="811">
        <f>+'1.Informe Seguimiento POA 2025'!L70</f>
        <v>1</v>
      </c>
      <c r="O66" s="811">
        <f>+'1.Informe Seguimiento POA 2025'!M70</f>
        <v>1</v>
      </c>
      <c r="P66" s="811">
        <f>+'1.Informe Seguimiento POA 2025'!N70</f>
        <v>1</v>
      </c>
      <c r="Q66" s="811">
        <f>+'1.Informe Seguimiento POA 2025'!O70</f>
        <v>1</v>
      </c>
      <c r="R66" s="815">
        <f>+'1.Informe Seguimiento POA 2025'!P70</f>
        <v>0.27777999999999997</v>
      </c>
      <c r="S66" s="815">
        <f>+'1.Informe Seguimiento POA 2025'!Q70</f>
        <v>0.24443999999999999</v>
      </c>
      <c r="T66" s="815">
        <f>+'1.Informe Seguimiento POA 2025'!R70</f>
        <v>0.21111999999999997</v>
      </c>
      <c r="U66" s="815">
        <f>+'1.Informe Seguimiento POA 2025'!S70</f>
        <v>0</v>
      </c>
      <c r="V66" s="815">
        <f>+'1.Informe Seguimiento POA 2025'!T70</f>
        <v>0.11111</v>
      </c>
      <c r="W66" s="815">
        <f>+'1.Informe Seguimiento POA 2025'!U70</f>
        <v>0</v>
      </c>
      <c r="X66" s="815">
        <f>+'1.Informe Seguimiento POA 2025'!V70</f>
        <v>0.39998999999999996</v>
      </c>
      <c r="Y66" s="815">
        <f>+'1.Informe Seguimiento POA 2025'!W70</f>
        <v>0</v>
      </c>
      <c r="Z66" s="815">
        <f>+'1.Informe Seguimiento POA 2025'!X70</f>
        <v>0.99999999999999989</v>
      </c>
      <c r="AA66" s="877">
        <f>+'1.Informe Seguimiento POA 2025'!Y70</f>
        <v>0.24443999999999999</v>
      </c>
      <c r="AB66" s="847">
        <f>+'1.Informe Seguimiento POA 2025'!Z70</f>
        <v>0.24444000000000002</v>
      </c>
      <c r="AC66" s="819"/>
      <c r="AD66" s="819"/>
      <c r="AE66" s="819"/>
      <c r="AF66" s="819"/>
      <c r="AG66" s="819"/>
      <c r="AH66" s="819"/>
      <c r="AI66" s="819"/>
      <c r="AJ66" s="819"/>
      <c r="AK66" s="815">
        <f t="shared" si="1"/>
        <v>1</v>
      </c>
      <c r="AL66" s="815"/>
      <c r="AM66" s="815"/>
      <c r="AN66" s="815"/>
      <c r="AO66" s="815"/>
      <c r="AP66" s="815"/>
      <c r="AQ66" s="815"/>
      <c r="AR66" s="815"/>
      <c r="AS66" s="815"/>
      <c r="AT66" s="815"/>
      <c r="AU66" s="815"/>
      <c r="AV66" s="815">
        <f t="shared" si="2"/>
        <v>1</v>
      </c>
      <c r="AW66" s="815"/>
      <c r="AX66" s="815"/>
      <c r="AY66" s="816"/>
      <c r="AZ66" s="816"/>
      <c r="BA66" s="816"/>
      <c r="BB66" s="816"/>
      <c r="BC66" s="816"/>
      <c r="BD66" s="816"/>
      <c r="BE66" s="816"/>
      <c r="BF66" s="816"/>
      <c r="BG66" s="815">
        <f t="shared" si="3"/>
        <v>1</v>
      </c>
      <c r="BH66" s="816"/>
      <c r="BI66" s="816"/>
      <c r="BJ66" s="815"/>
      <c r="BK66" s="815"/>
      <c r="BL66" s="815"/>
      <c r="BM66" s="815"/>
      <c r="BN66" s="815"/>
      <c r="BO66" s="815"/>
      <c r="BP66" s="815"/>
      <c r="BQ66" s="815"/>
      <c r="BR66" s="815">
        <f t="shared" si="4"/>
        <v>1</v>
      </c>
      <c r="BS66" s="823"/>
      <c r="BT66" s="823"/>
      <c r="BU66" s="819">
        <f t="shared" si="20"/>
        <v>0.99999999999999989</v>
      </c>
      <c r="BV66" s="819">
        <f t="shared" si="21"/>
        <v>0.24443999999999999</v>
      </c>
      <c r="BW66" s="784">
        <f t="shared" si="22"/>
        <v>0.24444000000000002</v>
      </c>
      <c r="BX66" s="784">
        <f t="shared" si="23"/>
        <v>3.0554999999999999E-2</v>
      </c>
      <c r="BY66" s="841">
        <f t="shared" si="0"/>
        <v>3.0555000000000001E-3</v>
      </c>
      <c r="BZ66" s="1231"/>
      <c r="CA66" s="1226"/>
      <c r="CB66" s="783"/>
      <c r="CC66" s="783"/>
    </row>
    <row r="67" spans="2:81" ht="95.4" customHeight="1">
      <c r="B67" s="1331"/>
      <c r="C67" s="1346"/>
      <c r="D67" s="1303"/>
      <c r="E67" s="1242"/>
      <c r="F67" s="1245"/>
      <c r="G67" s="1245"/>
      <c r="H67" s="804" t="str">
        <f>'1.Informe Seguimiento POA 2025'!D71</f>
        <v>4.4.7 Ejecutar el 100 % de las actividades del Sistema de Gestión de Seguridad y Salud en el Trabajo de la vigencia.</v>
      </c>
      <c r="I67" s="802">
        <f>+'1.Informe Seguimiento POA 2025'!E71</f>
        <v>0.1</v>
      </c>
      <c r="J67" s="805">
        <f>+'1.Informe Seguimiento POA 2025'!F71</f>
        <v>1</v>
      </c>
      <c r="K67" s="809" t="str">
        <f>+'1.Informe Seguimiento POA 2025'!I71</f>
        <v>GESTIÓN DEL TALENTO HUMANO</v>
      </c>
      <c r="L67" s="809" t="str">
        <f>+'1.Informe Seguimiento POA 2025'!J71</f>
        <v>Dependencia Líder: 
Dirección de Talento Humano
Dependencia Operativa:
Subdirección de Desarrollo del Talento Humano</v>
      </c>
      <c r="M67" s="811">
        <f>+'1.Informe Seguimiento POA 2025'!K71</f>
        <v>1</v>
      </c>
      <c r="N67" s="811">
        <f>+'1.Informe Seguimiento POA 2025'!L71</f>
        <v>1</v>
      </c>
      <c r="O67" s="811">
        <f>+'1.Informe Seguimiento POA 2025'!M71</f>
        <v>1</v>
      </c>
      <c r="P67" s="811">
        <f>+'1.Informe Seguimiento POA 2025'!N71</f>
        <v>1</v>
      </c>
      <c r="Q67" s="811">
        <f>+'1.Informe Seguimiento POA 2025'!O71</f>
        <v>1</v>
      </c>
      <c r="R67" s="815">
        <f>+'1.Informe Seguimiento POA 2025'!P71</f>
        <v>0.30874000000000001</v>
      </c>
      <c r="S67" s="815">
        <f>+'1.Informe Seguimiento POA 2025'!Q71</f>
        <v>0.30873999999999996</v>
      </c>
      <c r="T67" s="815">
        <f>+'1.Informe Seguimiento POA 2025'!R71</f>
        <v>0.22427999999999998</v>
      </c>
      <c r="U67" s="815">
        <f>+'1.Informe Seguimiento POA 2025'!S71</f>
        <v>0</v>
      </c>
      <c r="V67" s="815">
        <f>+'1.Informe Seguimiento POA 2025'!T71</f>
        <v>0.12912000000000001</v>
      </c>
      <c r="W67" s="815">
        <f>+'1.Informe Seguimiento POA 2025'!U71</f>
        <v>0</v>
      </c>
      <c r="X67" s="815">
        <f>+'1.Informe Seguimiento POA 2025'!V71</f>
        <v>0.33785999999999994</v>
      </c>
      <c r="Y67" s="815">
        <f>+'1.Informe Seguimiento POA 2025'!W71</f>
        <v>0</v>
      </c>
      <c r="Z67" s="815">
        <f>+'1.Informe Seguimiento POA 2025'!X71</f>
        <v>1</v>
      </c>
      <c r="AA67" s="877">
        <f>+'1.Informe Seguimiento POA 2025'!Y71</f>
        <v>0.30873999999999996</v>
      </c>
      <c r="AB67" s="847">
        <f>+'1.Informe Seguimiento POA 2025'!Z71</f>
        <v>0.30873999999999996</v>
      </c>
      <c r="AC67" s="819"/>
      <c r="AD67" s="819"/>
      <c r="AE67" s="819"/>
      <c r="AF67" s="819"/>
      <c r="AG67" s="819"/>
      <c r="AH67" s="819"/>
      <c r="AI67" s="819"/>
      <c r="AJ67" s="819"/>
      <c r="AK67" s="815">
        <f t="shared" si="1"/>
        <v>1</v>
      </c>
      <c r="AL67" s="815"/>
      <c r="AM67" s="815"/>
      <c r="AN67" s="815"/>
      <c r="AO67" s="815"/>
      <c r="AP67" s="815"/>
      <c r="AQ67" s="815"/>
      <c r="AR67" s="815"/>
      <c r="AS67" s="815"/>
      <c r="AT67" s="815"/>
      <c r="AU67" s="815"/>
      <c r="AV67" s="815">
        <f t="shared" si="2"/>
        <v>1</v>
      </c>
      <c r="AW67" s="815"/>
      <c r="AX67" s="815"/>
      <c r="AY67" s="816"/>
      <c r="AZ67" s="816"/>
      <c r="BA67" s="816"/>
      <c r="BB67" s="816"/>
      <c r="BC67" s="816"/>
      <c r="BD67" s="816"/>
      <c r="BE67" s="816"/>
      <c r="BF67" s="816"/>
      <c r="BG67" s="815">
        <f t="shared" si="3"/>
        <v>1</v>
      </c>
      <c r="BH67" s="816"/>
      <c r="BI67" s="816"/>
      <c r="BJ67" s="815"/>
      <c r="BK67" s="815"/>
      <c r="BL67" s="815"/>
      <c r="BM67" s="815"/>
      <c r="BN67" s="815"/>
      <c r="BO67" s="815"/>
      <c r="BP67" s="815"/>
      <c r="BQ67" s="815"/>
      <c r="BR67" s="815">
        <f t="shared" si="4"/>
        <v>1</v>
      </c>
      <c r="BS67" s="823"/>
      <c r="BT67" s="823"/>
      <c r="BU67" s="819">
        <f t="shared" si="20"/>
        <v>1</v>
      </c>
      <c r="BV67" s="819">
        <f t="shared" si="21"/>
        <v>0.30873999999999996</v>
      </c>
      <c r="BW67" s="784">
        <f t="shared" si="22"/>
        <v>0.30873999999999996</v>
      </c>
      <c r="BX67" s="784">
        <f t="shared" si="23"/>
        <v>3.8592499999999995E-2</v>
      </c>
      <c r="BY67" s="840">
        <f t="shared" si="0"/>
        <v>3.8592499999999998E-3</v>
      </c>
      <c r="BZ67" s="1231"/>
      <c r="CA67" s="1226"/>
      <c r="CB67" s="783"/>
      <c r="CC67" s="783"/>
    </row>
    <row r="68" spans="2:81" ht="64.5" customHeight="1">
      <c r="B68" s="1331"/>
      <c r="C68" s="1346"/>
      <c r="D68" s="1303"/>
      <c r="E68" s="1242"/>
      <c r="F68" s="1245"/>
      <c r="G68" s="1245"/>
      <c r="H68" s="804" t="str">
        <f>'1.Informe Seguimiento POA 2025'!D72</f>
        <v>4.4.8 Implementar el 100% de las acciones de los Sistemas de Gestión y Evaluación del Desempeño Laboral de la Entidad.</v>
      </c>
      <c r="I68" s="802">
        <f>+'1.Informe Seguimiento POA 2025'!E72</f>
        <v>0.1</v>
      </c>
      <c r="J68" s="805">
        <f>+'1.Informe Seguimiento POA 2025'!F72</f>
        <v>1</v>
      </c>
      <c r="K68" s="809" t="str">
        <f>+'1.Informe Seguimiento POA 2025'!I72</f>
        <v>GESTIÓN DEL TALENTO HUMANO</v>
      </c>
      <c r="L68" s="809" t="str">
        <f>+'1.Informe Seguimiento POA 2025'!J72</f>
        <v>Dirección de Talento Humano</v>
      </c>
      <c r="M68" s="811">
        <f>+'1.Informe Seguimiento POA 2025'!K72</f>
        <v>1</v>
      </c>
      <c r="N68" s="811">
        <f>+'1.Informe Seguimiento POA 2025'!L72</f>
        <v>1</v>
      </c>
      <c r="O68" s="811">
        <f>+'1.Informe Seguimiento POA 2025'!M72</f>
        <v>1</v>
      </c>
      <c r="P68" s="811">
        <f>+'1.Informe Seguimiento POA 2025'!N72</f>
        <v>1</v>
      </c>
      <c r="Q68" s="811">
        <f>+'1.Informe Seguimiento POA 2025'!O72</f>
        <v>1</v>
      </c>
      <c r="R68" s="815">
        <f>+'1.Informe Seguimiento POA 2025'!P72</f>
        <v>0.24</v>
      </c>
      <c r="S68" s="815">
        <f>+'1.Informe Seguimiento POA 2025'!Q72</f>
        <v>0.59</v>
      </c>
      <c r="T68" s="815">
        <f>+'1.Informe Seguimiento POA 2025'!R72</f>
        <v>0.35</v>
      </c>
      <c r="U68" s="815">
        <f>+'1.Informe Seguimiento POA 2025'!S72</f>
        <v>0</v>
      </c>
      <c r="V68" s="815">
        <f>+'1.Informe Seguimiento POA 2025'!T72</f>
        <v>0.32</v>
      </c>
      <c r="W68" s="815">
        <f>+'1.Informe Seguimiento POA 2025'!U72</f>
        <v>0</v>
      </c>
      <c r="X68" s="815">
        <f>+'1.Informe Seguimiento POA 2025'!V72</f>
        <v>0.09</v>
      </c>
      <c r="Y68" s="815">
        <f>+'1.Informe Seguimiento POA 2025'!W72</f>
        <v>0</v>
      </c>
      <c r="Z68" s="815">
        <f>+'1.Informe Seguimiento POA 2025'!X72</f>
        <v>0.99999999999999989</v>
      </c>
      <c r="AA68" s="877">
        <f>+'1.Informe Seguimiento POA 2025'!Y72</f>
        <v>0.59</v>
      </c>
      <c r="AB68" s="847">
        <f>+'1.Informe Seguimiento POA 2025'!Z72</f>
        <v>0.59000000000000008</v>
      </c>
      <c r="AC68" s="819"/>
      <c r="AD68" s="819"/>
      <c r="AE68" s="819"/>
      <c r="AF68" s="819"/>
      <c r="AG68" s="819"/>
      <c r="AH68" s="819"/>
      <c r="AI68" s="819"/>
      <c r="AJ68" s="819"/>
      <c r="AK68" s="815">
        <f t="shared" si="1"/>
        <v>1</v>
      </c>
      <c r="AL68" s="815"/>
      <c r="AM68" s="815"/>
      <c r="AN68" s="815"/>
      <c r="AO68" s="815"/>
      <c r="AP68" s="815"/>
      <c r="AQ68" s="815"/>
      <c r="AR68" s="815"/>
      <c r="AS68" s="815"/>
      <c r="AT68" s="815"/>
      <c r="AU68" s="815"/>
      <c r="AV68" s="815">
        <f t="shared" si="2"/>
        <v>1</v>
      </c>
      <c r="AW68" s="815"/>
      <c r="AX68" s="815"/>
      <c r="AY68" s="816"/>
      <c r="AZ68" s="816"/>
      <c r="BA68" s="816"/>
      <c r="BB68" s="816"/>
      <c r="BC68" s="816"/>
      <c r="BD68" s="816"/>
      <c r="BE68" s="816"/>
      <c r="BF68" s="816"/>
      <c r="BG68" s="815">
        <f t="shared" si="3"/>
        <v>1</v>
      </c>
      <c r="BH68" s="816"/>
      <c r="BI68" s="816"/>
      <c r="BJ68" s="815"/>
      <c r="BK68" s="815"/>
      <c r="BL68" s="815"/>
      <c r="BM68" s="815"/>
      <c r="BN68" s="815"/>
      <c r="BO68" s="815"/>
      <c r="BP68" s="815"/>
      <c r="BQ68" s="815"/>
      <c r="BR68" s="815">
        <f t="shared" si="4"/>
        <v>1</v>
      </c>
      <c r="BS68" s="823"/>
      <c r="BT68" s="823"/>
      <c r="BU68" s="819">
        <f t="shared" si="20"/>
        <v>0.99999999999999989</v>
      </c>
      <c r="BV68" s="819">
        <f t="shared" si="21"/>
        <v>0.59</v>
      </c>
      <c r="BW68" s="784">
        <f t="shared" si="22"/>
        <v>0.59000000000000008</v>
      </c>
      <c r="BX68" s="784">
        <f t="shared" si="23"/>
        <v>7.3749999999999996E-2</v>
      </c>
      <c r="BY68" s="840">
        <f t="shared" si="0"/>
        <v>7.3749999999999996E-3</v>
      </c>
      <c r="BZ68" s="1231"/>
      <c r="CA68" s="1226"/>
      <c r="CB68" s="783"/>
      <c r="CC68" s="783"/>
    </row>
    <row r="69" spans="2:81" ht="64.5" customHeight="1">
      <c r="B69" s="1331"/>
      <c r="C69" s="1346"/>
      <c r="D69" s="1303"/>
      <c r="E69" s="1242"/>
      <c r="F69" s="1245"/>
      <c r="G69" s="1245"/>
      <c r="H69" s="804" t="str">
        <f>'1.Informe Seguimiento POA 2025'!D73</f>
        <v>4.4.9 Diseñar e implementar el 100 % del Plan de Gestión de Integridad de la vigencia</v>
      </c>
      <c r="I69" s="802">
        <f>+'1.Informe Seguimiento POA 2025'!E73</f>
        <v>0.1</v>
      </c>
      <c r="J69" s="805">
        <f>+'1.Informe Seguimiento POA 2025'!F73</f>
        <v>1</v>
      </c>
      <c r="K69" s="809" t="str">
        <f>+'1.Informe Seguimiento POA 2025'!I73</f>
        <v>GESTIÓN DEL TALENTO HUMANO</v>
      </c>
      <c r="L69" s="809" t="str">
        <f>+'1.Informe Seguimiento POA 2025'!J73</f>
        <v>Dirección de Talento Humano</v>
      </c>
      <c r="M69" s="811">
        <f>+'1.Informe Seguimiento POA 2025'!K73</f>
        <v>1</v>
      </c>
      <c r="N69" s="811">
        <f>+'1.Informe Seguimiento POA 2025'!L73</f>
        <v>1</v>
      </c>
      <c r="O69" s="811">
        <f>+'1.Informe Seguimiento POA 2025'!M73</f>
        <v>1</v>
      </c>
      <c r="P69" s="811">
        <f>+'1.Informe Seguimiento POA 2025'!N73</f>
        <v>1</v>
      </c>
      <c r="Q69" s="811">
        <f>+'1.Informe Seguimiento POA 2025'!O73</f>
        <v>1</v>
      </c>
      <c r="R69" s="815">
        <f>+'1.Informe Seguimiento POA 2025'!P73</f>
        <v>0.2</v>
      </c>
      <c r="S69" s="815">
        <f>+'1.Informe Seguimiento POA 2025'!Q73</f>
        <v>0.2</v>
      </c>
      <c r="T69" s="815">
        <f>+'1.Informe Seguimiento POA 2025'!R73</f>
        <v>0</v>
      </c>
      <c r="U69" s="815">
        <f>+'1.Informe Seguimiento POA 2025'!S73</f>
        <v>0</v>
      </c>
      <c r="V69" s="815">
        <f>+'1.Informe Seguimiento POA 2025'!T73</f>
        <v>0</v>
      </c>
      <c r="W69" s="815">
        <f>+'1.Informe Seguimiento POA 2025'!U73</f>
        <v>0</v>
      </c>
      <c r="X69" s="815">
        <f>+'1.Informe Seguimiento POA 2025'!V73</f>
        <v>0.8</v>
      </c>
      <c r="Y69" s="815">
        <f>+'1.Informe Seguimiento POA 2025'!W73</f>
        <v>0</v>
      </c>
      <c r="Z69" s="815">
        <f>+'1.Informe Seguimiento POA 2025'!X73</f>
        <v>1</v>
      </c>
      <c r="AA69" s="877">
        <f>+'1.Informe Seguimiento POA 2025'!Y73</f>
        <v>0.2</v>
      </c>
      <c r="AB69" s="847">
        <f>+'1.Informe Seguimiento POA 2025'!Z73</f>
        <v>0.2</v>
      </c>
      <c r="AC69" s="819"/>
      <c r="AD69" s="819"/>
      <c r="AE69" s="819"/>
      <c r="AF69" s="819"/>
      <c r="AG69" s="819"/>
      <c r="AH69" s="819"/>
      <c r="AI69" s="819"/>
      <c r="AJ69" s="819"/>
      <c r="AK69" s="815">
        <f t="shared" si="1"/>
        <v>1</v>
      </c>
      <c r="AL69" s="815"/>
      <c r="AM69" s="815"/>
      <c r="AN69" s="815"/>
      <c r="AO69" s="815"/>
      <c r="AP69" s="815"/>
      <c r="AQ69" s="815"/>
      <c r="AR69" s="815"/>
      <c r="AS69" s="815"/>
      <c r="AT69" s="815"/>
      <c r="AU69" s="815"/>
      <c r="AV69" s="815">
        <f t="shared" si="2"/>
        <v>1</v>
      </c>
      <c r="AW69" s="815"/>
      <c r="AX69" s="815"/>
      <c r="AY69" s="816"/>
      <c r="AZ69" s="816"/>
      <c r="BA69" s="816"/>
      <c r="BB69" s="816"/>
      <c r="BC69" s="816"/>
      <c r="BD69" s="816"/>
      <c r="BE69" s="816"/>
      <c r="BF69" s="816"/>
      <c r="BG69" s="815">
        <f t="shared" si="3"/>
        <v>1</v>
      </c>
      <c r="BH69" s="816"/>
      <c r="BI69" s="816"/>
      <c r="BJ69" s="815"/>
      <c r="BK69" s="815"/>
      <c r="BL69" s="815"/>
      <c r="BM69" s="815"/>
      <c r="BN69" s="815"/>
      <c r="BO69" s="815"/>
      <c r="BP69" s="815"/>
      <c r="BQ69" s="815"/>
      <c r="BR69" s="815">
        <f t="shared" si="4"/>
        <v>1</v>
      </c>
      <c r="BS69" s="823"/>
      <c r="BT69" s="823"/>
      <c r="BU69" s="819">
        <f t="shared" si="20"/>
        <v>1</v>
      </c>
      <c r="BV69" s="819">
        <f t="shared" si="21"/>
        <v>0.2</v>
      </c>
      <c r="BW69" s="784">
        <f t="shared" si="22"/>
        <v>0.2</v>
      </c>
      <c r="BX69" s="784">
        <f t="shared" si="23"/>
        <v>2.5000000000000001E-2</v>
      </c>
      <c r="BY69" s="840">
        <f t="shared" si="0"/>
        <v>2.5000000000000005E-3</v>
      </c>
      <c r="BZ69" s="1231"/>
      <c r="CA69" s="1226"/>
      <c r="CB69" s="783"/>
      <c r="CC69" s="783"/>
    </row>
    <row r="70" spans="2:81" ht="78" customHeight="1">
      <c r="B70" s="1331"/>
      <c r="C70" s="1346"/>
      <c r="D70" s="1303"/>
      <c r="E70" s="1243"/>
      <c r="F70" s="1246"/>
      <c r="G70" s="1246"/>
      <c r="H70" s="804" t="str">
        <f>'1.Informe Seguimiento POA 2025'!D74</f>
        <v>4.4.10 Diseñar e implementar  el 100%  del  micrositio de Talento Humano durante el cuatrienio</v>
      </c>
      <c r="I70" s="802">
        <f>+'1.Informe Seguimiento POA 2025'!E74</f>
        <v>0.1</v>
      </c>
      <c r="J70" s="805">
        <f>+'1.Informe Seguimiento POA 2025'!F74</f>
        <v>1</v>
      </c>
      <c r="K70" s="809" t="str">
        <f>+'1.Informe Seguimiento POA 2025'!I74</f>
        <v>GESTIÓN DEL TALENTO HUMANO</v>
      </c>
      <c r="L70" s="809" t="str">
        <f>+'1.Informe Seguimiento POA 2025'!J74</f>
        <v>Dirección de Talento Humano</v>
      </c>
      <c r="M70" s="811">
        <f>+'1.Informe Seguimiento POA 2025'!K74</f>
        <v>0.1</v>
      </c>
      <c r="N70" s="811">
        <f>+'1.Informe Seguimiento POA 2025'!L74</f>
        <v>0.5</v>
      </c>
      <c r="O70" s="811">
        <f>+'1.Informe Seguimiento POA 2025'!M74</f>
        <v>0.4</v>
      </c>
      <c r="P70" s="811">
        <f>+'1.Informe Seguimiento POA 2025'!N74</f>
        <v>0</v>
      </c>
      <c r="Q70" s="811">
        <f>+'1.Informe Seguimiento POA 2025'!O74</f>
        <v>0</v>
      </c>
      <c r="R70" s="815">
        <f>+'1.Informe Seguimiento POA 2025'!P74</f>
        <v>0.2</v>
      </c>
      <c r="S70" s="815">
        <f>+'1.Informe Seguimiento POA 2025'!Q74</f>
        <v>0.2</v>
      </c>
      <c r="T70" s="815">
        <f>+'1.Informe Seguimiento POA 2025'!R74</f>
        <v>0</v>
      </c>
      <c r="U70" s="815">
        <f>+'1.Informe Seguimiento POA 2025'!S74</f>
        <v>0</v>
      </c>
      <c r="V70" s="815">
        <f>+'1.Informe Seguimiento POA 2025'!T74</f>
        <v>0</v>
      </c>
      <c r="W70" s="815">
        <f>+'1.Informe Seguimiento POA 2025'!U74</f>
        <v>0</v>
      </c>
      <c r="X70" s="815">
        <f>+'1.Informe Seguimiento POA 2025'!V74</f>
        <v>0.3</v>
      </c>
      <c r="Y70" s="815">
        <f>+'1.Informe Seguimiento POA 2025'!W74</f>
        <v>0</v>
      </c>
      <c r="Z70" s="815">
        <f>+'1.Informe Seguimiento POA 2025'!X74</f>
        <v>0.5</v>
      </c>
      <c r="AA70" s="847">
        <f>+'1.Informe Seguimiento POA 2025'!Y74</f>
        <v>0.2</v>
      </c>
      <c r="AB70" s="847">
        <f>+'1.Informe Seguimiento POA 2025'!Z74</f>
        <v>0.4</v>
      </c>
      <c r="AC70" s="819"/>
      <c r="AD70" s="819"/>
      <c r="AE70" s="819"/>
      <c r="AF70" s="819"/>
      <c r="AG70" s="819"/>
      <c r="AH70" s="819"/>
      <c r="AI70" s="819"/>
      <c r="AJ70" s="819"/>
      <c r="AK70" s="815">
        <f t="shared" si="1"/>
        <v>0.5</v>
      </c>
      <c r="AL70" s="815"/>
      <c r="AM70" s="815"/>
      <c r="AN70" s="815"/>
      <c r="AO70" s="815"/>
      <c r="AP70" s="815"/>
      <c r="AQ70" s="815"/>
      <c r="AR70" s="815"/>
      <c r="AS70" s="815"/>
      <c r="AT70" s="815"/>
      <c r="AU70" s="815"/>
      <c r="AV70" s="815">
        <f t="shared" si="2"/>
        <v>0.4</v>
      </c>
      <c r="AW70" s="815"/>
      <c r="AX70" s="815"/>
      <c r="AY70" s="816"/>
      <c r="AZ70" s="816"/>
      <c r="BA70" s="816"/>
      <c r="BB70" s="816"/>
      <c r="BC70" s="816"/>
      <c r="BD70" s="816"/>
      <c r="BE70" s="816"/>
      <c r="BF70" s="816"/>
      <c r="BG70" s="815">
        <f t="shared" si="3"/>
        <v>0</v>
      </c>
      <c r="BH70" s="816"/>
      <c r="BI70" s="816"/>
      <c r="BJ70" s="815"/>
      <c r="BK70" s="815"/>
      <c r="BL70" s="815"/>
      <c r="BM70" s="815"/>
      <c r="BN70" s="815"/>
      <c r="BO70" s="815"/>
      <c r="BP70" s="815"/>
      <c r="BQ70" s="815"/>
      <c r="BR70" s="815">
        <f t="shared" si="4"/>
        <v>0</v>
      </c>
      <c r="BS70" s="823"/>
      <c r="BT70" s="823"/>
      <c r="BU70" s="819">
        <f t="shared" si="20"/>
        <v>0.5</v>
      </c>
      <c r="BV70" s="819">
        <f t="shared" si="21"/>
        <v>0.2</v>
      </c>
      <c r="BW70" s="784">
        <f t="shared" si="22"/>
        <v>0.4</v>
      </c>
      <c r="BX70" s="784">
        <f t="shared" si="23"/>
        <v>2.5000000000000001E-2</v>
      </c>
      <c r="BY70" s="840">
        <f t="shared" si="0"/>
        <v>2.5000000000000005E-3</v>
      </c>
      <c r="BZ70" s="1232"/>
      <c r="CA70" s="1226"/>
      <c r="CB70" s="783"/>
      <c r="CC70" s="783"/>
    </row>
    <row r="71" spans="2:81" ht="145.94999999999999" customHeight="1">
      <c r="B71" s="1331"/>
      <c r="C71" s="1351" t="str">
        <f>+'1.Informe Seguimiento POA 2025'!C75</f>
        <v>4.5 Implementar el 100% de las acciones que contribuyan a la modernización de la infraestructura física de la Entidad, para brindar una respuesta oportuna a las solicitudes de los usuarios, a 30 de junio de 2028.</v>
      </c>
      <c r="D71" s="1242">
        <f>+'Matriz PEI 2024-2028'!F26</f>
        <v>1</v>
      </c>
      <c r="E71" s="1241">
        <f>+'Matriz PEI 2024-2028'!E26</f>
        <v>0.09</v>
      </c>
      <c r="F71" s="1247" t="str">
        <f>+'Matriz PEI 2024-2028'!D26</f>
        <v>Acciones que contribuyan a la modernización de la infraestructura física de la Entidad implementadas</v>
      </c>
      <c r="G71" s="1247" t="s">
        <v>953</v>
      </c>
      <c r="H71" s="804" t="str">
        <f>'1.Informe Seguimiento POA 2025'!D75</f>
        <v>4.5.1 Atender  el 100% de los servicios de mantenimiento, almacén y transporte, solicitados por los (as) colaboradores (as) de la Personería de Bogotá, D.C., para mantener o modernizar la infraestructura física de la entidad y aportar al fortalecimiento de las capacidades institucionales, durante el cuatrienio.</v>
      </c>
      <c r="I71" s="802">
        <f>+'1.Informe Seguimiento POA 2025'!E75</f>
        <v>0.75</v>
      </c>
      <c r="J71" s="805">
        <f>+'1.Informe Seguimiento POA 2025'!F75</f>
        <v>1</v>
      </c>
      <c r="K71" s="809" t="str">
        <f>+'1.Informe Seguimiento POA 2025'!I75</f>
        <v>GESTIÓN ADMINISTRATIVA</v>
      </c>
      <c r="L71" s="809" t="str">
        <f>+'1.Informe Seguimiento POA 2025'!J75</f>
        <v>Subdirección de Gestión Documental y Recursos Físicos</v>
      </c>
      <c r="M71" s="811">
        <f>+'1.Informe Seguimiento POA 2025'!K75</f>
        <v>1</v>
      </c>
      <c r="N71" s="811">
        <f>+'1.Informe Seguimiento POA 2025'!L75</f>
        <v>1</v>
      </c>
      <c r="O71" s="811">
        <f>+'1.Informe Seguimiento POA 2025'!M75</f>
        <v>1</v>
      </c>
      <c r="P71" s="811">
        <f>+'1.Informe Seguimiento POA 2025'!N75</f>
        <v>1</v>
      </c>
      <c r="Q71" s="811">
        <f>+'1.Informe Seguimiento POA 2025'!O75</f>
        <v>1</v>
      </c>
      <c r="R71" s="815">
        <f>+'1.Informe Seguimiento POA 2025'!P75</f>
        <v>1</v>
      </c>
      <c r="S71" s="815">
        <f>+'1.Informe Seguimiento POA 2025'!Q75</f>
        <v>1</v>
      </c>
      <c r="T71" s="815">
        <f>+'1.Informe Seguimiento POA 2025'!R75</f>
        <v>1</v>
      </c>
      <c r="U71" s="815">
        <f>+'1.Informe Seguimiento POA 2025'!S75</f>
        <v>0</v>
      </c>
      <c r="V71" s="815">
        <f>+'1.Informe Seguimiento POA 2025'!T75</f>
        <v>1</v>
      </c>
      <c r="W71" s="815">
        <f>+'1.Informe Seguimiento POA 2025'!U75</f>
        <v>0</v>
      </c>
      <c r="X71" s="815">
        <f>+'1.Informe Seguimiento POA 2025'!V75</f>
        <v>1</v>
      </c>
      <c r="Y71" s="815">
        <f>+'1.Informe Seguimiento POA 2025'!W75</f>
        <v>0</v>
      </c>
      <c r="Z71" s="815">
        <f>+'1.Informe Seguimiento POA 2025'!X75</f>
        <v>1</v>
      </c>
      <c r="AA71" s="847">
        <f>+'1.Informe Seguimiento POA 2025'!Y75</f>
        <v>1</v>
      </c>
      <c r="AB71" s="847">
        <f>+'1.Informe Seguimiento POA 2025'!Z75</f>
        <v>0.25</v>
      </c>
      <c r="AC71" s="819"/>
      <c r="AD71" s="819"/>
      <c r="AE71" s="819"/>
      <c r="AF71" s="819"/>
      <c r="AG71" s="819"/>
      <c r="AH71" s="819"/>
      <c r="AI71" s="819"/>
      <c r="AJ71" s="819"/>
      <c r="AK71" s="815">
        <f t="shared" si="1"/>
        <v>1</v>
      </c>
      <c r="AL71" s="815"/>
      <c r="AM71" s="815"/>
      <c r="AN71" s="815"/>
      <c r="AO71" s="815"/>
      <c r="AP71" s="815"/>
      <c r="AQ71" s="815"/>
      <c r="AR71" s="815"/>
      <c r="AS71" s="815"/>
      <c r="AT71" s="815"/>
      <c r="AU71" s="815"/>
      <c r="AV71" s="815">
        <f t="shared" si="2"/>
        <v>1</v>
      </c>
      <c r="AW71" s="815"/>
      <c r="AX71" s="815"/>
      <c r="AY71" s="816"/>
      <c r="AZ71" s="816"/>
      <c r="BA71" s="816"/>
      <c r="BB71" s="816"/>
      <c r="BC71" s="816"/>
      <c r="BD71" s="816"/>
      <c r="BE71" s="816"/>
      <c r="BF71" s="816"/>
      <c r="BG71" s="815">
        <f t="shared" si="3"/>
        <v>1</v>
      </c>
      <c r="BH71" s="816"/>
      <c r="BI71" s="816"/>
      <c r="BJ71" s="815"/>
      <c r="BK71" s="815"/>
      <c r="BL71" s="815"/>
      <c r="BM71" s="815"/>
      <c r="BN71" s="815"/>
      <c r="BO71" s="815"/>
      <c r="BP71" s="815"/>
      <c r="BQ71" s="815"/>
      <c r="BR71" s="815">
        <f t="shared" si="4"/>
        <v>1</v>
      </c>
      <c r="BS71" s="823"/>
      <c r="BT71" s="823"/>
      <c r="BU71" s="817">
        <f>IFERROR(AVERAGE(V71,X71),0)</f>
        <v>1</v>
      </c>
      <c r="BV71" s="817">
        <f>IFERROR(AVERAGE(W71,Y71),0)</f>
        <v>0</v>
      </c>
      <c r="BW71" s="784">
        <f t="shared" si="22"/>
        <v>0</v>
      </c>
      <c r="BX71" s="784">
        <f>(IF(AND(BV71&gt;0,$J71&gt;0),BV71/$J71,0))*0.125</f>
        <v>0</v>
      </c>
      <c r="BY71" s="841">
        <f t="shared" si="0"/>
        <v>0</v>
      </c>
      <c r="BZ71" s="1224">
        <f>BY71+BY72</f>
        <v>0</v>
      </c>
      <c r="CA71" s="1226"/>
      <c r="CB71" s="783"/>
      <c r="CC71" s="783"/>
    </row>
    <row r="72" spans="2:81" ht="76.5" customHeight="1">
      <c r="B72" s="1331"/>
      <c r="C72" s="1342"/>
      <c r="D72" s="1334"/>
      <c r="E72" s="1243"/>
      <c r="F72" s="1249"/>
      <c r="G72" s="1249"/>
      <c r="H72" s="804" t="str">
        <f>'1.Informe Seguimiento POA 2025'!D76</f>
        <v>4.5.2 Ejecutar  el 100% de las actividades del Plan Estratégico de Seguridad Vial  durante el cuatrienio.</v>
      </c>
      <c r="I72" s="802">
        <f>+'1.Informe Seguimiento POA 2025'!E76</f>
        <v>0.25</v>
      </c>
      <c r="J72" s="805">
        <f>+'1.Informe Seguimiento POA 2025'!F76</f>
        <v>1</v>
      </c>
      <c r="K72" s="809" t="str">
        <f>+'1.Informe Seguimiento POA 2025'!I76</f>
        <v>GESTIÓN ADMINISTRATIVA</v>
      </c>
      <c r="L72" s="809" t="str">
        <f>+'1.Informe Seguimiento POA 2025'!J76</f>
        <v>Subdirección de Gestión Documental y Recursos Físicos</v>
      </c>
      <c r="M72" s="811">
        <f>+'1.Informe Seguimiento POA 2025'!K76</f>
        <v>1</v>
      </c>
      <c r="N72" s="811">
        <f>+'1.Informe Seguimiento POA 2025'!L76</f>
        <v>1</v>
      </c>
      <c r="O72" s="811">
        <f>+'1.Informe Seguimiento POA 2025'!M76</f>
        <v>1</v>
      </c>
      <c r="P72" s="811">
        <f>+'1.Informe Seguimiento POA 2025'!N76</f>
        <v>1</v>
      </c>
      <c r="Q72" s="811">
        <f>+'1.Informe Seguimiento POA 2025'!O76</f>
        <v>1</v>
      </c>
      <c r="R72" s="815">
        <f>+'1.Informe Seguimiento POA 2025'!P76</f>
        <v>1</v>
      </c>
      <c r="S72" s="815">
        <f>+'1.Informe Seguimiento POA 2025'!Q76</f>
        <v>1</v>
      </c>
      <c r="T72" s="815">
        <f>+'1.Informe Seguimiento POA 2025'!R76</f>
        <v>1</v>
      </c>
      <c r="U72" s="815">
        <f>+'1.Informe Seguimiento POA 2025'!S76</f>
        <v>0</v>
      </c>
      <c r="V72" s="815">
        <f>+'1.Informe Seguimiento POA 2025'!T76</f>
        <v>1</v>
      </c>
      <c r="W72" s="815">
        <f>+'1.Informe Seguimiento POA 2025'!U76</f>
        <v>0</v>
      </c>
      <c r="X72" s="815">
        <f>+'1.Informe Seguimiento POA 2025'!V76</f>
        <v>1</v>
      </c>
      <c r="Y72" s="815">
        <f>+'1.Informe Seguimiento POA 2025'!W76</f>
        <v>0</v>
      </c>
      <c r="Z72" s="815">
        <f>+'1.Informe Seguimiento POA 2025'!X76</f>
        <v>1</v>
      </c>
      <c r="AA72" s="847">
        <f>+'1.Informe Seguimiento POA 2025'!Y76</f>
        <v>1</v>
      </c>
      <c r="AB72" s="847">
        <f>+'1.Informe Seguimiento POA 2025'!Z76</f>
        <v>0.25</v>
      </c>
      <c r="AC72" s="819"/>
      <c r="AD72" s="819"/>
      <c r="AE72" s="819"/>
      <c r="AF72" s="819"/>
      <c r="AG72" s="819"/>
      <c r="AH72" s="819"/>
      <c r="AI72" s="819"/>
      <c r="AJ72" s="819"/>
      <c r="AK72" s="815">
        <f t="shared" si="1"/>
        <v>1</v>
      </c>
      <c r="AL72" s="815"/>
      <c r="AM72" s="815"/>
      <c r="AN72" s="815"/>
      <c r="AO72" s="815"/>
      <c r="AP72" s="815"/>
      <c r="AQ72" s="815"/>
      <c r="AR72" s="815"/>
      <c r="AS72" s="815"/>
      <c r="AT72" s="815"/>
      <c r="AU72" s="815"/>
      <c r="AV72" s="815">
        <f t="shared" si="2"/>
        <v>1</v>
      </c>
      <c r="AW72" s="815"/>
      <c r="AX72" s="815"/>
      <c r="AY72" s="816"/>
      <c r="AZ72" s="816"/>
      <c r="BA72" s="816"/>
      <c r="BB72" s="816"/>
      <c r="BC72" s="816"/>
      <c r="BD72" s="816"/>
      <c r="BE72" s="816"/>
      <c r="BF72" s="816"/>
      <c r="BG72" s="815">
        <f t="shared" si="3"/>
        <v>1</v>
      </c>
      <c r="BH72" s="816"/>
      <c r="BI72" s="816"/>
      <c r="BJ72" s="815"/>
      <c r="BK72" s="815"/>
      <c r="BL72" s="815"/>
      <c r="BM72" s="815"/>
      <c r="BN72" s="815"/>
      <c r="BO72" s="815"/>
      <c r="BP72" s="815"/>
      <c r="BQ72" s="815"/>
      <c r="BR72" s="815">
        <f t="shared" si="4"/>
        <v>1</v>
      </c>
      <c r="BS72" s="823"/>
      <c r="BT72" s="823"/>
      <c r="BU72" s="817">
        <f>IFERROR(AVERAGE(V72,X72),0)</f>
        <v>1</v>
      </c>
      <c r="BV72" s="817">
        <f>IFERROR(AVERAGE(W72,Y72),0)</f>
        <v>0</v>
      </c>
      <c r="BW72" s="784">
        <f t="shared" si="22"/>
        <v>0</v>
      </c>
      <c r="BX72" s="784">
        <f>(IF(AND(BV72&gt;0,$J72&gt;0),BV72/$J72,0))*0.125</f>
        <v>0</v>
      </c>
      <c r="BY72" s="841">
        <f t="shared" si="0"/>
        <v>0</v>
      </c>
      <c r="BZ72" s="1224"/>
      <c r="CA72" s="1226"/>
      <c r="CB72" s="783"/>
      <c r="CC72" s="783"/>
    </row>
    <row r="73" spans="2:81" ht="120" customHeight="1">
      <c r="B73" s="1331"/>
      <c r="C73" s="1346" t="str">
        <f>+'1.Informe Seguimiento POA 2025'!C77</f>
        <v>4.6 Implementar y/o mejorar el 100% de las actividades para  la  generación de los documentos e informes emitidos por el proceso Gestión Financiera, con el fin de asegurar la oportunidad  y confiabilidad de la gestión presupuestal, de tesorería y contable a través de la optimización del tiempo de respuesta y la precisión de la información.</v>
      </c>
      <c r="D73" s="1338">
        <f>+'Matriz PEI 2024-2028'!F27</f>
        <v>0.99999999999999989</v>
      </c>
      <c r="E73" s="1241">
        <f>+'Matriz PEI 2024-2028'!E27</f>
        <v>0.09</v>
      </c>
      <c r="F73" s="1244" t="str">
        <f>+'Matriz PEI 2024-2028'!D27</f>
        <v>Actividades para la generación de los documentos e informes implementadas y/o mejoradas</v>
      </c>
      <c r="G73" s="1244" t="s">
        <v>954</v>
      </c>
      <c r="H73" s="804" t="str">
        <f>'1.Informe Seguimiento POA 2025'!D77</f>
        <v>4.6.1 Adelantar el 100% de las actividades necesarias para mejorar y/o implementar el mecanismo de creación de documentos requeridos en la generación de archivos, para pagos de nómina, proveedores, contratistas y otros.</v>
      </c>
      <c r="I73" s="802">
        <f>+'1.Informe Seguimiento POA 2025'!E77</f>
        <v>0.3</v>
      </c>
      <c r="J73" s="833">
        <f>+'1.Informe Seguimiento POA 2025'!F77</f>
        <v>0.99999999999999989</v>
      </c>
      <c r="K73" s="809" t="str">
        <f>+'1.Informe Seguimiento POA 2025'!I77</f>
        <v>GESTIÓN FINANCIERA</v>
      </c>
      <c r="L73" s="809" t="str">
        <f>+'1.Informe Seguimiento POA 2025'!J77</f>
        <v>Subdirección de Gestión Financiera</v>
      </c>
      <c r="M73" s="811">
        <f>+'1.Informe Seguimiento POA 2025'!K77</f>
        <v>0.15</v>
      </c>
      <c r="N73" s="811">
        <f>+'1.Informe Seguimiento POA 2025'!L77</f>
        <v>0.3</v>
      </c>
      <c r="O73" s="811">
        <f>+'1.Informe Seguimiento POA 2025'!M77</f>
        <v>0.2</v>
      </c>
      <c r="P73" s="811">
        <f>+'1.Informe Seguimiento POA 2025'!N77</f>
        <v>0.2</v>
      </c>
      <c r="Q73" s="811">
        <f>+'1.Informe Seguimiento POA 2025'!O77</f>
        <v>0.15</v>
      </c>
      <c r="R73" s="815">
        <f>+'1.Informe Seguimiento POA 2025'!P77</f>
        <v>7.0000000000000007E-2</v>
      </c>
      <c r="S73" s="815">
        <f>+'1.Informe Seguimiento POA 2025'!Q77</f>
        <v>6.5131914893616999E-2</v>
      </c>
      <c r="T73" s="815">
        <f>+'1.Informe Seguimiento POA 2025'!R77</f>
        <v>0.09</v>
      </c>
      <c r="U73" s="815">
        <f>+'1.Informe Seguimiento POA 2025'!S77</f>
        <v>0</v>
      </c>
      <c r="V73" s="815">
        <f>+'1.Informe Seguimiento POA 2025'!T77</f>
        <v>7.0000000000000007E-2</v>
      </c>
      <c r="W73" s="815">
        <f>+'1.Informe Seguimiento POA 2025'!U77</f>
        <v>0</v>
      </c>
      <c r="X73" s="815">
        <f>+'1.Informe Seguimiento POA 2025'!V77</f>
        <v>7.0000000000000007E-2</v>
      </c>
      <c r="Y73" s="815">
        <f>+'1.Informe Seguimiento POA 2025'!W77</f>
        <v>0</v>
      </c>
      <c r="Z73" s="815">
        <f>+'1.Informe Seguimiento POA 2025'!X77</f>
        <v>0.30000000000000004</v>
      </c>
      <c r="AA73" s="847">
        <f>+'1.Informe Seguimiento POA 2025'!Y77</f>
        <v>6.5131914893616999E-2</v>
      </c>
      <c r="AB73" s="847">
        <f>+'1.Informe Seguimiento POA 2025'!Z77</f>
        <v>0.21710638297872331</v>
      </c>
      <c r="AC73" s="825"/>
      <c r="AD73" s="825"/>
      <c r="AE73" s="825"/>
      <c r="AF73" s="825"/>
      <c r="AG73" s="825"/>
      <c r="AH73" s="825"/>
      <c r="AI73" s="825"/>
      <c r="AJ73" s="825"/>
      <c r="AK73" s="815">
        <f t="shared" si="1"/>
        <v>0.3</v>
      </c>
      <c r="AL73" s="815"/>
      <c r="AM73" s="815"/>
      <c r="AN73" s="815"/>
      <c r="AO73" s="815"/>
      <c r="AP73" s="815"/>
      <c r="AQ73" s="815"/>
      <c r="AR73" s="815"/>
      <c r="AS73" s="815"/>
      <c r="AT73" s="815"/>
      <c r="AU73" s="815"/>
      <c r="AV73" s="815">
        <f t="shared" si="2"/>
        <v>0.2</v>
      </c>
      <c r="AW73" s="815"/>
      <c r="AX73" s="815"/>
      <c r="AY73" s="816"/>
      <c r="AZ73" s="816"/>
      <c r="BA73" s="816"/>
      <c r="BB73" s="816"/>
      <c r="BC73" s="816"/>
      <c r="BD73" s="816"/>
      <c r="BE73" s="816"/>
      <c r="BF73" s="816"/>
      <c r="BG73" s="815">
        <f t="shared" si="3"/>
        <v>0.2</v>
      </c>
      <c r="BH73" s="816"/>
      <c r="BI73" s="816"/>
      <c r="BJ73" s="815"/>
      <c r="BK73" s="815"/>
      <c r="BL73" s="815"/>
      <c r="BM73" s="815"/>
      <c r="BN73" s="815"/>
      <c r="BO73" s="815"/>
      <c r="BP73" s="815"/>
      <c r="BQ73" s="815"/>
      <c r="BR73" s="815">
        <f t="shared" si="4"/>
        <v>0.15</v>
      </c>
      <c r="BS73" s="851"/>
      <c r="BT73" s="817"/>
      <c r="BU73" s="815">
        <f t="shared" ref="BU73:BV78" si="24">+R73+T73+V73+X73+BJ73+BL73+AC73+AE73+AG73+AI73+AN73+AP73+AR73+AT73</f>
        <v>0.30000000000000004</v>
      </c>
      <c r="BV73" s="815">
        <f t="shared" si="24"/>
        <v>6.5131914893616999E-2</v>
      </c>
      <c r="BW73" s="784">
        <f t="shared" si="13"/>
        <v>0.21710638297872331</v>
      </c>
      <c r="BX73" s="784">
        <f t="shared" si="10"/>
        <v>6.5131914893617013E-2</v>
      </c>
      <c r="BY73" s="838">
        <f t="shared" ref="BY73:BY79" si="25">IF(AND(BX73&gt;0,I73&gt;0),BX73*I73,0)</f>
        <v>1.9539574468085102E-2</v>
      </c>
      <c r="BZ73" s="1231">
        <f>BY73+BY74+BY75</f>
        <v>6.8510820474474904E-2</v>
      </c>
      <c r="CA73" s="1226"/>
      <c r="CB73" s="783"/>
      <c r="CC73" s="783"/>
    </row>
    <row r="74" spans="2:81" ht="113.4" customHeight="1">
      <c r="B74" s="1331"/>
      <c r="C74" s="1346"/>
      <c r="D74" s="1339"/>
      <c r="E74" s="1242"/>
      <c r="F74" s="1245"/>
      <c r="G74" s="1245"/>
      <c r="H74" s="804" t="str">
        <f>'1.Informe Seguimiento POA 2025'!D78</f>
        <v>4.6.2 Llevar a cabo el 100% de las actividades necesarias para optimizar los recursos existentes en los aplicativos, para la generación de informes, implementando y/o mejorando el mecanismo de emisión de los mismos.</v>
      </c>
      <c r="I74" s="802">
        <f>+'1.Informe Seguimiento POA 2025'!E78</f>
        <v>0.3</v>
      </c>
      <c r="J74" s="833">
        <f>+'1.Informe Seguimiento POA 2025'!F78</f>
        <v>0.99999999999999989</v>
      </c>
      <c r="K74" s="809" t="str">
        <f>+'1.Informe Seguimiento POA 2025'!I78</f>
        <v>GESTIÓN FINANCIERA</v>
      </c>
      <c r="L74" s="809" t="str">
        <f>+'1.Informe Seguimiento POA 2025'!J78</f>
        <v>Subdirección de Gestión Financiera</v>
      </c>
      <c r="M74" s="811">
        <f>+'1.Informe Seguimiento POA 2025'!K78</f>
        <v>0.15</v>
      </c>
      <c r="N74" s="811">
        <f>+'1.Informe Seguimiento POA 2025'!L78</f>
        <v>0.3</v>
      </c>
      <c r="O74" s="811">
        <f>+'1.Informe Seguimiento POA 2025'!M78</f>
        <v>0.2</v>
      </c>
      <c r="P74" s="811">
        <f>+'1.Informe Seguimiento POA 2025'!N78</f>
        <v>0.2</v>
      </c>
      <c r="Q74" s="811">
        <f>+'1.Informe Seguimiento POA 2025'!O78</f>
        <v>0.15</v>
      </c>
      <c r="R74" s="815">
        <f>+'1.Informe Seguimiento POA 2025'!P78</f>
        <v>7.0000000000000007E-2</v>
      </c>
      <c r="S74" s="815">
        <f>+'1.Informe Seguimiento POA 2025'!Q78</f>
        <v>6.9904153354632598E-2</v>
      </c>
      <c r="T74" s="815">
        <f>+'1.Informe Seguimiento POA 2025'!R78</f>
        <v>0.09</v>
      </c>
      <c r="U74" s="815">
        <f>+'1.Informe Seguimiento POA 2025'!S78</f>
        <v>0</v>
      </c>
      <c r="V74" s="815">
        <f>+'1.Informe Seguimiento POA 2025'!T78</f>
        <v>7.0000000000000007E-2</v>
      </c>
      <c r="W74" s="815">
        <f>+'1.Informe Seguimiento POA 2025'!U78</f>
        <v>0</v>
      </c>
      <c r="X74" s="815">
        <f>+'1.Informe Seguimiento POA 2025'!V78</f>
        <v>7.0000000000000007E-2</v>
      </c>
      <c r="Y74" s="815">
        <f>+'1.Informe Seguimiento POA 2025'!W78</f>
        <v>0</v>
      </c>
      <c r="Z74" s="815">
        <f>+'1.Informe Seguimiento POA 2025'!X78</f>
        <v>0.30000000000000004</v>
      </c>
      <c r="AA74" s="847">
        <f>+'1.Informe Seguimiento POA 2025'!Y78</f>
        <v>6.9904153354632598E-2</v>
      </c>
      <c r="AB74" s="847">
        <f>+'1.Informe Seguimiento POA 2025'!Z78</f>
        <v>0.23301384451544196</v>
      </c>
      <c r="AC74" s="825"/>
      <c r="AD74" s="825"/>
      <c r="AE74" s="825"/>
      <c r="AF74" s="825"/>
      <c r="AG74" s="825"/>
      <c r="AH74" s="825"/>
      <c r="AI74" s="825"/>
      <c r="AJ74" s="825"/>
      <c r="AK74" s="815">
        <f t="shared" ref="AK74:AK90" si="26">+N74</f>
        <v>0.3</v>
      </c>
      <c r="AL74" s="815"/>
      <c r="AM74" s="815"/>
      <c r="AN74" s="815"/>
      <c r="AO74" s="815"/>
      <c r="AP74" s="815"/>
      <c r="AQ74" s="815"/>
      <c r="AR74" s="815"/>
      <c r="AS74" s="815"/>
      <c r="AT74" s="815"/>
      <c r="AU74" s="815"/>
      <c r="AV74" s="815">
        <f t="shared" ref="AV74:AV90" si="27">+O74</f>
        <v>0.2</v>
      </c>
      <c r="AW74" s="815"/>
      <c r="AX74" s="815"/>
      <c r="AY74" s="816"/>
      <c r="AZ74" s="816"/>
      <c r="BA74" s="816"/>
      <c r="BB74" s="816"/>
      <c r="BC74" s="816"/>
      <c r="BD74" s="816"/>
      <c r="BE74" s="816"/>
      <c r="BF74" s="816"/>
      <c r="BG74" s="815">
        <f t="shared" ref="BG74:BG90" si="28">+P74</f>
        <v>0.2</v>
      </c>
      <c r="BH74" s="816"/>
      <c r="BI74" s="816"/>
      <c r="BJ74" s="815"/>
      <c r="BK74" s="815"/>
      <c r="BL74" s="815"/>
      <c r="BM74" s="815"/>
      <c r="BN74" s="815"/>
      <c r="BO74" s="815"/>
      <c r="BP74" s="815"/>
      <c r="BQ74" s="815"/>
      <c r="BR74" s="815">
        <f t="shared" ref="BR74:BR90" si="29">+Q74</f>
        <v>0.15</v>
      </c>
      <c r="BS74" s="851"/>
      <c r="BT74" s="817"/>
      <c r="BU74" s="815">
        <f t="shared" si="24"/>
        <v>0.30000000000000004</v>
      </c>
      <c r="BV74" s="815">
        <f t="shared" si="24"/>
        <v>6.9904153354632598E-2</v>
      </c>
      <c r="BW74" s="784">
        <f t="shared" si="13"/>
        <v>0.23301384451544196</v>
      </c>
      <c r="BX74" s="784">
        <f t="shared" si="10"/>
        <v>6.9904153354632612E-2</v>
      </c>
      <c r="BY74" s="838">
        <f t="shared" si="25"/>
        <v>2.0971246006389783E-2</v>
      </c>
      <c r="BZ74" s="1231"/>
      <c r="CA74" s="1226"/>
      <c r="CB74" s="783"/>
      <c r="CC74" s="783"/>
    </row>
    <row r="75" spans="2:81" ht="113.4" customHeight="1">
      <c r="B75" s="1331"/>
      <c r="C75" s="1346"/>
      <c r="D75" s="1340"/>
      <c r="E75" s="1243"/>
      <c r="F75" s="1246"/>
      <c r="G75" s="1246"/>
      <c r="H75" s="804" t="str">
        <f>'1.Informe Seguimiento POA 2025'!D79</f>
        <v>4.6.3 Optimizar al 100% el mecanismo de creación de terceros a partir de implementar y/o mejorar la interacción entre los aplicativos utilizados y las áreas involucradas en dicha actividad.</v>
      </c>
      <c r="I75" s="802">
        <f>+'1.Informe Seguimiento POA 2025'!E79</f>
        <v>0.4</v>
      </c>
      <c r="J75" s="805">
        <f>+'1.Informe Seguimiento POA 2025'!F79</f>
        <v>0.99999999999999989</v>
      </c>
      <c r="K75" s="809" t="str">
        <f>+'1.Informe Seguimiento POA 2025'!I79</f>
        <v>GESTIÓN FINANCIERA</v>
      </c>
      <c r="L75" s="809" t="str">
        <f>+'1.Informe Seguimiento POA 2025'!J79</f>
        <v>Subdirección de Gestión Financiera</v>
      </c>
      <c r="M75" s="811">
        <f>+'1.Informe Seguimiento POA 2025'!K79</f>
        <v>0.15</v>
      </c>
      <c r="N75" s="811">
        <f>+'1.Informe Seguimiento POA 2025'!L79</f>
        <v>0.3</v>
      </c>
      <c r="O75" s="811">
        <f>+'1.Informe Seguimiento POA 2025'!M79</f>
        <v>0.2</v>
      </c>
      <c r="P75" s="811">
        <f>+'1.Informe Seguimiento POA 2025'!N79</f>
        <v>0.2</v>
      </c>
      <c r="Q75" s="811">
        <f>+'1.Informe Seguimiento POA 2025'!O79</f>
        <v>0.15</v>
      </c>
      <c r="R75" s="815">
        <f>+'1.Informe Seguimiento POA 2025'!P79</f>
        <v>7.0000000000000007E-2</v>
      </c>
      <c r="S75" s="815">
        <f>+'1.Informe Seguimiento POA 2025'!Q79</f>
        <v>7.0000000000000007E-2</v>
      </c>
      <c r="T75" s="815">
        <f>+'1.Informe Seguimiento POA 2025'!R79</f>
        <v>0.09</v>
      </c>
      <c r="U75" s="815">
        <f>+'1.Informe Seguimiento POA 2025'!S79</f>
        <v>0</v>
      </c>
      <c r="V75" s="815">
        <f>+'1.Informe Seguimiento POA 2025'!T79</f>
        <v>7.0000000000000007E-2</v>
      </c>
      <c r="W75" s="815">
        <f>+'1.Informe Seguimiento POA 2025'!U79</f>
        <v>0</v>
      </c>
      <c r="X75" s="815">
        <f>+'1.Informe Seguimiento POA 2025'!V79</f>
        <v>7.0000000000000007E-2</v>
      </c>
      <c r="Y75" s="815">
        <f>+'1.Informe Seguimiento POA 2025'!W79</f>
        <v>0</v>
      </c>
      <c r="Z75" s="815">
        <f>+'1.Informe Seguimiento POA 2025'!X79</f>
        <v>0.30000000000000004</v>
      </c>
      <c r="AA75" s="847">
        <f>+'1.Informe Seguimiento POA 2025'!Y79</f>
        <v>7.0000000000000007E-2</v>
      </c>
      <c r="AB75" s="847">
        <f>+'1.Informe Seguimiento POA 2025'!Z79</f>
        <v>0.23333333333333331</v>
      </c>
      <c r="AC75" s="819"/>
      <c r="AD75" s="819"/>
      <c r="AE75" s="819"/>
      <c r="AF75" s="819"/>
      <c r="AG75" s="819"/>
      <c r="AH75" s="819"/>
      <c r="AI75" s="819"/>
      <c r="AJ75" s="819"/>
      <c r="AK75" s="815">
        <f t="shared" si="26"/>
        <v>0.3</v>
      </c>
      <c r="AL75" s="815"/>
      <c r="AM75" s="815"/>
      <c r="AN75" s="815"/>
      <c r="AO75" s="815"/>
      <c r="AP75" s="815"/>
      <c r="AQ75" s="815"/>
      <c r="AR75" s="815"/>
      <c r="AS75" s="815"/>
      <c r="AT75" s="815"/>
      <c r="AU75" s="815"/>
      <c r="AV75" s="815">
        <f t="shared" si="27"/>
        <v>0.2</v>
      </c>
      <c r="AW75" s="815"/>
      <c r="AX75" s="815"/>
      <c r="AY75" s="816"/>
      <c r="AZ75" s="816"/>
      <c r="BA75" s="816"/>
      <c r="BB75" s="816"/>
      <c r="BC75" s="816"/>
      <c r="BD75" s="816"/>
      <c r="BE75" s="816"/>
      <c r="BF75" s="816"/>
      <c r="BG75" s="815">
        <f t="shared" si="28"/>
        <v>0.2</v>
      </c>
      <c r="BH75" s="816"/>
      <c r="BI75" s="816"/>
      <c r="BJ75" s="815"/>
      <c r="BK75" s="815"/>
      <c r="BL75" s="815"/>
      <c r="BM75" s="815"/>
      <c r="BN75" s="815"/>
      <c r="BO75" s="815"/>
      <c r="BP75" s="815"/>
      <c r="BQ75" s="815"/>
      <c r="BR75" s="815">
        <f t="shared" si="29"/>
        <v>0.15</v>
      </c>
      <c r="BS75" s="823"/>
      <c r="BT75" s="823"/>
      <c r="BU75" s="815">
        <f t="shared" si="24"/>
        <v>0.30000000000000004</v>
      </c>
      <c r="BV75" s="815">
        <f t="shared" si="24"/>
        <v>7.0000000000000007E-2</v>
      </c>
      <c r="BW75" s="784">
        <f t="shared" si="13"/>
        <v>0.23333333333333331</v>
      </c>
      <c r="BX75" s="784">
        <f t="shared" si="10"/>
        <v>7.0000000000000021E-2</v>
      </c>
      <c r="BY75" s="838">
        <f t="shared" si="25"/>
        <v>2.8000000000000011E-2</v>
      </c>
      <c r="BZ75" s="1231"/>
      <c r="CA75" s="1226"/>
      <c r="CB75" s="783"/>
      <c r="CC75" s="783"/>
    </row>
    <row r="76" spans="2:81" ht="105.6" customHeight="1">
      <c r="B76" s="1331"/>
      <c r="C76" s="1353" t="str">
        <f>+'1.Informe Seguimiento POA 2025'!C80</f>
        <v>4.7 Desarrollar e implementar en la Personería de Bogotá, el 100% del expediente contractual Digital  con el fin agilizar y asegurar toda la información contractual de la Entidad en su etapa precontractual, contractual y postcontractual, a febrero de 2028.</v>
      </c>
      <c r="D76" s="1333">
        <f>+'Matriz PEI 2024-2028'!F28</f>
        <v>1</v>
      </c>
      <c r="E76" s="1241">
        <f>+'Matriz PEI 2024-2028'!E28</f>
        <v>0.09</v>
      </c>
      <c r="F76" s="1247" t="str">
        <f>+'Matriz PEI 2024-2028'!D28</f>
        <v>Porcentaje del Expediente contractual digital desarrollado e implementado</v>
      </c>
      <c r="G76" s="1247" t="s">
        <v>955</v>
      </c>
      <c r="H76" s="804" t="str">
        <f>'1.Informe Seguimiento POA 2025'!D80</f>
        <v>4.7.1 Desarrollar el 100% de  un (1)  ejercicio de referenciación  para identificar buenas practicas en la implementación del expediente contractual digital en entidades publicas en el 2025</v>
      </c>
      <c r="I76" s="802">
        <f>+'1.Informe Seguimiento POA 2025'!E80</f>
        <v>0.1</v>
      </c>
      <c r="J76" s="805">
        <f>+'1.Informe Seguimiento POA 2025'!F80</f>
        <v>1</v>
      </c>
      <c r="K76" s="809" t="str">
        <f>+'1.Informe Seguimiento POA 2025'!I80</f>
        <v>GESTION CONTRACTUAL</v>
      </c>
      <c r="L76" s="809" t="str">
        <f>+'1.Informe Seguimiento POA 2025'!J80</f>
        <v>Subdirección de Gestión Contractual</v>
      </c>
      <c r="M76" s="811">
        <f>+'1.Informe Seguimiento POA 2025'!K80</f>
        <v>0.7</v>
      </c>
      <c r="N76" s="811">
        <f>+'1.Informe Seguimiento POA 2025'!L80</f>
        <v>0.3</v>
      </c>
      <c r="O76" s="811">
        <f>+'1.Informe Seguimiento POA 2025'!M80</f>
        <v>0</v>
      </c>
      <c r="P76" s="811">
        <f>+'1.Informe Seguimiento POA 2025'!N80</f>
        <v>0</v>
      </c>
      <c r="Q76" s="811">
        <f>+'1.Informe Seguimiento POA 2025'!O80</f>
        <v>0</v>
      </c>
      <c r="R76" s="815">
        <f>+'1.Informe Seguimiento POA 2025'!P80</f>
        <v>0</v>
      </c>
      <c r="S76" s="815">
        <f>+'1.Informe Seguimiento POA 2025'!Q80</f>
        <v>0</v>
      </c>
      <c r="T76" s="815">
        <f>+'1.Informe Seguimiento POA 2025'!R80</f>
        <v>0.3</v>
      </c>
      <c r="U76" s="815">
        <f>+'1.Informe Seguimiento POA 2025'!S80</f>
        <v>0</v>
      </c>
      <c r="V76" s="815">
        <f>+'1.Informe Seguimiento POA 2025'!T80</f>
        <v>0</v>
      </c>
      <c r="W76" s="815">
        <f>+'1.Informe Seguimiento POA 2025'!U80</f>
        <v>0</v>
      </c>
      <c r="X76" s="815">
        <f>+'1.Informe Seguimiento POA 2025'!V80</f>
        <v>0</v>
      </c>
      <c r="Y76" s="815">
        <f>+'1.Informe Seguimiento POA 2025'!W80</f>
        <v>0</v>
      </c>
      <c r="Z76" s="815">
        <f>+'1.Informe Seguimiento POA 2025'!X80</f>
        <v>0.3</v>
      </c>
      <c r="AA76" s="847">
        <f>+'1.Informe Seguimiento POA 2025'!Y80</f>
        <v>0</v>
      </c>
      <c r="AB76" s="847">
        <f>+'1.Informe Seguimiento POA 2025'!Z80</f>
        <v>0</v>
      </c>
      <c r="AC76" s="819"/>
      <c r="AD76" s="819"/>
      <c r="AE76" s="819"/>
      <c r="AF76" s="819"/>
      <c r="AG76" s="819"/>
      <c r="AH76" s="819"/>
      <c r="AI76" s="819"/>
      <c r="AJ76" s="819"/>
      <c r="AK76" s="815">
        <f t="shared" si="26"/>
        <v>0.3</v>
      </c>
      <c r="AL76" s="815"/>
      <c r="AM76" s="815"/>
      <c r="AN76" s="815"/>
      <c r="AO76" s="815"/>
      <c r="AP76" s="815"/>
      <c r="AQ76" s="815"/>
      <c r="AR76" s="815"/>
      <c r="AS76" s="815"/>
      <c r="AT76" s="815"/>
      <c r="AU76" s="815"/>
      <c r="AV76" s="815">
        <f t="shared" si="27"/>
        <v>0</v>
      </c>
      <c r="AW76" s="815"/>
      <c r="AX76" s="815"/>
      <c r="AY76" s="816"/>
      <c r="AZ76" s="816"/>
      <c r="BA76" s="816"/>
      <c r="BB76" s="816"/>
      <c r="BC76" s="816"/>
      <c r="BD76" s="816"/>
      <c r="BE76" s="816"/>
      <c r="BF76" s="816"/>
      <c r="BG76" s="815">
        <f t="shared" si="28"/>
        <v>0</v>
      </c>
      <c r="BH76" s="816"/>
      <c r="BI76" s="816"/>
      <c r="BJ76" s="815"/>
      <c r="BK76" s="815"/>
      <c r="BL76" s="815"/>
      <c r="BM76" s="815"/>
      <c r="BN76" s="815"/>
      <c r="BO76" s="815"/>
      <c r="BP76" s="815"/>
      <c r="BQ76" s="815"/>
      <c r="BR76" s="815">
        <f t="shared" si="29"/>
        <v>0</v>
      </c>
      <c r="BS76" s="823"/>
      <c r="BT76" s="823"/>
      <c r="BU76" s="815">
        <f t="shared" si="24"/>
        <v>0.3</v>
      </c>
      <c r="BV76" s="815">
        <f t="shared" si="24"/>
        <v>0</v>
      </c>
      <c r="BW76" s="784">
        <f>IF(AND(BU76&gt;0),BV76/BU76,"No programado")</f>
        <v>0</v>
      </c>
      <c r="BX76" s="784">
        <f>IF(AND(BV76&gt;0,$J76&gt;0),BV76/$J76,0)</f>
        <v>0</v>
      </c>
      <c r="BY76" s="838">
        <f t="shared" si="25"/>
        <v>0</v>
      </c>
      <c r="BZ76" s="1233">
        <f>BY76+BY77+BY78</f>
        <v>0</v>
      </c>
      <c r="CA76" s="1226"/>
      <c r="CB76" s="783"/>
      <c r="CC76" s="783"/>
    </row>
    <row r="77" spans="2:81" ht="78.75" customHeight="1">
      <c r="B77" s="1331"/>
      <c r="C77" s="1342"/>
      <c r="D77" s="1242"/>
      <c r="E77" s="1242"/>
      <c r="F77" s="1248"/>
      <c r="G77" s="1248"/>
      <c r="H77" s="804" t="str">
        <f>'1.Informe Seguimiento POA 2025'!D81</f>
        <v>4.7.2 Desarrollar el 100%  del expediente contractual digital a 2026.</v>
      </c>
      <c r="I77" s="802">
        <f>+'1.Informe Seguimiento POA 2025'!E81</f>
        <v>0.6</v>
      </c>
      <c r="J77" s="805">
        <f>+'1.Informe Seguimiento POA 2025'!F81</f>
        <v>1</v>
      </c>
      <c r="K77" s="809" t="str">
        <f>+'1.Informe Seguimiento POA 2025'!I81</f>
        <v>GESTION CONTRACTUAL</v>
      </c>
      <c r="L77" s="809" t="str">
        <f>+'1.Informe Seguimiento POA 2025'!J81</f>
        <v>Subdirección de Gestión Contractual</v>
      </c>
      <c r="M77" s="811">
        <f>+'1.Informe Seguimiento POA 2025'!K81</f>
        <v>0</v>
      </c>
      <c r="N77" s="811">
        <f>+'1.Informe Seguimiento POA 2025'!L81</f>
        <v>0.3</v>
      </c>
      <c r="O77" s="811">
        <f>+'1.Informe Seguimiento POA 2025'!M81</f>
        <v>0.7</v>
      </c>
      <c r="P77" s="811">
        <f>+'1.Informe Seguimiento POA 2025'!N81</f>
        <v>0</v>
      </c>
      <c r="Q77" s="811">
        <f>+'1.Informe Seguimiento POA 2025'!O81</f>
        <v>0</v>
      </c>
      <c r="R77" s="815">
        <f>+'1.Informe Seguimiento POA 2025'!P81</f>
        <v>0</v>
      </c>
      <c r="S77" s="815">
        <f>+'1.Informe Seguimiento POA 2025'!Q81</f>
        <v>0</v>
      </c>
      <c r="T77" s="815">
        <f>+'1.Informe Seguimiento POA 2025'!R81</f>
        <v>0</v>
      </c>
      <c r="U77" s="815">
        <f>+'1.Informe Seguimiento POA 2025'!S81</f>
        <v>0</v>
      </c>
      <c r="V77" s="815">
        <f>+'1.Informe Seguimiento POA 2025'!T81</f>
        <v>0</v>
      </c>
      <c r="W77" s="815">
        <f>+'1.Informe Seguimiento POA 2025'!U81</f>
        <v>0</v>
      </c>
      <c r="X77" s="815">
        <f>+'1.Informe Seguimiento POA 2025'!V81</f>
        <v>0.3</v>
      </c>
      <c r="Y77" s="815">
        <f>+'1.Informe Seguimiento POA 2025'!W81</f>
        <v>0</v>
      </c>
      <c r="Z77" s="815">
        <f>+'1.Informe Seguimiento POA 2025'!X81</f>
        <v>0.3</v>
      </c>
      <c r="AA77" s="847">
        <f>+'1.Informe Seguimiento POA 2025'!Y81</f>
        <v>0</v>
      </c>
      <c r="AB77" s="847">
        <f>+'1.Informe Seguimiento POA 2025'!Z81</f>
        <v>0</v>
      </c>
      <c r="AC77" s="819"/>
      <c r="AD77" s="819"/>
      <c r="AE77" s="819"/>
      <c r="AF77" s="819"/>
      <c r="AG77" s="819"/>
      <c r="AH77" s="819"/>
      <c r="AI77" s="819"/>
      <c r="AJ77" s="819"/>
      <c r="AK77" s="815">
        <f t="shared" si="26"/>
        <v>0.3</v>
      </c>
      <c r="AL77" s="815"/>
      <c r="AM77" s="815"/>
      <c r="AN77" s="815"/>
      <c r="AO77" s="815"/>
      <c r="AP77" s="815"/>
      <c r="AQ77" s="815"/>
      <c r="AR77" s="815"/>
      <c r="AS77" s="815"/>
      <c r="AT77" s="815"/>
      <c r="AU77" s="815"/>
      <c r="AV77" s="815">
        <f t="shared" si="27"/>
        <v>0.7</v>
      </c>
      <c r="AW77" s="815"/>
      <c r="AX77" s="815"/>
      <c r="AY77" s="816"/>
      <c r="AZ77" s="816"/>
      <c r="BA77" s="816"/>
      <c r="BB77" s="816"/>
      <c r="BC77" s="816"/>
      <c r="BD77" s="816"/>
      <c r="BE77" s="816"/>
      <c r="BF77" s="816"/>
      <c r="BG77" s="815">
        <f t="shared" si="28"/>
        <v>0</v>
      </c>
      <c r="BH77" s="816"/>
      <c r="BI77" s="816"/>
      <c r="BJ77" s="815"/>
      <c r="BK77" s="815"/>
      <c r="BL77" s="815"/>
      <c r="BM77" s="815"/>
      <c r="BN77" s="815"/>
      <c r="BO77" s="815"/>
      <c r="BP77" s="815"/>
      <c r="BQ77" s="815"/>
      <c r="BR77" s="815">
        <f t="shared" si="29"/>
        <v>0</v>
      </c>
      <c r="BS77" s="823"/>
      <c r="BT77" s="823"/>
      <c r="BU77" s="815">
        <f t="shared" si="24"/>
        <v>0.3</v>
      </c>
      <c r="BV77" s="815">
        <f t="shared" si="24"/>
        <v>0</v>
      </c>
      <c r="BW77" s="784">
        <f>IF(AND(BU77&gt;0),BV77/BU77,"No programado")</f>
        <v>0</v>
      </c>
      <c r="BX77" s="784">
        <f>IF(AND(BV77&gt;0,$J77&gt;0),BV77/$J77,0)</f>
        <v>0</v>
      </c>
      <c r="BY77" s="838">
        <f t="shared" si="25"/>
        <v>0</v>
      </c>
      <c r="BZ77" s="1233"/>
      <c r="CA77" s="1226"/>
      <c r="CB77" s="783"/>
      <c r="CC77" s="783"/>
    </row>
    <row r="78" spans="2:81" ht="76.5" customHeight="1">
      <c r="B78" s="1331"/>
      <c r="C78" s="1352"/>
      <c r="D78" s="1334"/>
      <c r="E78" s="1243"/>
      <c r="F78" s="1249"/>
      <c r="G78" s="1249"/>
      <c r="H78" s="804" t="str">
        <f>'1.Informe Seguimiento POA 2025'!D82</f>
        <v xml:space="preserve">4.7.3 Implementar y mantener el 100% del expediente contractual digital en el Personería de Bogotá a 2028 </v>
      </c>
      <c r="I78" s="852">
        <f>+'1.Informe Seguimiento POA 2025'!E82</f>
        <v>0.3</v>
      </c>
      <c r="J78" s="805">
        <f>+'1.Informe Seguimiento POA 2025'!F82</f>
        <v>1</v>
      </c>
      <c r="K78" s="809" t="str">
        <f>+'1.Informe Seguimiento POA 2025'!I82</f>
        <v>GESTION CONTRACTUAL</v>
      </c>
      <c r="L78" s="809" t="str">
        <f>+'1.Informe Seguimiento POA 2025'!J82</f>
        <v>Subdirección de Gestión Contractual</v>
      </c>
      <c r="M78" s="811">
        <f>+'1.Informe Seguimiento POA 2025'!K82</f>
        <v>0</v>
      </c>
      <c r="N78" s="811">
        <f>+'1.Informe Seguimiento POA 2025'!L82</f>
        <v>0</v>
      </c>
      <c r="O78" s="811">
        <f>+'1.Informe Seguimiento POA 2025'!M82</f>
        <v>0.15</v>
      </c>
      <c r="P78" s="811">
        <f>+'1.Informe Seguimiento POA 2025'!N82</f>
        <v>0.65</v>
      </c>
      <c r="Q78" s="811">
        <f>+'1.Informe Seguimiento POA 2025'!O82</f>
        <v>0.2</v>
      </c>
      <c r="R78" s="815">
        <f>+'1.Informe Seguimiento POA 2025'!P82</f>
        <v>0</v>
      </c>
      <c r="S78" s="815">
        <f>+'1.Informe Seguimiento POA 2025'!Q82</f>
        <v>0</v>
      </c>
      <c r="T78" s="815">
        <f>+'1.Informe Seguimiento POA 2025'!R82</f>
        <v>0</v>
      </c>
      <c r="U78" s="815">
        <f>+'1.Informe Seguimiento POA 2025'!S82</f>
        <v>0</v>
      </c>
      <c r="V78" s="815">
        <f>+'1.Informe Seguimiento POA 2025'!T82</f>
        <v>0</v>
      </c>
      <c r="W78" s="815">
        <f>+'1.Informe Seguimiento POA 2025'!U82</f>
        <v>0</v>
      </c>
      <c r="X78" s="815">
        <f>+'1.Informe Seguimiento POA 2025'!V82</f>
        <v>0</v>
      </c>
      <c r="Y78" s="815">
        <f>+'1.Informe Seguimiento POA 2025'!W82</f>
        <v>0</v>
      </c>
      <c r="Z78" s="815">
        <f>+'1.Informe Seguimiento POA 2025'!X82</f>
        <v>0</v>
      </c>
      <c r="AA78" s="847">
        <f>+'1.Informe Seguimiento POA 2025'!Y82</f>
        <v>0</v>
      </c>
      <c r="AB78" s="847" t="str">
        <f>+'1.Informe Seguimiento POA 2025'!Z82</f>
        <v>No programado</v>
      </c>
      <c r="AC78" s="819"/>
      <c r="AD78" s="819"/>
      <c r="AE78" s="819"/>
      <c r="AF78" s="819"/>
      <c r="AG78" s="819"/>
      <c r="AH78" s="819"/>
      <c r="AI78" s="819"/>
      <c r="AJ78" s="819"/>
      <c r="AK78" s="815">
        <f t="shared" si="26"/>
        <v>0</v>
      </c>
      <c r="AL78" s="815"/>
      <c r="AM78" s="815"/>
      <c r="AN78" s="815"/>
      <c r="AO78" s="815"/>
      <c r="AP78" s="815"/>
      <c r="AQ78" s="815"/>
      <c r="AR78" s="815"/>
      <c r="AS78" s="815"/>
      <c r="AT78" s="815"/>
      <c r="AU78" s="815"/>
      <c r="AV78" s="815">
        <f t="shared" si="27"/>
        <v>0.15</v>
      </c>
      <c r="AW78" s="815"/>
      <c r="AX78" s="815"/>
      <c r="AY78" s="816"/>
      <c r="AZ78" s="816"/>
      <c r="BA78" s="816"/>
      <c r="BB78" s="816"/>
      <c r="BC78" s="816"/>
      <c r="BD78" s="816"/>
      <c r="BE78" s="816"/>
      <c r="BF78" s="816"/>
      <c r="BG78" s="815">
        <f t="shared" si="28"/>
        <v>0.65</v>
      </c>
      <c r="BH78" s="816"/>
      <c r="BI78" s="816"/>
      <c r="BJ78" s="815"/>
      <c r="BK78" s="815"/>
      <c r="BL78" s="815"/>
      <c r="BM78" s="815"/>
      <c r="BN78" s="815"/>
      <c r="BO78" s="815"/>
      <c r="BP78" s="815"/>
      <c r="BQ78" s="815"/>
      <c r="BR78" s="815">
        <f t="shared" si="29"/>
        <v>0.2</v>
      </c>
      <c r="BS78" s="823"/>
      <c r="BT78" s="823"/>
      <c r="BU78" s="815">
        <f t="shared" si="24"/>
        <v>0</v>
      </c>
      <c r="BV78" s="815">
        <f t="shared" si="24"/>
        <v>0</v>
      </c>
      <c r="BW78" s="784" t="str">
        <f>IF(AND(BU78&gt;0),BV78/BU78,"No programado")</f>
        <v>No programado</v>
      </c>
      <c r="BX78" s="784">
        <f>IF(AND(BV78&gt;0,$J78&gt;0),BV78/$J78,0)</f>
        <v>0</v>
      </c>
      <c r="BY78" s="838">
        <f t="shared" si="25"/>
        <v>0</v>
      </c>
      <c r="BZ78" s="1233"/>
      <c r="CA78" s="1226"/>
      <c r="CB78" s="783"/>
      <c r="CC78" s="783"/>
    </row>
    <row r="79" spans="2:81" ht="104.4" customHeight="1">
      <c r="B79" s="1331"/>
      <c r="C79" s="1348" t="str">
        <f>+'1.Informe Seguimiento POA 2025'!C83</f>
        <v>4.8 Implementar 124 actividades necesarias para la modernización de la gestión institucional a través de los procesos de apoyo, como el de gestión documental, mediante el diseño e implementación de instrumentos archivísticos y herramientas de gestión documental que permitan una adecuada gestión de la información, para contribuir a la prestación del servicio, en el cuatrienio.</v>
      </c>
      <c r="D79" s="1335">
        <f>+'Matriz PEI 2024-2028'!F29</f>
        <v>124</v>
      </c>
      <c r="E79" s="1241">
        <f>+'Matriz PEI 2024-2028'!E29</f>
        <v>0.09</v>
      </c>
      <c r="F79" s="1244" t="str">
        <f>+'Matriz PEI 2024-2028'!D29</f>
        <v>Actividades necesarias para la modernización de la gestión institucional implementadas</v>
      </c>
      <c r="G79" s="1244" t="s">
        <v>956</v>
      </c>
      <c r="H79" s="804" t="str">
        <f>'1.Informe Seguimiento POA 2025'!D83</f>
        <v>4.8.1 Desarrollar 38 actividades de diseño, actualización o ajuste de los instrumentos archivísticos establecidos por norma, y de las herramientas de apoyo a la gestión documental durante el cuatrienio</v>
      </c>
      <c r="I79" s="852">
        <f>+'1.Informe Seguimiento POA 2025'!E83</f>
        <v>0.5</v>
      </c>
      <c r="J79" s="836">
        <f>+'1.Informe Seguimiento POA 2025'!F83</f>
        <v>38</v>
      </c>
      <c r="K79" s="809" t="str">
        <f>+'1.Informe Seguimiento POA 2025'!I83</f>
        <v>GESTIÓN DOCUMENTAL</v>
      </c>
      <c r="L79" s="809" t="str">
        <f>+'1.Informe Seguimiento POA 2025'!J83</f>
        <v>Subdirección de Gestión Documental y Recursos Físicos</v>
      </c>
      <c r="M79" s="810">
        <f>+'1.Informe Seguimiento POA 2025'!K83</f>
        <v>5</v>
      </c>
      <c r="N79" s="810">
        <f>+'1.Informe Seguimiento POA 2025'!L83</f>
        <v>10</v>
      </c>
      <c r="O79" s="810">
        <f>+'1.Informe Seguimiento POA 2025'!M83</f>
        <v>10</v>
      </c>
      <c r="P79" s="810">
        <f>+'1.Informe Seguimiento POA 2025'!N83</f>
        <v>10</v>
      </c>
      <c r="Q79" s="810">
        <f>+'1.Informe Seguimiento POA 2025'!O83</f>
        <v>3</v>
      </c>
      <c r="R79" s="814">
        <f>+'1.Informe Seguimiento POA 2025'!P83</f>
        <v>2</v>
      </c>
      <c r="S79" s="814">
        <f>+'1.Informe Seguimiento POA 2025'!Q83</f>
        <v>1.7000000000000002</v>
      </c>
      <c r="T79" s="814">
        <f>+'1.Informe Seguimiento POA 2025'!R83</f>
        <v>3</v>
      </c>
      <c r="U79" s="814">
        <f>+'1.Informe Seguimiento POA 2025'!S83</f>
        <v>0</v>
      </c>
      <c r="V79" s="814">
        <f>+'1.Informe Seguimiento POA 2025'!T83</f>
        <v>3</v>
      </c>
      <c r="W79" s="814">
        <f>+'1.Informe Seguimiento POA 2025'!U83</f>
        <v>0</v>
      </c>
      <c r="X79" s="814">
        <f>+'1.Informe Seguimiento POA 2025'!V83</f>
        <v>2</v>
      </c>
      <c r="Y79" s="814">
        <f>+'1.Informe Seguimiento POA 2025'!W83</f>
        <v>0</v>
      </c>
      <c r="Z79" s="814">
        <f>+'1.Informe Seguimiento POA 2025'!X83</f>
        <v>10</v>
      </c>
      <c r="AA79" s="814">
        <f>+'1.Informe Seguimiento POA 2025'!Y83</f>
        <v>1.7000000000000002</v>
      </c>
      <c r="AB79" s="844">
        <f>+'1.Informe Seguimiento POA 2025'!Z83</f>
        <v>0.17</v>
      </c>
      <c r="AC79" s="819"/>
      <c r="AD79" s="819"/>
      <c r="AE79" s="819"/>
      <c r="AF79" s="819"/>
      <c r="AG79" s="819"/>
      <c r="AH79" s="819"/>
      <c r="AI79" s="819"/>
      <c r="AJ79" s="819"/>
      <c r="AK79" s="814">
        <f t="shared" si="26"/>
        <v>10</v>
      </c>
      <c r="AL79" s="814"/>
      <c r="AM79" s="844"/>
      <c r="AN79" s="814"/>
      <c r="AO79" s="814"/>
      <c r="AP79" s="814"/>
      <c r="AQ79" s="814"/>
      <c r="AR79" s="814"/>
      <c r="AS79" s="814"/>
      <c r="AT79" s="814"/>
      <c r="AU79" s="814"/>
      <c r="AV79" s="814">
        <f t="shared" si="27"/>
        <v>10</v>
      </c>
      <c r="AW79" s="814"/>
      <c r="AX79" s="844"/>
      <c r="AY79" s="845"/>
      <c r="AZ79" s="845"/>
      <c r="BA79" s="845"/>
      <c r="BB79" s="845"/>
      <c r="BC79" s="845"/>
      <c r="BD79" s="845"/>
      <c r="BE79" s="845"/>
      <c r="BF79" s="845"/>
      <c r="BG79" s="814">
        <f t="shared" si="28"/>
        <v>10</v>
      </c>
      <c r="BH79" s="845"/>
      <c r="BI79" s="845"/>
      <c r="BJ79" s="814"/>
      <c r="BK79" s="814"/>
      <c r="BL79" s="814"/>
      <c r="BM79" s="814"/>
      <c r="BN79" s="814"/>
      <c r="BO79" s="814"/>
      <c r="BP79" s="814"/>
      <c r="BQ79" s="814"/>
      <c r="BR79" s="814">
        <f t="shared" si="29"/>
        <v>3</v>
      </c>
      <c r="BS79" s="823"/>
      <c r="BT79" s="823"/>
      <c r="BU79" s="822">
        <f>+R79+T79+V79+X79+BJ79+BL79+AC79+AE79+AG79+AI79+AN79+AP79+AR79+AT79</f>
        <v>10</v>
      </c>
      <c r="BV79" s="822">
        <f>+S79+U79+W79+Y79+BK79+BM79+AD79+AF79+AH79+AJ79+AO79+AQ79+AS79+AU79</f>
        <v>1.7000000000000002</v>
      </c>
      <c r="BW79" s="784">
        <f>IF(AND(BU79&gt;0),BV79/BU79,"No programado")</f>
        <v>0.17</v>
      </c>
      <c r="BX79" s="784">
        <f t="shared" si="10"/>
        <v>4.4736842105263165E-2</v>
      </c>
      <c r="BY79" s="838">
        <f t="shared" si="25"/>
        <v>2.2368421052631583E-2</v>
      </c>
      <c r="BZ79" s="1234">
        <f>BY79+BY80</f>
        <v>3.3221134230926153E-2</v>
      </c>
      <c r="CA79" s="1226"/>
      <c r="CB79" s="783"/>
      <c r="CC79" s="783"/>
    </row>
    <row r="80" spans="2:81" ht="106.2" customHeight="1">
      <c r="B80" s="1331"/>
      <c r="C80" s="1349"/>
      <c r="D80" s="1336"/>
      <c r="E80" s="1243"/>
      <c r="F80" s="1246"/>
      <c r="G80" s="1246"/>
      <c r="H80" s="804" t="str">
        <f>'1.Informe Seguimiento POA 2025'!D84</f>
        <v>4.8.2 Desarrollar 86 actividades de implementación de instrumentos archivísticos establecidos por norma, y de las herramientas de apoyo a la gestión documental programadas para cada vigencia.</v>
      </c>
      <c r="I80" s="852">
        <f>+'1.Informe Seguimiento POA 2025'!E84</f>
        <v>0.5</v>
      </c>
      <c r="J80" s="836">
        <f>+'1.Informe Seguimiento POA 2025'!F84</f>
        <v>86</v>
      </c>
      <c r="K80" s="809" t="str">
        <f>+'1.Informe Seguimiento POA 2025'!I84</f>
        <v>GESTIÓN DOCUMENTAL</v>
      </c>
      <c r="L80" s="809" t="str">
        <f>+'1.Informe Seguimiento POA 2025'!J84</f>
        <v>Subdirección de Gestión Documental y Recursos Físicos</v>
      </c>
      <c r="M80" s="810">
        <f>+'1.Informe Seguimiento POA 2025'!K84</f>
        <v>8</v>
      </c>
      <c r="N80" s="810">
        <f>+'1.Informe Seguimiento POA 2025'!L84</f>
        <v>24</v>
      </c>
      <c r="O80" s="810">
        <f>+'1.Informe Seguimiento POA 2025'!M84</f>
        <v>24</v>
      </c>
      <c r="P80" s="810">
        <f>+'1.Informe Seguimiento POA 2025'!N84</f>
        <v>24</v>
      </c>
      <c r="Q80" s="810">
        <f>+'1.Informe Seguimiento POA 2025'!O84</f>
        <v>6</v>
      </c>
      <c r="R80" s="814">
        <f>+'1.Informe Seguimiento POA 2025'!P84</f>
        <v>6</v>
      </c>
      <c r="S80" s="814">
        <f>+'1.Informe Seguimiento POA 2025'!Q84</f>
        <v>5.6</v>
      </c>
      <c r="T80" s="814">
        <f>+'1.Informe Seguimiento POA 2025'!R84</f>
        <v>6</v>
      </c>
      <c r="U80" s="814">
        <f>+'1.Informe Seguimiento POA 2025'!S84</f>
        <v>0</v>
      </c>
      <c r="V80" s="814">
        <f>+'1.Informe Seguimiento POA 2025'!T84</f>
        <v>6</v>
      </c>
      <c r="W80" s="814">
        <f>+'1.Informe Seguimiento POA 2025'!U84</f>
        <v>0</v>
      </c>
      <c r="X80" s="814">
        <f>+'1.Informe Seguimiento POA 2025'!V84</f>
        <v>6</v>
      </c>
      <c r="Y80" s="814">
        <f>+'1.Informe Seguimiento POA 2025'!W84</f>
        <v>0</v>
      </c>
      <c r="Z80" s="814">
        <f>+'1.Informe Seguimiento POA 2025'!X84</f>
        <v>24</v>
      </c>
      <c r="AA80" s="814">
        <f>+'1.Informe Seguimiento POA 2025'!Y84</f>
        <v>5.6</v>
      </c>
      <c r="AB80" s="844">
        <f>+'1.Informe Seguimiento POA 2025'!Z84</f>
        <v>0.23333333333333331</v>
      </c>
      <c r="AC80" s="819"/>
      <c r="AD80" s="819"/>
      <c r="AE80" s="819"/>
      <c r="AF80" s="819"/>
      <c r="AG80" s="819"/>
      <c r="AH80" s="819"/>
      <c r="AI80" s="819"/>
      <c r="AJ80" s="819"/>
      <c r="AK80" s="814">
        <f t="shared" si="26"/>
        <v>24</v>
      </c>
      <c r="AL80" s="814"/>
      <c r="AM80" s="844"/>
      <c r="AN80" s="814"/>
      <c r="AO80" s="814"/>
      <c r="AP80" s="814"/>
      <c r="AQ80" s="814"/>
      <c r="AR80" s="814"/>
      <c r="AS80" s="814"/>
      <c r="AT80" s="814"/>
      <c r="AU80" s="814"/>
      <c r="AV80" s="814">
        <f t="shared" si="27"/>
        <v>24</v>
      </c>
      <c r="AW80" s="814"/>
      <c r="AX80" s="844"/>
      <c r="AY80" s="845"/>
      <c r="AZ80" s="845"/>
      <c r="BA80" s="845"/>
      <c r="BB80" s="845"/>
      <c r="BC80" s="845"/>
      <c r="BD80" s="845"/>
      <c r="BE80" s="845"/>
      <c r="BF80" s="845"/>
      <c r="BG80" s="814">
        <f t="shared" si="28"/>
        <v>24</v>
      </c>
      <c r="BH80" s="845"/>
      <c r="BI80" s="845"/>
      <c r="BJ80" s="814"/>
      <c r="BK80" s="814"/>
      <c r="BL80" s="814"/>
      <c r="BM80" s="814"/>
      <c r="BN80" s="814"/>
      <c r="BO80" s="814"/>
      <c r="BP80" s="814"/>
      <c r="BQ80" s="814"/>
      <c r="BR80" s="814">
        <f t="shared" si="29"/>
        <v>6</v>
      </c>
      <c r="BS80" s="823"/>
      <c r="BT80" s="823"/>
      <c r="BU80" s="822">
        <f>+R80+T80+V80+X80+BJ80+BL80+AC80+AE80+AG80+AI80+AN80+AP80+AR80+AT80</f>
        <v>24</v>
      </c>
      <c r="BV80" s="822">
        <f>+S80+U80+W80+Y80+BK80+BM80+AD80+AF80+AH80+AJ80+AO80+AQ80+AS80+AU80</f>
        <v>5.6</v>
      </c>
      <c r="BW80" s="784">
        <f t="shared" ref="BW80:BW85" si="30">IF(AND(BU80&gt;0),BV80/BU80,"No programado")</f>
        <v>0.23333333333333331</v>
      </c>
      <c r="BX80" s="784">
        <f t="shared" si="10"/>
        <v>6.5116279069767441E-2</v>
      </c>
      <c r="BY80" s="853">
        <f>AVERAGE((IF(AND(BX80&gt;0,I80&gt;0),BX80*I80,0)),(IF(AND(BX81&gt;0,I80&gt;0),BX81*I80,0)),(IF(AND(BX82&gt;0,I80&gt;0),BX82*I80,0)))</f>
        <v>1.0852713178294573E-2</v>
      </c>
      <c r="BZ80" s="1234"/>
      <c r="CA80" s="1226"/>
      <c r="CB80" s="783"/>
      <c r="CC80" s="783"/>
    </row>
    <row r="81" spans="2:81" ht="76.5" customHeight="1">
      <c r="B81" s="1331"/>
      <c r="C81" s="1353" t="str">
        <f>+'1.Informe Seguimiento POA 2025'!C85</f>
        <v>4.9 Fortalecer el 100%  de la gestión de la contestación de acciones de tutela,  representación judicial y registro de sanciones disciplinarias,  a través de la mejora de las herramientas tecnológicas que se utilizan para gestionar la información, durante el cuatrienio.</v>
      </c>
      <c r="D81" s="1333">
        <f>+'Matriz PEI 2024-2028'!F30</f>
        <v>1</v>
      </c>
      <c r="E81" s="1241">
        <f>+'Matriz PEI 2024-2028'!E30</f>
        <v>0.09</v>
      </c>
      <c r="F81" s="1247" t="str">
        <f>+'Matriz PEI 2024-2028'!D30</f>
        <v>Porcentaje de la gestión de la contestación de acciones de tutela, representación judicial y registro de sanciones disciplinarias fortalecido a través de la mejora de las herramientas tecnológicas.</v>
      </c>
      <c r="G81" s="1247" t="s">
        <v>957</v>
      </c>
      <c r="H81" s="804" t="str">
        <f>'1.Informe Seguimiento POA 2025'!D85</f>
        <v>4.9.1 Representar con oportunidad en el 100% de los procesos judiciales en los cuales la Entidad sea vinculada o demandada, durante el cuatrienio.</v>
      </c>
      <c r="I81" s="852">
        <f>+'1.Informe Seguimiento POA 2025'!E85</f>
        <v>0.2</v>
      </c>
      <c r="J81" s="805">
        <f>+'1.Informe Seguimiento POA 2025'!F85</f>
        <v>1</v>
      </c>
      <c r="K81" s="809" t="str">
        <f>+'1.Informe Seguimiento POA 2025'!I85</f>
        <v>GESTIÓN JURÍDICA</v>
      </c>
      <c r="L81" s="809" t="str">
        <f>+'1.Informe Seguimiento POA 2025'!J85</f>
        <v>Oficina Asesora Jurídica</v>
      </c>
      <c r="M81" s="811">
        <f>+'1.Informe Seguimiento POA 2025'!K85</f>
        <v>1</v>
      </c>
      <c r="N81" s="811">
        <f>+'1.Informe Seguimiento POA 2025'!L85</f>
        <v>1</v>
      </c>
      <c r="O81" s="811">
        <f>+'1.Informe Seguimiento POA 2025'!M85</f>
        <v>1</v>
      </c>
      <c r="P81" s="811">
        <f>+'1.Informe Seguimiento POA 2025'!N85</f>
        <v>1</v>
      </c>
      <c r="Q81" s="811">
        <f>+'1.Informe Seguimiento POA 2025'!O85</f>
        <v>1</v>
      </c>
      <c r="R81" s="815">
        <f>+'1.Informe Seguimiento POA 2025'!P85</f>
        <v>1</v>
      </c>
      <c r="S81" s="815">
        <f>+'1.Informe Seguimiento POA 2025'!Q85</f>
        <v>1</v>
      </c>
      <c r="T81" s="815">
        <f>+'1.Informe Seguimiento POA 2025'!R85</f>
        <v>1</v>
      </c>
      <c r="U81" s="815">
        <f>+'1.Informe Seguimiento POA 2025'!S85</f>
        <v>0</v>
      </c>
      <c r="V81" s="815">
        <f>+'1.Informe Seguimiento POA 2025'!T85</f>
        <v>1</v>
      </c>
      <c r="W81" s="815">
        <f>+'1.Informe Seguimiento POA 2025'!U85</f>
        <v>0</v>
      </c>
      <c r="X81" s="815">
        <f>+'1.Informe Seguimiento POA 2025'!V85</f>
        <v>1</v>
      </c>
      <c r="Y81" s="815">
        <f>+'1.Informe Seguimiento POA 2025'!W85</f>
        <v>0</v>
      </c>
      <c r="Z81" s="815">
        <f>+'1.Informe Seguimiento POA 2025'!X85</f>
        <v>1</v>
      </c>
      <c r="AA81" s="847">
        <f>+'1.Informe Seguimiento POA 2025'!Y85</f>
        <v>1</v>
      </c>
      <c r="AB81" s="847">
        <f>+'1.Informe Seguimiento POA 2025'!Z85</f>
        <v>0.25</v>
      </c>
      <c r="AC81" s="819"/>
      <c r="AD81" s="819"/>
      <c r="AE81" s="819"/>
      <c r="AF81" s="819"/>
      <c r="AG81" s="819"/>
      <c r="AH81" s="819"/>
      <c r="AI81" s="819"/>
      <c r="AJ81" s="819"/>
      <c r="AK81" s="815">
        <f t="shared" si="26"/>
        <v>1</v>
      </c>
      <c r="AL81" s="815"/>
      <c r="AM81" s="815"/>
      <c r="AN81" s="815"/>
      <c r="AO81" s="815"/>
      <c r="AP81" s="815"/>
      <c r="AQ81" s="815"/>
      <c r="AR81" s="815"/>
      <c r="AS81" s="815"/>
      <c r="AT81" s="815"/>
      <c r="AU81" s="815"/>
      <c r="AV81" s="815">
        <f t="shared" si="27"/>
        <v>1</v>
      </c>
      <c r="AW81" s="815"/>
      <c r="AX81" s="815"/>
      <c r="AY81" s="816"/>
      <c r="AZ81" s="816"/>
      <c r="BA81" s="816"/>
      <c r="BB81" s="816"/>
      <c r="BC81" s="816"/>
      <c r="BD81" s="816"/>
      <c r="BE81" s="816"/>
      <c r="BF81" s="816"/>
      <c r="BG81" s="815">
        <f t="shared" si="28"/>
        <v>1</v>
      </c>
      <c r="BH81" s="816"/>
      <c r="BI81" s="816"/>
      <c r="BJ81" s="815"/>
      <c r="BK81" s="815"/>
      <c r="BL81" s="815"/>
      <c r="BM81" s="815"/>
      <c r="BN81" s="815"/>
      <c r="BO81" s="815"/>
      <c r="BP81" s="815"/>
      <c r="BQ81" s="815"/>
      <c r="BR81" s="815">
        <f t="shared" si="29"/>
        <v>1</v>
      </c>
      <c r="BS81" s="823"/>
      <c r="BT81" s="823"/>
      <c r="BU81" s="817">
        <f t="shared" ref="BU81:BV83" si="31">IFERROR(AVERAGE(V81,X81),0)</f>
        <v>1</v>
      </c>
      <c r="BV81" s="817">
        <f t="shared" si="31"/>
        <v>0</v>
      </c>
      <c r="BW81" s="784">
        <f t="shared" si="30"/>
        <v>0</v>
      </c>
      <c r="BX81" s="784">
        <f>(IF(AND(BV81&gt;0,$J81&gt;0),BV81/$J81,0))*0.125</f>
        <v>0</v>
      </c>
      <c r="BY81" s="853">
        <f>AVERAGE((IF(AND(BX81&gt;0,I81&gt;0),BX81*I81,0)),(IF(AND(BX82&gt;0,I81&gt;0),BX82*I81,0)),(IF(AND(BX83&gt;0,I81&gt;0),BX83*I81,0)))</f>
        <v>0</v>
      </c>
      <c r="BZ81" s="1235">
        <f>SUM(BY81:BY85)</f>
        <v>0</v>
      </c>
      <c r="CA81" s="1226"/>
      <c r="CB81" s="783"/>
      <c r="CC81" s="783"/>
    </row>
    <row r="82" spans="2:81" ht="76.5" customHeight="1">
      <c r="B82" s="1331"/>
      <c r="C82" s="1342"/>
      <c r="D82" s="1242"/>
      <c r="E82" s="1242"/>
      <c r="F82" s="1248"/>
      <c r="G82" s="1248"/>
      <c r="H82" s="804" t="str">
        <f>'1.Informe Seguimiento POA 2025'!D86</f>
        <v>4.9.2 Representar con oportunidad en el 100% de las acciones de tutela en las cuales la Entidad sea vinculada o accionada, durante el cuatrienio</v>
      </c>
      <c r="I82" s="852">
        <f>+'1.Informe Seguimiento POA 2025'!E86</f>
        <v>0.2</v>
      </c>
      <c r="J82" s="805">
        <f>+'1.Informe Seguimiento POA 2025'!F86</f>
        <v>1</v>
      </c>
      <c r="K82" s="809" t="str">
        <f>+'1.Informe Seguimiento POA 2025'!I86</f>
        <v>GESTIÓN JURÍDICA</v>
      </c>
      <c r="L82" s="809" t="str">
        <f>+'1.Informe Seguimiento POA 2025'!J86</f>
        <v>Oficina Asesora Jurídica</v>
      </c>
      <c r="M82" s="811">
        <f>+'1.Informe Seguimiento POA 2025'!K86</f>
        <v>1</v>
      </c>
      <c r="N82" s="811">
        <f>+'1.Informe Seguimiento POA 2025'!L86</f>
        <v>1</v>
      </c>
      <c r="O82" s="811">
        <f>+'1.Informe Seguimiento POA 2025'!M86</f>
        <v>1</v>
      </c>
      <c r="P82" s="811">
        <f>+'1.Informe Seguimiento POA 2025'!N86</f>
        <v>1</v>
      </c>
      <c r="Q82" s="811">
        <f>+'1.Informe Seguimiento POA 2025'!O86</f>
        <v>1</v>
      </c>
      <c r="R82" s="815">
        <f>+'1.Informe Seguimiento POA 2025'!P86</f>
        <v>1</v>
      </c>
      <c r="S82" s="815">
        <f>+'1.Informe Seguimiento POA 2025'!Q86</f>
        <v>1</v>
      </c>
      <c r="T82" s="815">
        <f>+'1.Informe Seguimiento POA 2025'!R86</f>
        <v>1</v>
      </c>
      <c r="U82" s="815">
        <f>+'1.Informe Seguimiento POA 2025'!S86</f>
        <v>0</v>
      </c>
      <c r="V82" s="815">
        <f>+'1.Informe Seguimiento POA 2025'!T86</f>
        <v>1</v>
      </c>
      <c r="W82" s="815">
        <f>+'1.Informe Seguimiento POA 2025'!U86</f>
        <v>0</v>
      </c>
      <c r="X82" s="815">
        <f>+'1.Informe Seguimiento POA 2025'!V86</f>
        <v>1</v>
      </c>
      <c r="Y82" s="815">
        <f>+'1.Informe Seguimiento POA 2025'!W86</f>
        <v>0</v>
      </c>
      <c r="Z82" s="815">
        <f>+'1.Informe Seguimiento POA 2025'!X86</f>
        <v>1</v>
      </c>
      <c r="AA82" s="847">
        <f>+'1.Informe Seguimiento POA 2025'!Y86</f>
        <v>1</v>
      </c>
      <c r="AB82" s="847">
        <f>+'1.Informe Seguimiento POA 2025'!Z86</f>
        <v>0.25</v>
      </c>
      <c r="AC82" s="819"/>
      <c r="AD82" s="819"/>
      <c r="AE82" s="819"/>
      <c r="AF82" s="819"/>
      <c r="AG82" s="819"/>
      <c r="AH82" s="819"/>
      <c r="AI82" s="819"/>
      <c r="AJ82" s="819"/>
      <c r="AK82" s="815">
        <f t="shared" si="26"/>
        <v>1</v>
      </c>
      <c r="AL82" s="815"/>
      <c r="AM82" s="815"/>
      <c r="AN82" s="815"/>
      <c r="AO82" s="815"/>
      <c r="AP82" s="815"/>
      <c r="AQ82" s="815"/>
      <c r="AR82" s="815"/>
      <c r="AS82" s="815"/>
      <c r="AT82" s="815"/>
      <c r="AU82" s="815"/>
      <c r="AV82" s="815">
        <f t="shared" si="27"/>
        <v>1</v>
      </c>
      <c r="AW82" s="815"/>
      <c r="AX82" s="815"/>
      <c r="AY82" s="816"/>
      <c r="AZ82" s="816"/>
      <c r="BA82" s="816"/>
      <c r="BB82" s="816"/>
      <c r="BC82" s="816"/>
      <c r="BD82" s="816"/>
      <c r="BE82" s="816"/>
      <c r="BF82" s="816"/>
      <c r="BG82" s="815">
        <f t="shared" si="28"/>
        <v>1</v>
      </c>
      <c r="BH82" s="816"/>
      <c r="BI82" s="816"/>
      <c r="BJ82" s="815"/>
      <c r="BK82" s="815"/>
      <c r="BL82" s="815"/>
      <c r="BM82" s="815"/>
      <c r="BN82" s="815"/>
      <c r="BO82" s="815"/>
      <c r="BP82" s="815"/>
      <c r="BQ82" s="815"/>
      <c r="BR82" s="815">
        <f t="shared" si="29"/>
        <v>1</v>
      </c>
      <c r="BS82" s="823"/>
      <c r="BT82" s="823"/>
      <c r="BU82" s="817">
        <f t="shared" si="31"/>
        <v>1</v>
      </c>
      <c r="BV82" s="817">
        <f t="shared" si="31"/>
        <v>0</v>
      </c>
      <c r="BW82" s="784">
        <f t="shared" si="30"/>
        <v>0</v>
      </c>
      <c r="BX82" s="784">
        <f>(IF(AND(BV82&gt;0,$J82&gt;0),BV82/$J82,0))*0.125</f>
        <v>0</v>
      </c>
      <c r="BY82" s="853">
        <f>AVERAGE((IF(AND(BX82&gt;0,I82&gt;0),BX82*I82,0)),(IF(AND(BX83&gt;0,I82&gt;0),BX83*I82,0)),(IF(AND(BX84&gt;0,I82&gt;0),BX84*I82,0)))</f>
        <v>0</v>
      </c>
      <c r="BZ82" s="1236"/>
      <c r="CA82" s="1226"/>
      <c r="CB82" s="783"/>
      <c r="CC82" s="783"/>
    </row>
    <row r="83" spans="2:81" ht="105.6" customHeight="1">
      <c r="B83" s="1331"/>
      <c r="C83" s="1342"/>
      <c r="D83" s="1242"/>
      <c r="E83" s="1242"/>
      <c r="F83" s="1248"/>
      <c r="G83" s="1248"/>
      <c r="H83" s="804" t="str">
        <f>'1.Informe Seguimiento POA 2025'!D87</f>
        <v>4.9.3 Registrar con oportunidad el 100% de los reportes de las sanciones disciplinarias de los servidores públicos distritales, durante el cuatrienio.</v>
      </c>
      <c r="I83" s="802">
        <f>+'1.Informe Seguimiento POA 2025'!E87</f>
        <v>0.2</v>
      </c>
      <c r="J83" s="833">
        <f>+'1.Informe Seguimiento POA 2025'!F87</f>
        <v>1</v>
      </c>
      <c r="K83" s="834" t="str">
        <f>+'1.Informe Seguimiento POA 2025'!I87</f>
        <v>GESTIÓN JURÍDICA</v>
      </c>
      <c r="L83" s="835" t="str">
        <f>+'1.Informe Seguimiento POA 2025'!J87</f>
        <v>Oficina Asesora Jurídica</v>
      </c>
      <c r="M83" s="811">
        <f>+'1.Informe Seguimiento POA 2025'!K87</f>
        <v>1</v>
      </c>
      <c r="N83" s="811">
        <f>+'1.Informe Seguimiento POA 2025'!L87</f>
        <v>1</v>
      </c>
      <c r="O83" s="811">
        <f>+'1.Informe Seguimiento POA 2025'!M87</f>
        <v>1</v>
      </c>
      <c r="P83" s="811">
        <f>+'1.Informe Seguimiento POA 2025'!N87</f>
        <v>1</v>
      </c>
      <c r="Q83" s="811">
        <f>+'1.Informe Seguimiento POA 2025'!O87</f>
        <v>1</v>
      </c>
      <c r="R83" s="815">
        <f>+'1.Informe Seguimiento POA 2025'!P87</f>
        <v>1</v>
      </c>
      <c r="S83" s="815">
        <f>+'1.Informe Seguimiento POA 2025'!Q87</f>
        <v>1</v>
      </c>
      <c r="T83" s="815">
        <f>+'1.Informe Seguimiento POA 2025'!R87</f>
        <v>1</v>
      </c>
      <c r="U83" s="815">
        <f>+'1.Informe Seguimiento POA 2025'!S87</f>
        <v>0</v>
      </c>
      <c r="V83" s="815">
        <f>+'1.Informe Seguimiento POA 2025'!T87</f>
        <v>1</v>
      </c>
      <c r="W83" s="815">
        <f>+'1.Informe Seguimiento POA 2025'!U87</f>
        <v>0</v>
      </c>
      <c r="X83" s="815">
        <f>+'1.Informe Seguimiento POA 2025'!V87</f>
        <v>1</v>
      </c>
      <c r="Y83" s="815">
        <f>+'1.Informe Seguimiento POA 2025'!W87</f>
        <v>0</v>
      </c>
      <c r="Z83" s="815">
        <f>+'1.Informe Seguimiento POA 2025'!X87</f>
        <v>1</v>
      </c>
      <c r="AA83" s="847">
        <f>+'1.Informe Seguimiento POA 2025'!Y87</f>
        <v>1</v>
      </c>
      <c r="AB83" s="847">
        <f>+'1.Informe Seguimiento POA 2025'!Z87</f>
        <v>0.25</v>
      </c>
      <c r="AC83" s="829"/>
      <c r="AD83" s="829"/>
      <c r="AE83" s="829"/>
      <c r="AF83" s="829"/>
      <c r="AG83" s="829"/>
      <c r="AH83" s="829"/>
      <c r="AI83" s="829"/>
      <c r="AJ83" s="829"/>
      <c r="AK83" s="815">
        <f t="shared" si="26"/>
        <v>1</v>
      </c>
      <c r="AL83" s="815"/>
      <c r="AM83" s="815"/>
      <c r="AN83" s="815"/>
      <c r="AO83" s="815"/>
      <c r="AP83" s="815"/>
      <c r="AQ83" s="815"/>
      <c r="AR83" s="815"/>
      <c r="AS83" s="815"/>
      <c r="AT83" s="815"/>
      <c r="AU83" s="815"/>
      <c r="AV83" s="815">
        <f t="shared" si="27"/>
        <v>1</v>
      </c>
      <c r="AW83" s="815"/>
      <c r="AX83" s="815"/>
      <c r="AY83" s="816"/>
      <c r="AZ83" s="816"/>
      <c r="BA83" s="816"/>
      <c r="BB83" s="816"/>
      <c r="BC83" s="816"/>
      <c r="BD83" s="816"/>
      <c r="BE83" s="816"/>
      <c r="BF83" s="816"/>
      <c r="BG83" s="815">
        <f t="shared" si="28"/>
        <v>1</v>
      </c>
      <c r="BH83" s="816"/>
      <c r="BI83" s="816"/>
      <c r="BJ83" s="815"/>
      <c r="BK83" s="815"/>
      <c r="BL83" s="815"/>
      <c r="BM83" s="815"/>
      <c r="BN83" s="815"/>
      <c r="BO83" s="815"/>
      <c r="BP83" s="815"/>
      <c r="BQ83" s="815"/>
      <c r="BR83" s="815">
        <f t="shared" si="29"/>
        <v>1</v>
      </c>
      <c r="BS83" s="814"/>
      <c r="BT83" s="784"/>
      <c r="BU83" s="817">
        <f t="shared" si="31"/>
        <v>1</v>
      </c>
      <c r="BV83" s="817">
        <f t="shared" si="31"/>
        <v>0</v>
      </c>
      <c r="BW83" s="784">
        <f t="shared" si="30"/>
        <v>0</v>
      </c>
      <c r="BX83" s="784">
        <f>(IF(AND(BV83&gt;0,$J83&gt;0),BV83/$J83,0))*0.125</f>
        <v>0</v>
      </c>
      <c r="BY83" s="841">
        <f t="shared" ref="BY83:BY90" si="32">IF(AND(BX83&gt;0,I83&gt;0),BX83*I83,0)</f>
        <v>0</v>
      </c>
      <c r="BZ83" s="1236"/>
      <c r="CA83" s="1226"/>
      <c r="CB83" s="788"/>
      <c r="CC83" s="788"/>
    </row>
    <row r="84" spans="2:81" ht="111" customHeight="1">
      <c r="B84" s="1331"/>
      <c r="C84" s="1342"/>
      <c r="D84" s="1242"/>
      <c r="E84" s="1242"/>
      <c r="F84" s="1248"/>
      <c r="G84" s="1248"/>
      <c r="H84" s="804" t="str">
        <f>'1.Informe Seguimiento POA 2025'!D88</f>
        <v>4.9.4 Realizar con oportunidad el 100% de las actividades requeridas para la implementación de un aplicativo tecnológico para el seguimiento de actuaciones judiciales, registro y reparto de acciones de tutela, durante el cuatrienio.</v>
      </c>
      <c r="I84" s="802">
        <f>+'1.Informe Seguimiento POA 2025'!E88</f>
        <v>0.2</v>
      </c>
      <c r="J84" s="833">
        <f>+'1.Informe Seguimiento POA 2025'!F88</f>
        <v>1</v>
      </c>
      <c r="K84" s="834" t="str">
        <f>+'1.Informe Seguimiento POA 2025'!I88</f>
        <v>GESTIÓN JURÍDICA</v>
      </c>
      <c r="L84" s="835" t="str">
        <f>+'1.Informe Seguimiento POA 2025'!J88</f>
        <v>Oficina Asesora Jurídica</v>
      </c>
      <c r="M84" s="811">
        <f>+'1.Informe Seguimiento POA 2025'!K88</f>
        <v>0.05</v>
      </c>
      <c r="N84" s="811">
        <f>+'1.Informe Seguimiento POA 2025'!L88</f>
        <v>0.3</v>
      </c>
      <c r="O84" s="811">
        <f>+'1.Informe Seguimiento POA 2025'!M88</f>
        <v>0.3</v>
      </c>
      <c r="P84" s="811">
        <f>+'1.Informe Seguimiento POA 2025'!N88</f>
        <v>0.3</v>
      </c>
      <c r="Q84" s="811">
        <f>+'1.Informe Seguimiento POA 2025'!O88</f>
        <v>0.05</v>
      </c>
      <c r="R84" s="815">
        <f>+'1.Informe Seguimiento POA 2025'!P88</f>
        <v>0</v>
      </c>
      <c r="S84" s="815">
        <f>+'1.Informe Seguimiento POA 2025'!Q88</f>
        <v>0</v>
      </c>
      <c r="T84" s="815">
        <f>+'1.Informe Seguimiento POA 2025'!R88</f>
        <v>0.15</v>
      </c>
      <c r="U84" s="815">
        <f>+'1.Informe Seguimiento POA 2025'!S88</f>
        <v>0</v>
      </c>
      <c r="V84" s="815">
        <f>+'1.Informe Seguimiento POA 2025'!T88</f>
        <v>0</v>
      </c>
      <c r="W84" s="815">
        <f>+'1.Informe Seguimiento POA 2025'!U88</f>
        <v>0</v>
      </c>
      <c r="X84" s="815">
        <f>+'1.Informe Seguimiento POA 2025'!V88</f>
        <v>0.15</v>
      </c>
      <c r="Y84" s="815">
        <f>+'1.Informe Seguimiento POA 2025'!W88</f>
        <v>0</v>
      </c>
      <c r="Z84" s="815">
        <f>+'1.Informe Seguimiento POA 2025'!X88</f>
        <v>0.3</v>
      </c>
      <c r="AA84" s="847">
        <f>+'1.Informe Seguimiento POA 2025'!Y88</f>
        <v>0</v>
      </c>
      <c r="AB84" s="847">
        <f>+'1.Informe Seguimiento POA 2025'!Z88</f>
        <v>0</v>
      </c>
      <c r="AC84" s="829"/>
      <c r="AD84" s="829"/>
      <c r="AE84" s="829"/>
      <c r="AF84" s="829"/>
      <c r="AG84" s="829"/>
      <c r="AH84" s="829"/>
      <c r="AI84" s="829"/>
      <c r="AJ84" s="829"/>
      <c r="AK84" s="815">
        <f t="shared" si="26"/>
        <v>0.3</v>
      </c>
      <c r="AL84" s="815"/>
      <c r="AM84" s="815"/>
      <c r="AN84" s="815"/>
      <c r="AO84" s="815"/>
      <c r="AP84" s="815"/>
      <c r="AQ84" s="815"/>
      <c r="AR84" s="815"/>
      <c r="AS84" s="815"/>
      <c r="AT84" s="815"/>
      <c r="AU84" s="815"/>
      <c r="AV84" s="815">
        <f t="shared" si="27"/>
        <v>0.3</v>
      </c>
      <c r="AW84" s="815"/>
      <c r="AX84" s="815"/>
      <c r="AY84" s="816"/>
      <c r="AZ84" s="816"/>
      <c r="BA84" s="816"/>
      <c r="BB84" s="816"/>
      <c r="BC84" s="816"/>
      <c r="BD84" s="816"/>
      <c r="BE84" s="816"/>
      <c r="BF84" s="816"/>
      <c r="BG84" s="815">
        <f t="shared" si="28"/>
        <v>0.3</v>
      </c>
      <c r="BH84" s="816"/>
      <c r="BI84" s="816"/>
      <c r="BJ84" s="815"/>
      <c r="BK84" s="815"/>
      <c r="BL84" s="815"/>
      <c r="BM84" s="815"/>
      <c r="BN84" s="815"/>
      <c r="BO84" s="815"/>
      <c r="BP84" s="815"/>
      <c r="BQ84" s="815"/>
      <c r="BR84" s="815">
        <f t="shared" si="29"/>
        <v>0.05</v>
      </c>
      <c r="BS84" s="814"/>
      <c r="BT84" s="784"/>
      <c r="BU84" s="815">
        <f>+R84+T84+V84+X84+BJ84+BL84+AC84+AE84+AG84+AI84+AN84+AP84+AR84+AT84</f>
        <v>0.3</v>
      </c>
      <c r="BV84" s="815">
        <f>+S84+U84+W84+Y84+BK84+BM84+AD84+AF84+AH84+AJ84+AO84+AQ84+AS84+AU84</f>
        <v>0</v>
      </c>
      <c r="BW84" s="784">
        <f t="shared" si="30"/>
        <v>0</v>
      </c>
      <c r="BX84" s="784">
        <f t="shared" si="10"/>
        <v>0</v>
      </c>
      <c r="BY84" s="841">
        <f t="shared" si="32"/>
        <v>0</v>
      </c>
      <c r="BZ84" s="1236"/>
      <c r="CA84" s="1226"/>
      <c r="CB84" s="789"/>
      <c r="CC84" s="789"/>
    </row>
    <row r="85" spans="2:81" ht="96.75" customHeight="1">
      <c r="B85" s="1331"/>
      <c r="C85" s="1352"/>
      <c r="D85" s="1334"/>
      <c r="E85" s="1243"/>
      <c r="F85" s="1249"/>
      <c r="G85" s="1249"/>
      <c r="H85" s="804" t="str">
        <f>'1.Informe Seguimiento POA 2025'!D89</f>
        <v>4.9.5 Realizar con oportunidad el 100% de las actividades necesarias para el fortalecimiento del aplicativo de registro de sanciones disciplinarias, durante el cuatrienio.</v>
      </c>
      <c r="I85" s="802">
        <f>+'1.Informe Seguimiento POA 2025'!E89</f>
        <v>0.2</v>
      </c>
      <c r="J85" s="833">
        <f>+'1.Informe Seguimiento POA 2025'!F89</f>
        <v>1</v>
      </c>
      <c r="K85" s="834" t="str">
        <f>+'1.Informe Seguimiento POA 2025'!I89</f>
        <v>GESTIÓN JURÍDICA</v>
      </c>
      <c r="L85" s="835" t="str">
        <f>+'1.Informe Seguimiento POA 2025'!J89</f>
        <v>Oficina Asesora Jurídica</v>
      </c>
      <c r="M85" s="811">
        <f>+'1.Informe Seguimiento POA 2025'!K89</f>
        <v>0.05</v>
      </c>
      <c r="N85" s="811">
        <f>+'1.Informe Seguimiento POA 2025'!L89</f>
        <v>0.3</v>
      </c>
      <c r="O85" s="811">
        <f>+'1.Informe Seguimiento POA 2025'!M89</f>
        <v>0.3</v>
      </c>
      <c r="P85" s="811">
        <f>+'1.Informe Seguimiento POA 2025'!N89</f>
        <v>0.3</v>
      </c>
      <c r="Q85" s="811">
        <f>+'1.Informe Seguimiento POA 2025'!O89</f>
        <v>0.05</v>
      </c>
      <c r="R85" s="815">
        <f>+'1.Informe Seguimiento POA 2025'!P89</f>
        <v>0</v>
      </c>
      <c r="S85" s="815">
        <f>+'1.Informe Seguimiento POA 2025'!Q89</f>
        <v>0</v>
      </c>
      <c r="T85" s="815">
        <f>+'1.Informe Seguimiento POA 2025'!R89</f>
        <v>0.15</v>
      </c>
      <c r="U85" s="815">
        <f>+'1.Informe Seguimiento POA 2025'!S89</f>
        <v>0</v>
      </c>
      <c r="V85" s="815">
        <f>+'1.Informe Seguimiento POA 2025'!T89</f>
        <v>0</v>
      </c>
      <c r="W85" s="815">
        <f>+'1.Informe Seguimiento POA 2025'!U89</f>
        <v>0</v>
      </c>
      <c r="X85" s="815">
        <f>+'1.Informe Seguimiento POA 2025'!V89</f>
        <v>0.15</v>
      </c>
      <c r="Y85" s="815">
        <f>+'1.Informe Seguimiento POA 2025'!W89</f>
        <v>0</v>
      </c>
      <c r="Z85" s="815">
        <f>+'1.Informe Seguimiento POA 2025'!X89</f>
        <v>0.3</v>
      </c>
      <c r="AA85" s="847">
        <f>+'1.Informe Seguimiento POA 2025'!Y89</f>
        <v>0</v>
      </c>
      <c r="AB85" s="847">
        <f>+'1.Informe Seguimiento POA 2025'!Z89</f>
        <v>0</v>
      </c>
      <c r="AC85" s="829"/>
      <c r="AD85" s="829"/>
      <c r="AE85" s="829"/>
      <c r="AF85" s="829"/>
      <c r="AG85" s="829"/>
      <c r="AH85" s="829"/>
      <c r="AI85" s="829"/>
      <c r="AJ85" s="829"/>
      <c r="AK85" s="815">
        <f t="shared" si="26"/>
        <v>0.3</v>
      </c>
      <c r="AL85" s="815"/>
      <c r="AM85" s="815"/>
      <c r="AN85" s="815"/>
      <c r="AO85" s="815"/>
      <c r="AP85" s="815"/>
      <c r="AQ85" s="815"/>
      <c r="AR85" s="815"/>
      <c r="AS85" s="815"/>
      <c r="AT85" s="815"/>
      <c r="AU85" s="815"/>
      <c r="AV85" s="815">
        <f t="shared" si="27"/>
        <v>0.3</v>
      </c>
      <c r="AW85" s="815"/>
      <c r="AX85" s="815"/>
      <c r="AY85" s="816"/>
      <c r="AZ85" s="816"/>
      <c r="BA85" s="816"/>
      <c r="BB85" s="816"/>
      <c r="BC85" s="816"/>
      <c r="BD85" s="816"/>
      <c r="BE85" s="816"/>
      <c r="BF85" s="816"/>
      <c r="BG85" s="815">
        <f t="shared" si="28"/>
        <v>0.3</v>
      </c>
      <c r="BH85" s="816"/>
      <c r="BI85" s="816"/>
      <c r="BJ85" s="815"/>
      <c r="BK85" s="815"/>
      <c r="BL85" s="815"/>
      <c r="BM85" s="815"/>
      <c r="BN85" s="815"/>
      <c r="BO85" s="815"/>
      <c r="BP85" s="815"/>
      <c r="BQ85" s="815"/>
      <c r="BR85" s="815">
        <f t="shared" si="29"/>
        <v>0.05</v>
      </c>
      <c r="BS85" s="814"/>
      <c r="BT85" s="784"/>
      <c r="BU85" s="815">
        <f>+R85+T85+V85+X85+BJ85+BL85+AC85+AE85+AG85+AI85+AN85+AP85+AR85+AT85</f>
        <v>0.3</v>
      </c>
      <c r="BV85" s="815">
        <f>+S85+U85+W85+Y85+BK85+BM85+AD85+AF85+AH85+AJ85+AO85+AQ85+AS85+AU85</f>
        <v>0</v>
      </c>
      <c r="BW85" s="784">
        <f t="shared" si="30"/>
        <v>0</v>
      </c>
      <c r="BX85" s="784">
        <f t="shared" si="10"/>
        <v>0</v>
      </c>
      <c r="BY85" s="841">
        <f t="shared" si="32"/>
        <v>0</v>
      </c>
      <c r="BZ85" s="1236"/>
      <c r="CA85" s="1226"/>
      <c r="CB85" s="789"/>
      <c r="CC85" s="789"/>
    </row>
    <row r="86" spans="2:81" ht="93.6" customHeight="1">
      <c r="B86" s="1331"/>
      <c r="C86" s="1346" t="str">
        <f>+'1.Informe Seguimiento POA 2025'!C90</f>
        <v>4.10 Desarrollar 654 actividades encaminadas a la prevención de las faltas disciplinarias mediante la ejecución oportuna de actuaciones de fondo en los procesos que se adelanten, en el cuatrienio.</v>
      </c>
      <c r="D86" s="1335">
        <f>+'Matriz PEI 2024-2028'!F31</f>
        <v>600</v>
      </c>
      <c r="E86" s="1241">
        <f>+'Matriz PEI 2024-2028'!E31</f>
        <v>0.09</v>
      </c>
      <c r="F86" s="1244" t="str">
        <f>+'Matriz PEI 2024-2028'!D31</f>
        <v>Actividades encaminadas a la prevención de las faltas disciplinarias desarrolladas</v>
      </c>
      <c r="G86" s="1244" t="s">
        <v>958</v>
      </c>
      <c r="H86" s="804" t="str">
        <f>'1.Informe Seguimiento POA 2025'!D90</f>
        <v>4.10.1 Realizar 24 actividades encaminadas a la prevención de las faltas disciplinarias que se presentan con mayor frecuencia por parte de los(as) funcionarios.</v>
      </c>
      <c r="I86" s="802">
        <f>+'1.Informe Seguimiento POA 2025'!E90</f>
        <v>0.5</v>
      </c>
      <c r="J86" s="836">
        <f>+'1.Informe Seguimiento POA 2025'!F90</f>
        <v>24</v>
      </c>
      <c r="K86" s="834" t="str">
        <f>+'1.Informe Seguimiento POA 2025'!I90</f>
        <v>CONTROL DISCIPLINARIO INTERNO</v>
      </c>
      <c r="L86" s="835" t="str">
        <f>+'1.Informe Seguimiento POA 2025'!J90</f>
        <v>Oficina de Control Interno Disciplinario</v>
      </c>
      <c r="M86" s="810">
        <f>+'1.Informe Seguimiento POA 2025'!K90</f>
        <v>3</v>
      </c>
      <c r="N86" s="810">
        <f>+'1.Informe Seguimiento POA 2025'!L90</f>
        <v>6</v>
      </c>
      <c r="O86" s="810">
        <f>+'1.Informe Seguimiento POA 2025'!M90</f>
        <v>6</v>
      </c>
      <c r="P86" s="810">
        <f>+'1.Informe Seguimiento POA 2025'!N90</f>
        <v>6</v>
      </c>
      <c r="Q86" s="810">
        <f>+'1.Informe Seguimiento POA 2025'!O90</f>
        <v>3</v>
      </c>
      <c r="R86" s="814">
        <f>+'1.Informe Seguimiento POA 2025'!P90</f>
        <v>1</v>
      </c>
      <c r="S86" s="814">
        <f>+'1.Informe Seguimiento POA 2025'!Q90</f>
        <v>1</v>
      </c>
      <c r="T86" s="814">
        <f>+'1.Informe Seguimiento POA 2025'!R90</f>
        <v>2</v>
      </c>
      <c r="U86" s="814">
        <f>+'1.Informe Seguimiento POA 2025'!S90</f>
        <v>0</v>
      </c>
      <c r="V86" s="814">
        <f>+'1.Informe Seguimiento POA 2025'!T90</f>
        <v>1</v>
      </c>
      <c r="W86" s="814">
        <f>+'1.Informe Seguimiento POA 2025'!U90</f>
        <v>0</v>
      </c>
      <c r="X86" s="814">
        <f>+'1.Informe Seguimiento POA 2025'!V90</f>
        <v>2</v>
      </c>
      <c r="Y86" s="814">
        <f>+'1.Informe Seguimiento POA 2025'!W90</f>
        <v>0</v>
      </c>
      <c r="Z86" s="814">
        <f>'1.Informe Seguimiento POA 2025'!X90</f>
        <v>6</v>
      </c>
      <c r="AA86" s="814">
        <f>'1.Informe Seguimiento POA 2025'!Y90</f>
        <v>1</v>
      </c>
      <c r="AB86" s="847">
        <f>+'1.Informe Seguimiento POA 2025'!Z90</f>
        <v>0.16666666666666666</v>
      </c>
      <c r="AC86" s="830"/>
      <c r="AD86" s="830"/>
      <c r="AE86" s="830"/>
      <c r="AF86" s="830"/>
      <c r="AG86" s="830"/>
      <c r="AH86" s="830"/>
      <c r="AI86" s="830"/>
      <c r="AJ86" s="830"/>
      <c r="AK86" s="814">
        <f t="shared" si="26"/>
        <v>6</v>
      </c>
      <c r="AL86" s="814"/>
      <c r="AM86" s="844"/>
      <c r="AN86" s="814"/>
      <c r="AO86" s="814"/>
      <c r="AP86" s="814"/>
      <c r="AQ86" s="814"/>
      <c r="AR86" s="814"/>
      <c r="AS86" s="814"/>
      <c r="AT86" s="814"/>
      <c r="AU86" s="814"/>
      <c r="AV86" s="814">
        <f t="shared" si="27"/>
        <v>6</v>
      </c>
      <c r="AW86" s="814"/>
      <c r="AX86" s="844"/>
      <c r="AY86" s="845"/>
      <c r="AZ86" s="845"/>
      <c r="BA86" s="845"/>
      <c r="BB86" s="845"/>
      <c r="BC86" s="845"/>
      <c r="BD86" s="845"/>
      <c r="BE86" s="845"/>
      <c r="BF86" s="845"/>
      <c r="BG86" s="814">
        <f t="shared" si="28"/>
        <v>6</v>
      </c>
      <c r="BH86" s="845"/>
      <c r="BI86" s="845"/>
      <c r="BJ86" s="814"/>
      <c r="BK86" s="814"/>
      <c r="BL86" s="814"/>
      <c r="BM86" s="814"/>
      <c r="BN86" s="814"/>
      <c r="BO86" s="814"/>
      <c r="BP86" s="814"/>
      <c r="BQ86" s="814"/>
      <c r="BR86" s="814">
        <f t="shared" si="29"/>
        <v>3</v>
      </c>
      <c r="BS86" s="822"/>
      <c r="BT86" s="784"/>
      <c r="BU86" s="822">
        <f t="shared" ref="BU86:BV88" si="33">+R86+T86+V86+X86+BJ86+BL86+AC86+AE86+AG86+AI86+AN86+AP86+AR86+AT86</f>
        <v>6</v>
      </c>
      <c r="BV86" s="822">
        <f t="shared" si="33"/>
        <v>1</v>
      </c>
      <c r="BW86" s="831">
        <f t="shared" si="13"/>
        <v>0.16666666666666666</v>
      </c>
      <c r="BX86" s="784">
        <f t="shared" si="10"/>
        <v>4.1666666666666664E-2</v>
      </c>
      <c r="BY86" s="841">
        <f t="shared" si="32"/>
        <v>2.0833333333333332E-2</v>
      </c>
      <c r="BZ86" s="1237">
        <f>+BY86+BY87</f>
        <v>4.7817460317460314E-2</v>
      </c>
      <c r="CA86" s="1226"/>
      <c r="CB86" s="789"/>
      <c r="CC86" s="789"/>
    </row>
    <row r="87" spans="2:81" ht="95.4" customHeight="1">
      <c r="B87" s="1331"/>
      <c r="C87" s="1346"/>
      <c r="D87" s="1336"/>
      <c r="E87" s="1243"/>
      <c r="F87" s="1246"/>
      <c r="G87" s="1246"/>
      <c r="H87" s="804" t="str">
        <f>'1.Informe Seguimiento POA 2025'!D91</f>
        <v>4.10.2 Proferir 630 decisiones que resuelvan de fondo los procesos disciplinarios, en cumplimiento de la normatividad legal vigente.</v>
      </c>
      <c r="I87" s="802">
        <f>+'1.Informe Seguimiento POA 2025'!E91</f>
        <v>0.5</v>
      </c>
      <c r="J87" s="836">
        <f>+'1.Informe Seguimiento POA 2025'!F91</f>
        <v>630</v>
      </c>
      <c r="K87" s="834" t="str">
        <f>+'1.Informe Seguimiento POA 2025'!I91</f>
        <v>CONTROL DISCIPLINARIO INTERNO</v>
      </c>
      <c r="L87" s="835" t="str">
        <f>+'1.Informe Seguimiento POA 2025'!J91</f>
        <v>Oficina de Control Interno Disciplinario</v>
      </c>
      <c r="M87" s="810">
        <f>+'1.Informe Seguimiento POA 2025'!K91</f>
        <v>80</v>
      </c>
      <c r="N87" s="810">
        <f>+'1.Informe Seguimiento POA 2025'!L91</f>
        <v>198</v>
      </c>
      <c r="O87" s="810">
        <f>+'1.Informe Seguimiento POA 2025'!M91</f>
        <v>144</v>
      </c>
      <c r="P87" s="810">
        <f>+'1.Informe Seguimiento POA 2025'!N91</f>
        <v>144</v>
      </c>
      <c r="Q87" s="810">
        <f>+'1.Informe Seguimiento POA 2025'!O91</f>
        <v>64</v>
      </c>
      <c r="R87" s="814">
        <f>+'1.Informe Seguimiento POA 2025'!P91</f>
        <v>39</v>
      </c>
      <c r="S87" s="814">
        <f>+'1.Informe Seguimiento POA 2025'!Q91</f>
        <v>34</v>
      </c>
      <c r="T87" s="814">
        <f>+'1.Informe Seguimiento POA 2025'!R91</f>
        <v>51</v>
      </c>
      <c r="U87" s="814">
        <f>+'1.Informe Seguimiento POA 2025'!S91</f>
        <v>0</v>
      </c>
      <c r="V87" s="814">
        <f>+'1.Informe Seguimiento POA 2025'!T91</f>
        <v>56</v>
      </c>
      <c r="W87" s="814">
        <f>+'1.Informe Seguimiento POA 2025'!U91</f>
        <v>0</v>
      </c>
      <c r="X87" s="814">
        <f>+'1.Informe Seguimiento POA 2025'!V91</f>
        <v>52</v>
      </c>
      <c r="Y87" s="814">
        <f>+'1.Informe Seguimiento POA 2025'!W91</f>
        <v>0</v>
      </c>
      <c r="Z87" s="814">
        <f>'1.Informe Seguimiento POA 2025'!X91</f>
        <v>198</v>
      </c>
      <c r="AA87" s="814">
        <f>'1.Informe Seguimiento POA 2025'!Y91</f>
        <v>34</v>
      </c>
      <c r="AB87" s="847">
        <f>+'1.Informe Seguimiento POA 2025'!Z91</f>
        <v>0.17171717171717171</v>
      </c>
      <c r="AC87" s="829"/>
      <c r="AD87" s="829"/>
      <c r="AE87" s="829"/>
      <c r="AF87" s="829"/>
      <c r="AG87" s="829"/>
      <c r="AH87" s="829"/>
      <c r="AI87" s="829"/>
      <c r="AJ87" s="829"/>
      <c r="AK87" s="814">
        <f t="shared" si="26"/>
        <v>198</v>
      </c>
      <c r="AL87" s="814"/>
      <c r="AM87" s="844"/>
      <c r="AN87" s="814"/>
      <c r="AO87" s="814"/>
      <c r="AP87" s="814"/>
      <c r="AQ87" s="814"/>
      <c r="AR87" s="814"/>
      <c r="AS87" s="814"/>
      <c r="AT87" s="814"/>
      <c r="AU87" s="814"/>
      <c r="AV87" s="814">
        <f t="shared" si="27"/>
        <v>144</v>
      </c>
      <c r="AW87" s="814"/>
      <c r="AX87" s="844"/>
      <c r="AY87" s="845"/>
      <c r="AZ87" s="845"/>
      <c r="BA87" s="845"/>
      <c r="BB87" s="845"/>
      <c r="BC87" s="845"/>
      <c r="BD87" s="845"/>
      <c r="BE87" s="845"/>
      <c r="BF87" s="845"/>
      <c r="BG87" s="814">
        <f t="shared" si="28"/>
        <v>144</v>
      </c>
      <c r="BH87" s="845"/>
      <c r="BI87" s="845"/>
      <c r="BJ87" s="814"/>
      <c r="BK87" s="814"/>
      <c r="BL87" s="814"/>
      <c r="BM87" s="814"/>
      <c r="BN87" s="814"/>
      <c r="BO87" s="814"/>
      <c r="BP87" s="814"/>
      <c r="BQ87" s="814"/>
      <c r="BR87" s="814">
        <f t="shared" si="29"/>
        <v>64</v>
      </c>
      <c r="BS87" s="814"/>
      <c r="BT87" s="784"/>
      <c r="BU87" s="814">
        <f t="shared" si="33"/>
        <v>198</v>
      </c>
      <c r="BV87" s="814">
        <f t="shared" si="33"/>
        <v>34</v>
      </c>
      <c r="BW87" s="831">
        <f t="shared" si="13"/>
        <v>0.17171717171717171</v>
      </c>
      <c r="BX87" s="784">
        <f t="shared" si="10"/>
        <v>5.3968253968253971E-2</v>
      </c>
      <c r="BY87" s="841">
        <f t="shared" si="32"/>
        <v>2.6984126984126985E-2</v>
      </c>
      <c r="BZ87" s="1238"/>
      <c r="CA87" s="1226"/>
      <c r="CB87" s="789"/>
      <c r="CC87" s="789"/>
    </row>
    <row r="88" spans="2:81" ht="85.2" customHeight="1">
      <c r="B88" s="1331"/>
      <c r="C88" s="1353" t="str">
        <f>+'1.Informe Seguimiento POA 2025'!C92</f>
        <v>4.11 Verificar y evaluar el 100% la gestión institucional en el marco del Sistema de Control Interno y Otros Sistemas de Gestión, con el fin de contribuir a la mejora de la capacidad institucional, durante el cuatrienio.</v>
      </c>
      <c r="D88" s="1333">
        <f>+'Matriz PEI 2024-2028'!F32</f>
        <v>1</v>
      </c>
      <c r="E88" s="1241">
        <f>+'Matriz PEI 2024-2028'!E32</f>
        <v>0.09</v>
      </c>
      <c r="F88" s="1247" t="str">
        <f>+'Matriz PEI 2024-2028'!D32</f>
        <v>Gestión Institucional verificada y evaluada</v>
      </c>
      <c r="G88" s="1247" t="s">
        <v>959</v>
      </c>
      <c r="H88" s="804" t="str">
        <f>'1.Informe Seguimiento POA 2025'!D92</f>
        <v>4.11.1 Ejecutar  4  programas anuales de auditorías, aprobados por el Comité Institucional de Coordinación del Sistema de Control Interno.</v>
      </c>
      <c r="I88" s="802">
        <f>+'1.Informe Seguimiento POA 2025'!E92</f>
        <v>0.8</v>
      </c>
      <c r="J88" s="836">
        <f>+'1.Informe Seguimiento POA 2025'!F92</f>
        <v>4</v>
      </c>
      <c r="K88" s="834" t="str">
        <f>+'1.Informe Seguimiento POA 2025'!I92</f>
        <v>EVALUACIÓN Y SEGUIMIENTO</v>
      </c>
      <c r="L88" s="835" t="str">
        <f>+'1.Informe Seguimiento POA 2025'!J92</f>
        <v>Oficina de Control Interno</v>
      </c>
      <c r="M88" s="810">
        <f>+'1.Informe Seguimiento POA 2025'!K92</f>
        <v>1</v>
      </c>
      <c r="N88" s="810">
        <f>+'1.Informe Seguimiento POA 2025'!L92</f>
        <v>1</v>
      </c>
      <c r="O88" s="810">
        <f>+'1.Informe Seguimiento POA 2025'!M92</f>
        <v>1</v>
      </c>
      <c r="P88" s="810">
        <f>+'1.Informe Seguimiento POA 2025'!N92</f>
        <v>1</v>
      </c>
      <c r="Q88" s="810">
        <f>+'1.Informe Seguimiento POA 2025'!O92</f>
        <v>0</v>
      </c>
      <c r="R88" s="814">
        <f>+'1.Informe Seguimiento POA 2025'!P92</f>
        <v>0.38</v>
      </c>
      <c r="S88" s="814">
        <f>+'1.Informe Seguimiento POA 2025'!Q92</f>
        <v>0.38</v>
      </c>
      <c r="T88" s="814">
        <f>+'1.Informe Seguimiento POA 2025'!R92</f>
        <v>0.24000000000000002</v>
      </c>
      <c r="U88" s="814">
        <f>+'1.Informe Seguimiento POA 2025'!S92</f>
        <v>0</v>
      </c>
      <c r="V88" s="814">
        <f>+'1.Informe Seguimiento POA 2025'!T92</f>
        <v>0.26</v>
      </c>
      <c r="W88" s="814">
        <f>+'1.Informe Seguimiento POA 2025'!U92</f>
        <v>0</v>
      </c>
      <c r="X88" s="814">
        <f>+'1.Informe Seguimiento POA 2025'!V92</f>
        <v>0.12</v>
      </c>
      <c r="Y88" s="814">
        <f>+'1.Informe Seguimiento POA 2025'!W92</f>
        <v>0</v>
      </c>
      <c r="Z88" s="814">
        <f>'1.Informe Seguimiento POA 2025'!X92</f>
        <v>1</v>
      </c>
      <c r="AA88" s="814">
        <f>'1.Informe Seguimiento POA 2025'!Y92</f>
        <v>0.38</v>
      </c>
      <c r="AB88" s="847">
        <f>+'1.Informe Seguimiento POA 2025'!Z92</f>
        <v>0.38</v>
      </c>
      <c r="AC88" s="829"/>
      <c r="AD88" s="829"/>
      <c r="AE88" s="829"/>
      <c r="AF88" s="829"/>
      <c r="AG88" s="829"/>
      <c r="AH88" s="829"/>
      <c r="AI88" s="829"/>
      <c r="AJ88" s="829"/>
      <c r="AK88" s="814">
        <f t="shared" si="26"/>
        <v>1</v>
      </c>
      <c r="AL88" s="814"/>
      <c r="AM88" s="844"/>
      <c r="AN88" s="814"/>
      <c r="AO88" s="814"/>
      <c r="AP88" s="814"/>
      <c r="AQ88" s="814"/>
      <c r="AR88" s="814"/>
      <c r="AS88" s="814"/>
      <c r="AT88" s="814"/>
      <c r="AU88" s="814"/>
      <c r="AV88" s="814">
        <f t="shared" si="27"/>
        <v>1</v>
      </c>
      <c r="AW88" s="814"/>
      <c r="AX88" s="844"/>
      <c r="AY88" s="845"/>
      <c r="AZ88" s="845"/>
      <c r="BA88" s="845"/>
      <c r="BB88" s="845"/>
      <c r="BC88" s="845"/>
      <c r="BD88" s="845"/>
      <c r="BE88" s="845"/>
      <c r="BF88" s="845"/>
      <c r="BG88" s="814">
        <f t="shared" si="28"/>
        <v>1</v>
      </c>
      <c r="BH88" s="845"/>
      <c r="BI88" s="845"/>
      <c r="BJ88" s="814"/>
      <c r="BK88" s="814"/>
      <c r="BL88" s="814"/>
      <c r="BM88" s="814"/>
      <c r="BN88" s="814"/>
      <c r="BO88" s="814"/>
      <c r="BP88" s="814"/>
      <c r="BQ88" s="814"/>
      <c r="BR88" s="814">
        <f t="shared" si="29"/>
        <v>0</v>
      </c>
      <c r="BS88" s="814"/>
      <c r="BT88" s="784"/>
      <c r="BU88" s="814">
        <f t="shared" si="33"/>
        <v>1</v>
      </c>
      <c r="BV88" s="814">
        <f t="shared" si="33"/>
        <v>0.38</v>
      </c>
      <c r="BW88" s="831">
        <f t="shared" si="13"/>
        <v>0.38</v>
      </c>
      <c r="BX88" s="784">
        <f t="shared" si="10"/>
        <v>9.5000000000000001E-2</v>
      </c>
      <c r="BY88" s="841">
        <f t="shared" si="32"/>
        <v>7.6000000000000012E-2</v>
      </c>
      <c r="BZ88" s="1222">
        <f>SUM(BY88:BY90)</f>
        <v>7.6000000000000012E-2</v>
      </c>
      <c r="CA88" s="1226"/>
      <c r="CB88" s="789"/>
      <c r="CC88" s="789"/>
    </row>
    <row r="89" spans="2:81" ht="60" customHeight="1">
      <c r="B89" s="1331"/>
      <c r="C89" s="1342"/>
      <c r="D89" s="1242"/>
      <c r="E89" s="1242"/>
      <c r="F89" s="1248"/>
      <c r="G89" s="1248"/>
      <c r="H89" s="804" t="str">
        <f>'1.Informe Seguimiento POA 2025'!D93</f>
        <v>4.11.2 Desarrollar 4 estrategias de sensibilización acerca de la cultura del control.</v>
      </c>
      <c r="I89" s="837">
        <f>+'1.Informe Seguimiento POA 2025'!E93</f>
        <v>0.1</v>
      </c>
      <c r="J89" s="836">
        <f>+'1.Informe Seguimiento POA 2025'!F93</f>
        <v>4</v>
      </c>
      <c r="K89" s="809" t="str">
        <f>+'1.Informe Seguimiento POA 2025'!I93</f>
        <v>EVALUACIÓN Y SEGUIMIENTO</v>
      </c>
      <c r="L89" s="809" t="str">
        <f>+'1.Informe Seguimiento POA 2025'!J93</f>
        <v>Oficina de Control Interno</v>
      </c>
      <c r="M89" s="810">
        <f>+'1.Informe Seguimiento POA 2025'!K93</f>
        <v>1</v>
      </c>
      <c r="N89" s="810">
        <f>+'1.Informe Seguimiento POA 2025'!L93</f>
        <v>1</v>
      </c>
      <c r="O89" s="810">
        <f>+'1.Informe Seguimiento POA 2025'!M93</f>
        <v>1</v>
      </c>
      <c r="P89" s="810">
        <f>+'1.Informe Seguimiento POA 2025'!N93</f>
        <v>1</v>
      </c>
      <c r="Q89" s="810">
        <f>+'1.Informe Seguimiento POA 2025'!O93</f>
        <v>0</v>
      </c>
      <c r="R89" s="814">
        <f>+'1.Informe Seguimiento POA 2025'!P93</f>
        <v>0</v>
      </c>
      <c r="S89" s="814">
        <f>+'1.Informe Seguimiento POA 2025'!Q93</f>
        <v>0</v>
      </c>
      <c r="T89" s="814">
        <f>+'1.Informe Seguimiento POA 2025'!R93</f>
        <v>0</v>
      </c>
      <c r="U89" s="814">
        <f>+'1.Informe Seguimiento POA 2025'!S93</f>
        <v>0</v>
      </c>
      <c r="V89" s="814">
        <f>+'1.Informe Seguimiento POA 2025'!T93</f>
        <v>1</v>
      </c>
      <c r="W89" s="814">
        <f>+'1.Informe Seguimiento POA 2025'!U93</f>
        <v>0</v>
      </c>
      <c r="X89" s="814">
        <f>+'1.Informe Seguimiento POA 2025'!V93</f>
        <v>0</v>
      </c>
      <c r="Y89" s="814">
        <f>+'1.Informe Seguimiento POA 2025'!W93</f>
        <v>0</v>
      </c>
      <c r="Z89" s="814">
        <f>'1.Informe Seguimiento POA 2025'!X93</f>
        <v>1</v>
      </c>
      <c r="AA89" s="814">
        <f>'1.Informe Seguimiento POA 2025'!Y93</f>
        <v>0</v>
      </c>
      <c r="AB89" s="847">
        <f>+'1.Informe Seguimiento POA 2025'!Z93</f>
        <v>0</v>
      </c>
      <c r="AC89" s="819"/>
      <c r="AD89" s="819"/>
      <c r="AE89" s="819"/>
      <c r="AF89" s="819"/>
      <c r="AG89" s="819"/>
      <c r="AH89" s="819"/>
      <c r="AI89" s="819"/>
      <c r="AJ89" s="819"/>
      <c r="AK89" s="814">
        <f t="shared" si="26"/>
        <v>1</v>
      </c>
      <c r="AL89" s="814"/>
      <c r="AM89" s="844"/>
      <c r="AN89" s="814"/>
      <c r="AO89" s="814"/>
      <c r="AP89" s="814"/>
      <c r="AQ89" s="814"/>
      <c r="AR89" s="814"/>
      <c r="AS89" s="814"/>
      <c r="AT89" s="814"/>
      <c r="AU89" s="814"/>
      <c r="AV89" s="814">
        <f t="shared" si="27"/>
        <v>1</v>
      </c>
      <c r="AW89" s="814"/>
      <c r="AX89" s="844"/>
      <c r="AY89" s="845"/>
      <c r="AZ89" s="845"/>
      <c r="BA89" s="845"/>
      <c r="BB89" s="845"/>
      <c r="BC89" s="845"/>
      <c r="BD89" s="845"/>
      <c r="BE89" s="845"/>
      <c r="BF89" s="845"/>
      <c r="BG89" s="814">
        <f t="shared" si="28"/>
        <v>1</v>
      </c>
      <c r="BH89" s="845"/>
      <c r="BI89" s="845"/>
      <c r="BJ89" s="814"/>
      <c r="BK89" s="814"/>
      <c r="BL89" s="814"/>
      <c r="BM89" s="814"/>
      <c r="BN89" s="814"/>
      <c r="BO89" s="814"/>
      <c r="BP89" s="814"/>
      <c r="BQ89" s="814"/>
      <c r="BR89" s="814">
        <f t="shared" si="29"/>
        <v>0</v>
      </c>
      <c r="BS89" s="823"/>
      <c r="BT89" s="823"/>
      <c r="BU89" s="814">
        <f>+R89+T89+V89+X89+BJ89+BL89+AC89+AE89+AG89+AI89+AN89+AP89+AR89+AT89</f>
        <v>1</v>
      </c>
      <c r="BV89" s="814">
        <f>+S89+U89+W89+Y89+BK89+BM89+AD89+AF89+AH89+AJ89+AO89+AQ89+AS89+AU89</f>
        <v>0</v>
      </c>
      <c r="BW89" s="831">
        <f>IF(AND(BU89&gt;0),BV89/BU89,"No programado")</f>
        <v>0</v>
      </c>
      <c r="BX89" s="784">
        <f t="shared" si="10"/>
        <v>0</v>
      </c>
      <c r="BY89" s="838">
        <f t="shared" si="32"/>
        <v>0</v>
      </c>
      <c r="BZ89" s="1222"/>
      <c r="CA89" s="1226"/>
      <c r="CB89" s="785"/>
      <c r="CC89" s="785"/>
    </row>
    <row r="90" spans="2:81" ht="69.75" customHeight="1">
      <c r="B90" s="1332"/>
      <c r="C90" s="1352"/>
      <c r="D90" s="1334"/>
      <c r="E90" s="1243"/>
      <c r="F90" s="1249"/>
      <c r="G90" s="1249"/>
      <c r="H90" s="804" t="str">
        <f>'1.Informe Seguimiento POA 2025'!D94</f>
        <v>4.11.3 Realizar 4 jornadas de sensibilización a Directivos y Referentes de proceso sobre la Séptima Dimensión.</v>
      </c>
      <c r="I90" s="837">
        <f>+'1.Informe Seguimiento POA 2025'!E94</f>
        <v>0.1</v>
      </c>
      <c r="J90" s="836">
        <f>+'1.Informe Seguimiento POA 2025'!F94</f>
        <v>4</v>
      </c>
      <c r="K90" s="809" t="str">
        <f>+'1.Informe Seguimiento POA 2025'!I94</f>
        <v>EVALUACIÓN Y SEGUIMIENTO</v>
      </c>
      <c r="L90" s="809" t="str">
        <f>+'1.Informe Seguimiento POA 2025'!J94</f>
        <v>Oficina de Control Interno</v>
      </c>
      <c r="M90" s="810">
        <f>+'1.Informe Seguimiento POA 2025'!K94</f>
        <v>0</v>
      </c>
      <c r="N90" s="810">
        <f>+'1.Informe Seguimiento POA 2025'!L94</f>
        <v>1</v>
      </c>
      <c r="O90" s="810">
        <f>+'1.Informe Seguimiento POA 2025'!M94</f>
        <v>1</v>
      </c>
      <c r="P90" s="810">
        <f>+'1.Informe Seguimiento POA 2025'!N94</f>
        <v>1</v>
      </c>
      <c r="Q90" s="810">
        <f>+'1.Informe Seguimiento POA 2025'!O94</f>
        <v>1</v>
      </c>
      <c r="R90" s="814">
        <f>+'1.Informe Seguimiento POA 2025'!P94</f>
        <v>0</v>
      </c>
      <c r="S90" s="814">
        <f>+'1.Informe Seguimiento POA 2025'!Q94</f>
        <v>0</v>
      </c>
      <c r="T90" s="814">
        <f>+'1.Informe Seguimiento POA 2025'!R94</f>
        <v>1</v>
      </c>
      <c r="U90" s="814">
        <f>+'1.Informe Seguimiento POA 2025'!S94</f>
        <v>0</v>
      </c>
      <c r="V90" s="814">
        <f>+'1.Informe Seguimiento POA 2025'!T94</f>
        <v>0</v>
      </c>
      <c r="W90" s="814">
        <f>+'1.Informe Seguimiento POA 2025'!U94</f>
        <v>0</v>
      </c>
      <c r="X90" s="814">
        <f>+'1.Informe Seguimiento POA 2025'!V94</f>
        <v>0</v>
      </c>
      <c r="Y90" s="814">
        <f>+'1.Informe Seguimiento POA 2025'!W94</f>
        <v>0</v>
      </c>
      <c r="Z90" s="814">
        <f>'1.Informe Seguimiento POA 2025'!X94</f>
        <v>1</v>
      </c>
      <c r="AA90" s="814">
        <f>'1.Informe Seguimiento POA 2025'!Y94</f>
        <v>0</v>
      </c>
      <c r="AB90" s="847">
        <f>+'1.Informe Seguimiento POA 2025'!Z94</f>
        <v>0</v>
      </c>
      <c r="AC90" s="819"/>
      <c r="AD90" s="819"/>
      <c r="AE90" s="819"/>
      <c r="AF90" s="819"/>
      <c r="AG90" s="819"/>
      <c r="AH90" s="819"/>
      <c r="AI90" s="819"/>
      <c r="AJ90" s="819"/>
      <c r="AK90" s="814">
        <f t="shared" si="26"/>
        <v>1</v>
      </c>
      <c r="AL90" s="814"/>
      <c r="AM90" s="844"/>
      <c r="AN90" s="814"/>
      <c r="AO90" s="814"/>
      <c r="AP90" s="814"/>
      <c r="AQ90" s="814"/>
      <c r="AR90" s="814"/>
      <c r="AS90" s="814"/>
      <c r="AT90" s="814"/>
      <c r="AU90" s="814"/>
      <c r="AV90" s="814">
        <f t="shared" si="27"/>
        <v>1</v>
      </c>
      <c r="AW90" s="814"/>
      <c r="AX90" s="844"/>
      <c r="AY90" s="845"/>
      <c r="AZ90" s="845"/>
      <c r="BA90" s="845"/>
      <c r="BB90" s="845"/>
      <c r="BC90" s="845"/>
      <c r="BD90" s="845"/>
      <c r="BE90" s="845"/>
      <c r="BF90" s="845"/>
      <c r="BG90" s="814">
        <f t="shared" si="28"/>
        <v>1</v>
      </c>
      <c r="BH90" s="845"/>
      <c r="BI90" s="845"/>
      <c r="BJ90" s="814"/>
      <c r="BK90" s="814"/>
      <c r="BL90" s="814"/>
      <c r="BM90" s="814"/>
      <c r="BN90" s="814"/>
      <c r="BO90" s="814"/>
      <c r="BP90" s="814"/>
      <c r="BQ90" s="814"/>
      <c r="BR90" s="814">
        <f t="shared" si="29"/>
        <v>1</v>
      </c>
      <c r="BS90" s="823"/>
      <c r="BT90" s="823"/>
      <c r="BU90" s="814">
        <f>+R90+T90+V90+X90+BJ90+BL90+AC90+AE90+AG90+AI90+AN90+AP90+AR90+AT90</f>
        <v>1</v>
      </c>
      <c r="BV90" s="814">
        <f>+S90+U90+W90+Y90+BK90+BM90+AD90+AF90+AH90+AJ90+AO90+AQ90+AS90+AU90</f>
        <v>0</v>
      </c>
      <c r="BW90" s="831">
        <f>IF(AND(BU90&gt;0),BV90/BU90,"No programado")</f>
        <v>0</v>
      </c>
      <c r="BX90" s="857">
        <f t="shared" si="10"/>
        <v>0</v>
      </c>
      <c r="BY90" s="838">
        <f t="shared" si="32"/>
        <v>0</v>
      </c>
      <c r="BZ90" s="1222"/>
      <c r="CA90" s="1226"/>
      <c r="CB90" s="787"/>
      <c r="CC90" s="787"/>
    </row>
    <row r="91" spans="2:81" ht="18" thickBot="1">
      <c r="B91" s="790"/>
      <c r="C91" s="791"/>
      <c r="D91" s="791"/>
      <c r="E91" s="792"/>
      <c r="F91" s="792"/>
      <c r="G91" s="792"/>
      <c r="H91" s="791"/>
      <c r="I91" s="791"/>
      <c r="J91" s="791"/>
      <c r="K91" s="791"/>
      <c r="L91" s="791"/>
      <c r="M91" s="791"/>
      <c r="N91" s="791"/>
      <c r="O91" s="791"/>
      <c r="P91" s="806"/>
      <c r="Q91" s="791"/>
      <c r="R91" s="791"/>
      <c r="S91" s="791"/>
      <c r="T91" s="791"/>
      <c r="U91" s="791"/>
      <c r="V91" s="791"/>
      <c r="W91" s="791"/>
      <c r="X91" s="791"/>
      <c r="Y91" s="791"/>
      <c r="Z91" s="791"/>
      <c r="AA91" s="791"/>
      <c r="AB91" s="791"/>
      <c r="AC91" s="793"/>
      <c r="AD91" s="793"/>
      <c r="AE91" s="793"/>
      <c r="AF91" s="793"/>
      <c r="AG91" s="793"/>
      <c r="AH91" s="793"/>
      <c r="AI91" s="793"/>
      <c r="AJ91" s="793"/>
      <c r="AK91" s="793"/>
      <c r="AL91" s="793"/>
      <c r="AM91" s="793"/>
      <c r="AN91" s="793"/>
      <c r="AO91" s="793"/>
      <c r="AP91" s="793"/>
      <c r="AQ91" s="793"/>
      <c r="AR91" s="793"/>
      <c r="AS91" s="793"/>
      <c r="AT91" s="793"/>
      <c r="AU91" s="793"/>
      <c r="AV91" s="793"/>
      <c r="AW91" s="793"/>
      <c r="AX91" s="793"/>
      <c r="AY91" s="813"/>
      <c r="AZ91" s="813"/>
      <c r="BA91" s="813"/>
      <c r="BB91" s="813"/>
      <c r="BC91" s="813"/>
      <c r="BD91" s="813"/>
      <c r="BE91" s="813"/>
      <c r="BF91" s="813"/>
      <c r="BG91" s="813"/>
      <c r="BH91" s="813"/>
      <c r="BI91" s="813"/>
      <c r="BJ91" s="793"/>
      <c r="BK91" s="793"/>
      <c r="BL91" s="793"/>
      <c r="BM91" s="793"/>
      <c r="BN91" s="793"/>
      <c r="BO91" s="793"/>
      <c r="BP91" s="793"/>
      <c r="BQ91" s="793"/>
      <c r="BR91" s="793"/>
      <c r="BS91" s="793"/>
      <c r="BT91" s="793"/>
      <c r="BU91" s="793"/>
      <c r="BV91" s="793"/>
      <c r="BW91" s="793"/>
      <c r="BX91" s="843">
        <f>AVERAGE(BX9:BX90)</f>
        <v>2.896746646723523E-2</v>
      </c>
      <c r="BY91" s="791"/>
      <c r="BZ91" s="842">
        <f>AVERAGE(BZ9:BZ90)</f>
        <v>2.4861110876377376E-2</v>
      </c>
      <c r="CA91" s="856">
        <f>AVERAGE(CA9:CA90)</f>
        <v>2.8106244071158075E-2</v>
      </c>
      <c r="CB91" s="794"/>
      <c r="CC91" s="794"/>
    </row>
    <row r="92" spans="2:81" ht="13.5" customHeight="1">
      <c r="B92" s="795"/>
      <c r="C92" s="795"/>
      <c r="D92" s="795"/>
      <c r="E92" s="796"/>
      <c r="F92" s="796"/>
      <c r="G92" s="796"/>
      <c r="H92" s="795"/>
      <c r="I92" s="796"/>
      <c r="J92" s="796"/>
      <c r="K92" s="795"/>
      <c r="L92" s="795"/>
      <c r="M92" s="795"/>
      <c r="N92" s="795"/>
      <c r="O92" s="795"/>
      <c r="P92" s="795"/>
      <c r="Q92" s="795"/>
      <c r="R92" s="795"/>
      <c r="S92" s="795"/>
      <c r="T92" s="795"/>
      <c r="U92" s="795"/>
      <c r="V92" s="795"/>
      <c r="W92" s="795"/>
      <c r="X92" s="795"/>
      <c r="Y92" s="795"/>
      <c r="Z92" s="795"/>
    </row>
    <row r="93" spans="2:81" ht="15" customHeight="1">
      <c r="B93" s="795"/>
      <c r="C93" s="795"/>
      <c r="D93" s="795"/>
      <c r="E93" s="796"/>
      <c r="F93" s="796"/>
      <c r="G93" s="796"/>
      <c r="H93" s="795"/>
      <c r="I93" s="796"/>
      <c r="J93" s="796"/>
      <c r="K93" s="795"/>
      <c r="L93" s="795"/>
      <c r="M93" s="795"/>
      <c r="N93" s="795"/>
      <c r="O93" s="795"/>
      <c r="P93" s="795"/>
      <c r="Q93" s="795"/>
      <c r="R93" s="795"/>
      <c r="S93" s="795"/>
      <c r="T93" s="795"/>
      <c r="U93" s="795"/>
      <c r="V93" s="795"/>
      <c r="W93" s="795"/>
      <c r="X93" s="795"/>
      <c r="Y93" s="795"/>
      <c r="Z93" s="795"/>
    </row>
    <row r="94" spans="2:81" ht="15" customHeight="1">
      <c r="B94" s="795"/>
      <c r="C94" s="795"/>
      <c r="D94" s="795"/>
      <c r="E94" s="796"/>
      <c r="F94" s="796"/>
      <c r="G94" s="796"/>
      <c r="H94" s="795"/>
      <c r="I94" s="796"/>
      <c r="J94" s="796"/>
      <c r="K94" s="797"/>
      <c r="L94" s="797"/>
      <c r="M94" s="797"/>
      <c r="N94" s="797"/>
      <c r="O94" s="797"/>
      <c r="P94" s="797"/>
      <c r="Q94" s="797"/>
      <c r="R94" s="797"/>
      <c r="S94" s="797"/>
      <c r="T94" s="797"/>
      <c r="U94" s="797"/>
      <c r="V94" s="797"/>
      <c r="W94" s="797"/>
      <c r="X94" s="797"/>
      <c r="Y94" s="797"/>
      <c r="Z94" s="797"/>
    </row>
    <row r="95" spans="2:81" ht="15" customHeight="1">
      <c r="B95" s="795"/>
      <c r="C95" s="795" t="s">
        <v>934</v>
      </c>
      <c r="D95" s="795"/>
      <c r="E95" s="796"/>
      <c r="F95" s="796"/>
      <c r="G95" s="796"/>
      <c r="H95" s="795"/>
      <c r="I95" s="796"/>
      <c r="J95" s="796"/>
      <c r="K95" s="795"/>
      <c r="L95" s="795"/>
      <c r="M95" s="795"/>
      <c r="N95" s="795"/>
      <c r="O95" s="795"/>
      <c r="P95" s="795"/>
      <c r="Q95" s="795"/>
      <c r="R95" s="795"/>
      <c r="S95" s="795"/>
      <c r="T95" s="795"/>
      <c r="U95" s="795"/>
      <c r="V95" s="795"/>
      <c r="W95" s="795"/>
      <c r="X95" s="795"/>
      <c r="Y95" s="795"/>
      <c r="Z95" s="795"/>
    </row>
    <row r="96" spans="2:81" ht="15" customHeight="1">
      <c r="B96" s="795"/>
      <c r="C96" s="795"/>
      <c r="D96" s="795"/>
      <c r="E96" s="796"/>
      <c r="F96" s="796"/>
      <c r="G96" s="796"/>
      <c r="H96" s="795"/>
      <c r="I96" s="796"/>
      <c r="J96" s="796"/>
      <c r="K96" s="797"/>
      <c r="L96" s="797"/>
      <c r="M96" s="797"/>
      <c r="N96" s="797"/>
      <c r="O96" s="797"/>
      <c r="P96" s="797"/>
      <c r="Q96" s="797"/>
      <c r="R96" s="797"/>
      <c r="S96" s="797"/>
      <c r="T96" s="797"/>
      <c r="U96" s="797"/>
      <c r="V96" s="797"/>
      <c r="W96" s="797"/>
      <c r="X96" s="797"/>
      <c r="Y96" s="797"/>
      <c r="Z96" s="797"/>
    </row>
  </sheetData>
  <mergeCells count="193">
    <mergeCell ref="C79:C80"/>
    <mergeCell ref="C81:C85"/>
    <mergeCell ref="C86:C87"/>
    <mergeCell ref="C88:C90"/>
    <mergeCell ref="D9:D17"/>
    <mergeCell ref="D18:D22"/>
    <mergeCell ref="D23:D26"/>
    <mergeCell ref="AY6:BI6"/>
    <mergeCell ref="AY7:AZ7"/>
    <mergeCell ref="BA7:BB7"/>
    <mergeCell ref="BC7:BD7"/>
    <mergeCell ref="BE7:BF7"/>
    <mergeCell ref="BG7:BG8"/>
    <mergeCell ref="BH7:BH8"/>
    <mergeCell ref="BI7:BI8"/>
    <mergeCell ref="D46:D53"/>
    <mergeCell ref="C46:C53"/>
    <mergeCell ref="C54:C57"/>
    <mergeCell ref="C61:C70"/>
    <mergeCell ref="C71:C72"/>
    <mergeCell ref="C73:C75"/>
    <mergeCell ref="C76:C78"/>
    <mergeCell ref="D27:D30"/>
    <mergeCell ref="D41:D42"/>
    <mergeCell ref="B9:B35"/>
    <mergeCell ref="B36:B40"/>
    <mergeCell ref="B41:B45"/>
    <mergeCell ref="B46:B90"/>
    <mergeCell ref="D76:D78"/>
    <mergeCell ref="D79:D80"/>
    <mergeCell ref="D81:D85"/>
    <mergeCell ref="D86:D87"/>
    <mergeCell ref="D88:D90"/>
    <mergeCell ref="D31:D33"/>
    <mergeCell ref="D54:D57"/>
    <mergeCell ref="C58:C60"/>
    <mergeCell ref="D58:D60"/>
    <mergeCell ref="D61:D70"/>
    <mergeCell ref="D71:D72"/>
    <mergeCell ref="D73:D75"/>
    <mergeCell ref="C9:C17"/>
    <mergeCell ref="C18:C22"/>
    <mergeCell ref="C23:C26"/>
    <mergeCell ref="C27:C30"/>
    <mergeCell ref="C31:C33"/>
    <mergeCell ref="C34:C35"/>
    <mergeCell ref="C41:C42"/>
    <mergeCell ref="C44:C45"/>
    <mergeCell ref="G61:G70"/>
    <mergeCell ref="E71:E72"/>
    <mergeCell ref="F71:F72"/>
    <mergeCell ref="G71:G72"/>
    <mergeCell ref="E44:E45"/>
    <mergeCell ref="F44:F45"/>
    <mergeCell ref="G44:G45"/>
    <mergeCell ref="E46:E53"/>
    <mergeCell ref="F46:F53"/>
    <mergeCell ref="G46:G53"/>
    <mergeCell ref="E54:E57"/>
    <mergeCell ref="F54:F57"/>
    <mergeCell ref="G54:G57"/>
    <mergeCell ref="E58:E60"/>
    <mergeCell ref="F58:F60"/>
    <mergeCell ref="G58:G60"/>
    <mergeCell ref="E61:E70"/>
    <mergeCell ref="F61:F70"/>
    <mergeCell ref="F31:F33"/>
    <mergeCell ref="G31:G33"/>
    <mergeCell ref="E34:E35"/>
    <mergeCell ref="F34:F35"/>
    <mergeCell ref="G34:G35"/>
    <mergeCell ref="D44:D45"/>
    <mergeCell ref="C38:C39"/>
    <mergeCell ref="D38:D39"/>
    <mergeCell ref="BZ38:BZ39"/>
    <mergeCell ref="C36:C37"/>
    <mergeCell ref="D36:D37"/>
    <mergeCell ref="BZ36:BZ37"/>
    <mergeCell ref="E41:E42"/>
    <mergeCell ref="F41:F42"/>
    <mergeCell ref="G41:G42"/>
    <mergeCell ref="BZ41:BZ42"/>
    <mergeCell ref="BZ44:BZ45"/>
    <mergeCell ref="E38:E39"/>
    <mergeCell ref="F38:F39"/>
    <mergeCell ref="G38:G39"/>
    <mergeCell ref="D34:D35"/>
    <mergeCell ref="BU7:BV7"/>
    <mergeCell ref="BX7:BX8"/>
    <mergeCell ref="BZ9:BZ17"/>
    <mergeCell ref="BZ18:BZ22"/>
    <mergeCell ref="BZ23:BZ26"/>
    <mergeCell ref="BZ27:BZ30"/>
    <mergeCell ref="E36:E37"/>
    <mergeCell ref="F36:F37"/>
    <mergeCell ref="G36:G37"/>
    <mergeCell ref="BZ31:BZ33"/>
    <mergeCell ref="BZ34:BZ35"/>
    <mergeCell ref="E9:E17"/>
    <mergeCell ref="F9:F17"/>
    <mergeCell ref="G9:G17"/>
    <mergeCell ref="E18:E22"/>
    <mergeCell ref="F18:F22"/>
    <mergeCell ref="G18:G22"/>
    <mergeCell ref="E23:E26"/>
    <mergeCell ref="F23:F26"/>
    <mergeCell ref="G23:G26"/>
    <mergeCell ref="E27:E30"/>
    <mergeCell ref="F27:F30"/>
    <mergeCell ref="G27:G30"/>
    <mergeCell ref="E31:E33"/>
    <mergeCell ref="BU6:CA6"/>
    <mergeCell ref="R7:S7"/>
    <mergeCell ref="T7:U7"/>
    <mergeCell ref="V7:W7"/>
    <mergeCell ref="X7:Y7"/>
    <mergeCell ref="Z7:Z8"/>
    <mergeCell ref="AA7:AA8"/>
    <mergeCell ref="AB7:AB8"/>
    <mergeCell ref="AC7:AD7"/>
    <mergeCell ref="AV7:AV8"/>
    <mergeCell ref="AW7:AW8"/>
    <mergeCell ref="AX7:AX8"/>
    <mergeCell ref="BJ7:BK7"/>
    <mergeCell ref="BL7:BM7"/>
    <mergeCell ref="BN7:BO7"/>
    <mergeCell ref="AL7:AL8"/>
    <mergeCell ref="AM7:AM8"/>
    <mergeCell ref="AN7:AO7"/>
    <mergeCell ref="AP7:AQ7"/>
    <mergeCell ref="AR7:AS7"/>
    <mergeCell ref="AT7:AU7"/>
    <mergeCell ref="BY7:BY8"/>
    <mergeCell ref="BZ7:BZ8"/>
    <mergeCell ref="CA7:CA8"/>
    <mergeCell ref="M6:Q6"/>
    <mergeCell ref="R6:AB6"/>
    <mergeCell ref="AC6:AM6"/>
    <mergeCell ref="AN6:AX6"/>
    <mergeCell ref="AE7:AF7"/>
    <mergeCell ref="AG7:AH7"/>
    <mergeCell ref="AI7:AJ7"/>
    <mergeCell ref="AK7:AK8"/>
    <mergeCell ref="BJ6:BT6"/>
    <mergeCell ref="BP7:BQ7"/>
    <mergeCell ref="BR7:BR8"/>
    <mergeCell ref="BS7:BS8"/>
    <mergeCell ref="BT7:BT8"/>
    <mergeCell ref="C2:L2"/>
    <mergeCell ref="B6:B8"/>
    <mergeCell ref="C6:C8"/>
    <mergeCell ref="D6:D8"/>
    <mergeCell ref="E6:E8"/>
    <mergeCell ref="F6:F8"/>
    <mergeCell ref="G6:G8"/>
    <mergeCell ref="H6:H8"/>
    <mergeCell ref="I6:I8"/>
    <mergeCell ref="J6:J8"/>
    <mergeCell ref="K6:K8"/>
    <mergeCell ref="L6:L8"/>
    <mergeCell ref="E81:E85"/>
    <mergeCell ref="F81:F85"/>
    <mergeCell ref="G81:G85"/>
    <mergeCell ref="E86:E87"/>
    <mergeCell ref="F86:F87"/>
    <mergeCell ref="G86:G87"/>
    <mergeCell ref="E88:E90"/>
    <mergeCell ref="F88:F90"/>
    <mergeCell ref="G88:G90"/>
    <mergeCell ref="E73:E75"/>
    <mergeCell ref="F73:F75"/>
    <mergeCell ref="G73:G75"/>
    <mergeCell ref="E76:E78"/>
    <mergeCell ref="F76:F78"/>
    <mergeCell ref="G76:G78"/>
    <mergeCell ref="E79:E80"/>
    <mergeCell ref="F79:F80"/>
    <mergeCell ref="G79:G80"/>
    <mergeCell ref="BZ88:BZ90"/>
    <mergeCell ref="CA9:CA35"/>
    <mergeCell ref="CA36:CA40"/>
    <mergeCell ref="CA41:CA45"/>
    <mergeCell ref="CA46:CA90"/>
    <mergeCell ref="BZ54:BZ57"/>
    <mergeCell ref="BZ58:BZ60"/>
    <mergeCell ref="BZ61:BZ70"/>
    <mergeCell ref="BZ71:BZ72"/>
    <mergeCell ref="BZ73:BZ75"/>
    <mergeCell ref="BZ76:BZ78"/>
    <mergeCell ref="BZ79:BZ80"/>
    <mergeCell ref="BZ81:BZ85"/>
    <mergeCell ref="BZ86:BZ87"/>
    <mergeCell ref="BZ46:BZ53"/>
  </mergeCells>
  <conditionalFormatting sqref="BW9:BW28">
    <cfRule type="expression" dxfId="525" priority="76">
      <formula>#REF!="Pesos ($)"</formula>
    </cfRule>
    <cfRule type="expression" dxfId="524" priority="77">
      <formula>OR(LEFT(#REF!,9)="Número de",#REF!="Otra")</formula>
    </cfRule>
    <cfRule type="expression" dxfId="523" priority="78">
      <formula>#REF!="Porcentaje"</formula>
    </cfRule>
  </conditionalFormatting>
  <conditionalFormatting sqref="BW36">
    <cfRule type="expression" dxfId="522" priority="73">
      <formula>#REF!="Pesos ($)"</formula>
    </cfRule>
    <cfRule type="expression" dxfId="521" priority="74">
      <formula>OR(LEFT(#REF!,9)="Número de",#REF!="Otra")</formula>
    </cfRule>
    <cfRule type="expression" dxfId="520" priority="75">
      <formula>#REF!="Porcentaje"</formula>
    </cfRule>
  </conditionalFormatting>
  <conditionalFormatting sqref="BW37">
    <cfRule type="expression" dxfId="519" priority="70">
      <formula>#REF!="Pesos ($)"</formula>
    </cfRule>
    <cfRule type="expression" dxfId="518" priority="71">
      <formula>OR(LEFT(#REF!,9)="Número de",#REF!="Otra")</formula>
    </cfRule>
    <cfRule type="expression" dxfId="517" priority="72">
      <formula>#REF!="Porcentaje"</formula>
    </cfRule>
  </conditionalFormatting>
  <conditionalFormatting sqref="BW38:BW43">
    <cfRule type="expression" dxfId="516" priority="67">
      <formula>#REF!="Pesos ($)"</formula>
    </cfRule>
    <cfRule type="expression" dxfId="515" priority="68">
      <formula>OR(LEFT(#REF!,9)="Número de",#REF!="Otra")</formula>
    </cfRule>
    <cfRule type="expression" dxfId="514" priority="69">
      <formula>#REF!="Porcentaje"</formula>
    </cfRule>
  </conditionalFormatting>
  <conditionalFormatting sqref="BW51:BW57">
    <cfRule type="expression" dxfId="513" priority="64">
      <formula>#REF!="Pesos ($)"</formula>
    </cfRule>
    <cfRule type="expression" dxfId="512" priority="65">
      <formula>OR(LEFT(#REF!,9)="Número de",#REF!="Otra")</formula>
    </cfRule>
    <cfRule type="expression" dxfId="511" priority="66">
      <formula>#REF!="Porcentaje"</formula>
    </cfRule>
  </conditionalFormatting>
  <conditionalFormatting sqref="BW47">
    <cfRule type="expression" dxfId="510" priority="43">
      <formula>#REF!="Pesos ($)"</formula>
    </cfRule>
    <cfRule type="expression" dxfId="509" priority="44">
      <formula>OR(LEFT(#REF!,9)="Número de",#REF!="Otra")</formula>
    </cfRule>
    <cfRule type="expression" dxfId="508" priority="45">
      <formula>#REF!="Porcentaje"</formula>
    </cfRule>
  </conditionalFormatting>
  <conditionalFormatting sqref="BW73:BW74">
    <cfRule type="expression" dxfId="507" priority="58">
      <formula>#REF!="Pesos ($)"</formula>
    </cfRule>
    <cfRule type="expression" dxfId="506" priority="59">
      <formula>OR(LEFT(#REF!,9)="Número de",#REF!="Otra")</formula>
    </cfRule>
    <cfRule type="expression" dxfId="505" priority="60">
      <formula>#REF!="Porcentaje"</formula>
    </cfRule>
  </conditionalFormatting>
  <conditionalFormatting sqref="BW75">
    <cfRule type="expression" dxfId="504" priority="55">
      <formula>#REF!="Pesos ($)"</formula>
    </cfRule>
    <cfRule type="expression" dxfId="503" priority="56">
      <formula>OR(LEFT(#REF!,9)="Número de",#REF!="Otra")</formula>
    </cfRule>
    <cfRule type="expression" dxfId="502" priority="57">
      <formula>#REF!="Porcentaje"</formula>
    </cfRule>
  </conditionalFormatting>
  <conditionalFormatting sqref="BW84:BW85">
    <cfRule type="expression" dxfId="501" priority="1">
      <formula>#REF!="Pesos ($)"</formula>
    </cfRule>
    <cfRule type="expression" dxfId="500" priority="2">
      <formula>OR(LEFT(#REF!,9)="Número de",#REF!="Otra")</formula>
    </cfRule>
    <cfRule type="expression" dxfId="499" priority="3">
      <formula>#REF!="Porcentaje"</formula>
    </cfRule>
  </conditionalFormatting>
  <conditionalFormatting sqref="BW58">
    <cfRule type="expression" dxfId="498" priority="40">
      <formula>#REF!="Pesos ($)"</formula>
    </cfRule>
    <cfRule type="expression" dxfId="497" priority="41">
      <formula>OR(LEFT(#REF!,9)="Número de",#REF!="Otra")</formula>
    </cfRule>
    <cfRule type="expression" dxfId="496" priority="42">
      <formula>#REF!="Porcentaje"</formula>
    </cfRule>
  </conditionalFormatting>
  <conditionalFormatting sqref="BW59">
    <cfRule type="expression" dxfId="495" priority="37">
      <formula>#REF!="Pesos ($)"</formula>
    </cfRule>
    <cfRule type="expression" dxfId="494" priority="38">
      <formula>OR(LEFT(#REF!,9)="Número de",#REF!="Otra")</formula>
    </cfRule>
    <cfRule type="expression" dxfId="493" priority="39">
      <formula>#REF!="Porcentaje"</formula>
    </cfRule>
  </conditionalFormatting>
  <conditionalFormatting sqref="BW60">
    <cfRule type="expression" dxfId="492" priority="34">
      <formula>#REF!="Pesos ($)"</formula>
    </cfRule>
    <cfRule type="expression" dxfId="491" priority="35">
      <formula>OR(LEFT(#REF!,9)="Número de",#REF!="Otra")</formula>
    </cfRule>
    <cfRule type="expression" dxfId="490" priority="36">
      <formula>#REF!="Porcentaje"</formula>
    </cfRule>
  </conditionalFormatting>
  <conditionalFormatting sqref="BW64">
    <cfRule type="expression" dxfId="489" priority="31">
      <formula>#REF!="Pesos ($)"</formula>
    </cfRule>
    <cfRule type="expression" dxfId="488" priority="32">
      <formula>OR(LEFT(#REF!,9)="Número de",#REF!="Otra")</formula>
    </cfRule>
    <cfRule type="expression" dxfId="487" priority="33">
      <formula>#REF!="Porcentaje"</formula>
    </cfRule>
  </conditionalFormatting>
  <conditionalFormatting sqref="BW65:BW68">
    <cfRule type="expression" dxfId="486" priority="28">
      <formula>#REF!="Pesos ($)"</formula>
    </cfRule>
    <cfRule type="expression" dxfId="485" priority="29">
      <formula>OR(LEFT(#REF!,9)="Número de",#REF!="Otra")</formula>
    </cfRule>
    <cfRule type="expression" dxfId="484" priority="30">
      <formula>#REF!="Porcentaje"</formula>
    </cfRule>
  </conditionalFormatting>
  <conditionalFormatting sqref="BW69:BW70">
    <cfRule type="expression" dxfId="483" priority="25">
      <formula>#REF!="Pesos ($)"</formula>
    </cfRule>
    <cfRule type="expression" dxfId="482" priority="26">
      <formula>OR(LEFT(#REF!,9)="Número de",#REF!="Otra")</formula>
    </cfRule>
    <cfRule type="expression" dxfId="481" priority="27">
      <formula>#REF!="Porcentaje"</formula>
    </cfRule>
  </conditionalFormatting>
  <conditionalFormatting sqref="BW61:BW63">
    <cfRule type="expression" dxfId="480" priority="22">
      <formula>#REF!="Pesos ($)"</formula>
    </cfRule>
    <cfRule type="expression" dxfId="479" priority="23">
      <formula>OR(LEFT(#REF!,9)="Número de",#REF!="Otra")</formula>
    </cfRule>
    <cfRule type="expression" dxfId="478" priority="24">
      <formula>#REF!="Porcentaje"</formula>
    </cfRule>
  </conditionalFormatting>
  <conditionalFormatting sqref="BW71">
    <cfRule type="expression" dxfId="477" priority="19">
      <formula>#REF!="Pesos ($)"</formula>
    </cfRule>
    <cfRule type="expression" dxfId="476" priority="20">
      <formula>OR(LEFT(#REF!,9)="Número de",#REF!="Otra")</formula>
    </cfRule>
    <cfRule type="expression" dxfId="475" priority="21">
      <formula>#REF!="Porcentaje"</formula>
    </cfRule>
  </conditionalFormatting>
  <conditionalFormatting sqref="BW72">
    <cfRule type="expression" dxfId="474" priority="16">
      <formula>#REF!="Pesos ($)"</formula>
    </cfRule>
    <cfRule type="expression" dxfId="473" priority="17">
      <formula>OR(LEFT(#REF!,9)="Número de",#REF!="Otra")</formula>
    </cfRule>
    <cfRule type="expression" dxfId="472" priority="18">
      <formula>#REF!="Porcentaje"</formula>
    </cfRule>
  </conditionalFormatting>
  <conditionalFormatting sqref="BW76">
    <cfRule type="expression" dxfId="471" priority="13">
      <formula>#REF!="Pesos ($)"</formula>
    </cfRule>
    <cfRule type="expression" dxfId="470" priority="14">
      <formula>OR(LEFT(#REF!,9)="Número de",#REF!="Otra")</formula>
    </cfRule>
    <cfRule type="expression" dxfId="469" priority="15">
      <formula>#REF!="Porcentaje"</formula>
    </cfRule>
  </conditionalFormatting>
  <conditionalFormatting sqref="BW77">
    <cfRule type="expression" dxfId="468" priority="10">
      <formula>#REF!="Pesos ($)"</formula>
    </cfRule>
    <cfRule type="expression" dxfId="467" priority="11">
      <formula>OR(LEFT(#REF!,9)="Número de",#REF!="Otra")</formula>
    </cfRule>
    <cfRule type="expression" dxfId="466" priority="12">
      <formula>#REF!="Porcentaje"</formula>
    </cfRule>
  </conditionalFormatting>
  <conditionalFormatting sqref="BW78:BW80">
    <cfRule type="expression" dxfId="465" priority="7">
      <formula>#REF!="Pesos ($)"</formula>
    </cfRule>
    <cfRule type="expression" dxfId="464" priority="8">
      <formula>OR(LEFT(#REF!,9)="Número de",#REF!="Otra")</formula>
    </cfRule>
    <cfRule type="expression" dxfId="463" priority="9">
      <formula>#REF!="Porcentaje"</formula>
    </cfRule>
  </conditionalFormatting>
  <conditionalFormatting sqref="BW81:BW83">
    <cfRule type="expression" dxfId="462" priority="4">
      <formula>#REF!="Pesos ($)"</formula>
    </cfRule>
    <cfRule type="expression" dxfId="461" priority="5">
      <formula>OR(LEFT(#REF!,9)="Número de",#REF!="Otra")</formula>
    </cfRule>
    <cfRule type="expression" dxfId="460" priority="6">
      <formula>#REF!="Porcentaje"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1FDFF-A9AC-4F7E-80D7-3A8E2F3CFA4B}">
  <dimension ref="B1:R84"/>
  <sheetViews>
    <sheetView showGridLines="0" topLeftCell="A52" zoomScale="85" zoomScaleNormal="85" workbookViewId="0">
      <selection activeCell="K71" sqref="K71"/>
    </sheetView>
  </sheetViews>
  <sheetFormatPr baseColWidth="10" defaultColWidth="11.44140625" defaultRowHeight="15"/>
  <cols>
    <col min="1" max="1" width="3.6640625" style="129" customWidth="1"/>
    <col min="2" max="2" width="52.44140625" style="129" customWidth="1"/>
    <col min="3" max="5" width="18.44140625" style="143" customWidth="1"/>
    <col min="6" max="6" width="18.44140625" style="129" customWidth="1"/>
    <col min="7" max="7" width="18.33203125" style="129" customWidth="1"/>
    <col min="8" max="8" width="6.109375" style="143" hidden="1" customWidth="1"/>
    <col min="9" max="9" width="11.44140625" style="129" hidden="1" customWidth="1"/>
    <col min="10" max="16" width="11.44140625" style="129"/>
    <col min="17" max="17" width="62.44140625" style="129" bestFit="1" customWidth="1"/>
    <col min="18" max="18" width="40" style="129" customWidth="1"/>
    <col min="19" max="16356" width="11.44140625" style="129"/>
    <col min="16357" max="16357" width="1.44140625" style="129" customWidth="1"/>
    <col min="16358" max="16384" width="2.88671875" style="129" customWidth="1"/>
  </cols>
  <sheetData>
    <row r="1" spans="2:18">
      <c r="C1" s="131"/>
      <c r="D1" s="131"/>
      <c r="E1" s="131"/>
    </row>
    <row r="2" spans="2:18" ht="15.6">
      <c r="B2" s="1369" t="s">
        <v>788</v>
      </c>
      <c r="C2" s="1370" t="s">
        <v>859</v>
      </c>
      <c r="D2" s="1371"/>
      <c r="E2" s="1371"/>
      <c r="F2" s="1371"/>
      <c r="G2" s="1372"/>
      <c r="H2" s="134"/>
    </row>
    <row r="3" spans="2:18" ht="17.399999999999999">
      <c r="B3" s="1369"/>
      <c r="C3" s="1373" t="str">
        <f>+'3.Resum Desemp Procesos POA T3'!C3</f>
        <v>PLAN OPERATIVO ANUAL
 2024</v>
      </c>
      <c r="D3" s="1374"/>
      <c r="E3" s="1374"/>
      <c r="F3" s="1374"/>
      <c r="G3" s="1375"/>
      <c r="H3" s="134"/>
    </row>
    <row r="4" spans="2:18" ht="9.75" customHeight="1">
      <c r="B4" s="1376"/>
      <c r="C4" s="1376"/>
      <c r="D4" s="1376"/>
      <c r="E4" s="1376"/>
      <c r="F4" s="1376"/>
      <c r="G4" s="139"/>
      <c r="H4" s="323"/>
    </row>
    <row r="5" spans="2:18" ht="19.5" customHeight="1">
      <c r="B5" s="129" t="str">
        <f>+'[3]3.Resum Desemp Procesos POA T1'!B5</f>
        <v xml:space="preserve">Fecha de corte: </v>
      </c>
      <c r="C5" s="324">
        <f>+'3.Resum Desemp Procesos POA T3'!C5</f>
        <v>45565</v>
      </c>
    </row>
    <row r="6" spans="2:18" ht="19.5" customHeight="1">
      <c r="B6" s="292"/>
    </row>
    <row r="7" spans="2:18" s="144" customFormat="1" ht="31.5" customHeight="1">
      <c r="B7" s="1377" t="s">
        <v>641</v>
      </c>
      <c r="C7" s="1378" t="s">
        <v>869</v>
      </c>
      <c r="D7" s="1379"/>
      <c r="E7" s="1379"/>
      <c r="F7" s="1379"/>
      <c r="G7" s="1380"/>
      <c r="H7" s="146"/>
      <c r="Q7" s="129"/>
      <c r="R7" s="129"/>
    </row>
    <row r="8" spans="2:18" s="144" customFormat="1" ht="74.400000000000006" customHeight="1">
      <c r="B8" s="1377"/>
      <c r="C8" s="325" t="s">
        <v>860</v>
      </c>
      <c r="D8" s="325" t="s">
        <v>861</v>
      </c>
      <c r="E8" s="325" t="s">
        <v>862</v>
      </c>
      <c r="F8" s="325" t="s">
        <v>863</v>
      </c>
      <c r="G8" s="326" t="s">
        <v>864</v>
      </c>
      <c r="H8" s="146"/>
      <c r="Q8" s="129"/>
      <c r="R8" s="129"/>
    </row>
    <row r="9" spans="2:18">
      <c r="B9" s="242" t="s">
        <v>651</v>
      </c>
      <c r="C9" s="327">
        <f>+C64</f>
        <v>3</v>
      </c>
      <c r="D9" s="328">
        <f>COUNTIF('2.Infor Detallado Desempeño POA'!AC13:AC15,"=100%")</f>
        <v>0</v>
      </c>
      <c r="E9" s="329">
        <f>COUNTIF('2.Infor Detallado Desempeño POA'!AC13:AC15,"&gt;100%")</f>
        <v>0</v>
      </c>
      <c r="F9" s="330">
        <f>COUNTIF('2.Infor Detallado Desempeño POA'!AC13:AC15,"&lt;100%")</f>
        <v>2</v>
      </c>
      <c r="G9" s="331">
        <f>COUNTIF('2.Infor Detallado Desempeño POA'!AC13:AC15,"=No programado")</f>
        <v>1</v>
      </c>
      <c r="H9" s="332">
        <f>SUM(D9:G9)</f>
        <v>3</v>
      </c>
      <c r="I9" s="333">
        <f t="shared" ref="I9:I25" si="0">C9-H9</f>
        <v>0</v>
      </c>
    </row>
    <row r="10" spans="2:18">
      <c r="B10" s="242" t="s">
        <v>657</v>
      </c>
      <c r="C10" s="327">
        <f t="shared" ref="C10:C24" si="1">+C65</f>
        <v>7</v>
      </c>
      <c r="D10" s="328">
        <f>COUNTIF('2.Infor Detallado Desempeño POA'!AC21:AC27,"=100%")</f>
        <v>0</v>
      </c>
      <c r="E10" s="329">
        <f>COUNTIF('2.Infor Detallado Desempeño POA'!AC21:AC27,"&gt;100%")</f>
        <v>0</v>
      </c>
      <c r="F10" s="330">
        <f>COUNTIF('2.Infor Detallado Desempeño POA'!AC21:AC27,"&lt;100%")</f>
        <v>4</v>
      </c>
      <c r="G10" s="331">
        <f>COUNTIF('2.Infor Detallado Desempeño POA'!AC21:AC27,"=No programado")</f>
        <v>3</v>
      </c>
      <c r="H10" s="332">
        <f t="shared" ref="H10:H24" si="2">SUM(D10:G10)</f>
        <v>7</v>
      </c>
      <c r="I10" s="333">
        <f t="shared" si="0"/>
        <v>0</v>
      </c>
    </row>
    <row r="11" spans="2:18">
      <c r="B11" s="242" t="s">
        <v>662</v>
      </c>
      <c r="C11" s="327">
        <f t="shared" si="1"/>
        <v>8</v>
      </c>
      <c r="D11" s="328">
        <f>COUNTIF('2.Infor Detallado Desempeño POA'!AC33:AC40,"=100%")</f>
        <v>0</v>
      </c>
      <c r="E11" s="329">
        <f>COUNTIF('2.Infor Detallado Desempeño POA'!AC33:AC40,"&gt;100%")</f>
        <v>0</v>
      </c>
      <c r="F11" s="330">
        <f>COUNTIF('2.Infor Detallado Desempeño POA'!AC33:AC40,"&lt;100%")</f>
        <v>7</v>
      </c>
      <c r="G11" s="331">
        <f>COUNTIF('2.Infor Detallado Desempeño POA'!AC33:AC40,"=No programado")</f>
        <v>1</v>
      </c>
      <c r="H11" s="332">
        <f t="shared" si="2"/>
        <v>8</v>
      </c>
      <c r="I11" s="333">
        <f t="shared" si="0"/>
        <v>0</v>
      </c>
    </row>
    <row r="12" spans="2:18">
      <c r="B12" s="242" t="s">
        <v>670</v>
      </c>
      <c r="C12" s="327">
        <f t="shared" si="1"/>
        <v>3</v>
      </c>
      <c r="D12" s="328">
        <f>COUNTIF('2.Infor Detallado Desempeño POA'!AC46:AC48,"=100%")</f>
        <v>0</v>
      </c>
      <c r="E12" s="329">
        <f>COUNTIF('2.Infor Detallado Desempeño POA'!AC46:AC48,"&gt;100%")</f>
        <v>0</v>
      </c>
      <c r="F12" s="330">
        <f>COUNTIF('2.Infor Detallado Desempeño POA'!AC46:AC48,"&lt;100%")</f>
        <v>3</v>
      </c>
      <c r="G12" s="331">
        <f>COUNTIF('2.Infor Detallado Desempeño POA'!AC46:AC48,"=No programado")</f>
        <v>0</v>
      </c>
      <c r="H12" s="332">
        <f>SUM(D12:G12)</f>
        <v>3</v>
      </c>
      <c r="I12" s="333">
        <f t="shared" si="0"/>
        <v>0</v>
      </c>
    </row>
    <row r="13" spans="2:18">
      <c r="B13" s="242" t="s">
        <v>731</v>
      </c>
      <c r="C13" s="327">
        <f t="shared" si="1"/>
        <v>3</v>
      </c>
      <c r="D13" s="328">
        <f>COUNTIF('2.Infor Detallado Desempeño POA'!AC54:AC56,"=100%")</f>
        <v>0</v>
      </c>
      <c r="E13" s="329">
        <f>COUNTIF('2.Infor Detallado Desempeño POA'!AC54:AC56,"&gt;100%")</f>
        <v>0</v>
      </c>
      <c r="F13" s="330">
        <f>COUNTIF('2.Infor Detallado Desempeño POA'!AC54:AC56,"&lt;100%")</f>
        <v>2</v>
      </c>
      <c r="G13" s="331">
        <f>COUNTIF('2.Infor Detallado Desempeño POA'!AC54:AC56,"=No programado")</f>
        <v>1</v>
      </c>
      <c r="H13" s="332">
        <f t="shared" si="2"/>
        <v>3</v>
      </c>
      <c r="I13" s="333">
        <f t="shared" si="0"/>
        <v>0</v>
      </c>
    </row>
    <row r="14" spans="2:18">
      <c r="B14" s="242" t="s">
        <v>673</v>
      </c>
      <c r="C14" s="327">
        <f t="shared" si="1"/>
        <v>11</v>
      </c>
      <c r="D14" s="328">
        <f>COUNTIF('2.Infor Detallado Desempeño POA'!AC62:AC72,"=100%")</f>
        <v>0</v>
      </c>
      <c r="E14" s="329">
        <f>COUNTIF('2.Infor Detallado Desempeño POA'!AC62:AC72,"&gt;100%")</f>
        <v>0</v>
      </c>
      <c r="F14" s="330">
        <f>COUNTIF('2.Infor Detallado Desempeño POA'!AC62:AC72,"&lt;100%")</f>
        <v>11</v>
      </c>
      <c r="G14" s="331">
        <f>COUNTIF('2.Infor Detallado Desempeño POA'!AC62:AC72,"=No programado")</f>
        <v>0</v>
      </c>
      <c r="H14" s="332">
        <f t="shared" si="2"/>
        <v>11</v>
      </c>
      <c r="I14" s="333">
        <f t="shared" si="0"/>
        <v>0</v>
      </c>
    </row>
    <row r="15" spans="2:18">
      <c r="B15" s="242" t="s">
        <v>745</v>
      </c>
      <c r="C15" s="327">
        <f t="shared" si="1"/>
        <v>6</v>
      </c>
      <c r="D15" s="328">
        <f>COUNTIF('2.Infor Detallado Desempeño POA'!AC78:AC83,"=100%")</f>
        <v>0</v>
      </c>
      <c r="E15" s="329">
        <f>COUNTIF('2.Infor Detallado Desempeño POA'!AC78:AC83,"&gt;100%")</f>
        <v>0</v>
      </c>
      <c r="F15" s="330">
        <f>COUNTIF('2.Infor Detallado Desempeño POA'!AC78:AC83,"&lt;100%")</f>
        <v>6</v>
      </c>
      <c r="G15" s="331">
        <f>COUNTIF('2.Infor Detallado Desempeño POA'!AC78:AC83,"=No programado")</f>
        <v>0</v>
      </c>
      <c r="H15" s="332">
        <f t="shared" si="2"/>
        <v>6</v>
      </c>
      <c r="I15" s="333">
        <f t="shared" si="0"/>
        <v>0</v>
      </c>
    </row>
    <row r="16" spans="2:18">
      <c r="B16" s="242" t="s">
        <v>692</v>
      </c>
      <c r="C16" s="327">
        <f t="shared" si="1"/>
        <v>11</v>
      </c>
      <c r="D16" s="328">
        <f>COUNTIF('2.Infor Detallado Desempeño POA'!AC89:AC99,"=100%")</f>
        <v>0</v>
      </c>
      <c r="E16" s="329">
        <f>COUNTIF('2.Infor Detallado Desempeño POA'!AC89:AC99,"&gt;100%")</f>
        <v>0</v>
      </c>
      <c r="F16" s="330">
        <f>COUNTIF('2.Infor Detallado Desempeño POA'!AC89:AC99,"&lt;100%")</f>
        <v>7</v>
      </c>
      <c r="G16" s="331">
        <f>COUNTIF('2.Infor Detallado Desempeño POA'!AC89:AC99,"=No programado")</f>
        <v>4</v>
      </c>
      <c r="H16" s="332">
        <f t="shared" si="2"/>
        <v>11</v>
      </c>
      <c r="I16" s="333">
        <f t="shared" si="0"/>
        <v>0</v>
      </c>
    </row>
    <row r="17" spans="2:9">
      <c r="B17" s="242" t="s">
        <v>701</v>
      </c>
      <c r="C17" s="327">
        <f t="shared" si="1"/>
        <v>10</v>
      </c>
      <c r="D17" s="328">
        <f>COUNTIF('2.Infor Detallado Desempeño POA'!AC105:AC114,"=100%")</f>
        <v>0</v>
      </c>
      <c r="E17" s="329">
        <f>COUNTIF('2.Infor Detallado Desempeño POA'!AC105:AC114,"&gt;100%")</f>
        <v>0</v>
      </c>
      <c r="F17" s="330">
        <f>COUNTIF('2.Infor Detallado Desempeño POA'!AC105:AC114,"&lt;100%")</f>
        <v>8</v>
      </c>
      <c r="G17" s="331">
        <f>COUNTIF('2.Infor Detallado Desempeño POA'!AC105:AC114,"=No programado")</f>
        <v>2</v>
      </c>
      <c r="H17" s="332">
        <f t="shared" si="2"/>
        <v>10</v>
      </c>
      <c r="I17" s="333">
        <f t="shared" si="0"/>
        <v>0</v>
      </c>
    </row>
    <row r="18" spans="2:9" ht="16.5" customHeight="1">
      <c r="B18" s="242" t="s">
        <v>711</v>
      </c>
      <c r="C18" s="327">
        <f t="shared" si="1"/>
        <v>2</v>
      </c>
      <c r="D18" s="328">
        <f>COUNTIF('2.Infor Detallado Desempeño POA'!AC120:AC121,"=100%")</f>
        <v>0</v>
      </c>
      <c r="E18" s="329">
        <f>COUNTIF('2.Infor Detallado Desempeño POA'!AC120:AC121,"&gt;100%")</f>
        <v>0</v>
      </c>
      <c r="F18" s="330">
        <f>COUNTIF('2.Infor Detallado Desempeño POA'!AC120:AC121,"&lt;100%")</f>
        <v>2</v>
      </c>
      <c r="G18" s="331">
        <f>COUNTIF('2.Infor Detallado Desempeño POA'!AC120:AC121,"=No programado")</f>
        <v>0</v>
      </c>
      <c r="H18" s="332">
        <f t="shared" si="2"/>
        <v>2</v>
      </c>
      <c r="I18" s="333">
        <f t="shared" si="0"/>
        <v>0</v>
      </c>
    </row>
    <row r="19" spans="2:9">
      <c r="B19" s="242" t="s">
        <v>713</v>
      </c>
      <c r="C19" s="327">
        <f t="shared" si="1"/>
        <v>3</v>
      </c>
      <c r="D19" s="328">
        <f>COUNTIF('2.Infor Detallado Desempeño POA'!AC127:AC129,"=100%")</f>
        <v>0</v>
      </c>
      <c r="E19" s="329">
        <f>COUNTIF('2.Infor Detallado Desempeño POA'!AC127:AC129,"&gt;100%")</f>
        <v>0</v>
      </c>
      <c r="F19" s="330">
        <f>COUNTIF('2.Infor Detallado Desempeño POA'!AC127:AC129,"&lt;100%")</f>
        <v>3</v>
      </c>
      <c r="G19" s="331">
        <f>COUNTIF('2.Infor Detallado Desempeño POA'!AC127:AC129,"=No programado")</f>
        <v>0</v>
      </c>
      <c r="H19" s="332">
        <f t="shared" si="2"/>
        <v>3</v>
      </c>
      <c r="I19" s="333">
        <f t="shared" si="0"/>
        <v>0</v>
      </c>
    </row>
    <row r="20" spans="2:9">
      <c r="B20" s="242" t="s">
        <v>717</v>
      </c>
      <c r="C20" s="327">
        <f t="shared" si="1"/>
        <v>3</v>
      </c>
      <c r="D20" s="328">
        <f>COUNTIF('2.Infor Detallado Desempeño POA'!AC135:AC137,"=100%")</f>
        <v>0</v>
      </c>
      <c r="E20" s="329">
        <f>COUNTIF('2.Infor Detallado Desempeño POA'!AC135:AC137,"&gt;100%")</f>
        <v>0</v>
      </c>
      <c r="F20" s="330">
        <f>COUNTIF('2.Infor Detallado Desempeño POA'!AC135:AC137,"&lt;100%")</f>
        <v>0</v>
      </c>
      <c r="G20" s="331">
        <f>COUNTIF('2.Infor Detallado Desempeño POA'!AC135:AC137,"=No programado")</f>
        <v>3</v>
      </c>
      <c r="H20" s="332">
        <f t="shared" si="2"/>
        <v>3</v>
      </c>
      <c r="I20" s="333">
        <f t="shared" si="0"/>
        <v>0</v>
      </c>
    </row>
    <row r="21" spans="2:9">
      <c r="B21" s="242" t="s">
        <v>722</v>
      </c>
      <c r="C21" s="327">
        <f t="shared" si="1"/>
        <v>2</v>
      </c>
      <c r="D21" s="328">
        <f>COUNTIF('2.Infor Detallado Desempeño POA'!AC143:AC144,"=100%")</f>
        <v>0</v>
      </c>
      <c r="E21" s="329">
        <f>COUNTIF('2.Infor Detallado Desempeño POA'!AC143:AC144,"&gt;100%")</f>
        <v>0</v>
      </c>
      <c r="F21" s="330">
        <f>COUNTIF('2.Infor Detallado Desempeño POA'!AC143:AC144,"&lt;100%")</f>
        <v>2</v>
      </c>
      <c r="G21" s="331">
        <f>COUNTIF('2.Infor Detallado Desempeño POA'!AC143:AC144,"=No programado")</f>
        <v>0</v>
      </c>
      <c r="H21" s="332">
        <f t="shared" si="2"/>
        <v>2</v>
      </c>
      <c r="I21" s="333">
        <f t="shared" si="0"/>
        <v>0</v>
      </c>
    </row>
    <row r="22" spans="2:9">
      <c r="B22" s="242" t="s">
        <v>725</v>
      </c>
      <c r="C22" s="327">
        <f t="shared" si="1"/>
        <v>5</v>
      </c>
      <c r="D22" s="328">
        <f>COUNTIF('2.Infor Detallado Desempeño POA'!AC150:AC154,"=100%")</f>
        <v>0</v>
      </c>
      <c r="E22" s="329">
        <f>COUNTIF('2.Infor Detallado Desempeño POA'!AC150:AC154,"&gt;100%")</f>
        <v>0</v>
      </c>
      <c r="F22" s="330">
        <f>COUNTIF('2.Infor Detallado Desempeño POA'!AC150:AC154,"&lt;100%")</f>
        <v>3</v>
      </c>
      <c r="G22" s="331">
        <f>COUNTIF('2.Infor Detallado Desempeño POA'!AC150:AC154,"=No programado")</f>
        <v>2</v>
      </c>
      <c r="H22" s="332">
        <f t="shared" si="2"/>
        <v>5</v>
      </c>
      <c r="I22" s="333">
        <f t="shared" si="0"/>
        <v>0</v>
      </c>
    </row>
    <row r="23" spans="2:9">
      <c r="B23" s="242" t="s">
        <v>735</v>
      </c>
      <c r="C23" s="327">
        <f t="shared" si="1"/>
        <v>2</v>
      </c>
      <c r="D23" s="328">
        <f>COUNTIF('2.Infor Detallado Desempeño POA'!AC160:AC161,"=100%")</f>
        <v>0</v>
      </c>
      <c r="E23" s="329">
        <f>COUNTIF('2.Infor Detallado Desempeño POA'!AC160:AC161,"&gt;100%")</f>
        <v>0</v>
      </c>
      <c r="F23" s="330">
        <f>COUNTIF('2.Infor Detallado Desempeño POA'!AC160:AC161,"&lt;100%")</f>
        <v>2</v>
      </c>
      <c r="G23" s="331">
        <f>COUNTIF('2.Infor Detallado Desempeño POA'!AC160:AC161,"=No programado")</f>
        <v>0</v>
      </c>
      <c r="H23" s="332">
        <f t="shared" si="2"/>
        <v>2</v>
      </c>
      <c r="I23" s="333">
        <f t="shared" si="0"/>
        <v>0</v>
      </c>
    </row>
    <row r="24" spans="2:9">
      <c r="B24" s="242" t="s">
        <v>738</v>
      </c>
      <c r="C24" s="327">
        <f t="shared" si="1"/>
        <v>3</v>
      </c>
      <c r="D24" s="328">
        <f>COUNTIF('2.Infor Detallado Desempeño POA'!AC167:AC169,"=100%")</f>
        <v>0</v>
      </c>
      <c r="E24" s="329">
        <f>COUNTIF('2.Infor Detallado Desempeño POA'!AC167:AC169,"&gt;100%")</f>
        <v>0</v>
      </c>
      <c r="F24" s="330">
        <f>COUNTIF('2.Infor Detallado Desempeño POA'!AC167:AC169,"&lt;100%")</f>
        <v>2</v>
      </c>
      <c r="G24" s="331">
        <f>COUNTIF('2.Infor Detallado Desempeño POA'!AC167:AC169,"=No programado")</f>
        <v>1</v>
      </c>
      <c r="H24" s="332">
        <f t="shared" si="2"/>
        <v>3</v>
      </c>
      <c r="I24" s="333">
        <f t="shared" si="0"/>
        <v>0</v>
      </c>
    </row>
    <row r="25" spans="2:9" ht="19.5" customHeight="1">
      <c r="B25" s="193" t="s">
        <v>865</v>
      </c>
      <c r="C25" s="334">
        <f>SUM(C9:C24)</f>
        <v>82</v>
      </c>
      <c r="D25" s="335">
        <f>SUM(D9:D24)</f>
        <v>0</v>
      </c>
      <c r="E25" s="336">
        <f>SUM(E9:E24)</f>
        <v>0</v>
      </c>
      <c r="F25" s="337">
        <f>SUM(F9:F24)</f>
        <v>64</v>
      </c>
      <c r="G25" s="338">
        <f>SUM(G9:G24)</f>
        <v>18</v>
      </c>
      <c r="H25" s="332">
        <f>SUM(D25:G25)</f>
        <v>82</v>
      </c>
      <c r="I25" s="333">
        <f t="shared" si="0"/>
        <v>0</v>
      </c>
    </row>
    <row r="26" spans="2:9" s="339" customFormat="1" ht="3" customHeight="1">
      <c r="C26" s="343"/>
      <c r="D26" s="343"/>
      <c r="E26" s="343"/>
      <c r="H26" s="343"/>
    </row>
    <row r="27" spans="2:9" s="339" customFormat="1" ht="3" customHeight="1">
      <c r="C27" s="340"/>
      <c r="D27" s="341" t="str">
        <f>+D8</f>
        <v>No de Indicadores con Meta Cumplida según programación</v>
      </c>
      <c r="E27" s="342">
        <f>+D25</f>
        <v>0</v>
      </c>
      <c r="H27" s="343"/>
    </row>
    <row r="28" spans="2:9" s="339" customFormat="1" ht="3" customHeight="1">
      <c r="C28" s="340"/>
      <c r="D28" s="341" t="str">
        <f>+E8</f>
        <v xml:space="preserve">No de Indicadores con ejecución superior a la programada </v>
      </c>
      <c r="E28" s="342">
        <f>+E25</f>
        <v>0</v>
      </c>
      <c r="H28" s="343"/>
    </row>
    <row r="29" spans="2:9" s="339" customFormat="1" ht="3" customHeight="1">
      <c r="C29" s="340"/>
      <c r="D29" s="341" t="str">
        <f>+F8</f>
        <v xml:space="preserve">No de Indicadores con ejecución menor a la programada </v>
      </c>
      <c r="E29" s="342">
        <f>+F25</f>
        <v>64</v>
      </c>
      <c r="H29" s="343"/>
    </row>
    <row r="30" spans="2:9" s="339" customFormat="1" ht="3" customHeight="1">
      <c r="C30" s="340"/>
      <c r="D30" s="341" t="str">
        <f>+G8</f>
        <v>No de indicadores sin programar en el periodo</v>
      </c>
      <c r="E30" s="342">
        <f>+G25</f>
        <v>18</v>
      </c>
      <c r="H30" s="343"/>
    </row>
    <row r="31" spans="2:9" s="339" customFormat="1" ht="3" customHeight="1">
      <c r="C31" s="343"/>
      <c r="D31" s="343"/>
      <c r="E31" s="343"/>
      <c r="H31" s="343"/>
    </row>
    <row r="32" spans="2:9" s="339" customFormat="1" ht="3" customHeight="1">
      <c r="C32" s="343"/>
      <c r="D32" s="343"/>
      <c r="E32" s="343"/>
      <c r="H32" s="343"/>
    </row>
    <row r="33" spans="2:9" s="339" customFormat="1" ht="3" customHeight="1">
      <c r="C33" s="343"/>
      <c r="D33" s="343"/>
      <c r="E33" s="343"/>
      <c r="H33" s="343"/>
    </row>
    <row r="34" spans="2:9" s="344" customFormat="1" ht="3" customHeight="1">
      <c r="C34" s="340"/>
      <c r="D34" s="1381" t="str">
        <f>+C7</f>
        <v>CUMPLIMIENTO PROGRAMACIÓN EN EL PERIODO 
Tercer Trimestre de 2024</v>
      </c>
      <c r="E34" s="1381"/>
      <c r="H34" s="340"/>
    </row>
    <row r="35" spans="2:9" s="344" customFormat="1" ht="22.95" customHeight="1">
      <c r="B35" s="1377" t="s">
        <v>641</v>
      </c>
      <c r="C35" s="1382" t="s">
        <v>866</v>
      </c>
      <c r="D35" s="1383"/>
      <c r="E35" s="1383"/>
      <c r="F35" s="1383"/>
      <c r="G35" s="1384"/>
      <c r="H35" s="340"/>
    </row>
    <row r="36" spans="2:9" s="344" customFormat="1" ht="29.4" customHeight="1">
      <c r="B36" s="1377"/>
      <c r="C36" s="1385" t="s">
        <v>867</v>
      </c>
      <c r="D36" s="1386"/>
      <c r="E36" s="1387">
        <f>C5</f>
        <v>45565</v>
      </c>
      <c r="F36" s="1387"/>
      <c r="G36" s="345"/>
      <c r="H36" s="340"/>
    </row>
    <row r="37" spans="2:9" s="344" customFormat="1" ht="77.25" customHeight="1">
      <c r="B37" s="1377"/>
      <c r="C37" s="325" t="s">
        <v>860</v>
      </c>
      <c r="D37" s="325" t="s">
        <v>861</v>
      </c>
      <c r="E37" s="325" t="s">
        <v>862</v>
      </c>
      <c r="F37" s="325" t="s">
        <v>863</v>
      </c>
      <c r="G37" s="326" t="s">
        <v>864</v>
      </c>
      <c r="H37" s="340"/>
    </row>
    <row r="38" spans="2:9" s="344" customFormat="1" ht="19.95" customHeight="1">
      <c r="B38" s="242" t="s">
        <v>651</v>
      </c>
      <c r="C38" s="327">
        <f>+C64</f>
        <v>3</v>
      </c>
      <c r="D38" s="328">
        <f>COUNTIF('2.Infor Detallado Desempeño POA'!AD13:AD15,"=100%")</f>
        <v>1</v>
      </c>
      <c r="E38" s="329">
        <f>COUNTIF('2.Infor Detallado Desempeño POA'!AD13:AD15,"&gt;100%")</f>
        <v>0</v>
      </c>
      <c r="F38" s="330">
        <f>COUNTIF('2.Infor Detallado Desempeño POA'!AD13:AD15,"&lt;100%")</f>
        <v>2</v>
      </c>
      <c r="G38" s="331">
        <f>COUNTIF('2.Infor Detallado Desempeño POA'!AD13:AD15,"=No programado")</f>
        <v>0</v>
      </c>
      <c r="H38" s="332">
        <f>SUM(D38:G38)</f>
        <v>3</v>
      </c>
      <c r="I38" s="333">
        <f t="shared" ref="I38:I54" si="3">C38-H38</f>
        <v>0</v>
      </c>
    </row>
    <row r="39" spans="2:9" s="344" customFormat="1" ht="19.95" customHeight="1">
      <c r="B39" s="242" t="s">
        <v>657</v>
      </c>
      <c r="C39" s="327">
        <f t="shared" ref="C39:C53" si="4">+C65</f>
        <v>7</v>
      </c>
      <c r="D39" s="328">
        <f>COUNTIF('2.Infor Detallado Desempeño POA'!AD21:AD27,"=100%")</f>
        <v>0</v>
      </c>
      <c r="E39" s="329">
        <f>COUNTIF('2.Infor Detallado Desempeño POA'!AD21:AD27,"&gt;100%")</f>
        <v>0</v>
      </c>
      <c r="F39" s="330">
        <f>COUNTIF('2.Infor Detallado Desempeño POA'!AD21:AD27,"&lt;100%")</f>
        <v>5</v>
      </c>
      <c r="G39" s="331">
        <f>COUNTIF('2.Infor Detallado Desempeño POA'!AD21:AD27,"=No programado")</f>
        <v>2</v>
      </c>
      <c r="H39" s="332">
        <f>SUM(D39:G39)</f>
        <v>7</v>
      </c>
      <c r="I39" s="333">
        <f t="shared" si="3"/>
        <v>0</v>
      </c>
    </row>
    <row r="40" spans="2:9" s="344" customFormat="1" ht="19.95" customHeight="1">
      <c r="B40" s="242" t="s">
        <v>662</v>
      </c>
      <c r="C40" s="327">
        <f t="shared" si="4"/>
        <v>8</v>
      </c>
      <c r="D40" s="328">
        <f>COUNTIF('2.Infor Detallado Desempeño POA'!AD33:AD40,"=100%")</f>
        <v>0</v>
      </c>
      <c r="E40" s="329">
        <f>COUNTIF('2.Infor Detallado Desempeño POA'!AD33:AD40,"&gt;100%")</f>
        <v>0</v>
      </c>
      <c r="F40" s="330">
        <f>COUNTIF('2.Infor Detallado Desempeño POA'!AD33:AD40,"&lt;100%")</f>
        <v>7</v>
      </c>
      <c r="G40" s="331">
        <f>COUNTIF('2.Infor Detallado Desempeño POA'!AD33:AD40,"=No programado")</f>
        <v>1</v>
      </c>
      <c r="H40" s="332">
        <f>SUM(D40:G40)</f>
        <v>8</v>
      </c>
      <c r="I40" s="333">
        <f t="shared" si="3"/>
        <v>0</v>
      </c>
    </row>
    <row r="41" spans="2:9" s="344" customFormat="1" ht="19.95" customHeight="1">
      <c r="B41" s="242" t="s">
        <v>670</v>
      </c>
      <c r="C41" s="327">
        <f t="shared" si="4"/>
        <v>3</v>
      </c>
      <c r="D41" s="328">
        <f>COUNTIF('2.Infor Detallado Desempeño POA'!AD46:AD48,"=100%")</f>
        <v>0</v>
      </c>
      <c r="E41" s="329">
        <f>COUNTIF('2.Infor Detallado Desempeño POA'!AD46:AD48,"&gt;100%")</f>
        <v>0</v>
      </c>
      <c r="F41" s="330">
        <f>COUNTIF('2.Infor Detallado Desempeño POA'!AD46:AD48,"&lt;100%")</f>
        <v>3</v>
      </c>
      <c r="G41" s="331">
        <f>COUNTIF('2.Infor Detallado Desempeño POA'!AD46:AD48,"=No programado")</f>
        <v>0</v>
      </c>
      <c r="H41" s="332">
        <f>SUM(D41:G41)</f>
        <v>3</v>
      </c>
      <c r="I41" s="333">
        <f t="shared" si="3"/>
        <v>0</v>
      </c>
    </row>
    <row r="42" spans="2:9" s="344" customFormat="1" ht="19.95" customHeight="1">
      <c r="B42" s="242" t="s">
        <v>731</v>
      </c>
      <c r="C42" s="327">
        <f t="shared" si="4"/>
        <v>3</v>
      </c>
      <c r="D42" s="328">
        <f>COUNTIF('2.Infor Detallado Desempeño POA'!AD54:AD56,"=100%")</f>
        <v>1</v>
      </c>
      <c r="E42" s="329">
        <f>COUNTIF('2.Infor Detallado Desempeño POA'!AD54:AD56,"&gt;100%")</f>
        <v>0</v>
      </c>
      <c r="F42" s="330">
        <f>COUNTIF('2.Infor Detallado Desempeño POA'!AD54:AD56,"&lt;100%")</f>
        <v>1</v>
      </c>
      <c r="G42" s="331">
        <f>COUNTIF('2.Infor Detallado Desempeño POA'!AD54:AD56,"=No programado")</f>
        <v>1</v>
      </c>
      <c r="H42" s="332">
        <f t="shared" ref="H42:H53" si="5">SUM(D42:G42)</f>
        <v>3</v>
      </c>
      <c r="I42" s="333">
        <f t="shared" si="3"/>
        <v>0</v>
      </c>
    </row>
    <row r="43" spans="2:9" s="344" customFormat="1" ht="19.95" customHeight="1">
      <c r="B43" s="242" t="s">
        <v>673</v>
      </c>
      <c r="C43" s="327">
        <f t="shared" si="4"/>
        <v>11</v>
      </c>
      <c r="D43" s="328">
        <f>COUNTIF('2.Infor Detallado Desempeño POA'!AD62:AD72,"=100%")</f>
        <v>0</v>
      </c>
      <c r="E43" s="329">
        <f>COUNTIF('2.Infor Detallado Desempeño POA'!AD62:AD72,"&gt;100%")</f>
        <v>0</v>
      </c>
      <c r="F43" s="330">
        <f>COUNTIF('2.Infor Detallado Desempeño POA'!AD62:AD72,"&lt;100%")</f>
        <v>11</v>
      </c>
      <c r="G43" s="331">
        <f>COUNTIF('2.Infor Detallado Desempeño POA'!AD62:AD72,"=No programado")</f>
        <v>0</v>
      </c>
      <c r="H43" s="332">
        <f t="shared" si="5"/>
        <v>11</v>
      </c>
      <c r="I43" s="333">
        <f t="shared" si="3"/>
        <v>0</v>
      </c>
    </row>
    <row r="44" spans="2:9" s="344" customFormat="1" ht="19.95" customHeight="1">
      <c r="B44" s="242" t="s">
        <v>745</v>
      </c>
      <c r="C44" s="327">
        <f t="shared" si="4"/>
        <v>6</v>
      </c>
      <c r="D44" s="328">
        <f>COUNTIF('2.Infor Detallado Desempeño POA'!AD78:AD83,"=100%")</f>
        <v>0</v>
      </c>
      <c r="E44" s="329">
        <f>COUNTIF('2.Infor Detallado Desempeño POA'!AD78:AD83,"&gt;100%")</f>
        <v>0</v>
      </c>
      <c r="F44" s="330">
        <f>COUNTIF('2.Infor Detallado Desempeño POA'!AD78:AD83,"&lt;100%")</f>
        <v>6</v>
      </c>
      <c r="G44" s="331">
        <f>COUNTIF('2.Infor Detallado Desempeño POA'!AD78:AD83,"=No programado")</f>
        <v>0</v>
      </c>
      <c r="H44" s="332">
        <f t="shared" si="5"/>
        <v>6</v>
      </c>
      <c r="I44" s="333">
        <f t="shared" si="3"/>
        <v>0</v>
      </c>
    </row>
    <row r="45" spans="2:9" s="344" customFormat="1" ht="19.95" customHeight="1">
      <c r="B45" s="242" t="s">
        <v>692</v>
      </c>
      <c r="C45" s="327">
        <f t="shared" si="4"/>
        <v>11</v>
      </c>
      <c r="D45" s="328">
        <f>COUNTIF('2.Infor Detallado Desempeño POA'!AD89:AD99,"=100%")</f>
        <v>0</v>
      </c>
      <c r="E45" s="329">
        <f>COUNTIF('2.Infor Detallado Desempeño POA'!AD89:AD99,"&gt;100%")</f>
        <v>0</v>
      </c>
      <c r="F45" s="330">
        <f>COUNTIF('2.Infor Detallado Desempeño POA'!AD89:AD99,"&lt;100%")</f>
        <v>10</v>
      </c>
      <c r="G45" s="331">
        <f>COUNTIF('2.Infor Detallado Desempeño POA'!AD89:AD99,"=No programado")</f>
        <v>1</v>
      </c>
      <c r="H45" s="332">
        <f t="shared" si="5"/>
        <v>11</v>
      </c>
      <c r="I45" s="333">
        <f t="shared" si="3"/>
        <v>0</v>
      </c>
    </row>
    <row r="46" spans="2:9" s="344" customFormat="1" ht="19.95" customHeight="1">
      <c r="B46" s="242" t="s">
        <v>701</v>
      </c>
      <c r="C46" s="327">
        <f t="shared" si="4"/>
        <v>10</v>
      </c>
      <c r="D46" s="328">
        <f>COUNTIF('2.Infor Detallado Desempeño POA'!AD105:AD114,"=100%")</f>
        <v>0</v>
      </c>
      <c r="E46" s="329">
        <f>COUNTIF('2.Infor Detallado Desempeño POA'!AD105:AD114,"&gt;100%")</f>
        <v>0</v>
      </c>
      <c r="F46" s="330">
        <f>COUNTIF('2.Infor Detallado Desempeño POA'!AD105:AD114,"&lt;100%")</f>
        <v>8</v>
      </c>
      <c r="G46" s="331">
        <f>COUNTIF('2.Infor Detallado Desempeño POA'!AD105:AD114,"=No programado")</f>
        <v>2</v>
      </c>
      <c r="H46" s="332">
        <f t="shared" si="5"/>
        <v>10</v>
      </c>
      <c r="I46" s="333">
        <f t="shared" si="3"/>
        <v>0</v>
      </c>
    </row>
    <row r="47" spans="2:9" s="344" customFormat="1" ht="19.95" customHeight="1">
      <c r="B47" s="242" t="s">
        <v>711</v>
      </c>
      <c r="C47" s="327">
        <f t="shared" si="4"/>
        <v>2</v>
      </c>
      <c r="D47" s="328">
        <f>COUNTIF('2.Infor Detallado Desempeño POA'!AD120:AD121,"=100%")</f>
        <v>0</v>
      </c>
      <c r="E47" s="329">
        <f>COUNTIF('2.Infor Detallado Desempeño POA'!AD120:AD121,"&gt;100%")</f>
        <v>0</v>
      </c>
      <c r="F47" s="330">
        <f>COUNTIF('2.Infor Detallado Desempeño POA'!AD120:AD121,"&lt;100%")</f>
        <v>2</v>
      </c>
      <c r="G47" s="331">
        <f>COUNTIF('2.Infor Detallado Desempeño POA'!AD120:AD121,"=No programado")</f>
        <v>0</v>
      </c>
      <c r="H47" s="332">
        <f t="shared" si="5"/>
        <v>2</v>
      </c>
      <c r="I47" s="333">
        <f t="shared" si="3"/>
        <v>0</v>
      </c>
    </row>
    <row r="48" spans="2:9" s="344" customFormat="1" ht="19.95" customHeight="1">
      <c r="B48" s="242" t="s">
        <v>713</v>
      </c>
      <c r="C48" s="327">
        <f t="shared" si="4"/>
        <v>3</v>
      </c>
      <c r="D48" s="328">
        <f>COUNTIF('2.Infor Detallado Desempeño POA'!AD127:AD129,"=100%")</f>
        <v>0</v>
      </c>
      <c r="E48" s="329">
        <f>COUNTIF('2.Infor Detallado Desempeño POA'!AD127:AD129,"&gt;100%")</f>
        <v>0</v>
      </c>
      <c r="F48" s="330">
        <f>COUNTIF('2.Infor Detallado Desempeño POA'!AD127:AD129,"&lt;100%")</f>
        <v>3</v>
      </c>
      <c r="G48" s="331">
        <f>COUNTIF('2.Infor Detallado Desempeño POA'!AD127:AD129,"=No programado")</f>
        <v>0</v>
      </c>
      <c r="H48" s="332">
        <f t="shared" si="5"/>
        <v>3</v>
      </c>
      <c r="I48" s="333">
        <f t="shared" si="3"/>
        <v>0</v>
      </c>
    </row>
    <row r="49" spans="2:17" s="344" customFormat="1" ht="19.95" customHeight="1">
      <c r="B49" s="242" t="s">
        <v>717</v>
      </c>
      <c r="C49" s="327">
        <f t="shared" si="4"/>
        <v>3</v>
      </c>
      <c r="D49" s="328">
        <f>COUNTIF('2.Infor Detallado Desempeño POA'!AD135:AD137,"=100%")</f>
        <v>0</v>
      </c>
      <c r="E49" s="329">
        <f>COUNTIF('2.Infor Detallado Desempeño POA'!AD135:AD137,"&gt;100%")</f>
        <v>0</v>
      </c>
      <c r="F49" s="330">
        <f>COUNTIF('2.Infor Detallado Desempeño POA'!AD135:AD137,"&lt;100%")</f>
        <v>0</v>
      </c>
      <c r="G49" s="331">
        <f>COUNTIF('2.Infor Detallado Desempeño POA'!AD135:AD137,"=No programado")</f>
        <v>3</v>
      </c>
      <c r="H49" s="332">
        <f t="shared" si="5"/>
        <v>3</v>
      </c>
      <c r="I49" s="333">
        <f t="shared" si="3"/>
        <v>0</v>
      </c>
    </row>
    <row r="50" spans="2:17" s="344" customFormat="1" ht="19.95" customHeight="1">
      <c r="B50" s="242" t="s">
        <v>722</v>
      </c>
      <c r="C50" s="327">
        <f t="shared" si="4"/>
        <v>2</v>
      </c>
      <c r="D50" s="328">
        <f>COUNTIF('2.Infor Detallado Desempeño POA'!AD143:AD144,"=100%")</f>
        <v>0</v>
      </c>
      <c r="E50" s="329">
        <f>COUNTIF('2.Infor Detallado Desempeño POA'!AD143:AD144,"&gt;100%")</f>
        <v>0</v>
      </c>
      <c r="F50" s="330">
        <f>COUNTIF('2.Infor Detallado Desempeño POA'!AD143:AD144,"&lt;100%")</f>
        <v>2</v>
      </c>
      <c r="G50" s="331">
        <f>COUNTIF('2.Infor Detallado Desempeño POA'!AD143:AD144,"=No programado")</f>
        <v>0</v>
      </c>
      <c r="H50" s="332">
        <f t="shared" si="5"/>
        <v>2</v>
      </c>
      <c r="I50" s="333">
        <f t="shared" si="3"/>
        <v>0</v>
      </c>
    </row>
    <row r="51" spans="2:17" s="344" customFormat="1" ht="19.95" customHeight="1">
      <c r="B51" s="242" t="s">
        <v>725</v>
      </c>
      <c r="C51" s="327">
        <f t="shared" si="4"/>
        <v>5</v>
      </c>
      <c r="D51" s="328">
        <f>COUNTIF('2.Infor Detallado Desempeño POA'!AD150:AD154,"=100%")</f>
        <v>0</v>
      </c>
      <c r="E51" s="329">
        <f>COUNTIF('2.Infor Detallado Desempeño POA'!AD150:AD154,"&gt;100%")</f>
        <v>0</v>
      </c>
      <c r="F51" s="330">
        <f>COUNTIF('2.Infor Detallado Desempeño POA'!AD150:AD154,"&lt;100%")</f>
        <v>3</v>
      </c>
      <c r="G51" s="331">
        <f>COUNTIF('2.Infor Detallado Desempeño POA'!AD150:AD154,"=No programado")</f>
        <v>2</v>
      </c>
      <c r="H51" s="332">
        <f t="shared" si="5"/>
        <v>5</v>
      </c>
      <c r="I51" s="333">
        <f t="shared" si="3"/>
        <v>0</v>
      </c>
    </row>
    <row r="52" spans="2:17" s="344" customFormat="1" ht="19.95" customHeight="1">
      <c r="B52" s="242" t="s">
        <v>735</v>
      </c>
      <c r="C52" s="327">
        <f t="shared" si="4"/>
        <v>2</v>
      </c>
      <c r="D52" s="328">
        <f>COUNTIF('2.Infor Detallado Desempeño POA'!AD160:AD161,"=100%")</f>
        <v>0</v>
      </c>
      <c r="E52" s="329">
        <f>COUNTIF('2.Infor Detallado Desempeño POA'!AD160:AD161,"&gt;100%")</f>
        <v>0</v>
      </c>
      <c r="F52" s="330">
        <f>COUNTIF('2.Infor Detallado Desempeño POA'!AD160:AD161,"&lt;100%")</f>
        <v>2</v>
      </c>
      <c r="G52" s="331">
        <f>COUNTIF('2.Infor Detallado Desempeño POA'!AD160:AD161,"=No programado")</f>
        <v>0</v>
      </c>
      <c r="H52" s="332">
        <f t="shared" si="5"/>
        <v>2</v>
      </c>
      <c r="I52" s="333">
        <f t="shared" si="3"/>
        <v>0</v>
      </c>
    </row>
    <row r="53" spans="2:17" s="344" customFormat="1" ht="19.95" customHeight="1">
      <c r="B53" s="242" t="s">
        <v>738</v>
      </c>
      <c r="C53" s="327">
        <f t="shared" si="4"/>
        <v>3</v>
      </c>
      <c r="D53" s="328">
        <f>COUNTIF('2.Infor Detallado Desempeño POA'!AD167:AD169,"=100%")</f>
        <v>0</v>
      </c>
      <c r="E53" s="329">
        <f>COUNTIF('2.Infor Detallado Desempeño POA'!AD167:AD169,"&gt;100%")</f>
        <v>0</v>
      </c>
      <c r="F53" s="330">
        <f>COUNTIF('2.Infor Detallado Desempeño POA'!AD167:AD169,"&lt;100%")</f>
        <v>2</v>
      </c>
      <c r="G53" s="331">
        <f>COUNTIF('2.Infor Detallado Desempeño POA'!AD167:AD169,"=No programado")</f>
        <v>1</v>
      </c>
      <c r="H53" s="332">
        <f t="shared" si="5"/>
        <v>3</v>
      </c>
      <c r="I53" s="333">
        <f t="shared" si="3"/>
        <v>0</v>
      </c>
    </row>
    <row r="54" spans="2:17" s="344" customFormat="1" ht="19.95" customHeight="1">
      <c r="B54" s="193" t="s">
        <v>865</v>
      </c>
      <c r="C54" s="334">
        <f>SUM(C38:C53)</f>
        <v>82</v>
      </c>
      <c r="D54" s="335">
        <f>SUM(D38:D53)</f>
        <v>2</v>
      </c>
      <c r="E54" s="336">
        <f>SUM(E38:E53)</f>
        <v>0</v>
      </c>
      <c r="F54" s="337">
        <f>SUM(F38:F53)</f>
        <v>67</v>
      </c>
      <c r="G54" s="338">
        <f>SUM(G38:G53)</f>
        <v>13</v>
      </c>
      <c r="H54" s="332">
        <f>SUM(D54:G54)</f>
        <v>82</v>
      </c>
      <c r="I54" s="333">
        <f t="shared" si="3"/>
        <v>0</v>
      </c>
    </row>
    <row r="55" spans="2:17" s="350" customFormat="1" ht="25.95" customHeight="1">
      <c r="B55" s="693"/>
      <c r="C55" s="694"/>
      <c r="D55" s="694"/>
      <c r="E55" s="694"/>
      <c r="F55" s="694"/>
      <c r="G55" s="694"/>
      <c r="H55" s="695"/>
      <c r="I55" s="696"/>
    </row>
    <row r="56" spans="2:17" s="350" customFormat="1" ht="25.95" customHeight="1">
      <c r="C56" s="348"/>
      <c r="D56" s="691" t="str">
        <f>+D37</f>
        <v>No de Indicadores con Meta Cumplida según programación</v>
      </c>
      <c r="E56" s="692">
        <f>+D54</f>
        <v>2</v>
      </c>
      <c r="F56" s="349"/>
      <c r="H56" s="348"/>
    </row>
    <row r="57" spans="2:17" s="350" customFormat="1" ht="25.95" customHeight="1">
      <c r="C57" s="348"/>
      <c r="D57" s="691" t="str">
        <f>+E37</f>
        <v xml:space="preserve">No de Indicadores con ejecución superior a la programada </v>
      </c>
      <c r="E57" s="692">
        <f>+E54</f>
        <v>0</v>
      </c>
      <c r="F57" s="349"/>
      <c r="H57" s="348"/>
    </row>
    <row r="58" spans="2:17" s="350" customFormat="1" ht="25.95" customHeight="1">
      <c r="C58" s="348"/>
      <c r="D58" s="691" t="str">
        <f>+F37</f>
        <v xml:space="preserve">No de Indicadores con ejecución menor a la programada </v>
      </c>
      <c r="E58" s="692">
        <f>+F54</f>
        <v>67</v>
      </c>
      <c r="F58" s="349"/>
      <c r="H58" s="348"/>
    </row>
    <row r="59" spans="2:17" s="350" customFormat="1" ht="25.95" customHeight="1">
      <c r="C59" s="348"/>
      <c r="D59" s="691" t="str">
        <f>+G37</f>
        <v>No de indicadores sin programar en el periodo</v>
      </c>
      <c r="E59" s="692">
        <f>+G54</f>
        <v>13</v>
      </c>
      <c r="F59" s="349"/>
      <c r="H59" s="348"/>
    </row>
    <row r="60" spans="2:17" s="350" customFormat="1" ht="25.95" customHeight="1">
      <c r="C60" s="348"/>
      <c r="D60" s="348"/>
      <c r="E60" s="695">
        <f>SUM(E27:E30)</f>
        <v>82</v>
      </c>
      <c r="F60" s="697"/>
      <c r="H60" s="348"/>
    </row>
    <row r="61" spans="2:17" ht="15.6" thickBot="1"/>
    <row r="62" spans="2:17" s="144" customFormat="1" ht="15.6">
      <c r="B62" s="1362" t="s">
        <v>742</v>
      </c>
      <c r="C62" s="1364" t="s">
        <v>868</v>
      </c>
      <c r="D62" s="1366" t="s">
        <v>744</v>
      </c>
      <c r="E62" s="1367"/>
      <c r="F62" s="1368"/>
      <c r="P62" s="129"/>
      <c r="Q62" s="129"/>
    </row>
    <row r="63" spans="2:17" ht="33" customHeight="1">
      <c r="B63" s="1363"/>
      <c r="C63" s="1365"/>
      <c r="D63" s="353" t="s">
        <v>653</v>
      </c>
      <c r="E63" s="353" t="s">
        <v>720</v>
      </c>
      <c r="F63" s="354" t="s">
        <v>705</v>
      </c>
      <c r="H63" s="129"/>
    </row>
    <row r="64" spans="2:17">
      <c r="B64" s="237" t="s">
        <v>651</v>
      </c>
      <c r="C64" s="355">
        <f>+'Rango indicadores'!D102</f>
        <v>3</v>
      </c>
      <c r="D64" s="355">
        <f>+'Rango indicadores'!E102</f>
        <v>3</v>
      </c>
      <c r="E64" s="355">
        <f>+'Rango indicadores'!F102</f>
        <v>0</v>
      </c>
      <c r="F64" s="355">
        <f>+'Rango indicadores'!G102</f>
        <v>0</v>
      </c>
      <c r="G64" s="356"/>
      <c r="H64" s="129"/>
    </row>
    <row r="65" spans="2:7" s="129" customFormat="1">
      <c r="B65" s="237" t="s">
        <v>657</v>
      </c>
      <c r="C65" s="355">
        <f>+'Rango indicadores'!D103</f>
        <v>7</v>
      </c>
      <c r="D65" s="355">
        <f>+'Rango indicadores'!E103</f>
        <v>7</v>
      </c>
      <c r="E65" s="355">
        <f>+'Rango indicadores'!F103</f>
        <v>0</v>
      </c>
      <c r="F65" s="355">
        <f>+'Rango indicadores'!G103</f>
        <v>0</v>
      </c>
      <c r="G65" s="356"/>
    </row>
    <row r="66" spans="2:7" s="129" customFormat="1">
      <c r="B66" s="237" t="s">
        <v>662</v>
      </c>
      <c r="C66" s="355">
        <f>+'Rango indicadores'!D104</f>
        <v>8</v>
      </c>
      <c r="D66" s="355">
        <f>+'Rango indicadores'!E104</f>
        <v>8</v>
      </c>
      <c r="E66" s="355">
        <f>+'Rango indicadores'!F104</f>
        <v>0</v>
      </c>
      <c r="F66" s="355">
        <f>+'Rango indicadores'!G104</f>
        <v>0</v>
      </c>
      <c r="G66" s="356"/>
    </row>
    <row r="67" spans="2:7" s="129" customFormat="1">
      <c r="B67" s="237" t="s">
        <v>670</v>
      </c>
      <c r="C67" s="355">
        <f>+'Rango indicadores'!D105</f>
        <v>3</v>
      </c>
      <c r="D67" s="355">
        <f>+'Rango indicadores'!E105</f>
        <v>2</v>
      </c>
      <c r="E67" s="355">
        <f>+'Rango indicadores'!F105</f>
        <v>0</v>
      </c>
      <c r="F67" s="355">
        <f>+'Rango indicadores'!G105</f>
        <v>1</v>
      </c>
      <c r="G67" s="356"/>
    </row>
    <row r="68" spans="2:7" s="129" customFormat="1">
      <c r="B68" s="237" t="s">
        <v>731</v>
      </c>
      <c r="C68" s="355">
        <f>+'Rango indicadores'!D115</f>
        <v>3</v>
      </c>
      <c r="D68" s="355">
        <f>+'Rango indicadores'!E115</f>
        <v>2</v>
      </c>
      <c r="E68" s="355">
        <f>+'Rango indicadores'!F115</f>
        <v>0</v>
      </c>
      <c r="F68" s="355">
        <f>+'Rango indicadores'!G115</f>
        <v>1</v>
      </c>
      <c r="G68" s="356"/>
    </row>
    <row r="69" spans="2:7" s="129" customFormat="1">
      <c r="B69" s="237" t="s">
        <v>673</v>
      </c>
      <c r="C69" s="355">
        <f>+'Rango indicadores'!D106</f>
        <v>11</v>
      </c>
      <c r="D69" s="355">
        <f>+'Rango indicadores'!E106</f>
        <v>11</v>
      </c>
      <c r="E69" s="355">
        <f>+'Rango indicadores'!F106</f>
        <v>0</v>
      </c>
      <c r="F69" s="355">
        <f>+'Rango indicadores'!G106</f>
        <v>0</v>
      </c>
      <c r="G69" s="356"/>
    </row>
    <row r="70" spans="2:7" s="129" customFormat="1">
      <c r="B70" s="237" t="s">
        <v>745</v>
      </c>
      <c r="C70" s="355">
        <f>+'Rango indicadores'!D107</f>
        <v>6</v>
      </c>
      <c r="D70" s="355">
        <f>+'Rango indicadores'!E107</f>
        <v>6</v>
      </c>
      <c r="E70" s="355">
        <f>+'Rango indicadores'!F107</f>
        <v>0</v>
      </c>
      <c r="F70" s="355">
        <f>+'Rango indicadores'!G107</f>
        <v>0</v>
      </c>
      <c r="G70" s="356"/>
    </row>
    <row r="71" spans="2:7" s="129" customFormat="1">
      <c r="B71" s="237" t="s">
        <v>692</v>
      </c>
      <c r="C71" s="355">
        <f>+'Rango indicadores'!D108</f>
        <v>11</v>
      </c>
      <c r="D71" s="355">
        <f>+'Rango indicadores'!E108</f>
        <v>11</v>
      </c>
      <c r="E71" s="355">
        <f>+'Rango indicadores'!F108</f>
        <v>0</v>
      </c>
      <c r="F71" s="355">
        <f>+'Rango indicadores'!G108</f>
        <v>0</v>
      </c>
      <c r="G71" s="356"/>
    </row>
    <row r="72" spans="2:7" s="129" customFormat="1">
      <c r="B72" s="237" t="s">
        <v>701</v>
      </c>
      <c r="C72" s="355">
        <f>+'Rango indicadores'!D109</f>
        <v>10</v>
      </c>
      <c r="D72" s="355">
        <f>+'Rango indicadores'!E109</f>
        <v>9</v>
      </c>
      <c r="E72" s="355">
        <f>+'Rango indicadores'!F109</f>
        <v>0</v>
      </c>
      <c r="F72" s="355">
        <f>+'Rango indicadores'!G109</f>
        <v>1</v>
      </c>
      <c r="G72" s="356"/>
    </row>
    <row r="73" spans="2:7" s="129" customFormat="1">
      <c r="B73" s="237" t="s">
        <v>711</v>
      </c>
      <c r="C73" s="355">
        <f>+'Rango indicadores'!D110</f>
        <v>2</v>
      </c>
      <c r="D73" s="355">
        <f>+'Rango indicadores'!E110</f>
        <v>2</v>
      </c>
      <c r="E73" s="355">
        <f>+'Rango indicadores'!F110</f>
        <v>0</v>
      </c>
      <c r="F73" s="355">
        <f>+'Rango indicadores'!G110</f>
        <v>0</v>
      </c>
      <c r="G73" s="356"/>
    </row>
    <row r="74" spans="2:7" s="129" customFormat="1">
      <c r="B74" s="237" t="s">
        <v>713</v>
      </c>
      <c r="C74" s="355">
        <f>+'Rango indicadores'!D111</f>
        <v>3</v>
      </c>
      <c r="D74" s="355">
        <f>+'Rango indicadores'!E111</f>
        <v>3</v>
      </c>
      <c r="E74" s="355">
        <f>+'Rango indicadores'!F111</f>
        <v>0</v>
      </c>
      <c r="F74" s="355">
        <f>+'Rango indicadores'!G111</f>
        <v>0</v>
      </c>
      <c r="G74" s="356"/>
    </row>
    <row r="75" spans="2:7" s="129" customFormat="1">
      <c r="B75" s="237" t="s">
        <v>717</v>
      </c>
      <c r="C75" s="355">
        <f>+'Rango indicadores'!D112</f>
        <v>3</v>
      </c>
      <c r="D75" s="355">
        <f>+'Rango indicadores'!E112</f>
        <v>3</v>
      </c>
      <c r="E75" s="355">
        <f>+'Rango indicadores'!F112</f>
        <v>0</v>
      </c>
      <c r="F75" s="355">
        <f>+'Rango indicadores'!G112</f>
        <v>0</v>
      </c>
      <c r="G75" s="356"/>
    </row>
    <row r="76" spans="2:7" s="129" customFormat="1">
      <c r="B76" s="237" t="s">
        <v>722</v>
      </c>
      <c r="C76" s="355">
        <f>+'Rango indicadores'!D113</f>
        <v>2</v>
      </c>
      <c r="D76" s="355">
        <f>+'Rango indicadores'!E113</f>
        <v>2</v>
      </c>
      <c r="E76" s="355">
        <f>+'Rango indicadores'!F113</f>
        <v>0</v>
      </c>
      <c r="F76" s="355">
        <f>+'Rango indicadores'!G113</f>
        <v>0</v>
      </c>
      <c r="G76" s="356"/>
    </row>
    <row r="77" spans="2:7" s="129" customFormat="1">
      <c r="B77" s="237" t="s">
        <v>725</v>
      </c>
      <c r="C77" s="355">
        <f>+'Rango indicadores'!D114</f>
        <v>5</v>
      </c>
      <c r="D77" s="355">
        <f>+'Rango indicadores'!E114</f>
        <v>5</v>
      </c>
      <c r="E77" s="355">
        <f>+'Rango indicadores'!F114</f>
        <v>0</v>
      </c>
      <c r="F77" s="355">
        <f>+'Rango indicadores'!G114</f>
        <v>0</v>
      </c>
      <c r="G77" s="356"/>
    </row>
    <row r="78" spans="2:7" s="129" customFormat="1">
      <c r="B78" s="237" t="s">
        <v>735</v>
      </c>
      <c r="C78" s="355">
        <f>+'Rango indicadores'!D116</f>
        <v>2</v>
      </c>
      <c r="D78" s="355">
        <f>+'Rango indicadores'!E116</f>
        <v>2</v>
      </c>
      <c r="E78" s="355">
        <f>+'Rango indicadores'!F116</f>
        <v>0</v>
      </c>
      <c r="F78" s="355">
        <f>+'Rango indicadores'!G116</f>
        <v>0</v>
      </c>
      <c r="G78" s="356"/>
    </row>
    <row r="79" spans="2:7" s="129" customFormat="1">
      <c r="B79" s="237" t="s">
        <v>738</v>
      </c>
      <c r="C79" s="355">
        <f>+'Rango indicadores'!D117</f>
        <v>3</v>
      </c>
      <c r="D79" s="355">
        <f>+'Rango indicadores'!E117</f>
        <v>3</v>
      </c>
      <c r="E79" s="355">
        <f>+'Rango indicadores'!F117</f>
        <v>0</v>
      </c>
      <c r="F79" s="355">
        <f>+'Rango indicadores'!G117</f>
        <v>0</v>
      </c>
      <c r="G79" s="356"/>
    </row>
    <row r="80" spans="2:7" s="129" customFormat="1" ht="16.2" thickBot="1">
      <c r="B80" s="357" t="s">
        <v>865</v>
      </c>
      <c r="C80" s="358">
        <f>SUM(C64:C79)</f>
        <v>82</v>
      </c>
      <c r="D80" s="358">
        <f>SUM(D64:D79)</f>
        <v>79</v>
      </c>
      <c r="E80" s="358">
        <f>SUM(E64:E79)</f>
        <v>0</v>
      </c>
      <c r="F80" s="359">
        <f>SUM(F64:F79)</f>
        <v>3</v>
      </c>
      <c r="G80" s="356"/>
    </row>
    <row r="81" spans="8:8">
      <c r="H81" s="129"/>
    </row>
    <row r="82" spans="8:8">
      <c r="H82" s="129"/>
    </row>
    <row r="84" spans="8:8" ht="15" customHeight="1"/>
  </sheetData>
  <mergeCells count="14">
    <mergeCell ref="B62:B63"/>
    <mergeCell ref="C62:C63"/>
    <mergeCell ref="D62:F62"/>
    <mergeCell ref="B2:B3"/>
    <mergeCell ref="C2:G2"/>
    <mergeCell ref="C3:G3"/>
    <mergeCell ref="B4:F4"/>
    <mergeCell ref="B7:B8"/>
    <mergeCell ref="C7:G7"/>
    <mergeCell ref="D34:E34"/>
    <mergeCell ref="B35:B37"/>
    <mergeCell ref="C35:G35"/>
    <mergeCell ref="C36:D36"/>
    <mergeCell ref="E36:F36"/>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8A2DA-8EE0-4458-A389-888EFF2F68A8}">
  <sheetPr>
    <tabColor rgb="FF00B0F0"/>
  </sheetPr>
  <dimension ref="B2:Q41"/>
  <sheetViews>
    <sheetView topLeftCell="C5" zoomScale="85" zoomScaleNormal="85" workbookViewId="0">
      <pane xSplit="2" ySplit="5" topLeftCell="H19" activePane="bottomRight" state="frozen"/>
      <selection activeCell="E35" sqref="E35"/>
      <selection pane="topRight" activeCell="E35" sqref="E35"/>
      <selection pane="bottomLeft" activeCell="E35" sqref="E35"/>
      <selection pane="bottomRight" activeCell="E35" sqref="E35"/>
    </sheetView>
  </sheetViews>
  <sheetFormatPr baseColWidth="10" defaultColWidth="11.44140625" defaultRowHeight="15"/>
  <cols>
    <col min="1" max="1" width="4.6640625" style="705" customWidth="1"/>
    <col min="2" max="2" width="42.33203125" style="705" customWidth="1"/>
    <col min="3" max="3" width="54.6640625" style="705" customWidth="1"/>
    <col min="4" max="4" width="37.33203125" style="705" customWidth="1"/>
    <col min="5" max="5" width="17.6640625" style="705" customWidth="1"/>
    <col min="6" max="6" width="15.6640625" style="705" customWidth="1"/>
    <col min="7" max="7" width="13" style="705" customWidth="1"/>
    <col min="8" max="8" width="37.33203125" style="705" customWidth="1"/>
    <col min="9" max="9" width="31.33203125" style="705" customWidth="1"/>
    <col min="10" max="14" width="14.6640625" style="705" customWidth="1"/>
    <col min="15" max="15" width="16.6640625" style="705" hidden="1" customWidth="1"/>
    <col min="16" max="16" width="26" style="705" customWidth="1"/>
    <col min="17" max="17" width="27.6640625" style="705" customWidth="1"/>
    <col min="18" max="88" width="15.6640625" style="705" customWidth="1"/>
    <col min="89" max="16384" width="11.44140625" style="705"/>
  </cols>
  <sheetData>
    <row r="2" spans="2:17" ht="15.75" customHeight="1">
      <c r="B2" s="1388" t="s">
        <v>145</v>
      </c>
      <c r="C2" s="1391" t="s">
        <v>876</v>
      </c>
      <c r="D2" s="1392"/>
      <c r="E2" s="1392"/>
      <c r="F2" s="1392"/>
      <c r="G2" s="1392"/>
      <c r="H2" s="1392"/>
      <c r="I2" s="1392"/>
      <c r="J2" s="1392"/>
      <c r="K2" s="1392"/>
      <c r="L2" s="1392"/>
      <c r="M2" s="1392"/>
      <c r="N2" s="1392"/>
      <c r="O2" s="704"/>
      <c r="P2" s="1395" t="s">
        <v>877</v>
      </c>
      <c r="Q2" s="1396"/>
    </row>
    <row r="3" spans="2:17" ht="30.75" customHeight="1">
      <c r="B3" s="1389"/>
      <c r="C3" s="1393"/>
      <c r="D3" s="1394"/>
      <c r="E3" s="1394"/>
      <c r="F3" s="1394"/>
      <c r="G3" s="1394"/>
      <c r="H3" s="1394"/>
      <c r="I3" s="1394"/>
      <c r="J3" s="1394"/>
      <c r="K3" s="1394"/>
      <c r="L3" s="1394"/>
      <c r="M3" s="1394"/>
      <c r="N3" s="1394"/>
      <c r="O3" s="706"/>
      <c r="P3" s="707" t="s">
        <v>878</v>
      </c>
      <c r="Q3" s="707" t="s">
        <v>879</v>
      </c>
    </row>
    <row r="4" spans="2:17" ht="15.75" customHeight="1">
      <c r="B4" s="1389"/>
      <c r="C4" s="1393"/>
      <c r="D4" s="1394"/>
      <c r="E4" s="1394"/>
      <c r="F4" s="1394"/>
      <c r="G4" s="1394"/>
      <c r="H4" s="1394"/>
      <c r="I4" s="1394"/>
      <c r="J4" s="1394"/>
      <c r="K4" s="1394"/>
      <c r="L4" s="1394"/>
      <c r="M4" s="1394"/>
      <c r="N4" s="1394"/>
      <c r="O4" s="706"/>
      <c r="P4" s="1397" t="s">
        <v>27</v>
      </c>
      <c r="Q4" s="1398"/>
    </row>
    <row r="5" spans="2:17" ht="25.5" customHeight="1">
      <c r="B5" s="1390"/>
      <c r="C5" s="1399" t="s">
        <v>880</v>
      </c>
      <c r="D5" s="1400"/>
      <c r="E5" s="1400"/>
      <c r="F5" s="1400"/>
      <c r="G5" s="1400"/>
      <c r="H5" s="1400"/>
      <c r="I5" s="1400"/>
      <c r="J5" s="1400"/>
      <c r="K5" s="1400"/>
      <c r="L5" s="1400"/>
      <c r="M5" s="1400"/>
      <c r="N5" s="1400"/>
      <c r="O5" s="708"/>
      <c r="P5" s="1401">
        <v>45427</v>
      </c>
      <c r="Q5" s="1402"/>
    </row>
    <row r="6" spans="2:17">
      <c r="J6" s="1403"/>
      <c r="K6" s="1403"/>
      <c r="L6" s="1403"/>
      <c r="M6" s="1403"/>
      <c r="N6" s="1403"/>
      <c r="O6" s="1403"/>
    </row>
    <row r="7" spans="2:17" ht="29.25" customHeight="1">
      <c r="B7" s="1404" t="s">
        <v>0</v>
      </c>
      <c r="C7" s="1404" t="s">
        <v>881</v>
      </c>
      <c r="D7" s="1255" t="s">
        <v>882</v>
      </c>
      <c r="E7" s="1255" t="s">
        <v>883</v>
      </c>
      <c r="F7" s="1404" t="s">
        <v>884</v>
      </c>
      <c r="G7" s="1255" t="s">
        <v>885</v>
      </c>
      <c r="H7" s="1255" t="s">
        <v>886</v>
      </c>
      <c r="I7" s="1255" t="s">
        <v>887</v>
      </c>
      <c r="J7" s="1405" t="s">
        <v>888</v>
      </c>
      <c r="K7" s="1405"/>
      <c r="L7" s="1405"/>
      <c r="M7" s="1405"/>
      <c r="N7" s="1405"/>
      <c r="O7" s="1405"/>
      <c r="P7" s="1404" t="s">
        <v>889</v>
      </c>
      <c r="Q7" s="709" t="s">
        <v>890</v>
      </c>
    </row>
    <row r="8" spans="2:17" ht="29.25" customHeight="1">
      <c r="B8" s="1404"/>
      <c r="C8" s="1404"/>
      <c r="D8" s="1256"/>
      <c r="E8" s="1256"/>
      <c r="F8" s="1404"/>
      <c r="G8" s="1256"/>
      <c r="H8" s="1256"/>
      <c r="I8" s="1256"/>
      <c r="J8" s="710" t="s">
        <v>57</v>
      </c>
      <c r="K8" s="710" t="s">
        <v>57</v>
      </c>
      <c r="L8" s="710" t="s">
        <v>57</v>
      </c>
      <c r="M8" s="710" t="s">
        <v>57</v>
      </c>
      <c r="N8" s="710" t="s">
        <v>57</v>
      </c>
      <c r="O8" s="710" t="s">
        <v>57</v>
      </c>
      <c r="P8" s="1404"/>
      <c r="Q8" s="1409" t="s">
        <v>891</v>
      </c>
    </row>
    <row r="9" spans="2:17" ht="49.5" customHeight="1">
      <c r="B9" s="1404"/>
      <c r="C9" s="1404"/>
      <c r="D9" s="1257"/>
      <c r="E9" s="1257"/>
      <c r="F9" s="1404"/>
      <c r="G9" s="1257"/>
      <c r="H9" s="1257"/>
      <c r="I9" s="1257"/>
      <c r="J9" s="711">
        <v>2024</v>
      </c>
      <c r="K9" s="712">
        <v>2025</v>
      </c>
      <c r="L9" s="712">
        <v>2026</v>
      </c>
      <c r="M9" s="712">
        <v>2027</v>
      </c>
      <c r="N9" s="712">
        <v>2028</v>
      </c>
      <c r="O9" s="713" t="s">
        <v>14</v>
      </c>
      <c r="P9" s="714" t="s">
        <v>800</v>
      </c>
      <c r="Q9" s="1410"/>
    </row>
    <row r="10" spans="2:17" ht="93.75" customHeight="1">
      <c r="B10" s="1190" t="s">
        <v>1006</v>
      </c>
      <c r="C10" s="715" t="s">
        <v>550</v>
      </c>
      <c r="D10" s="716" t="s">
        <v>892</v>
      </c>
      <c r="E10" s="717">
        <v>0.3</v>
      </c>
      <c r="F10" s="718">
        <f>SUM(J10:N10)</f>
        <v>1690234</v>
      </c>
      <c r="G10" s="718">
        <v>1340766</v>
      </c>
      <c r="H10" s="719" t="s">
        <v>893</v>
      </c>
      <c r="I10" s="716" t="s">
        <v>894</v>
      </c>
      <c r="J10" s="720">
        <v>211462</v>
      </c>
      <c r="K10" s="720">
        <v>424563</v>
      </c>
      <c r="L10" s="720">
        <v>424563</v>
      </c>
      <c r="M10" s="720">
        <v>424563</v>
      </c>
      <c r="N10" s="720">
        <v>205083</v>
      </c>
      <c r="O10" s="721"/>
      <c r="P10" s="930">
        <f>+'3-Grado Cump Metas Estratégicas'!D11</f>
        <v>6.1453352125823965E-2</v>
      </c>
      <c r="Q10" s="1411">
        <f>'3-Grado Cump Metas Estratégicas'!E11</f>
        <v>2.9581570937224265E-2</v>
      </c>
    </row>
    <row r="11" spans="2:17" ht="93.75" customHeight="1">
      <c r="B11" s="1191"/>
      <c r="C11" s="715" t="s">
        <v>198</v>
      </c>
      <c r="D11" s="722" t="s">
        <v>895</v>
      </c>
      <c r="E11" s="723">
        <v>0.25</v>
      </c>
      <c r="F11" s="724">
        <f>SUM(J11:N11)</f>
        <v>2071</v>
      </c>
      <c r="G11" s="724">
        <v>4079</v>
      </c>
      <c r="H11" s="725" t="s">
        <v>896</v>
      </c>
      <c r="I11" s="716" t="s">
        <v>87</v>
      </c>
      <c r="J11" s="726">
        <f>103+160</f>
        <v>263</v>
      </c>
      <c r="K11" s="726">
        <f>196+320</f>
        <v>516</v>
      </c>
      <c r="L11" s="726">
        <f>196+320</f>
        <v>516</v>
      </c>
      <c r="M11" s="726">
        <f>196+320</f>
        <v>516</v>
      </c>
      <c r="N11" s="726">
        <f>100+160</f>
        <v>260</v>
      </c>
      <c r="O11" s="721"/>
      <c r="P11" s="930">
        <f>+'3-Grado Cump Metas Estratégicas'!D12</f>
        <v>3.0258813561207652E-2</v>
      </c>
      <c r="Q11" s="1412"/>
    </row>
    <row r="12" spans="2:17" ht="112.2" customHeight="1">
      <c r="B12" s="1191"/>
      <c r="C12" s="727" t="s">
        <v>199</v>
      </c>
      <c r="D12" s="727" t="s">
        <v>897</v>
      </c>
      <c r="E12" s="723">
        <v>0.11</v>
      </c>
      <c r="F12" s="728">
        <f>AVERAGE(J12:N12)</f>
        <v>1</v>
      </c>
      <c r="G12" s="729" t="s">
        <v>172</v>
      </c>
      <c r="H12" s="725" t="s">
        <v>896</v>
      </c>
      <c r="I12" s="716" t="s">
        <v>88</v>
      </c>
      <c r="J12" s="728">
        <v>1</v>
      </c>
      <c r="K12" s="728">
        <v>1</v>
      </c>
      <c r="L12" s="728">
        <v>1</v>
      </c>
      <c r="M12" s="728">
        <v>1</v>
      </c>
      <c r="N12" s="728">
        <v>1</v>
      </c>
      <c r="O12" s="721"/>
      <c r="P12" s="930">
        <f>+'3-Grado Cump Metas Estratégicas'!D13</f>
        <v>2.2937905468025949E-2</v>
      </c>
      <c r="Q12" s="1412"/>
    </row>
    <row r="13" spans="2:17" ht="93.75" customHeight="1">
      <c r="B13" s="1191"/>
      <c r="C13" s="727" t="s">
        <v>200</v>
      </c>
      <c r="D13" s="727" t="s">
        <v>898</v>
      </c>
      <c r="E13" s="723">
        <v>0.11</v>
      </c>
      <c r="F13" s="728">
        <f>AVERAGE(J13:N13)</f>
        <v>1</v>
      </c>
      <c r="G13" s="729" t="s">
        <v>172</v>
      </c>
      <c r="H13" s="725" t="s">
        <v>896</v>
      </c>
      <c r="I13" s="716" t="s">
        <v>88</v>
      </c>
      <c r="J13" s="728">
        <v>1</v>
      </c>
      <c r="K13" s="728">
        <v>1</v>
      </c>
      <c r="L13" s="728">
        <v>1</v>
      </c>
      <c r="M13" s="728">
        <v>1</v>
      </c>
      <c r="N13" s="728">
        <v>1</v>
      </c>
      <c r="O13" s="721"/>
      <c r="P13" s="930">
        <f>+'3-Grado Cump Metas Estratégicas'!D14</f>
        <v>9.6153846153846159E-3</v>
      </c>
      <c r="Q13" s="1412"/>
    </row>
    <row r="14" spans="2:17" ht="97.2" customHeight="1">
      <c r="B14" s="1191"/>
      <c r="C14" s="730" t="s">
        <v>553</v>
      </c>
      <c r="D14" s="730" t="s">
        <v>899</v>
      </c>
      <c r="E14" s="717">
        <v>0.11</v>
      </c>
      <c r="F14" s="729">
        <v>47</v>
      </c>
      <c r="G14" s="729">
        <v>1</v>
      </c>
      <c r="H14" s="725" t="s">
        <v>896</v>
      </c>
      <c r="I14" s="716" t="s">
        <v>88</v>
      </c>
      <c r="J14" s="726">
        <v>7</v>
      </c>
      <c r="K14" s="726">
        <v>13</v>
      </c>
      <c r="L14" s="726">
        <v>13</v>
      </c>
      <c r="M14" s="726">
        <v>13</v>
      </c>
      <c r="N14" s="726">
        <v>1</v>
      </c>
      <c r="O14" s="721"/>
      <c r="P14" s="930">
        <f>+'3-Grado Cump Metas Estratégicas'!D15</f>
        <v>0</v>
      </c>
      <c r="Q14" s="1412"/>
    </row>
    <row r="15" spans="2:17" ht="97.2" customHeight="1">
      <c r="B15" s="1192"/>
      <c r="C15" s="731" t="s">
        <v>356</v>
      </c>
      <c r="D15" s="732" t="s">
        <v>900</v>
      </c>
      <c r="E15" s="717">
        <v>0.12</v>
      </c>
      <c r="F15" s="733">
        <f t="shared" ref="F15:F22" si="0">SUM(J15:N15)</f>
        <v>1</v>
      </c>
      <c r="G15" s="729" t="s">
        <v>172</v>
      </c>
      <c r="H15" s="733" t="s">
        <v>782</v>
      </c>
      <c r="I15" s="716" t="s">
        <v>901</v>
      </c>
      <c r="J15" s="734">
        <v>0.125</v>
      </c>
      <c r="K15" s="734">
        <v>0.25</v>
      </c>
      <c r="L15" s="734">
        <v>0.25</v>
      </c>
      <c r="M15" s="734">
        <v>0.25</v>
      </c>
      <c r="N15" s="734">
        <v>0.125</v>
      </c>
      <c r="O15" s="721"/>
      <c r="P15" s="930">
        <f>+'3-Grado Cump Metas Estratégicas'!D16</f>
        <v>0</v>
      </c>
      <c r="Q15" s="1413"/>
    </row>
    <row r="16" spans="2:17" ht="130.19999999999999" customHeight="1">
      <c r="B16" s="1190" t="s">
        <v>1009</v>
      </c>
      <c r="C16" s="715" t="s">
        <v>902</v>
      </c>
      <c r="D16" s="716" t="s">
        <v>903</v>
      </c>
      <c r="E16" s="735">
        <v>0.4</v>
      </c>
      <c r="F16" s="724">
        <f t="shared" si="0"/>
        <v>2311</v>
      </c>
      <c r="G16" s="718">
        <v>9597</v>
      </c>
      <c r="H16" s="733" t="s">
        <v>782</v>
      </c>
      <c r="I16" s="716" t="s">
        <v>86</v>
      </c>
      <c r="J16" s="720">
        <v>315</v>
      </c>
      <c r="K16" s="720">
        <v>570</v>
      </c>
      <c r="L16" s="720">
        <v>570</v>
      </c>
      <c r="M16" s="720">
        <v>570</v>
      </c>
      <c r="N16" s="720">
        <v>286</v>
      </c>
      <c r="O16" s="721"/>
      <c r="P16" s="930">
        <f>+'3-Grado Cump Metas Estratégicas'!D17</f>
        <v>6.1538054363376254E-2</v>
      </c>
      <c r="Q16" s="1406">
        <f>+'3-Grado Cump Metas Estratégicas'!E17</f>
        <v>4.9615221745350505E-2</v>
      </c>
    </row>
    <row r="17" spans="2:17" ht="100.2" customHeight="1">
      <c r="B17" s="1191"/>
      <c r="C17" s="727" t="s">
        <v>201</v>
      </c>
      <c r="D17" s="716" t="s">
        <v>904</v>
      </c>
      <c r="E17" s="735">
        <v>0.4</v>
      </c>
      <c r="F17" s="729">
        <f t="shared" si="0"/>
        <v>12</v>
      </c>
      <c r="G17" s="736">
        <v>11</v>
      </c>
      <c r="H17" s="733" t="s">
        <v>782</v>
      </c>
      <c r="I17" s="716" t="s">
        <v>85</v>
      </c>
      <c r="J17" s="720">
        <v>1</v>
      </c>
      <c r="K17" s="720">
        <v>4</v>
      </c>
      <c r="L17" s="720">
        <v>4</v>
      </c>
      <c r="M17" s="720">
        <v>3</v>
      </c>
      <c r="N17" s="720">
        <v>0</v>
      </c>
      <c r="O17" s="721"/>
      <c r="P17" s="930">
        <f>+'3-Grado Cump Metas Estratégicas'!D18</f>
        <v>6.25E-2</v>
      </c>
      <c r="Q17" s="1407"/>
    </row>
    <row r="18" spans="2:17" ht="100.2" customHeight="1">
      <c r="B18" s="1192"/>
      <c r="C18" s="737" t="s">
        <v>202</v>
      </c>
      <c r="D18" s="722" t="s">
        <v>905</v>
      </c>
      <c r="E18" s="735">
        <v>0.2</v>
      </c>
      <c r="F18" s="728">
        <f>AVERAGE(J18:N18)</f>
        <v>1</v>
      </c>
      <c r="G18" s="724" t="s">
        <v>172</v>
      </c>
      <c r="H18" s="733" t="s">
        <v>782</v>
      </c>
      <c r="I18" s="716" t="s">
        <v>87</v>
      </c>
      <c r="J18" s="728">
        <v>1</v>
      </c>
      <c r="K18" s="728">
        <v>1</v>
      </c>
      <c r="L18" s="728">
        <v>1</v>
      </c>
      <c r="M18" s="728">
        <v>1</v>
      </c>
      <c r="N18" s="728">
        <v>1</v>
      </c>
      <c r="O18" s="721"/>
      <c r="P18" s="930">
        <f>+'3-Grado Cump Metas Estratégicas'!D19</f>
        <v>0</v>
      </c>
      <c r="Q18" s="1408"/>
    </row>
    <row r="19" spans="2:17" ht="109.95" customHeight="1">
      <c r="B19" s="1190" t="s">
        <v>1007</v>
      </c>
      <c r="C19" s="722" t="s">
        <v>203</v>
      </c>
      <c r="D19" s="738" t="s">
        <v>906</v>
      </c>
      <c r="E19" s="717">
        <v>0.4</v>
      </c>
      <c r="F19" s="729">
        <f t="shared" si="0"/>
        <v>45</v>
      </c>
      <c r="G19" s="729" t="s">
        <v>172</v>
      </c>
      <c r="H19" s="733" t="s">
        <v>782</v>
      </c>
      <c r="I19" s="716" t="s">
        <v>907</v>
      </c>
      <c r="J19" s="739">
        <v>1</v>
      </c>
      <c r="K19" s="739">
        <v>11</v>
      </c>
      <c r="L19" s="739">
        <v>11</v>
      </c>
      <c r="M19" s="739">
        <v>11</v>
      </c>
      <c r="N19" s="739">
        <v>11</v>
      </c>
      <c r="O19" s="721"/>
      <c r="P19" s="930">
        <f>+'3-Grado Cump Metas Estratégicas'!D20</f>
        <v>1.2500000000000001E-2</v>
      </c>
      <c r="Q19" s="1406">
        <f>'3-Grado Cump Metas Estratégicas'!E20</f>
        <v>5.000000000000001E-3</v>
      </c>
    </row>
    <row r="20" spans="2:17" ht="93.6" customHeight="1">
      <c r="B20" s="1191"/>
      <c r="C20" s="740" t="s">
        <v>204</v>
      </c>
      <c r="D20" s="732" t="s">
        <v>908</v>
      </c>
      <c r="E20" s="717">
        <v>0.3</v>
      </c>
      <c r="F20" s="733">
        <f t="shared" si="0"/>
        <v>1</v>
      </c>
      <c r="G20" s="729" t="s">
        <v>172</v>
      </c>
      <c r="H20" s="733" t="s">
        <v>782</v>
      </c>
      <c r="I20" s="716" t="s">
        <v>78</v>
      </c>
      <c r="J20" s="741">
        <v>0.25</v>
      </c>
      <c r="K20" s="741">
        <v>0.25</v>
      </c>
      <c r="L20" s="741">
        <v>0.25</v>
      </c>
      <c r="M20" s="741">
        <v>0.25</v>
      </c>
      <c r="N20" s="726">
        <v>0</v>
      </c>
      <c r="O20" s="721"/>
      <c r="P20" s="930">
        <f>+'3-Grado Cump Metas Estratégicas'!D21</f>
        <v>0</v>
      </c>
      <c r="Q20" s="1407"/>
    </row>
    <row r="21" spans="2:17" ht="94.95" customHeight="1">
      <c r="B21" s="1192"/>
      <c r="C21" s="731" t="s">
        <v>205</v>
      </c>
      <c r="D21" s="732" t="s">
        <v>909</v>
      </c>
      <c r="E21" s="717">
        <v>0.3</v>
      </c>
      <c r="F21" s="733">
        <f t="shared" si="0"/>
        <v>1</v>
      </c>
      <c r="G21" s="729" t="s">
        <v>172</v>
      </c>
      <c r="H21" s="733" t="s">
        <v>782</v>
      </c>
      <c r="I21" s="716" t="s">
        <v>78</v>
      </c>
      <c r="J21" s="734">
        <v>0.125</v>
      </c>
      <c r="K21" s="734">
        <v>0.25</v>
      </c>
      <c r="L21" s="734">
        <v>0.25</v>
      </c>
      <c r="M21" s="734">
        <v>0.25</v>
      </c>
      <c r="N21" s="734">
        <v>0.125</v>
      </c>
      <c r="O21" s="721"/>
      <c r="P21" s="930">
        <f>+'3-Grado Cump Metas Estratégicas'!D22</f>
        <v>0</v>
      </c>
      <c r="Q21" s="1408"/>
    </row>
    <row r="22" spans="2:17" ht="91.2" customHeight="1">
      <c r="B22" s="1190" t="s">
        <v>1008</v>
      </c>
      <c r="C22" s="715" t="s">
        <v>206</v>
      </c>
      <c r="D22" s="722" t="s">
        <v>910</v>
      </c>
      <c r="E22" s="735">
        <v>0.1</v>
      </c>
      <c r="F22" s="733">
        <f t="shared" si="0"/>
        <v>1</v>
      </c>
      <c r="G22" s="733" t="s">
        <v>172</v>
      </c>
      <c r="H22" s="733" t="s">
        <v>782</v>
      </c>
      <c r="I22" s="716" t="s">
        <v>911</v>
      </c>
      <c r="J22" s="728">
        <v>0.1</v>
      </c>
      <c r="K22" s="728">
        <v>0.25</v>
      </c>
      <c r="L22" s="728">
        <v>0.3</v>
      </c>
      <c r="M22" s="728">
        <v>0.3</v>
      </c>
      <c r="N22" s="728">
        <v>0.05</v>
      </c>
      <c r="O22" s="721"/>
      <c r="P22" s="930">
        <f>+'3-Grado Cump Metas Estratégicas'!D23</f>
        <v>2.3800000000000002E-2</v>
      </c>
      <c r="Q22" s="1406">
        <f>'3-Grado Cump Metas Estratégicas'!E23</f>
        <v>2.8228183602057526E-2</v>
      </c>
    </row>
    <row r="23" spans="2:17" ht="105" customHeight="1">
      <c r="B23" s="1191"/>
      <c r="C23" s="715" t="s">
        <v>207</v>
      </c>
      <c r="D23" s="715" t="s">
        <v>912</v>
      </c>
      <c r="E23" s="735">
        <v>0.09</v>
      </c>
      <c r="F23" s="728">
        <f>AVERAGE(J23:N23)</f>
        <v>1</v>
      </c>
      <c r="G23" s="733">
        <v>0.99</v>
      </c>
      <c r="H23" s="733" t="s">
        <v>782</v>
      </c>
      <c r="I23" s="742" t="s">
        <v>913</v>
      </c>
      <c r="J23" s="743">
        <v>1</v>
      </c>
      <c r="K23" s="733">
        <v>1</v>
      </c>
      <c r="L23" s="733">
        <v>1</v>
      </c>
      <c r="M23" s="733">
        <v>1</v>
      </c>
      <c r="N23" s="743">
        <v>1</v>
      </c>
      <c r="O23" s="721"/>
      <c r="P23" s="930">
        <f>+'3-Grado Cump Metas Estratégicas'!D24</f>
        <v>3.5093750000000007E-2</v>
      </c>
      <c r="Q23" s="1407"/>
    </row>
    <row r="24" spans="2:17" ht="121.2" customHeight="1">
      <c r="B24" s="1191"/>
      <c r="C24" s="715" t="s">
        <v>208</v>
      </c>
      <c r="D24" s="737" t="s">
        <v>914</v>
      </c>
      <c r="E24" s="735">
        <v>0.09</v>
      </c>
      <c r="F24" s="728">
        <f>AVERAGE(J24:N24)</f>
        <v>1</v>
      </c>
      <c r="G24" s="733" t="s">
        <v>172</v>
      </c>
      <c r="H24" s="733" t="s">
        <v>782</v>
      </c>
      <c r="I24" s="716" t="s">
        <v>84</v>
      </c>
      <c r="J24" s="728">
        <v>1</v>
      </c>
      <c r="K24" s="728">
        <v>1</v>
      </c>
      <c r="L24" s="728">
        <v>1</v>
      </c>
      <c r="M24" s="728">
        <v>1</v>
      </c>
      <c r="N24" s="728">
        <v>1</v>
      </c>
      <c r="O24" s="721"/>
      <c r="P24" s="930">
        <f>+'3-Grado Cump Metas Estratégicas'!D25</f>
        <v>0</v>
      </c>
      <c r="Q24" s="1407"/>
    </row>
    <row r="25" spans="2:17" ht="113.4" customHeight="1">
      <c r="B25" s="1191"/>
      <c r="C25" s="715" t="s">
        <v>915</v>
      </c>
      <c r="D25" s="715" t="s">
        <v>916</v>
      </c>
      <c r="E25" s="735">
        <v>0.09</v>
      </c>
      <c r="F25" s="728">
        <f>AVERAGE(J25:N25)</f>
        <v>1</v>
      </c>
      <c r="G25" s="733">
        <v>1</v>
      </c>
      <c r="H25" s="733" t="s">
        <v>782</v>
      </c>
      <c r="I25" s="716" t="s">
        <v>89</v>
      </c>
      <c r="J25" s="733">
        <v>1</v>
      </c>
      <c r="K25" s="733">
        <v>1</v>
      </c>
      <c r="L25" s="733">
        <v>1</v>
      </c>
      <c r="M25" s="733">
        <v>1</v>
      </c>
      <c r="N25" s="733">
        <v>1</v>
      </c>
      <c r="O25" s="721"/>
      <c r="P25" s="930">
        <f>+'3-Grado Cump Metas Estratégicas'!D26</f>
        <v>2.6558875000000003E-2</v>
      </c>
      <c r="Q25" s="1407"/>
    </row>
    <row r="26" spans="2:17" ht="84.6" customHeight="1">
      <c r="B26" s="1191"/>
      <c r="C26" s="737" t="s">
        <v>549</v>
      </c>
      <c r="D26" s="715" t="s">
        <v>917</v>
      </c>
      <c r="E26" s="735">
        <v>0.09</v>
      </c>
      <c r="F26" s="728">
        <f>AVERAGE(J26:N26)</f>
        <v>1</v>
      </c>
      <c r="G26" s="733">
        <v>1</v>
      </c>
      <c r="H26" s="733" t="s">
        <v>782</v>
      </c>
      <c r="I26" s="716" t="s">
        <v>90</v>
      </c>
      <c r="J26" s="744">
        <v>1</v>
      </c>
      <c r="K26" s="744">
        <v>1</v>
      </c>
      <c r="L26" s="744">
        <v>1</v>
      </c>
      <c r="M26" s="744">
        <v>1</v>
      </c>
      <c r="N26" s="744">
        <v>1</v>
      </c>
      <c r="O26" s="721"/>
      <c r="P26" s="930">
        <f>+'3-Grado Cump Metas Estratégicas'!D27</f>
        <v>0</v>
      </c>
      <c r="Q26" s="1407"/>
    </row>
    <row r="27" spans="2:17" ht="133.19999999999999" customHeight="1">
      <c r="B27" s="1191"/>
      <c r="C27" s="737" t="s">
        <v>209</v>
      </c>
      <c r="D27" s="737" t="s">
        <v>918</v>
      </c>
      <c r="E27" s="735">
        <v>0.09</v>
      </c>
      <c r="F27" s="733">
        <f>SUM(J27:N27)</f>
        <v>0.99999999999999989</v>
      </c>
      <c r="G27" s="733" t="s">
        <v>172</v>
      </c>
      <c r="H27" s="733" t="s">
        <v>782</v>
      </c>
      <c r="I27" s="716" t="s">
        <v>91</v>
      </c>
      <c r="J27" s="733">
        <v>0.15</v>
      </c>
      <c r="K27" s="733">
        <v>0.3</v>
      </c>
      <c r="L27" s="733">
        <v>0.2</v>
      </c>
      <c r="M27" s="733">
        <v>0.2</v>
      </c>
      <c r="N27" s="733">
        <v>0.15</v>
      </c>
      <c r="O27" s="721"/>
      <c r="P27" s="930">
        <f>+'3-Grado Cump Metas Estratégicas'!D28</f>
        <v>6.8510820474474904E-2</v>
      </c>
      <c r="Q27" s="1407"/>
    </row>
    <row r="28" spans="2:17" ht="85.2" customHeight="1">
      <c r="B28" s="1191"/>
      <c r="C28" s="745" t="s">
        <v>210</v>
      </c>
      <c r="D28" s="715" t="s">
        <v>919</v>
      </c>
      <c r="E28" s="735">
        <v>0.09</v>
      </c>
      <c r="F28" s="733">
        <f>SUM(J28:N28)</f>
        <v>1</v>
      </c>
      <c r="G28" s="733" t="s">
        <v>172</v>
      </c>
      <c r="H28" s="733" t="s">
        <v>782</v>
      </c>
      <c r="I28" s="716" t="s">
        <v>92</v>
      </c>
      <c r="J28" s="733">
        <v>0.05</v>
      </c>
      <c r="K28" s="733">
        <v>0.2</v>
      </c>
      <c r="L28" s="733">
        <v>0.3</v>
      </c>
      <c r="M28" s="733">
        <v>0.35</v>
      </c>
      <c r="N28" s="733">
        <v>0.1</v>
      </c>
      <c r="O28" s="721"/>
      <c r="P28" s="930">
        <f>+'3-Grado Cump Metas Estratégicas'!D29</f>
        <v>0</v>
      </c>
      <c r="Q28" s="1407"/>
    </row>
    <row r="29" spans="2:17" ht="157.19999999999999" customHeight="1">
      <c r="B29" s="1191"/>
      <c r="C29" s="737" t="s">
        <v>211</v>
      </c>
      <c r="D29" s="737" t="s">
        <v>920</v>
      </c>
      <c r="E29" s="746">
        <v>0.09</v>
      </c>
      <c r="F29" s="724">
        <f>SUM(J29:N29)</f>
        <v>124</v>
      </c>
      <c r="G29" s="747" t="s">
        <v>172</v>
      </c>
      <c r="H29" s="733" t="s">
        <v>782</v>
      </c>
      <c r="I29" s="748" t="s">
        <v>93</v>
      </c>
      <c r="J29" s="726">
        <v>14</v>
      </c>
      <c r="K29" s="726">
        <v>33</v>
      </c>
      <c r="L29" s="726">
        <v>33</v>
      </c>
      <c r="M29" s="726">
        <v>33</v>
      </c>
      <c r="N29" s="726">
        <v>11</v>
      </c>
      <c r="O29" s="721"/>
      <c r="P29" s="930">
        <f>+'3-Grado Cump Metas Estratégicas'!D30</f>
        <v>3.3221134230926153E-2</v>
      </c>
      <c r="Q29" s="1407"/>
    </row>
    <row r="30" spans="2:17" ht="125.4" customHeight="1">
      <c r="B30" s="1191"/>
      <c r="C30" s="715" t="s">
        <v>212</v>
      </c>
      <c r="D30" s="715" t="s">
        <v>921</v>
      </c>
      <c r="E30" s="735">
        <v>0.09</v>
      </c>
      <c r="F30" s="733">
        <f>SUM(J30:N30)</f>
        <v>1</v>
      </c>
      <c r="G30" s="733">
        <v>1</v>
      </c>
      <c r="H30" s="733" t="s">
        <v>782</v>
      </c>
      <c r="I30" s="716" t="s">
        <v>922</v>
      </c>
      <c r="J30" s="733">
        <v>0.05</v>
      </c>
      <c r="K30" s="733">
        <v>0.3</v>
      </c>
      <c r="L30" s="733">
        <v>0.3</v>
      </c>
      <c r="M30" s="733">
        <v>0.3</v>
      </c>
      <c r="N30" s="733">
        <v>0.05</v>
      </c>
      <c r="O30" s="721"/>
      <c r="P30" s="930">
        <f>+'3-Grado Cump Metas Estratégicas'!D31</f>
        <v>0</v>
      </c>
      <c r="Q30" s="1407"/>
    </row>
    <row r="31" spans="2:17" ht="95.4" customHeight="1">
      <c r="B31" s="1191"/>
      <c r="C31" s="715" t="s">
        <v>213</v>
      </c>
      <c r="D31" s="737" t="s">
        <v>923</v>
      </c>
      <c r="E31" s="735">
        <v>0.09</v>
      </c>
      <c r="F31" s="724">
        <f>SUM(J31:N31)</f>
        <v>600</v>
      </c>
      <c r="G31" s="736">
        <v>6</v>
      </c>
      <c r="H31" s="733" t="s">
        <v>782</v>
      </c>
      <c r="I31" s="716" t="s">
        <v>94</v>
      </c>
      <c r="J31" s="726">
        <v>83</v>
      </c>
      <c r="K31" s="726">
        <v>150</v>
      </c>
      <c r="L31" s="726">
        <v>150</v>
      </c>
      <c r="M31" s="726">
        <v>150</v>
      </c>
      <c r="N31" s="726">
        <v>67</v>
      </c>
      <c r="O31" s="721"/>
      <c r="P31" s="930">
        <f>+'3-Grado Cump Metas Estratégicas'!D32</f>
        <v>4.7817460317460314E-2</v>
      </c>
      <c r="Q31" s="1407"/>
    </row>
    <row r="32" spans="2:17" ht="81" customHeight="1">
      <c r="B32" s="1192"/>
      <c r="C32" s="715" t="s">
        <v>214</v>
      </c>
      <c r="D32" s="715" t="s">
        <v>924</v>
      </c>
      <c r="E32" s="735">
        <v>0.09</v>
      </c>
      <c r="F32" s="728">
        <f>AVERAGE(J32:M32)</f>
        <v>1</v>
      </c>
      <c r="G32" s="733">
        <v>1</v>
      </c>
      <c r="H32" s="733" t="s">
        <v>782</v>
      </c>
      <c r="I32" s="716" t="s">
        <v>95</v>
      </c>
      <c r="J32" s="733">
        <v>1</v>
      </c>
      <c r="K32" s="733">
        <v>1</v>
      </c>
      <c r="L32" s="733">
        <v>1</v>
      </c>
      <c r="M32" s="733">
        <v>1</v>
      </c>
      <c r="N32" s="733">
        <v>0</v>
      </c>
      <c r="O32" s="721"/>
      <c r="P32" s="930">
        <f>+'3-Grado Cump Metas Estratégicas'!D33</f>
        <v>7.6000000000000012E-2</v>
      </c>
      <c r="Q32" s="1408"/>
    </row>
    <row r="33" spans="2:17" ht="17.399999999999999">
      <c r="B33" s="749"/>
      <c r="C33" s="750"/>
      <c r="D33" s="750"/>
      <c r="E33" s="750"/>
      <c r="F33" s="750"/>
      <c r="G33" s="750"/>
      <c r="H33" s="750"/>
      <c r="I33" s="750"/>
      <c r="J33" s="749"/>
      <c r="K33" s="749"/>
      <c r="L33" s="749"/>
      <c r="M33" s="749"/>
      <c r="N33" s="751" t="s">
        <v>16</v>
      </c>
      <c r="O33" s="749"/>
      <c r="P33" s="752">
        <f>IFERROR(AVERAGE(P10:P32),0)</f>
        <v>2.4861110876377376E-2</v>
      </c>
      <c r="Q33" s="752">
        <f>(IFERROR(AVERAGE(Q10:Q32),0))</f>
        <v>2.8106244071158075E-2</v>
      </c>
    </row>
    <row r="34" spans="2:17">
      <c r="P34" s="753"/>
    </row>
    <row r="36" spans="2:17">
      <c r="B36" s="754" t="s">
        <v>36</v>
      </c>
      <c r="C36" s="755">
        <v>45450</v>
      </c>
      <c r="D36" s="756"/>
      <c r="E36" s="756"/>
      <c r="F36" s="756"/>
      <c r="G36" s="756"/>
      <c r="H36" s="756"/>
      <c r="I36" s="756"/>
    </row>
    <row r="38" spans="2:17">
      <c r="B38" s="754" t="s">
        <v>80</v>
      </c>
      <c r="C38" s="757"/>
      <c r="D38" s="756"/>
    </row>
    <row r="40" spans="2:17">
      <c r="B40" s="758"/>
    </row>
    <row r="41" spans="2:17">
      <c r="B41" s="759" t="s">
        <v>146</v>
      </c>
    </row>
  </sheetData>
  <mergeCells count="26">
    <mergeCell ref="Q22:Q32"/>
    <mergeCell ref="P7:P8"/>
    <mergeCell ref="Q8:Q9"/>
    <mergeCell ref="B10:B15"/>
    <mergeCell ref="B16:B18"/>
    <mergeCell ref="B19:B21"/>
    <mergeCell ref="Q10:Q15"/>
    <mergeCell ref="Q16:Q18"/>
    <mergeCell ref="Q19:Q21"/>
    <mergeCell ref="B22:B32"/>
    <mergeCell ref="J6:O6"/>
    <mergeCell ref="B7:B9"/>
    <mergeCell ref="C7:C9"/>
    <mergeCell ref="D7:D9"/>
    <mergeCell ref="E7:E9"/>
    <mergeCell ref="F7:F9"/>
    <mergeCell ref="G7:G9"/>
    <mergeCell ref="H7:H9"/>
    <mergeCell ref="I7:I9"/>
    <mergeCell ref="J7:O7"/>
    <mergeCell ref="B2:B5"/>
    <mergeCell ref="C2:N4"/>
    <mergeCell ref="P2:Q2"/>
    <mergeCell ref="P4:Q4"/>
    <mergeCell ref="C5:N5"/>
    <mergeCell ref="P5:Q5"/>
  </mergeCells>
  <conditionalFormatting sqref="J11:N11 J18:N18">
    <cfRule type="expression" dxfId="459" priority="31">
      <formula>#REF!="Pesos ($)"</formula>
    </cfRule>
    <cfRule type="expression" dxfId="458" priority="32">
      <formula>OR(LEFT(#REF!,9)="Número de",#REF!="Otra")</formula>
    </cfRule>
    <cfRule type="expression" dxfId="457" priority="33">
      <formula>#REF!="Porcentaje"</formula>
    </cfRule>
  </conditionalFormatting>
  <conditionalFormatting sqref="J14:N15">
    <cfRule type="expression" dxfId="456" priority="28">
      <formula>#REF!="Pesos ($)"</formula>
    </cfRule>
    <cfRule type="expression" dxfId="455" priority="29">
      <formula>OR(LEFT(#REF!,9)="Número de",#REF!="Otra")</formula>
    </cfRule>
    <cfRule type="expression" dxfId="454" priority="30">
      <formula>#REF!="Porcentaje"</formula>
    </cfRule>
  </conditionalFormatting>
  <conditionalFormatting sqref="J15:N15 J21:N23 O20:O30 J25:N29 O11:O15 O18">
    <cfRule type="expression" dxfId="453" priority="25">
      <formula>#REF!="Pesos ($)"</formula>
    </cfRule>
    <cfRule type="expression" dxfId="452" priority="26">
      <formula>OR(LEFT(#REF!,9)="Número de",#REF!="Otra")</formula>
    </cfRule>
    <cfRule type="expression" dxfId="451" priority="27">
      <formula>#REF!="Porcentaje"</formula>
    </cfRule>
  </conditionalFormatting>
  <conditionalFormatting sqref="J19:N19">
    <cfRule type="expression" dxfId="450" priority="22">
      <formula>#REF!="Pesos ($)"</formula>
    </cfRule>
    <cfRule type="expression" dxfId="449" priority="23">
      <formula>OR(LEFT(#REF!,9)="Número de",#REF!="Otra")</formula>
    </cfRule>
    <cfRule type="expression" dxfId="448" priority="24">
      <formula>#REF!="Porcentaje"</formula>
    </cfRule>
  </conditionalFormatting>
  <conditionalFormatting sqref="J20:N21">
    <cfRule type="expression" dxfId="447" priority="19">
      <formula>#REF!="Pesos ($)"</formula>
    </cfRule>
    <cfRule type="expression" dxfId="446" priority="20">
      <formula>OR(LEFT(#REF!,9)="Número de",#REF!="Otra")</formula>
    </cfRule>
    <cfRule type="expression" dxfId="445" priority="21">
      <formula>#REF!="Porcentaje"</formula>
    </cfRule>
  </conditionalFormatting>
  <conditionalFormatting sqref="J30:N30">
    <cfRule type="expression" dxfId="444" priority="10">
      <formula>#REF!="Pesos ($)"</formula>
    </cfRule>
    <cfRule type="expression" dxfId="443" priority="11">
      <formula>OR(LEFT(#REF!,9)="Número de",#REF!="Otra")</formula>
    </cfRule>
    <cfRule type="expression" dxfId="442" priority="12">
      <formula>#REF!="Porcentaje"</formula>
    </cfRule>
  </conditionalFormatting>
  <conditionalFormatting sqref="J10:O10">
    <cfRule type="expression" dxfId="441" priority="34">
      <formula>#REF!="Pesos ($)"</formula>
    </cfRule>
    <cfRule type="expression" dxfId="440" priority="35">
      <formula>OR(LEFT(#REF!,9)="Número de",#REF!="Otra")</formula>
    </cfRule>
    <cfRule type="expression" dxfId="439" priority="36">
      <formula>#REF!="Porcentaje"</formula>
    </cfRule>
  </conditionalFormatting>
  <conditionalFormatting sqref="J16:O19">
    <cfRule type="expression" dxfId="438" priority="13">
      <formula>#REF!="Pesos ($)"</formula>
    </cfRule>
    <cfRule type="expression" dxfId="437" priority="14">
      <formula>OR(LEFT(#REF!,9)="Número de",#REF!="Otra")</formula>
    </cfRule>
    <cfRule type="expression" dxfId="436" priority="15">
      <formula>#REF!="Porcentaje"</formula>
    </cfRule>
  </conditionalFormatting>
  <conditionalFormatting sqref="J32:O32 O31">
    <cfRule type="expression" dxfId="435" priority="16">
      <formula>#REF!="Pesos ($)"</formula>
    </cfRule>
    <cfRule type="expression" dxfId="434" priority="17">
      <formula>OR(LEFT(#REF!,9)="Número de",#REF!="Otra")</formula>
    </cfRule>
    <cfRule type="expression" dxfId="433" priority="18">
      <formula>#REF!="Porcentaje"</formula>
    </cfRule>
  </conditionalFormatting>
  <conditionalFormatting sqref="J12:N12">
    <cfRule type="expression" dxfId="432" priority="7">
      <formula>#REF!="Pesos ($)"</formula>
    </cfRule>
    <cfRule type="expression" dxfId="431" priority="8">
      <formula>OR(LEFT(#REF!,9)="Número de",#REF!="Otra")</formula>
    </cfRule>
    <cfRule type="expression" dxfId="430" priority="9">
      <formula>#REF!="Porcentaje"</formula>
    </cfRule>
  </conditionalFormatting>
  <conditionalFormatting sqref="J13:N13">
    <cfRule type="expression" dxfId="429" priority="4">
      <formula>#REF!="Pesos ($)"</formula>
    </cfRule>
    <cfRule type="expression" dxfId="428" priority="5">
      <formula>OR(LEFT(#REF!,9)="Número de",#REF!="Otra")</formula>
    </cfRule>
    <cfRule type="expression" dxfId="427" priority="6">
      <formula>#REF!="Porcentaje"</formula>
    </cfRule>
  </conditionalFormatting>
  <conditionalFormatting sqref="J31:N31">
    <cfRule type="expression" dxfId="426" priority="1">
      <formula>#REF!="Pesos ($)"</formula>
    </cfRule>
    <cfRule type="expression" dxfId="425" priority="2">
      <formula>OR(LEFT(#REF!,9)="Número de",#REF!="Otra")</formula>
    </cfRule>
    <cfRule type="expression" dxfId="424" priority="3">
      <formula>#REF!="Porcentaje"</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9B9CE8A7-042B-47CF-8196-ED5400225B8A}">
          <x14:formula1>
            <xm:f>'D:\DireccionPlaneacionOMR\0-PlaneacionEstrategica_2024-2028\PEI-POA_finales07-06-2024\13-Gestión Jurídica\[01-FR-04 Matriz PEI_REV (1).xlsx]Hoja1'!#REF!</xm:f>
          </x14:formula1>
          <xm:sqref>I30</xm:sqref>
        </x14:dataValidation>
        <x14:dataValidation type="list" allowBlank="1" showInputMessage="1" showErrorMessage="1" xr:uid="{8728C01B-54C1-4330-BA94-759C6326B593}">
          <x14:formula1>
            <xm:f>'D:\DireccionPlaneacionOMR\0-PlaneacionEstrategica_2024-2028\PEI-POA_finales07-06-2024\12-Gestión Documental\[01-FR-04_Matriz_Plan_Estratgico_Institucional-V8-G_Documental__AJUST.xlsx]Hoja1'!#REF!</xm:f>
          </x14:formula1>
          <x14:formula2>
            <xm:f>0</xm:f>
          </x14:formula2>
          <xm:sqref>I29</xm:sqref>
        </x14:dataValidation>
        <x14:dataValidation type="list" allowBlank="1" showInputMessage="1" showErrorMessage="1" xr:uid="{8750E524-D745-4A9E-AB2B-98788C4231D2}">
          <x14:formula1>
            <xm:f>'D:\DireccionPlaneacionOMR\0-PlaneacionEstrategica_2024-2028\PEI-POA_finales07-06-2024\11-Contractual\[01-FR-04_Matriz_Plan_Estratgico_Institucional-V8 Gestión Contractual_REV.xlsx]Hoja1'!#REF!</xm:f>
          </x14:formula1>
          <xm:sqref>I28</xm:sqref>
        </x14:dataValidation>
        <x14:dataValidation type="list" allowBlank="1" showInputMessage="1" showErrorMessage="1" xr:uid="{08D782C5-CB3D-423A-9028-B1222EFF049B}">
          <x14:formula1>
            <xm:f>'D:\DireccionPlaneacionOMR\0-PlaneacionEstrategica_2024-2028\PEI-POA_finales07-06-2024\10-Gestión Financiera\[01-FR-04_Matriz_Plan_Estratgico_Institucional-V8_REV (1).xlsx]Hoja1'!#REF!</xm:f>
          </x14:formula1>
          <xm:sqref>I27</xm:sqref>
        </x14:dataValidation>
        <x14:dataValidation type="list" allowBlank="1" showInputMessage="1" showErrorMessage="1" xr:uid="{B524EFF7-243D-461D-B84B-98EC59DA3AA7}">
          <x14:formula1>
            <xm:f>'D:\DireccionPlaneacionOMR\0-PlaneacionEstrategica_2024-2028\PEI-POA_finales07-06-2024\09-Gestión Administrativa\[01-FR-04 Matriz Plan Estrategico Institucional VF 21-05-2024 (1).xlsx]Hoja1'!#REF!</xm:f>
          </x14:formula1>
          <xm:sqref>I26</xm:sqref>
        </x14:dataValidation>
        <x14:dataValidation type="list" allowBlank="1" showInputMessage="1" showErrorMessage="1" xr:uid="{8F331F27-D464-4CFD-A6A3-03D649AA8F6D}">
          <x14:formula1>
            <xm:f>'D:\DireccionPlaneacionOMR\0-PlaneacionEstrategica_2024-2028\PEI-POA_finales07-06-2024\08-Gestión del Talento Humano\[01-FR-04_Matriz_Plan_Estratgico_Institucional-V8_REV (1).xlsx]Hoja1'!#REF!</xm:f>
          </x14:formula1>
          <xm:sqref>I25</xm:sqref>
        </x14:dataValidation>
        <x14:dataValidation type="list" allowBlank="1" showInputMessage="1" showErrorMessage="1" xr:uid="{07D280FE-D83C-487A-9281-6B06861879B8}">
          <x14:formula1>
            <xm:f>'D:\DireccionPlaneacionOMR\0-PlaneacionEstrategica_2024-2028\PEI-POA_finales07-06-2024\14-Servicio al Usuario\[01-FR-04_Matriz_Plan_Estratgico_Institucional-V8, Servicio al Usuario.xlsx]Hoja1'!#REF!</xm:f>
          </x14:formula1>
          <xm:sqref>I17:I18</xm:sqref>
        </x14:dataValidation>
        <x14:dataValidation type="list" allowBlank="1" showInputMessage="1" showErrorMessage="1" xr:uid="{17BC6710-79F1-4612-891A-8900FFDD273E}">
          <x14:formula1>
            <xm:f>'D:\DireccionPlaneacionOMR\0-PlaneacionEstrategica_2024-2028\PEI-POA_finales07-06-2024\04-Comunicación Estratégica\[01-FR-04_Matriz_Plan_Estratgico_Institucional-V8_REV.xlsx]Hoja1'!#REF!</xm:f>
          </x14:formula1>
          <xm:sqref>I24</xm:sqref>
        </x14:dataValidation>
        <x14:dataValidation type="list" allowBlank="1" showInputMessage="1" showErrorMessage="1" xr:uid="{A9685627-7F0E-4E37-AB2B-F9ABEFFC7008}">
          <x14:formula1>
            <xm:f>'D:\DireccionPlaneacionOMR\0-PlaneacionEstrategica_2024-2028\PEI-POA_finales07-06-2024\02-Gestión del Conocimiento e Innovación\[01-FR-04_Matriz_Plan_Estratgico_Institucional-V8 (1).xlsx]Hoja1'!#REF!</xm:f>
          </x14:formula1>
          <xm:sqref>I20:I21</xm:sqref>
        </x14:dataValidation>
        <x14:dataValidation type="list" allowBlank="1" showInputMessage="1" showErrorMessage="1" xr:uid="{E63BFC6F-D18F-4941-91D3-F23EC4782644}">
          <x14:formula1>
            <xm:f>'D:\DireccionPlaneacionOMR\2-PEI\2024-PEI-NUEVO\01-PL-12 Plan Estratégico Institucional 2024-2028_V1\[01-PL-12 Anexo 2 Matriz del Plan Estratégico Institucional 2024-2028--.xlsx]Hoja1'!#REF!</xm:f>
          </x14:formula1>
          <xm:sqref>I31:I32 I18 I11:I14 I16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3B025-3A5C-40B4-B143-52153A1953C4}">
  <sheetPr>
    <tabColor rgb="FF00FF99"/>
  </sheetPr>
  <dimension ref="B1:R89"/>
  <sheetViews>
    <sheetView showGridLines="0" topLeftCell="A9" workbookViewId="0">
      <selection activeCell="D36" sqref="D36"/>
    </sheetView>
  </sheetViews>
  <sheetFormatPr baseColWidth="10" defaultColWidth="11.44140625" defaultRowHeight="15"/>
  <cols>
    <col min="1" max="1" width="3.6640625" style="129" customWidth="1"/>
    <col min="2" max="2" width="52.44140625" style="129" customWidth="1"/>
    <col min="3" max="5" width="18.44140625" style="143" customWidth="1"/>
    <col min="6" max="6" width="18.44140625" style="129" customWidth="1"/>
    <col min="7" max="7" width="18.33203125" style="129" customWidth="1"/>
    <col min="8" max="8" width="6.5546875" style="143" customWidth="1"/>
    <col min="9" max="9" width="4.5546875" style="129" customWidth="1"/>
    <col min="10" max="16" width="11.44140625" style="129"/>
    <col min="17" max="17" width="62.44140625" style="129" bestFit="1" customWidth="1"/>
    <col min="18" max="18" width="40" style="129" customWidth="1"/>
    <col min="19" max="16356" width="11.44140625" style="129"/>
    <col min="16357" max="16357" width="1.44140625" style="129" customWidth="1"/>
    <col min="16358" max="16384" width="2.88671875" style="129" customWidth="1"/>
  </cols>
  <sheetData>
    <row r="1" spans="2:18">
      <c r="C1" s="131"/>
      <c r="D1" s="131"/>
      <c r="E1" s="131"/>
    </row>
    <row r="2" spans="2:18" ht="15.6">
      <c r="B2" s="1369" t="s">
        <v>788</v>
      </c>
      <c r="C2" s="1370" t="s">
        <v>859</v>
      </c>
      <c r="D2" s="1371"/>
      <c r="E2" s="1371"/>
      <c r="F2" s="1371"/>
      <c r="G2" s="1372"/>
      <c r="H2" s="134"/>
    </row>
    <row r="3" spans="2:18" ht="45.75" customHeight="1">
      <c r="B3" s="1369"/>
      <c r="C3" s="1414" t="s">
        <v>1071</v>
      </c>
      <c r="D3" s="1374"/>
      <c r="E3" s="1374"/>
      <c r="F3" s="1374"/>
      <c r="G3" s="1375"/>
      <c r="H3" s="134"/>
    </row>
    <row r="4" spans="2:18" ht="9.75" customHeight="1">
      <c r="B4" s="1376"/>
      <c r="C4" s="1376"/>
      <c r="D4" s="1376"/>
      <c r="E4" s="1376"/>
      <c r="F4" s="1376"/>
      <c r="G4" s="647"/>
      <c r="H4" s="323"/>
    </row>
    <row r="5" spans="2:18" ht="19.5" customHeight="1">
      <c r="B5" s="129" t="s">
        <v>790</v>
      </c>
      <c r="C5" s="324">
        <f>+'3.Resum Desemp Procesos POA T4'!C5</f>
        <v>46022</v>
      </c>
    </row>
    <row r="6" spans="2:18" ht="19.5" customHeight="1">
      <c r="B6" s="292"/>
    </row>
    <row r="7" spans="2:18" s="144" customFormat="1" ht="16.2" customHeight="1">
      <c r="B7" s="1377" t="s">
        <v>641</v>
      </c>
      <c r="C7" s="1416" t="s">
        <v>875</v>
      </c>
      <c r="D7" s="1417"/>
      <c r="E7" s="1417"/>
      <c r="F7" s="1417"/>
      <c r="G7" s="1418"/>
      <c r="H7" s="146"/>
      <c r="Q7" s="129"/>
      <c r="R7" s="129"/>
    </row>
    <row r="8" spans="2:18" s="144" customFormat="1" ht="16.2" customHeight="1">
      <c r="B8" s="1415"/>
      <c r="C8" s="1419" t="str">
        <f>'3.Resum Desemp Procesos POA T4'!D29</f>
        <v>Cuarto Trimestre</v>
      </c>
      <c r="D8" s="1420"/>
      <c r="E8" s="1420"/>
      <c r="F8" s="1420"/>
      <c r="G8" s="1421"/>
      <c r="H8" s="146"/>
      <c r="Q8" s="129"/>
      <c r="R8" s="129"/>
    </row>
    <row r="9" spans="2:18" s="144" customFormat="1" ht="74.400000000000006" customHeight="1">
      <c r="B9" s="1377"/>
      <c r="C9" s="673" t="s">
        <v>860</v>
      </c>
      <c r="D9" s="673" t="s">
        <v>861</v>
      </c>
      <c r="E9" s="673" t="s">
        <v>862</v>
      </c>
      <c r="F9" s="673" t="s">
        <v>863</v>
      </c>
      <c r="G9" s="673" t="s">
        <v>864</v>
      </c>
      <c r="H9" s="146"/>
      <c r="Q9" s="129"/>
      <c r="R9" s="129"/>
    </row>
    <row r="10" spans="2:18">
      <c r="B10" s="242" t="s">
        <v>651</v>
      </c>
      <c r="C10" s="327">
        <f>+C69</f>
        <v>3</v>
      </c>
      <c r="D10" s="328">
        <f>COUNTIF('2.Infor Detallado Desempeño POA'!AL13:AL15,"=100%")</f>
        <v>0</v>
      </c>
      <c r="E10" s="329">
        <f>COUNTIF('2.Infor Detallado Desempeño POA'!AL13:AL15,"&gt;100%")</f>
        <v>0</v>
      </c>
      <c r="F10" s="330">
        <f>COUNTIF('2.Infor Detallado Desempeño POA'!AL13:AL15,"&lt;100%")</f>
        <v>2</v>
      </c>
      <c r="G10" s="331">
        <f>COUNTIF('2.Infor Detallado Desempeño POA'!AL13:AL15,"=No programado")</f>
        <v>1</v>
      </c>
      <c r="H10" s="332">
        <f>SUM(D10:G10)</f>
        <v>3</v>
      </c>
      <c r="I10" s="333">
        <f>C10-H10</f>
        <v>0</v>
      </c>
    </row>
    <row r="11" spans="2:18">
      <c r="B11" s="242" t="s">
        <v>657</v>
      </c>
      <c r="C11" s="327">
        <f t="shared" ref="C11:C25" si="0">+C70</f>
        <v>7</v>
      </c>
      <c r="D11" s="328">
        <f>COUNTIF('2.Infor Detallado Desempeño POA'!AL21:AL27,"=100%")</f>
        <v>0</v>
      </c>
      <c r="E11" s="329">
        <f>COUNTIF('2.Infor Detallado Desempeño POA'!AL21:AL27,"&gt;100%")</f>
        <v>0</v>
      </c>
      <c r="F11" s="330">
        <f>COUNTIF('2.Infor Detallado Desempeño POA'!AL21:AL27,"&lt;100%")</f>
        <v>6</v>
      </c>
      <c r="G11" s="331">
        <f>COUNTIF('2.Infor Detallado Desempeño POA'!AL21:AL27,"=No programado")</f>
        <v>1</v>
      </c>
      <c r="H11" s="332">
        <f t="shared" ref="H11:H25" si="1">SUM(D11:G11)</f>
        <v>7</v>
      </c>
      <c r="I11" s="333">
        <f t="shared" ref="I11:I26" si="2">C11-H11</f>
        <v>0</v>
      </c>
    </row>
    <row r="12" spans="2:18">
      <c r="B12" s="242" t="s">
        <v>662</v>
      </c>
      <c r="C12" s="327">
        <f t="shared" si="0"/>
        <v>8</v>
      </c>
      <c r="D12" s="328">
        <f>COUNTIF('2.Infor Detallado Desempeño POA'!AL33:AL40,"=100%")</f>
        <v>0</v>
      </c>
      <c r="E12" s="329">
        <f>COUNTIF('2.Infor Detallado Desempeño POA'!AL33:AL40,"&gt;100%")</f>
        <v>0</v>
      </c>
      <c r="F12" s="330">
        <f>COUNTIF('2.Infor Detallado Desempeño POA'!AL33:AL40,"&lt;100%")</f>
        <v>8</v>
      </c>
      <c r="G12" s="331">
        <f>COUNTIF('2.Infor Detallado Desempeño POA'!AL33:AL40,"=No programado")</f>
        <v>0</v>
      </c>
      <c r="H12" s="332">
        <f t="shared" si="1"/>
        <v>8</v>
      </c>
      <c r="I12" s="333">
        <f t="shared" si="2"/>
        <v>0</v>
      </c>
    </row>
    <row r="13" spans="2:18">
      <c r="B13" s="242" t="s">
        <v>670</v>
      </c>
      <c r="C13" s="327">
        <f t="shared" si="0"/>
        <v>3</v>
      </c>
      <c r="D13" s="328">
        <f>COUNTIF('2.Infor Detallado Desempeño POA'!AL46:AL48,"=100%")</f>
        <v>0</v>
      </c>
      <c r="E13" s="329">
        <f>COUNTIF('2.Infor Detallado Desempeño POA'!AL46:AL48,"&gt;100%")</f>
        <v>0</v>
      </c>
      <c r="F13" s="330">
        <f>COUNTIF('2.Infor Detallado Desempeño POA'!AL46:AL48,"&lt;100%")</f>
        <v>2</v>
      </c>
      <c r="G13" s="331">
        <f>COUNTIF('2.Infor Detallado Desempeño POA'!AL46:AL48,"=No programado")</f>
        <v>1</v>
      </c>
      <c r="H13" s="332">
        <f t="shared" si="1"/>
        <v>3</v>
      </c>
      <c r="I13" s="333">
        <f t="shared" si="2"/>
        <v>0</v>
      </c>
    </row>
    <row r="14" spans="2:18">
      <c r="B14" s="242" t="s">
        <v>731</v>
      </c>
      <c r="C14" s="327">
        <f t="shared" si="0"/>
        <v>3</v>
      </c>
      <c r="D14" s="328">
        <f>COUNTIF('2.Infor Detallado Desempeño POA'!AL54:AL56,"=100%")</f>
        <v>0</v>
      </c>
      <c r="E14" s="329">
        <f>COUNTIF('2.Infor Detallado Desempeño POA'!AL54:AL56,"&gt;100%")</f>
        <v>0</v>
      </c>
      <c r="F14" s="330">
        <f>COUNTIF('2.Infor Detallado Desempeño POA'!AL54:AL56,"&lt;100%")</f>
        <v>1</v>
      </c>
      <c r="G14" s="331">
        <f>COUNTIF('2.Infor Detallado Desempeño POA'!AL54:AL56,"=No programado")</f>
        <v>2</v>
      </c>
      <c r="H14" s="332">
        <f t="shared" si="1"/>
        <v>3</v>
      </c>
      <c r="I14" s="333">
        <f t="shared" si="2"/>
        <v>0</v>
      </c>
    </row>
    <row r="15" spans="2:18">
      <c r="B15" s="242" t="s">
        <v>673</v>
      </c>
      <c r="C15" s="327">
        <f t="shared" si="0"/>
        <v>11</v>
      </c>
      <c r="D15" s="328">
        <f>COUNTIF('2.Infor Detallado Desempeño POA'!AL62:AL72,"=100%")</f>
        <v>0</v>
      </c>
      <c r="E15" s="329">
        <f>COUNTIF('2.Infor Detallado Desempeño POA'!AL62:AL72,"&gt;100%")</f>
        <v>0</v>
      </c>
      <c r="F15" s="330">
        <f>COUNTIF('2.Infor Detallado Desempeño POA'!AL62:AL72,"&lt;100%")</f>
        <v>11</v>
      </c>
      <c r="G15" s="331">
        <f>COUNTIF('2.Infor Detallado Desempeño POA'!AL62:AL72,"=No programado")</f>
        <v>0</v>
      </c>
      <c r="H15" s="332">
        <f t="shared" si="1"/>
        <v>11</v>
      </c>
      <c r="I15" s="333">
        <f t="shared" si="2"/>
        <v>0</v>
      </c>
    </row>
    <row r="16" spans="2:18">
      <c r="B16" s="242" t="s">
        <v>745</v>
      </c>
      <c r="C16" s="327">
        <f t="shared" si="0"/>
        <v>6</v>
      </c>
      <c r="D16" s="328">
        <f>COUNTIF('2.Infor Detallado Desempeño POA'!AL78:AL83,"=100%")</f>
        <v>0</v>
      </c>
      <c r="E16" s="329">
        <f>COUNTIF('2.Infor Detallado Desempeño POA'!AL78:AL83,"&gt;100%")</f>
        <v>0</v>
      </c>
      <c r="F16" s="330">
        <f>COUNTIF('2.Infor Detallado Desempeño POA'!AL78:AL83,"&lt;100%")</f>
        <v>6</v>
      </c>
      <c r="G16" s="331">
        <f>COUNTIF('2.Infor Detallado Desempeño POA'!AL78:AL83,"=No programado")</f>
        <v>0</v>
      </c>
      <c r="H16" s="332">
        <f t="shared" si="1"/>
        <v>6</v>
      </c>
      <c r="I16" s="333">
        <f t="shared" si="2"/>
        <v>0</v>
      </c>
    </row>
    <row r="17" spans="2:9">
      <c r="B17" s="242" t="s">
        <v>692</v>
      </c>
      <c r="C17" s="327">
        <f t="shared" si="0"/>
        <v>11</v>
      </c>
      <c r="D17" s="328">
        <f>COUNTIF('2.Infor Detallado Desempeño POA'!AL89:AL99,"=100%")</f>
        <v>0</v>
      </c>
      <c r="E17" s="329">
        <f>COUNTIF('2.Infor Detallado Desempeño POA'!AL89:AL99,"&gt;100%")</f>
        <v>0</v>
      </c>
      <c r="F17" s="330">
        <f>COUNTIF('2.Infor Detallado Desempeño POA'!AL89:AL99,"&lt;100%")</f>
        <v>9</v>
      </c>
      <c r="G17" s="331">
        <f>COUNTIF('2.Infor Detallado Desempeño POA'!AL89:AL99,"=No programado")</f>
        <v>2</v>
      </c>
      <c r="H17" s="332">
        <f t="shared" si="1"/>
        <v>11</v>
      </c>
      <c r="I17" s="333">
        <f t="shared" si="2"/>
        <v>0</v>
      </c>
    </row>
    <row r="18" spans="2:9">
      <c r="B18" s="242" t="s">
        <v>701</v>
      </c>
      <c r="C18" s="327">
        <f t="shared" si="0"/>
        <v>10</v>
      </c>
      <c r="D18" s="328">
        <f>COUNTIF('2.Infor Detallado Desempeño POA'!AL105:AL114,"=100%")</f>
        <v>0</v>
      </c>
      <c r="E18" s="329">
        <f>COUNTIF('2.Infor Detallado Desempeño POA'!AL105:AL114,"&gt;100%")</f>
        <v>0</v>
      </c>
      <c r="F18" s="330">
        <f>COUNTIF('2.Infor Detallado Desempeño POA'!AL105:AL114,"&lt;100%")</f>
        <v>10</v>
      </c>
      <c r="G18" s="331">
        <f>COUNTIF('2.Infor Detallado Desempeño POA'!AL105:AL114,"=No programado")</f>
        <v>0</v>
      </c>
      <c r="H18" s="332">
        <f t="shared" si="1"/>
        <v>10</v>
      </c>
      <c r="I18" s="333">
        <f t="shared" si="2"/>
        <v>0</v>
      </c>
    </row>
    <row r="19" spans="2:9" ht="16.5" customHeight="1">
      <c r="B19" s="242" t="s">
        <v>711</v>
      </c>
      <c r="C19" s="327">
        <f t="shared" si="0"/>
        <v>2</v>
      </c>
      <c r="D19" s="328">
        <f>COUNTIF('2.Infor Detallado Desempeño POA'!AL120:AL121,"=100%")</f>
        <v>0</v>
      </c>
      <c r="E19" s="329">
        <f>COUNTIF('2.Infor Detallado Desempeño POA'!AL120:AL121,"&gt;100%")</f>
        <v>0</v>
      </c>
      <c r="F19" s="330">
        <f>COUNTIF('2.Infor Detallado Desempeño POA'!AL120:AL121,"&lt;100%")</f>
        <v>2</v>
      </c>
      <c r="G19" s="331">
        <f>COUNTIF('2.Infor Detallado Desempeño POA'!AL120:AL121,"=No programado")</f>
        <v>0</v>
      </c>
      <c r="H19" s="332">
        <f t="shared" si="1"/>
        <v>2</v>
      </c>
      <c r="I19" s="333">
        <f t="shared" si="2"/>
        <v>0</v>
      </c>
    </row>
    <row r="20" spans="2:9">
      <c r="B20" s="242" t="s">
        <v>713</v>
      </c>
      <c r="C20" s="327">
        <f t="shared" si="0"/>
        <v>3</v>
      </c>
      <c r="D20" s="328">
        <f>COUNTIF('2.Infor Detallado Desempeño POA'!AL127:AL129,"=100%")</f>
        <v>0</v>
      </c>
      <c r="E20" s="329">
        <f>COUNTIF('2.Infor Detallado Desempeño POA'!AL127:AL129,"&gt;100%")</f>
        <v>0</v>
      </c>
      <c r="F20" s="330">
        <f>COUNTIF('2.Infor Detallado Desempeño POA'!AL127:AL129,"&lt;100%")</f>
        <v>3</v>
      </c>
      <c r="G20" s="331">
        <f>COUNTIF('2.Infor Detallado Desempeño POA'!AL127:AL129,"=No programado")</f>
        <v>0</v>
      </c>
      <c r="H20" s="332">
        <f t="shared" si="1"/>
        <v>3</v>
      </c>
      <c r="I20" s="333">
        <f t="shared" si="2"/>
        <v>0</v>
      </c>
    </row>
    <row r="21" spans="2:9">
      <c r="B21" s="242" t="s">
        <v>717</v>
      </c>
      <c r="C21" s="327">
        <f t="shared" si="0"/>
        <v>3</v>
      </c>
      <c r="D21" s="328">
        <f>COUNTIF('2.Infor Detallado Desempeño POA'!AL135:AL137,"=100%")</f>
        <v>0</v>
      </c>
      <c r="E21" s="329">
        <f>COUNTIF('2.Infor Detallado Desempeño POA'!AL135:AL137,"&gt;100%")</f>
        <v>0</v>
      </c>
      <c r="F21" s="330">
        <f>COUNTIF('2.Infor Detallado Desempeño POA'!AL135:AL137,"&lt;100%")</f>
        <v>1</v>
      </c>
      <c r="G21" s="331">
        <f>COUNTIF('2.Infor Detallado Desempeño POA'!AL135:AL137,"=No programado")</f>
        <v>2</v>
      </c>
      <c r="H21" s="332">
        <f t="shared" si="1"/>
        <v>3</v>
      </c>
      <c r="I21" s="333">
        <f t="shared" si="2"/>
        <v>0</v>
      </c>
    </row>
    <row r="22" spans="2:9">
      <c r="B22" s="242" t="s">
        <v>722</v>
      </c>
      <c r="C22" s="327">
        <f t="shared" si="0"/>
        <v>2</v>
      </c>
      <c r="D22" s="328">
        <f>COUNTIF('2.Infor Detallado Desempeño POA'!AL143:AL144,"=100%")</f>
        <v>0</v>
      </c>
      <c r="E22" s="329">
        <f>COUNTIF('2.Infor Detallado Desempeño POA'!AL143:AL144,"&gt;100%")</f>
        <v>0</v>
      </c>
      <c r="F22" s="330">
        <f>COUNTIF('2.Infor Detallado Desempeño POA'!AL143:AL144,"&lt;100%")</f>
        <v>2</v>
      </c>
      <c r="G22" s="331">
        <f>COUNTIF('2.Infor Detallado Desempeño POA'!AL143:AL144,"=No programado")</f>
        <v>0</v>
      </c>
      <c r="H22" s="332">
        <f t="shared" si="1"/>
        <v>2</v>
      </c>
      <c r="I22" s="333">
        <f t="shared" si="2"/>
        <v>0</v>
      </c>
    </row>
    <row r="23" spans="2:9">
      <c r="B23" s="242" t="s">
        <v>725</v>
      </c>
      <c r="C23" s="327">
        <f t="shared" si="0"/>
        <v>5</v>
      </c>
      <c r="D23" s="328">
        <f>COUNTIF('2.Infor Detallado Desempeño POA'!AL150:AL154,"=100%")</f>
        <v>0</v>
      </c>
      <c r="E23" s="329">
        <f>COUNTIF('2.Infor Detallado Desempeño POA'!AL150:AL154,"&gt;100%")</f>
        <v>0</v>
      </c>
      <c r="F23" s="330">
        <f>COUNTIF('2.Infor Detallado Desempeño POA'!AL150:AL154,"&lt;100%")</f>
        <v>5</v>
      </c>
      <c r="G23" s="331">
        <f>COUNTIF('2.Infor Detallado Desempeño POA'!AL150:AL154,"=No programado")</f>
        <v>0</v>
      </c>
      <c r="H23" s="332">
        <f t="shared" si="1"/>
        <v>5</v>
      </c>
      <c r="I23" s="333">
        <f t="shared" si="2"/>
        <v>0</v>
      </c>
    </row>
    <row r="24" spans="2:9">
      <c r="B24" s="242" t="s">
        <v>735</v>
      </c>
      <c r="C24" s="327">
        <f t="shared" si="0"/>
        <v>2</v>
      </c>
      <c r="D24" s="328">
        <f>COUNTIF('2.Infor Detallado Desempeño POA'!AL160:AL161,"=100%")</f>
        <v>0</v>
      </c>
      <c r="E24" s="329">
        <f>COUNTIF('2.Infor Detallado Desempeño POA'!AL160:AL161,"&gt;100%")</f>
        <v>0</v>
      </c>
      <c r="F24" s="330">
        <f>COUNTIF('2.Infor Detallado Desempeño POA'!AL160:AL161,"&lt;100%")</f>
        <v>2</v>
      </c>
      <c r="G24" s="331">
        <f>COUNTIF('2.Infor Detallado Desempeño POA'!AL160:AL161,"=No programado")</f>
        <v>0</v>
      </c>
      <c r="H24" s="332">
        <f t="shared" si="1"/>
        <v>2</v>
      </c>
      <c r="I24" s="333">
        <f t="shared" si="2"/>
        <v>0</v>
      </c>
    </row>
    <row r="25" spans="2:9">
      <c r="B25" s="242" t="s">
        <v>738</v>
      </c>
      <c r="C25" s="327">
        <f t="shared" si="0"/>
        <v>3</v>
      </c>
      <c r="D25" s="328">
        <f>COUNTIF('2.Infor Detallado Desempeño POA'!AL167:AL169,"=100%")</f>
        <v>0</v>
      </c>
      <c r="E25" s="329">
        <f>COUNTIF('2.Infor Detallado Desempeño POA'!AL167:AL169,"&gt;100%")</f>
        <v>0</v>
      </c>
      <c r="F25" s="330">
        <f>COUNTIF('2.Infor Detallado Desempeño POA'!AL167:AL169,"&lt;100%")</f>
        <v>1</v>
      </c>
      <c r="G25" s="331">
        <f>COUNTIF('2.Infor Detallado Desempeño POA'!AL167:AL169,"=No programado")</f>
        <v>2</v>
      </c>
      <c r="H25" s="332">
        <f t="shared" si="1"/>
        <v>3</v>
      </c>
      <c r="I25" s="333">
        <f t="shared" si="2"/>
        <v>0</v>
      </c>
    </row>
    <row r="26" spans="2:9" ht="19.5" customHeight="1">
      <c r="B26" s="193" t="s">
        <v>865</v>
      </c>
      <c r="C26" s="334">
        <f t="shared" ref="C26:H26" si="3">SUM(C10:C25)</f>
        <v>82</v>
      </c>
      <c r="D26" s="334">
        <f t="shared" si="3"/>
        <v>0</v>
      </c>
      <c r="E26" s="334">
        <f t="shared" si="3"/>
        <v>0</v>
      </c>
      <c r="F26" s="334">
        <f t="shared" si="3"/>
        <v>71</v>
      </c>
      <c r="G26" s="334">
        <f t="shared" si="3"/>
        <v>11</v>
      </c>
      <c r="H26" s="334">
        <f t="shared" si="3"/>
        <v>82</v>
      </c>
      <c r="I26" s="333">
        <f t="shared" si="2"/>
        <v>0</v>
      </c>
    </row>
    <row r="27" spans="2:9" ht="14.4" customHeight="1"/>
    <row r="28" spans="2:9" s="339" customFormat="1" ht="3.6" customHeight="1">
      <c r="C28" s="340"/>
      <c r="D28" s="341" t="str">
        <f>+D9</f>
        <v>No de Indicadores con Meta Cumplida según programación</v>
      </c>
      <c r="E28" s="342">
        <f>+D26</f>
        <v>0</v>
      </c>
      <c r="H28" s="343"/>
    </row>
    <row r="29" spans="2:9" s="339" customFormat="1" ht="3.6" customHeight="1">
      <c r="C29" s="340"/>
      <c r="D29" s="341" t="str">
        <f>+E9</f>
        <v xml:space="preserve">No de Indicadores con ejecución superior a la programada </v>
      </c>
      <c r="E29" s="342">
        <f>+E26</f>
        <v>0</v>
      </c>
      <c r="H29" s="343"/>
    </row>
    <row r="30" spans="2:9" s="339" customFormat="1" ht="3.6" customHeight="1">
      <c r="C30" s="340"/>
      <c r="D30" s="341" t="str">
        <f>+F9</f>
        <v xml:space="preserve">No de Indicadores con ejecución menor a la programada </v>
      </c>
      <c r="E30" s="342">
        <f>+F26</f>
        <v>71</v>
      </c>
      <c r="H30" s="343"/>
    </row>
    <row r="31" spans="2:9" s="339" customFormat="1" ht="3.6" customHeight="1">
      <c r="C31" s="340"/>
      <c r="D31" s="341" t="str">
        <f>+G9</f>
        <v>No de indicadores sin programar en el periodo</v>
      </c>
      <c r="E31" s="342">
        <f>+G26</f>
        <v>11</v>
      </c>
      <c r="H31" s="343"/>
    </row>
    <row r="32" spans="2:9" s="339" customFormat="1" ht="3.6" customHeight="1">
      <c r="C32" s="343"/>
      <c r="D32" s="343"/>
      <c r="E32" s="343"/>
      <c r="H32" s="343"/>
    </row>
    <row r="33" spans="2:9" s="339" customFormat="1" ht="3.6" customHeight="1">
      <c r="C33" s="343"/>
      <c r="D33" s="343"/>
      <c r="E33" s="343"/>
      <c r="H33" s="343"/>
    </row>
    <row r="34" spans="2:9" s="339" customFormat="1" ht="3.6" customHeight="1">
      <c r="C34" s="343"/>
      <c r="D34" s="343"/>
      <c r="E34" s="343"/>
      <c r="H34" s="343"/>
    </row>
    <row r="35" spans="2:9" s="344" customFormat="1" ht="3.6" customHeight="1">
      <c r="C35" s="340"/>
      <c r="D35" s="1381" t="str">
        <f>CONCATENATE(C7,C8)</f>
        <v>CUMPLIMIENTO PROGRAMACIÓN EN EL PERIODOCuarto Trimestre</v>
      </c>
      <c r="E35" s="1381"/>
      <c r="H35" s="340"/>
    </row>
    <row r="36" spans="2:9" ht="22.95" customHeight="1"/>
    <row r="37" spans="2:9" s="339" customFormat="1" hidden="1">
      <c r="C37" s="343"/>
      <c r="D37" s="343"/>
      <c r="E37" s="343"/>
      <c r="H37" s="343"/>
    </row>
    <row r="38" spans="2:9" s="344" customFormat="1" ht="10.199999999999999" hidden="1" customHeight="1">
      <c r="C38" s="340"/>
      <c r="D38" s="1381" t="s">
        <v>869</v>
      </c>
      <c r="E38" s="1381"/>
      <c r="H38" s="340"/>
    </row>
    <row r="39" spans="2:9" s="344" customFormat="1" ht="28.2" customHeight="1">
      <c r="B39" s="1377" t="s">
        <v>641</v>
      </c>
      <c r="C39" s="1382" t="s">
        <v>866</v>
      </c>
      <c r="D39" s="1383"/>
      <c r="E39" s="1383"/>
      <c r="F39" s="1383"/>
      <c r="G39" s="1384"/>
      <c r="H39" s="340"/>
    </row>
    <row r="40" spans="2:9" s="344" customFormat="1" ht="29.4" customHeight="1">
      <c r="B40" s="1377"/>
      <c r="C40" s="1385" t="s">
        <v>867</v>
      </c>
      <c r="D40" s="1386"/>
      <c r="E40" s="1387">
        <v>45657</v>
      </c>
      <c r="F40" s="1387"/>
      <c r="G40" s="345"/>
      <c r="H40" s="340"/>
    </row>
    <row r="41" spans="2:9" s="344" customFormat="1" ht="77.25" customHeight="1">
      <c r="B41" s="1377"/>
      <c r="C41" s="325" t="s">
        <v>860</v>
      </c>
      <c r="D41" s="325" t="s">
        <v>861</v>
      </c>
      <c r="E41" s="325" t="s">
        <v>862</v>
      </c>
      <c r="F41" s="325" t="s">
        <v>863</v>
      </c>
      <c r="G41" s="326" t="s">
        <v>864</v>
      </c>
      <c r="H41" s="340"/>
    </row>
    <row r="42" spans="2:9" s="344" customFormat="1" ht="19.95" customHeight="1">
      <c r="B42" s="242" t="s">
        <v>651</v>
      </c>
      <c r="C42" s="327">
        <f>+C69</f>
        <v>3</v>
      </c>
      <c r="D42" s="328">
        <f>COUNTIF('2.Infor Detallado Desempeño POA'!AM13:AM15,"=100%")</f>
        <v>1</v>
      </c>
      <c r="E42" s="329">
        <f>COUNTIF('2.Infor Detallado Desempeño POA'!AM13:AM15,"&gt;100%")</f>
        <v>0</v>
      </c>
      <c r="F42" s="330">
        <f>COUNTIF('2.Infor Detallado Desempeño POA'!AM13:AM15,"&lt;100%")</f>
        <v>2</v>
      </c>
      <c r="G42" s="331">
        <f>COUNTIF('2.Infor Detallado Desempeño POA'!AM13:AM15,"=No programado")</f>
        <v>0</v>
      </c>
      <c r="H42" s="332">
        <f>SUM(D42:G42)</f>
        <v>3</v>
      </c>
      <c r="I42" s="333">
        <f>C42-H42</f>
        <v>0</v>
      </c>
    </row>
    <row r="43" spans="2:9" s="344" customFormat="1" ht="19.95" customHeight="1">
      <c r="B43" s="242" t="s">
        <v>657</v>
      </c>
      <c r="C43" s="327">
        <f t="shared" ref="C43:C57" si="4">+C70</f>
        <v>7</v>
      </c>
      <c r="D43" s="328">
        <f>COUNTIF('2.Infor Detallado Desempeño POA'!AM21:AM27,"=100%")</f>
        <v>0</v>
      </c>
      <c r="E43" s="329">
        <f>COUNTIF('2.Infor Detallado Desempeño POA'!AM21:AM27,"&gt;100%")</f>
        <v>0</v>
      </c>
      <c r="F43" s="330">
        <f>COUNTIF('2.Infor Detallado Desempeño POA'!AM21:AM27,"&lt;100%")</f>
        <v>7</v>
      </c>
      <c r="G43" s="331">
        <f>COUNTIF('2.Infor Detallado Desempeño POA'!AM21:AM27,"=No programado")</f>
        <v>0</v>
      </c>
      <c r="H43" s="332">
        <f t="shared" ref="H43:H57" si="5">SUM(D43:G43)</f>
        <v>7</v>
      </c>
      <c r="I43" s="333">
        <f t="shared" ref="I43:I58" si="6">C43-H43</f>
        <v>0</v>
      </c>
    </row>
    <row r="44" spans="2:9" s="344" customFormat="1" ht="19.95" customHeight="1">
      <c r="B44" s="242" t="s">
        <v>662</v>
      </c>
      <c r="C44" s="327">
        <f t="shared" si="4"/>
        <v>8</v>
      </c>
      <c r="D44" s="328">
        <f>COUNTIF('2.Infor Detallado Desempeño POA'!AM33:AM40,"=100%")</f>
        <v>1</v>
      </c>
      <c r="E44" s="329">
        <f>COUNTIF('2.Infor Detallado Desempeño POA'!AM33:AM40,"&gt;100%")</f>
        <v>0</v>
      </c>
      <c r="F44" s="330">
        <f>COUNTIF('2.Infor Detallado Desempeño POA'!AM33:AM40,"&lt;100%")</f>
        <v>7</v>
      </c>
      <c r="G44" s="331">
        <f>COUNTIF('2.Infor Detallado Desempeño POA'!AM33:AM40,"=No programado")</f>
        <v>0</v>
      </c>
      <c r="H44" s="332">
        <f t="shared" si="5"/>
        <v>8</v>
      </c>
      <c r="I44" s="333">
        <f t="shared" si="6"/>
        <v>0</v>
      </c>
    </row>
    <row r="45" spans="2:9" s="344" customFormat="1" ht="19.95" customHeight="1">
      <c r="B45" s="242" t="s">
        <v>670</v>
      </c>
      <c r="C45" s="327">
        <f t="shared" si="4"/>
        <v>3</v>
      </c>
      <c r="D45" s="328">
        <f>COUNTIF('2.Infor Detallado Desempeño POA'!AM46:AM48,"=100%")</f>
        <v>0</v>
      </c>
      <c r="E45" s="329">
        <f>COUNTIF('2.Infor Detallado Desempeño POA'!AM46:AM48,"&gt;100%")</f>
        <v>0</v>
      </c>
      <c r="F45" s="330">
        <f>COUNTIF('2.Infor Detallado Desempeño POA'!AM46:AM48,"&lt;100%")</f>
        <v>3</v>
      </c>
      <c r="G45" s="331">
        <f>COUNTIF('2.Infor Detallado Desempeño POA'!AM46:AM48,"=No programado")</f>
        <v>0</v>
      </c>
      <c r="H45" s="332">
        <f t="shared" si="5"/>
        <v>3</v>
      </c>
      <c r="I45" s="333">
        <f t="shared" si="6"/>
        <v>0</v>
      </c>
    </row>
    <row r="46" spans="2:9" s="344" customFormat="1" ht="19.95" customHeight="1">
      <c r="B46" s="242" t="s">
        <v>731</v>
      </c>
      <c r="C46" s="327">
        <f t="shared" si="4"/>
        <v>3</v>
      </c>
      <c r="D46" s="328">
        <f>COUNTIF('2.Infor Detallado Desempeño POA'!AM54:AM56,"=100%")</f>
        <v>0</v>
      </c>
      <c r="E46" s="329">
        <f>COUNTIF('2.Infor Detallado Desempeño POA'!AM54:AM56,"&gt;100%")</f>
        <v>0</v>
      </c>
      <c r="F46" s="330">
        <f>COUNTIF('2.Infor Detallado Desempeño POA'!AM54:AM56,"&lt;100%")</f>
        <v>3</v>
      </c>
      <c r="G46" s="331">
        <f>COUNTIF('2.Infor Detallado Desempeño POA'!AM54:AM56,"=No programado")</f>
        <v>0</v>
      </c>
      <c r="H46" s="332">
        <f t="shared" si="5"/>
        <v>3</v>
      </c>
      <c r="I46" s="333">
        <f t="shared" si="6"/>
        <v>0</v>
      </c>
    </row>
    <row r="47" spans="2:9" s="344" customFormat="1" ht="19.95" customHeight="1">
      <c r="B47" s="242" t="s">
        <v>673</v>
      </c>
      <c r="C47" s="327">
        <f t="shared" si="4"/>
        <v>11</v>
      </c>
      <c r="D47" s="328">
        <f>COUNTIF('2.Infor Detallado Desempeño POA'!AM62:AM72,"=100%")</f>
        <v>0</v>
      </c>
      <c r="E47" s="329">
        <f>COUNTIF('2.Infor Detallado Desempeño POA'!AM62:AM72,"&gt;100%")</f>
        <v>0</v>
      </c>
      <c r="F47" s="330">
        <f>COUNTIF('2.Infor Detallado Desempeño POA'!AM62:AM72,"&lt;100%")</f>
        <v>11</v>
      </c>
      <c r="G47" s="331">
        <f>COUNTIF('2.Infor Detallado Desempeño POA'!AM62:AM72,"=No programado")</f>
        <v>0</v>
      </c>
      <c r="H47" s="332">
        <f t="shared" si="5"/>
        <v>11</v>
      </c>
      <c r="I47" s="333">
        <f t="shared" si="6"/>
        <v>0</v>
      </c>
    </row>
    <row r="48" spans="2:9" s="344" customFormat="1" ht="19.95" customHeight="1">
      <c r="B48" s="242" t="s">
        <v>745</v>
      </c>
      <c r="C48" s="327">
        <f t="shared" si="4"/>
        <v>6</v>
      </c>
      <c r="D48" s="328">
        <f>COUNTIF('2.Infor Detallado Desempeño POA'!AM78:AM83,"=100%")</f>
        <v>0</v>
      </c>
      <c r="E48" s="329">
        <f>COUNTIF('2.Infor Detallado Desempeño POA'!AM78:AM83,"&gt;100%")</f>
        <v>0</v>
      </c>
      <c r="F48" s="330">
        <f>COUNTIF('2.Infor Detallado Desempeño POA'!AM78:AM83,"&lt;100%")</f>
        <v>6</v>
      </c>
      <c r="G48" s="331">
        <f>COUNTIF('2.Infor Detallado Desempeño POA'!AM78:AM83,"=No programado")</f>
        <v>0</v>
      </c>
      <c r="H48" s="332">
        <f t="shared" si="5"/>
        <v>6</v>
      </c>
      <c r="I48" s="333">
        <f t="shared" si="6"/>
        <v>0</v>
      </c>
    </row>
    <row r="49" spans="2:9" s="344" customFormat="1" ht="19.95" customHeight="1">
      <c r="B49" s="242" t="s">
        <v>692</v>
      </c>
      <c r="C49" s="327">
        <f t="shared" si="4"/>
        <v>11</v>
      </c>
      <c r="D49" s="328">
        <f>COUNTIF('2.Infor Detallado Desempeño POA'!AM89:AM99,"=100%")</f>
        <v>0</v>
      </c>
      <c r="E49" s="329">
        <f>COUNTIF('2.Infor Detallado Desempeño POA'!AM89:AM99,"&gt;100%")</f>
        <v>0</v>
      </c>
      <c r="F49" s="330">
        <f>COUNTIF('2.Infor Detallado Desempeño POA'!AM89:AM99,"&lt;100%")</f>
        <v>10</v>
      </c>
      <c r="G49" s="331">
        <f>COUNTIF('2.Infor Detallado Desempeño POA'!AM89:AM99,"=No programado")</f>
        <v>1</v>
      </c>
      <c r="H49" s="332">
        <f t="shared" si="5"/>
        <v>11</v>
      </c>
      <c r="I49" s="333">
        <f t="shared" si="6"/>
        <v>0</v>
      </c>
    </row>
    <row r="50" spans="2:9" s="344" customFormat="1" ht="19.95" customHeight="1">
      <c r="B50" s="242" t="s">
        <v>701</v>
      </c>
      <c r="C50" s="327">
        <f t="shared" si="4"/>
        <v>10</v>
      </c>
      <c r="D50" s="328">
        <f>COUNTIF('2.Infor Detallado Desempeño POA'!AM105:AM114,"=100%")</f>
        <v>0</v>
      </c>
      <c r="E50" s="329">
        <f>COUNTIF('2.Infor Detallado Desempeño POA'!AM105:AM114,"&gt;100%")</f>
        <v>0</v>
      </c>
      <c r="F50" s="330">
        <f>COUNTIF('2.Infor Detallado Desempeño POA'!AM105:AM114,"&lt;100%")</f>
        <v>10</v>
      </c>
      <c r="G50" s="331">
        <f>COUNTIF('2.Infor Detallado Desempeño POA'!AM105:AM114,"=No programado")</f>
        <v>0</v>
      </c>
      <c r="H50" s="332">
        <f t="shared" si="5"/>
        <v>10</v>
      </c>
      <c r="I50" s="333">
        <f t="shared" si="6"/>
        <v>0</v>
      </c>
    </row>
    <row r="51" spans="2:9" s="344" customFormat="1" ht="19.95" customHeight="1">
      <c r="B51" s="242" t="s">
        <v>711</v>
      </c>
      <c r="C51" s="327">
        <f t="shared" si="4"/>
        <v>2</v>
      </c>
      <c r="D51" s="328">
        <f>COUNTIF('2.Infor Detallado Desempeño POA'!AM120:AM121,"=100%")</f>
        <v>1</v>
      </c>
      <c r="E51" s="329">
        <f>COUNTIF('2.Infor Detallado Desempeño POA'!AM120:AM121,"&gt;100%")</f>
        <v>0</v>
      </c>
      <c r="F51" s="330">
        <f>COUNTIF('2.Infor Detallado Desempeño POA'!AM120:AM121,"&lt;100%")</f>
        <v>1</v>
      </c>
      <c r="G51" s="331">
        <f>COUNTIF('2.Infor Detallado Desempeño POA'!AM120:AM121,"=No programado")</f>
        <v>0</v>
      </c>
      <c r="H51" s="332">
        <f t="shared" si="5"/>
        <v>2</v>
      </c>
      <c r="I51" s="333">
        <f t="shared" si="6"/>
        <v>0</v>
      </c>
    </row>
    <row r="52" spans="2:9" s="344" customFormat="1" ht="19.95" customHeight="1">
      <c r="B52" s="242" t="s">
        <v>713</v>
      </c>
      <c r="C52" s="327">
        <f t="shared" si="4"/>
        <v>3</v>
      </c>
      <c r="D52" s="328">
        <f>COUNTIF('2.Infor Detallado Desempeño POA'!AM127:AM129,"=100%")</f>
        <v>0</v>
      </c>
      <c r="E52" s="329">
        <f>COUNTIF('2.Infor Detallado Desempeño POA'!AM127:AM129,"&gt;100%")</f>
        <v>0</v>
      </c>
      <c r="F52" s="330">
        <f>COUNTIF('2.Infor Detallado Desempeño POA'!AM127:AM129,"&lt;100%")</f>
        <v>3</v>
      </c>
      <c r="G52" s="331">
        <f>COUNTIF('2.Infor Detallado Desempeño POA'!AM127:AM129,"=No programado")</f>
        <v>0</v>
      </c>
      <c r="H52" s="332">
        <f t="shared" si="5"/>
        <v>3</v>
      </c>
      <c r="I52" s="333">
        <f t="shared" si="6"/>
        <v>0</v>
      </c>
    </row>
    <row r="53" spans="2:9" s="344" customFormat="1" ht="19.95" customHeight="1">
      <c r="B53" s="242" t="s">
        <v>717</v>
      </c>
      <c r="C53" s="327">
        <f t="shared" si="4"/>
        <v>3</v>
      </c>
      <c r="D53" s="328">
        <f>COUNTIF('2.Infor Detallado Desempeño POA'!AM135:AM137,"=100%")</f>
        <v>0</v>
      </c>
      <c r="E53" s="329">
        <f>COUNTIF('2.Infor Detallado Desempeño POA'!AM135:AM137,"&gt;100%")</f>
        <v>0</v>
      </c>
      <c r="F53" s="330">
        <f>COUNTIF('2.Infor Detallado Desempeño POA'!AM135:AM137,"&lt;100%")</f>
        <v>2</v>
      </c>
      <c r="G53" s="331">
        <f>COUNTIF('2.Infor Detallado Desempeño POA'!AM135:AM137,"=No programado")</f>
        <v>1</v>
      </c>
      <c r="H53" s="332">
        <f t="shared" si="5"/>
        <v>3</v>
      </c>
      <c r="I53" s="333">
        <f t="shared" si="6"/>
        <v>0</v>
      </c>
    </row>
    <row r="54" spans="2:9" s="344" customFormat="1" ht="19.95" customHeight="1">
      <c r="B54" s="242" t="s">
        <v>722</v>
      </c>
      <c r="C54" s="327">
        <f t="shared" si="4"/>
        <v>2</v>
      </c>
      <c r="D54" s="328">
        <f>COUNTIF('2.Infor Detallado Desempeño POA'!AM143:AM144,"=100%")</f>
        <v>0</v>
      </c>
      <c r="E54" s="329">
        <f>COUNTIF('2.Infor Detallado Desempeño POA'!AM143:AM144,"&gt;100%")</f>
        <v>0</v>
      </c>
      <c r="F54" s="330">
        <f>COUNTIF('2.Infor Detallado Desempeño POA'!AM143:AM144,"&lt;100%")</f>
        <v>2</v>
      </c>
      <c r="G54" s="331">
        <f>COUNTIF('2.Infor Detallado Desempeño POA'!AM143:AM144,"=No programado")</f>
        <v>0</v>
      </c>
      <c r="H54" s="332">
        <f t="shared" si="5"/>
        <v>2</v>
      </c>
      <c r="I54" s="333">
        <f t="shared" si="6"/>
        <v>0</v>
      </c>
    </row>
    <row r="55" spans="2:9" s="344" customFormat="1" ht="19.95" customHeight="1">
      <c r="B55" s="242" t="s">
        <v>725</v>
      </c>
      <c r="C55" s="327">
        <f t="shared" si="4"/>
        <v>5</v>
      </c>
      <c r="D55" s="328">
        <f>COUNTIF('2.Infor Detallado Desempeño POA'!AM150:AM154,"=100%")</f>
        <v>0</v>
      </c>
      <c r="E55" s="329">
        <f>COUNTIF('2.Infor Detallado Desempeño POA'!AM150:AM154,"&gt;100%")</f>
        <v>0</v>
      </c>
      <c r="F55" s="330">
        <f>COUNTIF('2.Infor Detallado Desempeño POA'!AM150:AM154,"&lt;100%")</f>
        <v>5</v>
      </c>
      <c r="G55" s="331">
        <f>COUNTIF('2.Infor Detallado Desempeño POA'!AM150:AM154,"=No programado")</f>
        <v>0</v>
      </c>
      <c r="H55" s="332">
        <f t="shared" si="5"/>
        <v>5</v>
      </c>
      <c r="I55" s="333">
        <f t="shared" si="6"/>
        <v>0</v>
      </c>
    </row>
    <row r="56" spans="2:9" s="344" customFormat="1" ht="19.95" customHeight="1">
      <c r="B56" s="242" t="s">
        <v>735</v>
      </c>
      <c r="C56" s="327">
        <f t="shared" si="4"/>
        <v>2</v>
      </c>
      <c r="D56" s="328">
        <f>COUNTIF('2.Infor Detallado Desempeño POA'!AM160:AM161,"=100%")</f>
        <v>0</v>
      </c>
      <c r="E56" s="329">
        <f>COUNTIF('2.Infor Detallado Desempeño POA'!AM160:AM161,"&gt;100%")</f>
        <v>0</v>
      </c>
      <c r="F56" s="330">
        <f>COUNTIF('2.Infor Detallado Desempeño POA'!AM160:AM161,"&lt;100%")</f>
        <v>2</v>
      </c>
      <c r="G56" s="331">
        <f>COUNTIF('2.Infor Detallado Desempeño POA'!AD160:AD161,"=No programado")</f>
        <v>0</v>
      </c>
      <c r="H56" s="332">
        <f t="shared" si="5"/>
        <v>2</v>
      </c>
      <c r="I56" s="333">
        <f t="shared" si="6"/>
        <v>0</v>
      </c>
    </row>
    <row r="57" spans="2:9" s="344" customFormat="1" ht="19.95" customHeight="1">
      <c r="B57" s="242" t="s">
        <v>738</v>
      </c>
      <c r="C57" s="327">
        <f t="shared" si="4"/>
        <v>3</v>
      </c>
      <c r="D57" s="328">
        <f>COUNTIF('2.Infor Detallado Desempeño POA'!AM167:AM169,"=100%")</f>
        <v>0</v>
      </c>
      <c r="E57" s="329">
        <f>COUNTIF('2.Infor Detallado Desempeño POA'!AM167:AM169,"&gt;100%")</f>
        <v>0</v>
      </c>
      <c r="F57" s="330">
        <f>COUNTIF('2.Infor Detallado Desempeño POA'!AM167:AM169,"&lt;100%")</f>
        <v>3</v>
      </c>
      <c r="G57" s="331">
        <f>COUNTIF('2.Infor Detallado Desempeño POA'!AD167:AD169,"=No programado")</f>
        <v>1</v>
      </c>
      <c r="H57" s="332">
        <f t="shared" si="5"/>
        <v>4</v>
      </c>
      <c r="I57" s="333">
        <f t="shared" si="6"/>
        <v>-1</v>
      </c>
    </row>
    <row r="58" spans="2:9" s="344" customFormat="1" ht="19.95" customHeight="1">
      <c r="B58" s="193" t="s">
        <v>865</v>
      </c>
      <c r="C58" s="334">
        <f t="shared" ref="C58:H58" si="7">SUM(C42:C57)</f>
        <v>82</v>
      </c>
      <c r="D58" s="335">
        <f t="shared" si="7"/>
        <v>3</v>
      </c>
      <c r="E58" s="336">
        <f t="shared" si="7"/>
        <v>0</v>
      </c>
      <c r="F58" s="337">
        <f t="shared" si="7"/>
        <v>77</v>
      </c>
      <c r="G58" s="338">
        <f t="shared" si="7"/>
        <v>3</v>
      </c>
      <c r="H58" s="334">
        <f t="shared" si="7"/>
        <v>83</v>
      </c>
      <c r="I58" s="333">
        <f t="shared" si="6"/>
        <v>-1</v>
      </c>
    </row>
    <row r="59" spans="2:9" s="344" customFormat="1" ht="19.95" customHeight="1">
      <c r="B59" s="346"/>
      <c r="C59" s="347"/>
      <c r="D59" s="347"/>
      <c r="E59" s="347"/>
      <c r="F59" s="347"/>
      <c r="G59" s="347"/>
      <c r="H59" s="698"/>
      <c r="I59" s="333"/>
    </row>
    <row r="60" spans="2:9" s="344" customFormat="1" ht="1.95" customHeight="1">
      <c r="B60" s="699"/>
      <c r="C60" s="700"/>
      <c r="D60" s="700"/>
      <c r="E60" s="700"/>
      <c r="F60" s="700"/>
      <c r="G60" s="700"/>
      <c r="H60" s="351"/>
      <c r="I60" s="701"/>
    </row>
    <row r="61" spans="2:9" s="344" customFormat="1" ht="1.95" customHeight="1">
      <c r="C61" s="340"/>
      <c r="D61" s="341" t="str">
        <f>+D41</f>
        <v>No de Indicadores con Meta Cumplida según programación</v>
      </c>
      <c r="E61" s="342">
        <f>+D58</f>
        <v>3</v>
      </c>
      <c r="F61" s="702"/>
      <c r="H61" s="340"/>
    </row>
    <row r="62" spans="2:9" s="344" customFormat="1" ht="1.95" customHeight="1">
      <c r="C62" s="340"/>
      <c r="D62" s="341" t="str">
        <f>+E41</f>
        <v xml:space="preserve">No de Indicadores con ejecución superior a la programada </v>
      </c>
      <c r="E62" s="342">
        <f>+E58</f>
        <v>0</v>
      </c>
      <c r="F62" s="702"/>
      <c r="H62" s="340"/>
    </row>
    <row r="63" spans="2:9" s="344" customFormat="1" ht="1.95" customHeight="1">
      <c r="C63" s="340"/>
      <c r="D63" s="341" t="str">
        <f>+F41</f>
        <v xml:space="preserve">No de Indicadores con ejecución menor a la programada </v>
      </c>
      <c r="E63" s="342">
        <f>+F58</f>
        <v>77</v>
      </c>
      <c r="F63" s="702"/>
      <c r="H63" s="340"/>
    </row>
    <row r="64" spans="2:9" s="344" customFormat="1" ht="1.95" customHeight="1">
      <c r="C64" s="340"/>
      <c r="D64" s="341" t="str">
        <f>+G41</f>
        <v>No de indicadores sin programar en el periodo</v>
      </c>
      <c r="E64" s="342">
        <f>+G58</f>
        <v>3</v>
      </c>
      <c r="F64" s="702"/>
      <c r="H64" s="340"/>
    </row>
    <row r="65" spans="2:17" s="344" customFormat="1" ht="1.95" customHeight="1">
      <c r="C65" s="340"/>
      <c r="D65" s="340"/>
      <c r="E65" s="351">
        <f>SUM(E61:E64)</f>
        <v>83</v>
      </c>
      <c r="F65" s="352"/>
      <c r="H65" s="340"/>
    </row>
    <row r="66" spans="2:17" ht="19.2" customHeight="1" thickBot="1"/>
    <row r="67" spans="2:17" s="144" customFormat="1" ht="15.6">
      <c r="B67" s="1362" t="s">
        <v>742</v>
      </c>
      <c r="C67" s="1364" t="s">
        <v>868</v>
      </c>
      <c r="D67" s="1366" t="s">
        <v>744</v>
      </c>
      <c r="E67" s="1367"/>
      <c r="F67" s="1368"/>
      <c r="P67" s="129"/>
      <c r="Q67" s="129"/>
    </row>
    <row r="68" spans="2:17" ht="33" customHeight="1">
      <c r="B68" s="1363"/>
      <c r="C68" s="1365"/>
      <c r="D68" s="353" t="s">
        <v>653</v>
      </c>
      <c r="E68" s="353" t="s">
        <v>720</v>
      </c>
      <c r="F68" s="354" t="s">
        <v>705</v>
      </c>
      <c r="H68" s="129"/>
    </row>
    <row r="69" spans="2:17">
      <c r="B69" s="237" t="s">
        <v>651</v>
      </c>
      <c r="C69" s="355">
        <f>+'Rango indicadores'!D102</f>
        <v>3</v>
      </c>
      <c r="D69" s="355">
        <f>+'Rango indicadores'!E102</f>
        <v>3</v>
      </c>
      <c r="E69" s="355">
        <f>+'Rango indicadores'!F102</f>
        <v>0</v>
      </c>
      <c r="F69" s="355">
        <f>+'Rango indicadores'!G102</f>
        <v>0</v>
      </c>
      <c r="G69" s="356"/>
      <c r="H69" s="129"/>
    </row>
    <row r="70" spans="2:17">
      <c r="B70" s="237" t="s">
        <v>657</v>
      </c>
      <c r="C70" s="355">
        <f>+'Rango indicadores'!D103</f>
        <v>7</v>
      </c>
      <c r="D70" s="355">
        <f>+'Rango indicadores'!E103</f>
        <v>7</v>
      </c>
      <c r="E70" s="355">
        <f>+'Rango indicadores'!F103</f>
        <v>0</v>
      </c>
      <c r="F70" s="355">
        <f>+'Rango indicadores'!G103</f>
        <v>0</v>
      </c>
      <c r="G70" s="356"/>
      <c r="H70" s="129"/>
    </row>
    <row r="71" spans="2:17">
      <c r="B71" s="237" t="s">
        <v>662</v>
      </c>
      <c r="C71" s="355">
        <f>+'Rango indicadores'!D104</f>
        <v>8</v>
      </c>
      <c r="D71" s="355">
        <f>+'Rango indicadores'!E104</f>
        <v>8</v>
      </c>
      <c r="E71" s="355">
        <f>+'Rango indicadores'!F104</f>
        <v>0</v>
      </c>
      <c r="F71" s="355">
        <f>+'Rango indicadores'!G104</f>
        <v>0</v>
      </c>
      <c r="G71" s="356"/>
      <c r="H71" s="129"/>
    </row>
    <row r="72" spans="2:17">
      <c r="B72" s="237" t="s">
        <v>670</v>
      </c>
      <c r="C72" s="355">
        <f>+'Rango indicadores'!D105</f>
        <v>3</v>
      </c>
      <c r="D72" s="355">
        <f>+'Rango indicadores'!E105</f>
        <v>2</v>
      </c>
      <c r="E72" s="355">
        <f>+'Rango indicadores'!F105</f>
        <v>0</v>
      </c>
      <c r="F72" s="355">
        <f>+'Rango indicadores'!G105</f>
        <v>1</v>
      </c>
      <c r="G72" s="356"/>
      <c r="H72" s="129"/>
    </row>
    <row r="73" spans="2:17">
      <c r="B73" s="237" t="s">
        <v>731</v>
      </c>
      <c r="C73" s="355">
        <f>+'Rango indicadores'!D115</f>
        <v>3</v>
      </c>
      <c r="D73" s="355">
        <f>+'Rango indicadores'!E115</f>
        <v>2</v>
      </c>
      <c r="E73" s="355">
        <f>+'Rango indicadores'!F115</f>
        <v>0</v>
      </c>
      <c r="F73" s="355">
        <f>+'Rango indicadores'!G115</f>
        <v>1</v>
      </c>
      <c r="G73" s="356"/>
      <c r="H73" s="129"/>
    </row>
    <row r="74" spans="2:17">
      <c r="B74" s="237" t="s">
        <v>673</v>
      </c>
      <c r="C74" s="355">
        <f>+'Rango indicadores'!D106</f>
        <v>11</v>
      </c>
      <c r="D74" s="355">
        <f>+'Rango indicadores'!E106</f>
        <v>11</v>
      </c>
      <c r="E74" s="355">
        <f>+'Rango indicadores'!F106</f>
        <v>0</v>
      </c>
      <c r="F74" s="355">
        <f>+'Rango indicadores'!G106</f>
        <v>0</v>
      </c>
      <c r="G74" s="356"/>
      <c r="H74" s="129"/>
    </row>
    <row r="75" spans="2:17">
      <c r="B75" s="237" t="s">
        <v>745</v>
      </c>
      <c r="C75" s="355">
        <f>+'Rango indicadores'!D107</f>
        <v>6</v>
      </c>
      <c r="D75" s="355">
        <f>+'Rango indicadores'!E107</f>
        <v>6</v>
      </c>
      <c r="E75" s="355">
        <f>+'Rango indicadores'!F107</f>
        <v>0</v>
      </c>
      <c r="F75" s="355">
        <f>+'Rango indicadores'!G107</f>
        <v>0</v>
      </c>
      <c r="G75" s="356"/>
      <c r="H75" s="129"/>
    </row>
    <row r="76" spans="2:17">
      <c r="B76" s="237" t="s">
        <v>692</v>
      </c>
      <c r="C76" s="355">
        <f>+'Rango indicadores'!D108</f>
        <v>11</v>
      </c>
      <c r="D76" s="355">
        <f>+'Rango indicadores'!E108</f>
        <v>11</v>
      </c>
      <c r="E76" s="355">
        <f>+'Rango indicadores'!F108</f>
        <v>0</v>
      </c>
      <c r="F76" s="355">
        <f>+'Rango indicadores'!G108</f>
        <v>0</v>
      </c>
      <c r="G76" s="356"/>
      <c r="H76" s="129"/>
    </row>
    <row r="77" spans="2:17">
      <c r="B77" s="237" t="s">
        <v>701</v>
      </c>
      <c r="C77" s="355">
        <f>+'Rango indicadores'!D109</f>
        <v>10</v>
      </c>
      <c r="D77" s="355">
        <f>+'Rango indicadores'!E109</f>
        <v>9</v>
      </c>
      <c r="E77" s="355">
        <f>+'Rango indicadores'!F109</f>
        <v>0</v>
      </c>
      <c r="F77" s="355">
        <f>+'Rango indicadores'!G109</f>
        <v>1</v>
      </c>
      <c r="G77" s="356"/>
      <c r="H77" s="129"/>
    </row>
    <row r="78" spans="2:17">
      <c r="B78" s="237" t="s">
        <v>711</v>
      </c>
      <c r="C78" s="355">
        <f>+'Rango indicadores'!D110</f>
        <v>2</v>
      </c>
      <c r="D78" s="355">
        <f>+'Rango indicadores'!E110</f>
        <v>2</v>
      </c>
      <c r="E78" s="355">
        <f>+'Rango indicadores'!F110</f>
        <v>0</v>
      </c>
      <c r="F78" s="355">
        <f>+'Rango indicadores'!G110</f>
        <v>0</v>
      </c>
      <c r="G78" s="356"/>
      <c r="H78" s="129"/>
    </row>
    <row r="79" spans="2:17">
      <c r="B79" s="237" t="s">
        <v>713</v>
      </c>
      <c r="C79" s="355">
        <f>+'Rango indicadores'!D111</f>
        <v>3</v>
      </c>
      <c r="D79" s="355">
        <f>+'Rango indicadores'!E111</f>
        <v>3</v>
      </c>
      <c r="E79" s="355">
        <f>+'Rango indicadores'!F111</f>
        <v>0</v>
      </c>
      <c r="F79" s="355">
        <f>+'Rango indicadores'!G111</f>
        <v>0</v>
      </c>
      <c r="G79" s="356"/>
      <c r="H79" s="129"/>
    </row>
    <row r="80" spans="2:17">
      <c r="B80" s="237" t="s">
        <v>717</v>
      </c>
      <c r="C80" s="355">
        <f>+'Rango indicadores'!D112</f>
        <v>3</v>
      </c>
      <c r="D80" s="355">
        <f>+'Rango indicadores'!E112</f>
        <v>3</v>
      </c>
      <c r="E80" s="355">
        <f>+'Rango indicadores'!F112</f>
        <v>0</v>
      </c>
      <c r="F80" s="355">
        <f>+'Rango indicadores'!G112</f>
        <v>0</v>
      </c>
      <c r="G80" s="356"/>
      <c r="H80" s="129"/>
    </row>
    <row r="81" spans="2:8">
      <c r="B81" s="237" t="s">
        <v>722</v>
      </c>
      <c r="C81" s="355">
        <f>+'Rango indicadores'!D113</f>
        <v>2</v>
      </c>
      <c r="D81" s="355">
        <f>+'Rango indicadores'!E113</f>
        <v>2</v>
      </c>
      <c r="E81" s="355">
        <f>+'Rango indicadores'!F113</f>
        <v>0</v>
      </c>
      <c r="F81" s="355">
        <f>+'Rango indicadores'!G113</f>
        <v>0</v>
      </c>
      <c r="G81" s="356"/>
      <c r="H81" s="129"/>
    </row>
    <row r="82" spans="2:8">
      <c r="B82" s="237" t="s">
        <v>725</v>
      </c>
      <c r="C82" s="355">
        <f>+'Rango indicadores'!D114</f>
        <v>5</v>
      </c>
      <c r="D82" s="355">
        <f>+'Rango indicadores'!E114</f>
        <v>5</v>
      </c>
      <c r="E82" s="355">
        <f>+'Rango indicadores'!F114</f>
        <v>0</v>
      </c>
      <c r="F82" s="355">
        <f>+'Rango indicadores'!G114</f>
        <v>0</v>
      </c>
      <c r="G82" s="356"/>
      <c r="H82" s="129"/>
    </row>
    <row r="83" spans="2:8">
      <c r="B83" s="237" t="s">
        <v>735</v>
      </c>
      <c r="C83" s="355">
        <f>+'Rango indicadores'!D116</f>
        <v>2</v>
      </c>
      <c r="D83" s="355">
        <f>+'Rango indicadores'!E116</f>
        <v>2</v>
      </c>
      <c r="E83" s="355">
        <f>+'Rango indicadores'!F116</f>
        <v>0</v>
      </c>
      <c r="F83" s="355">
        <f>+'Rango indicadores'!G116</f>
        <v>0</v>
      </c>
      <c r="G83" s="356"/>
      <c r="H83" s="129"/>
    </row>
    <row r="84" spans="2:8">
      <c r="B84" s="237" t="s">
        <v>738</v>
      </c>
      <c r="C84" s="355">
        <f>+'Rango indicadores'!D117</f>
        <v>3</v>
      </c>
      <c r="D84" s="355">
        <f>+'Rango indicadores'!E117</f>
        <v>3</v>
      </c>
      <c r="E84" s="355">
        <f>+'Rango indicadores'!F117</f>
        <v>0</v>
      </c>
      <c r="F84" s="355">
        <f>+'Rango indicadores'!G117</f>
        <v>0</v>
      </c>
      <c r="G84" s="356"/>
      <c r="H84" s="129"/>
    </row>
    <row r="85" spans="2:8" ht="16.2" thickBot="1">
      <c r="B85" s="357" t="s">
        <v>865</v>
      </c>
      <c r="C85" s="358">
        <f>SUM(C69:C84)</f>
        <v>82</v>
      </c>
      <c r="D85" s="358">
        <f>SUM(D69:D84)</f>
        <v>79</v>
      </c>
      <c r="E85" s="358">
        <f>SUM(E69:E84)</f>
        <v>0</v>
      </c>
      <c r="F85" s="358">
        <f>SUM(F69:F84)</f>
        <v>3</v>
      </c>
      <c r="G85" s="356"/>
      <c r="H85" s="129"/>
    </row>
    <row r="86" spans="2:8">
      <c r="H86" s="129"/>
    </row>
    <row r="87" spans="2:8">
      <c r="H87" s="129"/>
    </row>
    <row r="89" spans="2:8" ht="15" customHeight="1"/>
  </sheetData>
  <mergeCells count="16">
    <mergeCell ref="B67:B68"/>
    <mergeCell ref="C67:C68"/>
    <mergeCell ref="D67:F67"/>
    <mergeCell ref="B2:B3"/>
    <mergeCell ref="C2:G2"/>
    <mergeCell ref="C3:G3"/>
    <mergeCell ref="B4:F4"/>
    <mergeCell ref="B7:B9"/>
    <mergeCell ref="C7:G7"/>
    <mergeCell ref="C8:G8"/>
    <mergeCell ref="D38:E38"/>
    <mergeCell ref="B39:B41"/>
    <mergeCell ref="C39:G39"/>
    <mergeCell ref="C40:D40"/>
    <mergeCell ref="E40:F40"/>
    <mergeCell ref="D35:E35"/>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76B61-535E-49B1-94D7-AA507122D07A}">
  <sheetPr>
    <tabColor rgb="FF00FF99"/>
  </sheetPr>
  <dimension ref="B1:V117"/>
  <sheetViews>
    <sheetView showGridLines="0" topLeftCell="A35" zoomScale="85" zoomScaleNormal="85" workbookViewId="0">
      <selection activeCell="F60" sqref="F60"/>
    </sheetView>
  </sheetViews>
  <sheetFormatPr baseColWidth="10" defaultColWidth="11.44140625" defaultRowHeight="15" customHeight="1" zeroHeight="1"/>
  <cols>
    <col min="1" max="1" width="3.6640625" style="129" customWidth="1"/>
    <col min="2" max="2" width="47.33203125" style="129" customWidth="1"/>
    <col min="3" max="3" width="25.6640625" style="143" customWidth="1"/>
    <col min="4" max="5" width="18.88671875" style="143" customWidth="1"/>
    <col min="6" max="6" width="19.44140625" style="129" customWidth="1"/>
    <col min="7" max="7" width="47" style="129" customWidth="1"/>
    <col min="8" max="15" width="11.44140625" style="129"/>
    <col min="16" max="16" width="62.44140625" style="129" bestFit="1" customWidth="1"/>
    <col min="17" max="17" width="40" style="129" customWidth="1"/>
    <col min="18" max="16355" width="11.44140625" style="129"/>
    <col min="16356" max="16356" width="1.44140625" style="129" customWidth="1"/>
    <col min="16357" max="16384" width="2.88671875" style="129" customWidth="1"/>
  </cols>
  <sheetData>
    <row r="1" spans="2:22">
      <c r="C1" s="129"/>
      <c r="D1" s="130"/>
      <c r="E1" s="131"/>
      <c r="F1" s="132"/>
      <c r="G1" s="132"/>
      <c r="H1" s="132"/>
      <c r="I1" s="132"/>
      <c r="J1" s="132"/>
      <c r="K1" s="132"/>
      <c r="L1" s="132"/>
      <c r="V1" s="130"/>
    </row>
    <row r="2" spans="2:22" ht="28.95" customHeight="1">
      <c r="B2" s="1430" t="s">
        <v>857</v>
      </c>
      <c r="C2" s="1431" t="s">
        <v>836</v>
      </c>
      <c r="D2" s="1431"/>
      <c r="E2" s="1431"/>
      <c r="F2" s="1431"/>
      <c r="G2" s="1431"/>
      <c r="H2" s="1431"/>
      <c r="I2" s="133"/>
      <c r="J2" s="133"/>
      <c r="K2" s="133"/>
      <c r="L2" s="133"/>
      <c r="M2" s="133"/>
      <c r="N2" s="134"/>
      <c r="O2" s="134"/>
      <c r="P2" s="134"/>
      <c r="Q2" s="134"/>
      <c r="R2" s="134"/>
      <c r="S2" s="134"/>
      <c r="T2" s="134"/>
      <c r="U2" s="134"/>
      <c r="V2" s="130"/>
    </row>
    <row r="3" spans="2:22" ht="34.950000000000003" customHeight="1">
      <c r="B3" s="1430"/>
      <c r="C3" s="1432" t="s">
        <v>1071</v>
      </c>
      <c r="D3" s="1433"/>
      <c r="E3" s="1433"/>
      <c r="F3" s="1433"/>
      <c r="G3" s="1433"/>
      <c r="H3" s="1433"/>
      <c r="I3" s="135"/>
      <c r="J3" s="135"/>
      <c r="K3" s="135"/>
      <c r="L3" s="135"/>
      <c r="M3" s="135"/>
      <c r="N3" s="649"/>
      <c r="O3" s="649"/>
      <c r="P3" s="649"/>
      <c r="Q3" s="649"/>
      <c r="R3" s="649"/>
      <c r="S3" s="649"/>
      <c r="T3" s="649"/>
      <c r="U3" s="649"/>
      <c r="V3" s="136"/>
    </row>
    <row r="4" spans="2:22" ht="6" customHeight="1">
      <c r="B4" s="227"/>
      <c r="C4" s="129"/>
      <c r="D4" s="1376"/>
      <c r="E4" s="1376"/>
      <c r="F4" s="1376"/>
      <c r="G4" s="1376"/>
      <c r="H4" s="1376"/>
      <c r="I4" s="138"/>
      <c r="J4" s="138"/>
      <c r="K4" s="138"/>
      <c r="L4" s="138"/>
      <c r="M4" s="138"/>
      <c r="N4" s="647"/>
      <c r="O4" s="647"/>
      <c r="P4" s="647"/>
      <c r="Q4" s="647"/>
      <c r="R4" s="647"/>
      <c r="S4" s="647"/>
      <c r="T4" s="647"/>
      <c r="U4" s="647"/>
      <c r="V4" s="140"/>
    </row>
    <row r="5" spans="2:22" ht="19.5" customHeight="1">
      <c r="B5" s="228" t="s">
        <v>790</v>
      </c>
      <c r="C5" s="229">
        <v>46022</v>
      </c>
      <c r="D5" s="230"/>
      <c r="V5" s="130"/>
    </row>
    <row r="6" spans="2:22" ht="1.95" customHeight="1">
      <c r="B6" s="292"/>
    </row>
    <row r="7" spans="2:22" ht="8.4" customHeight="1">
      <c r="B7" s="292"/>
    </row>
    <row r="8" spans="2:22" ht="54" customHeight="1">
      <c r="B8" s="293" t="s">
        <v>742</v>
      </c>
      <c r="C8" s="294" t="s">
        <v>1072</v>
      </c>
      <c r="D8" s="147"/>
      <c r="E8" s="129"/>
    </row>
    <row r="9" spans="2:22">
      <c r="B9" s="217" t="s">
        <v>651</v>
      </c>
      <c r="C9" s="295">
        <f>+F42</f>
        <v>0.44833333333333331</v>
      </c>
      <c r="D9" s="220"/>
      <c r="E9" s="129"/>
    </row>
    <row r="10" spans="2:22">
      <c r="B10" s="217" t="s">
        <v>657</v>
      </c>
      <c r="C10" s="295">
        <f>+F43</f>
        <v>4.9999999999999996E-2</v>
      </c>
      <c r="D10" s="220"/>
      <c r="E10" s="129"/>
      <c r="H10" s="296"/>
      <c r="I10" s="297"/>
    </row>
    <row r="11" spans="2:22">
      <c r="B11" s="217" t="s">
        <v>662</v>
      </c>
      <c r="C11" s="295">
        <f>+F44</f>
        <v>0.14153846153846156</v>
      </c>
      <c r="D11" s="220"/>
      <c r="E11" s="129"/>
      <c r="H11" s="296"/>
      <c r="I11" s="297"/>
    </row>
    <row r="12" spans="2:22">
      <c r="B12" s="217" t="s">
        <v>670</v>
      </c>
      <c r="C12" s="295">
        <f>+F45</f>
        <v>0.36274509803921573</v>
      </c>
      <c r="D12" s="220"/>
      <c r="E12" s="129"/>
      <c r="H12" s="296"/>
      <c r="I12" s="297"/>
    </row>
    <row r="13" spans="2:22">
      <c r="B13" s="217" t="s">
        <v>731</v>
      </c>
      <c r="C13" s="295">
        <f>+F46</f>
        <v>0.41717687074829934</v>
      </c>
      <c r="D13" s="234"/>
      <c r="E13" s="129"/>
      <c r="H13" s="296"/>
      <c r="I13" s="297"/>
    </row>
    <row r="14" spans="2:22">
      <c r="B14" s="217" t="s">
        <v>673</v>
      </c>
      <c r="C14" s="295">
        <f>+F48</f>
        <v>0.26458025084662468</v>
      </c>
      <c r="D14" s="220"/>
      <c r="E14" s="129"/>
      <c r="H14" s="296"/>
      <c r="I14" s="296"/>
    </row>
    <row r="15" spans="2:22">
      <c r="B15" s="217" t="s">
        <v>745</v>
      </c>
      <c r="C15" s="295">
        <f>+F49</f>
        <v>0.17497576846633453</v>
      </c>
      <c r="D15" s="220"/>
      <c r="E15" s="129"/>
    </row>
    <row r="16" spans="2:22">
      <c r="B16" s="217" t="s">
        <v>871</v>
      </c>
      <c r="C16" s="295">
        <f>+F50</f>
        <v>4.0384615384615387E-2</v>
      </c>
      <c r="D16" s="220"/>
      <c r="E16" s="129"/>
    </row>
    <row r="17" spans="2:17">
      <c r="B17" s="217" t="s">
        <v>701</v>
      </c>
      <c r="C17" s="295">
        <f t="shared" ref="C17:C22" si="0">+F52</f>
        <v>0.23247100000000001</v>
      </c>
      <c r="D17" s="220"/>
      <c r="E17" s="129"/>
    </row>
    <row r="18" spans="2:17">
      <c r="B18" s="217" t="s">
        <v>872</v>
      </c>
      <c r="C18" s="295">
        <f t="shared" si="0"/>
        <v>0.25</v>
      </c>
      <c r="D18" s="220"/>
      <c r="E18" s="129"/>
    </row>
    <row r="19" spans="2:17">
      <c r="B19" s="217" t="s">
        <v>713</v>
      </c>
      <c r="C19" s="295">
        <f t="shared" si="0"/>
        <v>0.22781785360916626</v>
      </c>
      <c r="D19" s="220"/>
      <c r="E19" s="129"/>
    </row>
    <row r="20" spans="2:17">
      <c r="B20" s="217" t="s">
        <v>717</v>
      </c>
      <c r="C20" s="295">
        <f t="shared" si="0"/>
        <v>0</v>
      </c>
      <c r="D20" s="220"/>
      <c r="E20" s="129"/>
    </row>
    <row r="21" spans="2:17">
      <c r="B21" s="217" t="s">
        <v>722</v>
      </c>
      <c r="C21" s="295">
        <f t="shared" si="0"/>
        <v>0.20166666666666666</v>
      </c>
      <c r="D21" s="220"/>
      <c r="E21" s="129"/>
    </row>
    <row r="22" spans="2:17">
      <c r="B22" s="217" t="s">
        <v>725</v>
      </c>
      <c r="C22" s="295">
        <f t="shared" si="0"/>
        <v>0.15</v>
      </c>
      <c r="D22" s="220"/>
      <c r="E22" s="129"/>
    </row>
    <row r="23" spans="2:17">
      <c r="B23" s="217" t="s">
        <v>735</v>
      </c>
      <c r="C23" s="295">
        <f>+F59</f>
        <v>0.16919191919191917</v>
      </c>
      <c r="D23" s="220"/>
      <c r="E23" s="129"/>
    </row>
    <row r="24" spans="2:17" ht="15.6" thickBot="1">
      <c r="B24" s="298" t="s">
        <v>738</v>
      </c>
      <c r="C24" s="295">
        <f>+F60</f>
        <v>0.19</v>
      </c>
      <c r="D24" s="220"/>
      <c r="E24" s="129"/>
    </row>
    <row r="25" spans="2:17" ht="16.2" thickBot="1">
      <c r="B25" s="299" t="s">
        <v>873</v>
      </c>
      <c r="C25" s="300">
        <f>+F63</f>
        <v>0.20013187765157964</v>
      </c>
      <c r="D25" s="182"/>
      <c r="E25" s="129"/>
    </row>
    <row r="26" spans="2:17" s="144" customFormat="1">
      <c r="C26" s="146"/>
      <c r="D26" s="146"/>
      <c r="E26" s="146"/>
      <c r="P26" s="129"/>
      <c r="Q26" s="129"/>
    </row>
    <row r="27" spans="2:17" s="144" customFormat="1" ht="56.25" customHeight="1" thickBot="1">
      <c r="B27" s="144" t="s">
        <v>197</v>
      </c>
      <c r="C27" s="146"/>
      <c r="P27" s="129"/>
      <c r="Q27" s="129"/>
    </row>
    <row r="28" spans="2:17" ht="57" customHeight="1">
      <c r="B28" s="1434" t="s">
        <v>838</v>
      </c>
      <c r="C28" s="1436" t="s">
        <v>874</v>
      </c>
      <c r="D28" s="1438" t="s">
        <v>839</v>
      </c>
      <c r="E28" s="1439"/>
      <c r="F28" s="1440"/>
      <c r="H28" s="143"/>
    </row>
    <row r="29" spans="2:17" ht="54.6" customHeight="1" thickBot="1">
      <c r="B29" s="1435"/>
      <c r="C29" s="1437"/>
      <c r="D29" s="301" t="str">
        <f>+D40</f>
        <v>Cuarto Trimestre</v>
      </c>
      <c r="E29" s="301" t="str">
        <f>+E40</f>
        <v>Acumulado
Corte 
31/12/2025</v>
      </c>
      <c r="F29" s="301" t="str">
        <f>+F40</f>
        <v>Anual</v>
      </c>
      <c r="H29" s="143"/>
    </row>
    <row r="30" spans="2:17" ht="29.4" customHeight="1">
      <c r="B30" s="304" t="s">
        <v>842</v>
      </c>
      <c r="C30" s="305">
        <f>+C47</f>
        <v>24</v>
      </c>
      <c r="D30" s="306">
        <f>IFERROR(AVERAGE(D42:D46),0)</f>
        <v>0</v>
      </c>
      <c r="E30" s="307">
        <f>IFERROR(AVERAGE(E42:E46),0)</f>
        <v>0.16588888888888889</v>
      </c>
      <c r="F30" s="307">
        <f>IFERROR(AVERAGE(F42:F46),0)</f>
        <v>0.283958752731862</v>
      </c>
      <c r="H30" s="143"/>
    </row>
    <row r="31" spans="2:17" ht="36.6" customHeight="1">
      <c r="B31" s="308" t="s">
        <v>843</v>
      </c>
      <c r="C31" s="309">
        <f>+C51</f>
        <v>28</v>
      </c>
      <c r="D31" s="310">
        <f>IFERROR(AVERAGE(D48:D50),0)</f>
        <v>0</v>
      </c>
      <c r="E31" s="307">
        <f>IFERROR(AVERAGE(E48:E50),0)</f>
        <v>0.16872294660859322</v>
      </c>
      <c r="F31" s="307">
        <f>IFERROR(AVERAGE(F48:F50),0)</f>
        <v>0.1599802115658582</v>
      </c>
      <c r="H31" s="143"/>
    </row>
    <row r="32" spans="2:17" ht="41.4" customHeight="1">
      <c r="B32" s="308" t="s">
        <v>844</v>
      </c>
      <c r="C32" s="309">
        <f>+C58</f>
        <v>25</v>
      </c>
      <c r="D32" s="310">
        <f>IFERROR(AVERAGE(D52:D57),0)</f>
        <v>0</v>
      </c>
      <c r="E32" s="307">
        <f>IFERROR(AVERAGE(E52:E57),0)</f>
        <v>0.20368240152745362</v>
      </c>
      <c r="F32" s="307">
        <f>IFERROR(AVERAGE(F52:F57),0)</f>
        <v>0.17699258671263882</v>
      </c>
      <c r="H32" s="143"/>
    </row>
    <row r="33" spans="2:22" ht="40.799999999999997">
      <c r="B33" s="308" t="s">
        <v>845</v>
      </c>
      <c r="C33" s="309">
        <f>+C61</f>
        <v>5</v>
      </c>
      <c r="D33" s="311">
        <f>IFERROR(AVERAGE(D59:D60),0)</f>
        <v>0</v>
      </c>
      <c r="E33" s="312">
        <f>IFERROR(AVERAGE(E59:E60),0)</f>
        <v>0.15656565656565657</v>
      </c>
      <c r="F33" s="313">
        <f>IFERROR(AVERAGE(F59:F60),0)</f>
        <v>0.17959595959595959</v>
      </c>
      <c r="H33" s="143"/>
    </row>
    <row r="34" spans="2:22" ht="23.4">
      <c r="B34" s="314" t="s">
        <v>846</v>
      </c>
      <c r="C34" s="315">
        <f>SUM(C30:C33)</f>
        <v>82</v>
      </c>
      <c r="D34" s="316">
        <f>AVERAGE(D30:D33)</f>
        <v>0</v>
      </c>
      <c r="E34" s="317">
        <f>AVERAGE(E30:E33)</f>
        <v>0.17371497339764808</v>
      </c>
      <c r="F34" s="317">
        <f>AVERAGE(F30:F33)</f>
        <v>0.20013187765157964</v>
      </c>
      <c r="H34" s="143"/>
    </row>
    <row r="35" spans="2:22" ht="23.4">
      <c r="B35" s="318"/>
      <c r="C35" s="319"/>
      <c r="D35" s="320"/>
      <c r="E35" s="320"/>
      <c r="H35" s="143"/>
    </row>
    <row r="36" spans="2:22" s="144" customFormat="1">
      <c r="C36" s="146"/>
      <c r="P36" s="129"/>
      <c r="Q36" s="129"/>
    </row>
    <row r="37" spans="2:22" ht="19.5" customHeight="1">
      <c r="B37" s="228" t="s">
        <v>790</v>
      </c>
      <c r="C37" s="229">
        <v>45657</v>
      </c>
      <c r="V37" s="130"/>
    </row>
    <row r="38" spans="2:22" ht="9.6" customHeight="1" thickBot="1">
      <c r="B38" s="228"/>
      <c r="C38" s="229"/>
      <c r="V38" s="130"/>
    </row>
    <row r="39" spans="2:22" ht="21" customHeight="1">
      <c r="B39" s="1422" t="s">
        <v>742</v>
      </c>
      <c r="C39" s="1424" t="s">
        <v>874</v>
      </c>
      <c r="D39" s="1424" t="s">
        <v>847</v>
      </c>
      <c r="E39" s="1424"/>
      <c r="F39" s="1426"/>
      <c r="G39" s="131"/>
      <c r="H39" s="131"/>
      <c r="I39" s="131"/>
      <c r="U39" s="130"/>
    </row>
    <row r="40" spans="2:22" ht="49.5" customHeight="1" thickBot="1">
      <c r="B40" s="1423"/>
      <c r="C40" s="1425"/>
      <c r="D40" s="648" t="str">
        <f>+'2.Infor Detallado Desempeño POA'!AF10</f>
        <v>Cuarto Trimestre</v>
      </c>
      <c r="E40" s="648" t="str">
        <f>+'2.Infor Detallado Desempeño POA'!AM12</f>
        <v>Acumulado
Corte 
31/12/2025</v>
      </c>
      <c r="F40" s="232" t="s">
        <v>762</v>
      </c>
      <c r="G40" s="233"/>
      <c r="H40" s="131"/>
      <c r="I40" s="131"/>
      <c r="J40" s="131"/>
      <c r="V40" s="130"/>
    </row>
    <row r="41" spans="2:22" ht="6" customHeight="1" thickBot="1">
      <c r="B41" s="1427"/>
      <c r="C41" s="1428"/>
      <c r="D41" s="1428"/>
      <c r="E41" s="1428"/>
      <c r="F41" s="1429"/>
      <c r="G41" s="168"/>
      <c r="H41" s="234"/>
      <c r="I41" s="234"/>
      <c r="J41" s="234"/>
      <c r="V41" s="130"/>
    </row>
    <row r="42" spans="2:22">
      <c r="B42" s="235" t="s">
        <v>651</v>
      </c>
      <c r="C42" s="236">
        <v>3</v>
      </c>
      <c r="D42" s="173">
        <f>+'2.Infor Detallado Desempeño POA'!AL16</f>
        <v>0</v>
      </c>
      <c r="E42" s="173">
        <f>+'2.Infor Detallado Desempeño POA'!AM16</f>
        <v>0.44833333333333331</v>
      </c>
      <c r="F42" s="173">
        <f>+'2.Infor Detallado Desempeño POA'!AN16</f>
        <v>0.44833333333333331</v>
      </c>
      <c r="G42" s="234"/>
      <c r="H42" s="234"/>
      <c r="I42" s="234"/>
      <c r="J42" s="234"/>
      <c r="V42" s="130"/>
    </row>
    <row r="43" spans="2:22">
      <c r="B43" s="237" t="s">
        <v>657</v>
      </c>
      <c r="C43" s="236">
        <v>7</v>
      </c>
      <c r="D43" s="173">
        <f>+'2.Infor Detallado Desempeño POA'!AL28</f>
        <v>0</v>
      </c>
      <c r="E43" s="173">
        <f>+'2.Infor Detallado Desempeño POA'!AM28</f>
        <v>4.9999999999999996E-2</v>
      </c>
      <c r="F43" s="173">
        <f>+'2.Infor Detallado Desempeño POA'!AN28</f>
        <v>4.9999999999999996E-2</v>
      </c>
      <c r="G43" s="234"/>
      <c r="H43" s="234"/>
      <c r="I43" s="234"/>
      <c r="J43" s="234"/>
      <c r="V43" s="130"/>
    </row>
    <row r="44" spans="2:22">
      <c r="B44" s="237" t="s">
        <v>662</v>
      </c>
      <c r="C44" s="236">
        <v>8</v>
      </c>
      <c r="D44" s="173">
        <f>+'2.Infor Detallado Desempeño POA'!AL41</f>
        <v>0</v>
      </c>
      <c r="E44" s="173">
        <f>+'2.Infor Detallado Desempeño POA'!AM41</f>
        <v>0.21999999999999997</v>
      </c>
      <c r="F44" s="173">
        <f>+'2.Infor Detallado Desempeño POA'!AN41</f>
        <v>0.14153846153846156</v>
      </c>
      <c r="G44" s="234"/>
      <c r="H44" s="234"/>
      <c r="I44" s="234"/>
      <c r="J44" s="234"/>
      <c r="V44" s="130"/>
    </row>
    <row r="45" spans="2:22">
      <c r="B45" s="237" t="s">
        <v>670</v>
      </c>
      <c r="C45" s="236">
        <v>3</v>
      </c>
      <c r="D45" s="173">
        <f>+'2.Infor Detallado Desempeño POA'!AL49</f>
        <v>0</v>
      </c>
      <c r="E45" s="173">
        <f>+'2.Infor Detallado Desempeño POA'!AM49</f>
        <v>0</v>
      </c>
      <c r="F45" s="173">
        <f>+'2.Infor Detallado Desempeño POA'!AN49</f>
        <v>0.36274509803921573</v>
      </c>
      <c r="G45" s="234"/>
      <c r="H45" s="234"/>
      <c r="I45" s="234"/>
      <c r="J45" s="234"/>
      <c r="V45" s="130"/>
    </row>
    <row r="46" spans="2:22" ht="15.6" thickBot="1">
      <c r="B46" s="238" t="s">
        <v>731</v>
      </c>
      <c r="C46" s="236">
        <v>3</v>
      </c>
      <c r="D46" s="173">
        <f>+'2.Infor Detallado Desempeño POA'!AL57</f>
        <v>0</v>
      </c>
      <c r="E46" s="173">
        <f>+'2.Infor Detallado Desempeño POA'!AM57</f>
        <v>0.1111111111111111</v>
      </c>
      <c r="F46" s="173">
        <f>+'2.Infor Detallado Desempeño POA'!AN57</f>
        <v>0.41717687074829934</v>
      </c>
      <c r="G46" s="234"/>
      <c r="H46" s="234"/>
      <c r="I46" s="234"/>
      <c r="J46" s="234"/>
      <c r="V46" s="130"/>
    </row>
    <row r="47" spans="2:22" ht="34.950000000000003" customHeight="1" thickBot="1">
      <c r="B47" s="239" t="s">
        <v>848</v>
      </c>
      <c r="C47" s="240">
        <v>24</v>
      </c>
      <c r="D47" s="241">
        <f>IFERROR(AVERAGE(D42:D46),0)</f>
        <v>0</v>
      </c>
      <c r="E47" s="241">
        <f>IFERROR(AVERAGE(E42:E46),0)</f>
        <v>0.16588888888888889</v>
      </c>
      <c r="F47" s="241">
        <f>IFERROR(AVERAGE(F42:F46),0)</f>
        <v>0.283958752731862</v>
      </c>
      <c r="G47" s="168"/>
      <c r="H47" s="234"/>
      <c r="I47" s="234"/>
      <c r="J47" s="234"/>
      <c r="V47" s="130"/>
    </row>
    <row r="48" spans="2:22">
      <c r="B48" s="235" t="s">
        <v>673</v>
      </c>
      <c r="C48" s="236">
        <v>11</v>
      </c>
      <c r="D48" s="173">
        <f>+'2.Infor Detallado Desempeño POA'!AL73</f>
        <v>0</v>
      </c>
      <c r="E48" s="173">
        <f>+'2.Infor Detallado Desempeño POA'!AM73</f>
        <v>0.26458025084662468</v>
      </c>
      <c r="F48" s="173">
        <f>+'2.Infor Detallado Desempeño POA'!AN73</f>
        <v>0.26458025084662468</v>
      </c>
      <c r="G48" s="234"/>
      <c r="H48" s="234"/>
      <c r="I48" s="234"/>
      <c r="J48" s="234"/>
      <c r="V48" s="130"/>
    </row>
    <row r="49" spans="2:22">
      <c r="B49" s="237" t="s">
        <v>745</v>
      </c>
      <c r="C49" s="236">
        <v>6</v>
      </c>
      <c r="D49" s="173">
        <f>+'2.Infor Detallado Desempeño POA'!AL84</f>
        <v>0</v>
      </c>
      <c r="E49" s="173">
        <f>+'2.Infor Detallado Desempeño POA'!AM84</f>
        <v>0.10164243513300115</v>
      </c>
      <c r="F49" s="173">
        <f>+'2.Infor Detallado Desempeño POA'!AN84</f>
        <v>0.17497576846633453</v>
      </c>
      <c r="G49" s="234"/>
      <c r="H49" s="234"/>
      <c r="I49" s="234"/>
      <c r="J49" s="234"/>
      <c r="V49" s="130"/>
    </row>
    <row r="50" spans="2:22" ht="15.6" thickBot="1">
      <c r="B50" s="238" t="s">
        <v>692</v>
      </c>
      <c r="C50" s="236">
        <v>11</v>
      </c>
      <c r="D50" s="173">
        <f>+'2.Infor Detallado Desempeño POA'!AL100</f>
        <v>0</v>
      </c>
      <c r="E50" s="173">
        <f>+'2.Infor Detallado Desempeño POA'!AM100</f>
        <v>0.13994615384615386</v>
      </c>
      <c r="F50" s="173">
        <f>+'2.Infor Detallado Desempeño POA'!AN100</f>
        <v>4.0384615384615387E-2</v>
      </c>
      <c r="G50" s="234"/>
      <c r="H50" s="234"/>
      <c r="I50" s="234"/>
      <c r="J50" s="234"/>
      <c r="V50" s="130"/>
    </row>
    <row r="51" spans="2:22" ht="34.950000000000003" customHeight="1" thickBot="1">
      <c r="B51" s="239" t="s">
        <v>849</v>
      </c>
      <c r="C51" s="240">
        <v>28</v>
      </c>
      <c r="D51" s="241">
        <f>IFERROR(AVERAGE(D48:D50),0)</f>
        <v>0</v>
      </c>
      <c r="E51" s="241">
        <f>IFERROR(AVERAGE(E48:E50),0)</f>
        <v>0.16872294660859322</v>
      </c>
      <c r="F51" s="241">
        <f>IFERROR(AVERAGE(F48:F50),0)</f>
        <v>0.1599802115658582</v>
      </c>
      <c r="G51" s="168"/>
      <c r="H51" s="234"/>
      <c r="I51" s="234"/>
      <c r="J51" s="234"/>
      <c r="V51" s="130"/>
    </row>
    <row r="52" spans="2:22">
      <c r="B52" s="235" t="s">
        <v>701</v>
      </c>
      <c r="C52" s="236">
        <v>10</v>
      </c>
      <c r="D52" s="173">
        <f>+'2.Infor Detallado Desempeño POA'!AL115</f>
        <v>0</v>
      </c>
      <c r="E52" s="173">
        <f>+'2.Infor Detallado Desempeño POA'!AM115</f>
        <v>0.23247100000000001</v>
      </c>
      <c r="F52" s="173">
        <f>+'2.Infor Detallado Desempeño POA'!AN115</f>
        <v>0.23247100000000001</v>
      </c>
      <c r="G52" s="234"/>
      <c r="H52" s="234"/>
      <c r="I52" s="234"/>
      <c r="J52" s="234"/>
      <c r="V52" s="130"/>
    </row>
    <row r="53" spans="2:22">
      <c r="B53" s="237" t="s">
        <v>711</v>
      </c>
      <c r="C53" s="236">
        <v>2</v>
      </c>
      <c r="D53" s="173">
        <f>+'2.Infor Detallado Desempeño POA'!AL122</f>
        <v>0</v>
      </c>
      <c r="E53" s="173">
        <f>+'2.Infor Detallado Desempeño POA'!AM122</f>
        <v>0.5</v>
      </c>
      <c r="F53" s="173">
        <f>+'2.Infor Detallado Desempeño POA'!AN122</f>
        <v>0.25</v>
      </c>
      <c r="G53" s="234"/>
      <c r="H53" s="234"/>
      <c r="I53" s="234"/>
      <c r="J53" s="234"/>
      <c r="V53" s="130"/>
    </row>
    <row r="54" spans="2:22">
      <c r="B54" s="237" t="s">
        <v>713</v>
      </c>
      <c r="C54" s="236">
        <v>3</v>
      </c>
      <c r="D54" s="173">
        <f>+'2.Infor Detallado Desempeño POA'!AL130</f>
        <v>0</v>
      </c>
      <c r="E54" s="173">
        <f>+'2.Infor Detallado Desempeño POA'!AM130</f>
        <v>0.22781785360916618</v>
      </c>
      <c r="F54" s="173">
        <f>+'2.Infor Detallado Desempeño POA'!AN130</f>
        <v>0.22781785360916626</v>
      </c>
      <c r="G54" s="234"/>
      <c r="H54" s="234"/>
      <c r="I54" s="234"/>
      <c r="J54" s="234"/>
      <c r="V54" s="130"/>
    </row>
    <row r="55" spans="2:22">
      <c r="B55" s="237" t="s">
        <v>717</v>
      </c>
      <c r="C55" s="236">
        <v>3</v>
      </c>
      <c r="D55" s="173">
        <f>+'2.Infor Detallado Desempeño POA'!AL138</f>
        <v>0</v>
      </c>
      <c r="E55" s="173">
        <f>+'2.Infor Detallado Desempeño POA'!AM138</f>
        <v>0</v>
      </c>
      <c r="F55" s="173">
        <f>+'2.Infor Detallado Desempeño POA'!AN138</f>
        <v>0</v>
      </c>
      <c r="G55" s="234"/>
      <c r="H55" s="234"/>
      <c r="I55" s="234"/>
      <c r="J55" s="234"/>
      <c r="V55" s="130"/>
    </row>
    <row r="56" spans="2:22">
      <c r="B56" s="237" t="s">
        <v>722</v>
      </c>
      <c r="C56" s="236">
        <v>2</v>
      </c>
      <c r="D56" s="173">
        <f>+'2.Infor Detallado Desempeño POA'!AL145</f>
        <v>0</v>
      </c>
      <c r="E56" s="173">
        <f>+'2.Infor Detallado Desempeño POA'!AM145</f>
        <v>0.26180555555555557</v>
      </c>
      <c r="F56" s="173">
        <f>+'2.Infor Detallado Desempeño POA'!AN145</f>
        <v>0.20166666666666666</v>
      </c>
      <c r="G56" s="234"/>
      <c r="H56" s="234"/>
      <c r="I56" s="234"/>
      <c r="J56" s="234"/>
      <c r="V56" s="130"/>
    </row>
    <row r="57" spans="2:22" ht="15.6" thickBot="1">
      <c r="B57" s="238" t="s">
        <v>725</v>
      </c>
      <c r="C57" s="236">
        <v>5</v>
      </c>
      <c r="D57" s="173">
        <f>+'2.Infor Detallado Desempeño POA'!AL155</f>
        <v>0</v>
      </c>
      <c r="E57" s="173">
        <f>+'2.Infor Detallado Desempeño POA'!AM155</f>
        <v>0</v>
      </c>
      <c r="F57" s="173">
        <f>+'2.Infor Detallado Desempeño POA'!AN155</f>
        <v>0.15</v>
      </c>
      <c r="G57" s="234"/>
      <c r="H57" s="234"/>
      <c r="I57" s="234"/>
      <c r="J57" s="234"/>
      <c r="V57" s="130"/>
    </row>
    <row r="58" spans="2:22" ht="34.950000000000003" customHeight="1" thickBot="1">
      <c r="B58" s="239" t="s">
        <v>850</v>
      </c>
      <c r="C58" s="240">
        <v>25</v>
      </c>
      <c r="D58" s="241">
        <f>IFERROR(AVERAGE(D52:D57),0)</f>
        <v>0</v>
      </c>
      <c r="E58" s="241">
        <f>IFERROR(AVERAGE(E52:E57),0)</f>
        <v>0.20368240152745362</v>
      </c>
      <c r="F58" s="241">
        <f>IFERROR(AVERAGE(F52:F57),0)</f>
        <v>0.17699258671263882</v>
      </c>
      <c r="G58" s="168"/>
      <c r="H58" s="234"/>
      <c r="I58" s="234"/>
      <c r="J58" s="234"/>
      <c r="V58" s="130"/>
    </row>
    <row r="59" spans="2:22">
      <c r="B59" s="237" t="s">
        <v>735</v>
      </c>
      <c r="C59" s="236">
        <v>2</v>
      </c>
      <c r="D59" s="173">
        <f>+'2.Infor Detallado Desempeño POA'!AL162</f>
        <v>0</v>
      </c>
      <c r="E59" s="173">
        <f>+'2.Infor Detallado Desempeño POA'!AM162</f>
        <v>0.16919191919191917</v>
      </c>
      <c r="F59" s="173">
        <f>+'2.Infor Detallado Desempeño POA'!AN162</f>
        <v>0.16919191919191917</v>
      </c>
      <c r="G59" s="234"/>
      <c r="H59" s="234"/>
      <c r="I59" s="234"/>
      <c r="J59" s="234"/>
      <c r="V59" s="130"/>
    </row>
    <row r="60" spans="2:22" ht="15.6" thickBot="1">
      <c r="B60" s="242" t="s">
        <v>738</v>
      </c>
      <c r="C60" s="236">
        <v>3</v>
      </c>
      <c r="D60" s="173">
        <f>+'2.Infor Detallado Desempeño POA'!AL170</f>
        <v>0</v>
      </c>
      <c r="E60" s="173">
        <f>+'2.Infor Detallado Desempeño POA'!AM170</f>
        <v>0.14393939393939395</v>
      </c>
      <c r="F60" s="173">
        <f>+'2.Infor Detallado Desempeño POA'!AN170</f>
        <v>0.19</v>
      </c>
      <c r="G60" s="234"/>
      <c r="H60" s="234"/>
      <c r="I60" s="234"/>
      <c r="J60" s="234"/>
      <c r="V60" s="130"/>
    </row>
    <row r="61" spans="2:22" ht="46.95" customHeight="1" thickBot="1">
      <c r="B61" s="243" t="s">
        <v>851</v>
      </c>
      <c r="C61" s="240">
        <v>5</v>
      </c>
      <c r="D61" s="241">
        <f>IFERROR(AVERAGE(D59:D60),0)</f>
        <v>0</v>
      </c>
      <c r="E61" s="241">
        <f>IFERROR(AVERAGE(E59:E60),0)</f>
        <v>0.15656565656565657</v>
      </c>
      <c r="F61" s="241">
        <f>IFERROR(AVERAGE(F59:F60),0)</f>
        <v>0.17959595959595959</v>
      </c>
      <c r="G61" s="168"/>
      <c r="H61" s="234"/>
      <c r="I61" s="234"/>
      <c r="J61" s="234"/>
      <c r="V61" s="130"/>
    </row>
    <row r="62" spans="2:22" ht="6" customHeight="1">
      <c r="B62" s="244"/>
      <c r="C62" s="233"/>
      <c r="D62" s="168"/>
      <c r="E62" s="168"/>
      <c r="F62" s="168"/>
      <c r="G62" s="168"/>
      <c r="H62" s="234"/>
      <c r="I62" s="234"/>
      <c r="J62" s="234"/>
      <c r="V62" s="130"/>
    </row>
    <row r="63" spans="2:22" ht="21.6" customHeight="1">
      <c r="B63" s="321" t="s">
        <v>846</v>
      </c>
      <c r="C63" s="315">
        <v>82</v>
      </c>
      <c r="D63" s="316">
        <f>AVERAGE(D47,D51,D58,D61)</f>
        <v>0</v>
      </c>
      <c r="E63" s="316">
        <f>AVERAGE(E47,E51,E58,E61)</f>
        <v>0.17371497339764808</v>
      </c>
      <c r="F63" s="316">
        <f>AVERAGE(F47,F51,F58,F61)</f>
        <v>0.20013187765157964</v>
      </c>
      <c r="G63" s="180"/>
    </row>
    <row r="64" spans="2:22" ht="15" customHeight="1"/>
    <row r="65" spans="4:4" ht="15" customHeight="1">
      <c r="D65" s="322"/>
    </row>
    <row r="66" spans="4:4" ht="15" customHeight="1"/>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row r="75" spans="4:4" ht="15" customHeight="1"/>
    <row r="76" spans="4:4" ht="15" customHeight="1"/>
    <row r="77" spans="4:4" ht="15" customHeight="1"/>
    <row r="78" spans="4:4" ht="15" customHeight="1"/>
    <row r="79" spans="4:4" ht="15" customHeight="1"/>
    <row r="80" spans="4:4" ht="15" customHeight="1"/>
    <row r="81" ht="15" customHeight="1"/>
    <row r="82" ht="15" customHeight="1"/>
    <row r="83" ht="15" customHeight="1"/>
    <row r="84" ht="15" customHeight="1"/>
    <row r="85"/>
    <row r="86"/>
    <row r="87"/>
    <row r="88"/>
    <row r="89"/>
    <row r="90"/>
    <row r="91"/>
    <row r="92"/>
    <row r="93"/>
    <row r="94"/>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sheetData>
  <mergeCells count="11">
    <mergeCell ref="B39:B40"/>
    <mergeCell ref="C39:C40"/>
    <mergeCell ref="D39:F39"/>
    <mergeCell ref="B41:F41"/>
    <mergeCell ref="B2:B3"/>
    <mergeCell ref="C2:H2"/>
    <mergeCell ref="C3:H3"/>
    <mergeCell ref="D4:H4"/>
    <mergeCell ref="B28:B29"/>
    <mergeCell ref="C28:C29"/>
    <mergeCell ref="D28:F28"/>
  </mergeCells>
  <conditionalFormatting sqref="D42:F46">
    <cfRule type="cellIs" dxfId="423" priority="6" operator="equal">
      <formula>"No Programado"</formula>
    </cfRule>
    <cfRule type="cellIs" dxfId="422" priority="7" operator="lessThanOrEqual">
      <formula>0.75</formula>
    </cfRule>
    <cfRule type="cellIs" dxfId="421" priority="8" operator="between">
      <formula>0.75</formula>
      <formula>0.95</formula>
    </cfRule>
    <cfRule type="cellIs" dxfId="420" priority="9" operator="greaterThan">
      <formula>1</formula>
    </cfRule>
    <cfRule type="cellIs" dxfId="419" priority="10" operator="between">
      <formula>0.95000000000001</formula>
      <formula>1</formula>
    </cfRule>
  </conditionalFormatting>
  <conditionalFormatting sqref="D48:F50 D52:F57 D59:F60">
    <cfRule type="cellIs" dxfId="418" priority="1" operator="equal">
      <formula>"No Programado"</formula>
    </cfRule>
    <cfRule type="cellIs" dxfId="417" priority="2" operator="lessThanOrEqual">
      <formula>0.75</formula>
    </cfRule>
    <cfRule type="cellIs" dxfId="416" priority="3" operator="between">
      <formula>0.75</formula>
      <formula>0.95</formula>
    </cfRule>
    <cfRule type="cellIs" dxfId="415" priority="4" operator="greaterThan">
      <formula>1</formula>
    </cfRule>
    <cfRule type="cellIs" dxfId="414" priority="5" operator="between">
      <formula>0.95000000000001</formula>
      <formula>1</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04E97-B3BB-4769-BC8B-A76B0C3D0A2B}">
  <sheetPr>
    <tabColor rgb="FF00FF99"/>
  </sheetPr>
  <dimension ref="B1:V117"/>
  <sheetViews>
    <sheetView showGridLines="0" workbookViewId="0">
      <selection activeCell="C38" sqref="C38"/>
    </sheetView>
  </sheetViews>
  <sheetFormatPr baseColWidth="10" defaultColWidth="11.44140625" defaultRowHeight="15" customHeight="1" zeroHeight="1"/>
  <cols>
    <col min="1" max="1" width="3.6640625" style="129" customWidth="1"/>
    <col min="2" max="2" width="47.33203125" style="129" customWidth="1"/>
    <col min="3" max="3" width="25.6640625" style="143" customWidth="1"/>
    <col min="4" max="5" width="18.88671875" style="143" customWidth="1"/>
    <col min="6" max="6" width="19.44140625" style="129" customWidth="1"/>
    <col min="7" max="7" width="47" style="129" customWidth="1"/>
    <col min="8" max="15" width="11.44140625" style="129"/>
    <col min="16" max="16" width="62.44140625" style="129" bestFit="1" customWidth="1"/>
    <col min="17" max="17" width="40" style="129" customWidth="1"/>
    <col min="18" max="16355" width="11.44140625" style="129"/>
    <col min="16356" max="16356" width="1.44140625" style="129" customWidth="1"/>
    <col min="16357" max="16384" width="2.88671875" style="129" customWidth="1"/>
  </cols>
  <sheetData>
    <row r="1" spans="2:22">
      <c r="C1" s="129"/>
      <c r="D1" s="130"/>
      <c r="E1" s="131"/>
      <c r="F1" s="132"/>
      <c r="G1" s="132"/>
      <c r="H1" s="132"/>
      <c r="I1" s="132"/>
      <c r="J1" s="132"/>
      <c r="K1" s="132"/>
      <c r="L1" s="132"/>
      <c r="V1" s="130"/>
    </row>
    <row r="2" spans="2:22" ht="28.95" customHeight="1">
      <c r="B2" s="1430" t="s">
        <v>857</v>
      </c>
      <c r="C2" s="1431" t="s">
        <v>836</v>
      </c>
      <c r="D2" s="1431"/>
      <c r="E2" s="1431"/>
      <c r="F2" s="1431"/>
      <c r="G2" s="1431"/>
      <c r="H2" s="1431"/>
      <c r="I2" s="133"/>
      <c r="J2" s="133"/>
      <c r="K2" s="133"/>
      <c r="L2" s="133"/>
      <c r="M2" s="133"/>
      <c r="N2" s="134"/>
      <c r="O2" s="134"/>
      <c r="P2" s="134"/>
      <c r="Q2" s="134"/>
      <c r="R2" s="134"/>
      <c r="S2" s="134"/>
      <c r="T2" s="134"/>
      <c r="U2" s="134"/>
      <c r="V2" s="130"/>
    </row>
    <row r="3" spans="2:22" ht="34.950000000000003" customHeight="1">
      <c r="B3" s="1430"/>
      <c r="C3" s="1432" t="s">
        <v>1071</v>
      </c>
      <c r="D3" s="1433"/>
      <c r="E3" s="1433"/>
      <c r="F3" s="1433"/>
      <c r="G3" s="1433"/>
      <c r="H3" s="1433"/>
      <c r="I3" s="135"/>
      <c r="J3" s="135"/>
      <c r="K3" s="135"/>
      <c r="L3" s="135"/>
      <c r="M3" s="135"/>
      <c r="N3" s="1025"/>
      <c r="O3" s="1025"/>
      <c r="P3" s="1025"/>
      <c r="Q3" s="1025"/>
      <c r="R3" s="1025"/>
      <c r="S3" s="1025"/>
      <c r="T3" s="1025"/>
      <c r="U3" s="1025"/>
      <c r="V3" s="136"/>
    </row>
    <row r="4" spans="2:22" ht="6" customHeight="1">
      <c r="B4" s="227"/>
      <c r="C4" s="129"/>
      <c r="D4" s="1376"/>
      <c r="E4" s="1376"/>
      <c r="F4" s="1376"/>
      <c r="G4" s="1376"/>
      <c r="H4" s="1376"/>
      <c r="I4" s="138"/>
      <c r="J4" s="138"/>
      <c r="K4" s="138"/>
      <c r="L4" s="138"/>
      <c r="M4" s="138"/>
      <c r="N4" s="1022"/>
      <c r="O4" s="1022"/>
      <c r="P4" s="1022"/>
      <c r="Q4" s="1022"/>
      <c r="R4" s="1022"/>
      <c r="S4" s="1022"/>
      <c r="T4" s="1022"/>
      <c r="U4" s="1022"/>
      <c r="V4" s="140"/>
    </row>
    <row r="5" spans="2:22" ht="19.5" customHeight="1">
      <c r="B5" s="228" t="s">
        <v>790</v>
      </c>
      <c r="C5" s="229">
        <v>45838</v>
      </c>
      <c r="D5" s="230"/>
      <c r="V5" s="130"/>
    </row>
    <row r="6" spans="2:22" ht="1.95" customHeight="1">
      <c r="B6" s="292"/>
    </row>
    <row r="7" spans="2:22" ht="8.4" customHeight="1">
      <c r="B7" s="292"/>
    </row>
    <row r="8" spans="2:22" ht="54" customHeight="1">
      <c r="B8" s="293" t="s">
        <v>742</v>
      </c>
      <c r="C8" s="294" t="s">
        <v>1073</v>
      </c>
      <c r="D8" s="147"/>
      <c r="E8" s="129"/>
    </row>
    <row r="9" spans="2:22">
      <c r="B9" s="217" t="s">
        <v>651</v>
      </c>
      <c r="C9" s="295">
        <f>+F42</f>
        <v>0.44833333333333331</v>
      </c>
      <c r="D9" s="220"/>
      <c r="E9" s="129"/>
    </row>
    <row r="10" spans="2:22">
      <c r="B10" s="217" t="s">
        <v>657</v>
      </c>
      <c r="C10" s="295">
        <f>+F43</f>
        <v>4.9999999999999996E-2</v>
      </c>
      <c r="D10" s="220"/>
      <c r="E10" s="129"/>
      <c r="H10" s="296"/>
      <c r="I10" s="297"/>
    </row>
    <row r="11" spans="2:22">
      <c r="B11" s="217" t="s">
        <v>662</v>
      </c>
      <c r="C11" s="295">
        <f>+F44</f>
        <v>0.12625</v>
      </c>
      <c r="D11" s="220"/>
      <c r="E11" s="129"/>
      <c r="H11" s="296"/>
      <c r="I11" s="297"/>
    </row>
    <row r="12" spans="2:22">
      <c r="B12" s="217" t="s">
        <v>670</v>
      </c>
      <c r="C12" s="295">
        <f>+F45</f>
        <v>0.25</v>
      </c>
      <c r="D12" s="220"/>
      <c r="E12" s="129"/>
      <c r="H12" s="296"/>
      <c r="I12" s="297"/>
    </row>
    <row r="13" spans="2:22">
      <c r="B13" s="217" t="s">
        <v>731</v>
      </c>
      <c r="C13" s="295">
        <f>+F46</f>
        <v>0.16666666666666666</v>
      </c>
      <c r="D13" s="234"/>
      <c r="E13" s="129"/>
      <c r="H13" s="296"/>
      <c r="I13" s="297"/>
    </row>
    <row r="14" spans="2:22">
      <c r="B14" s="217" t="s">
        <v>673</v>
      </c>
      <c r="C14" s="295">
        <f>+F48</f>
        <v>0.26458025084662468</v>
      </c>
      <c r="D14" s="220"/>
      <c r="E14" s="129"/>
      <c r="H14" s="296"/>
      <c r="I14" s="296"/>
    </row>
    <row r="15" spans="2:22">
      <c r="B15" s="217" t="s">
        <v>745</v>
      </c>
      <c r="C15" s="295">
        <f>+F49</f>
        <v>0.16275354624411228</v>
      </c>
      <c r="D15" s="220"/>
      <c r="E15" s="129"/>
    </row>
    <row r="16" spans="2:22">
      <c r="B16" s="217" t="s">
        <v>871</v>
      </c>
      <c r="C16" s="295">
        <f>+F50</f>
        <v>0.21221328671328674</v>
      </c>
      <c r="D16" s="220"/>
      <c r="E16" s="129"/>
    </row>
    <row r="17" spans="2:17">
      <c r="B17" s="217" t="s">
        <v>701</v>
      </c>
      <c r="C17" s="295">
        <f t="shared" ref="C17:C22" si="0">+F52</f>
        <v>0.30785365306122447</v>
      </c>
      <c r="D17" s="220"/>
      <c r="E17" s="129"/>
    </row>
    <row r="18" spans="2:17">
      <c r="B18" s="217" t="s">
        <v>872</v>
      </c>
      <c r="C18" s="295">
        <f t="shared" si="0"/>
        <v>0.25</v>
      </c>
      <c r="D18" s="220"/>
      <c r="E18" s="129"/>
    </row>
    <row r="19" spans="2:17">
      <c r="B19" s="217" t="s">
        <v>713</v>
      </c>
      <c r="C19" s="295">
        <f t="shared" si="0"/>
        <v>0.22781785360916618</v>
      </c>
      <c r="D19" s="220"/>
      <c r="E19" s="129"/>
    </row>
    <row r="20" spans="2:17">
      <c r="B20" s="217" t="s">
        <v>717</v>
      </c>
      <c r="C20" s="295">
        <f t="shared" si="0"/>
        <v>0</v>
      </c>
      <c r="D20" s="220"/>
      <c r="E20" s="129"/>
    </row>
    <row r="21" spans="2:17">
      <c r="B21" s="217" t="s">
        <v>722</v>
      </c>
      <c r="C21" s="295">
        <f t="shared" si="0"/>
        <v>0.20166666666666666</v>
      </c>
      <c r="D21" s="220"/>
      <c r="E21" s="129"/>
    </row>
    <row r="22" spans="2:17">
      <c r="B22" s="217" t="s">
        <v>725</v>
      </c>
      <c r="C22" s="295">
        <f t="shared" si="0"/>
        <v>0.15</v>
      </c>
      <c r="D22" s="220"/>
      <c r="E22" s="129"/>
    </row>
    <row r="23" spans="2:17">
      <c r="B23" s="217" t="s">
        <v>735</v>
      </c>
      <c r="C23" s="295">
        <f>+F59</f>
        <v>0.16919191919191917</v>
      </c>
      <c r="D23" s="220"/>
      <c r="E23" s="129"/>
    </row>
    <row r="24" spans="2:17" ht="15.6" thickBot="1">
      <c r="B24" s="298" t="s">
        <v>738</v>
      </c>
      <c r="C24" s="295">
        <f>+F60</f>
        <v>0.12666666666666668</v>
      </c>
      <c r="D24" s="220"/>
      <c r="E24" s="129"/>
    </row>
    <row r="25" spans="2:17" ht="16.2" thickBot="1">
      <c r="B25" s="299" t="s">
        <v>873</v>
      </c>
      <c r="C25" s="300">
        <f>+F63</f>
        <v>0.18972950410503592</v>
      </c>
      <c r="D25" s="182"/>
      <c r="E25" s="129"/>
    </row>
    <row r="26" spans="2:17" s="144" customFormat="1">
      <c r="C26" s="146"/>
      <c r="D26" s="146"/>
      <c r="E26" s="146"/>
      <c r="P26" s="129"/>
      <c r="Q26" s="129"/>
    </row>
    <row r="27" spans="2:17" s="144" customFormat="1" ht="56.25" customHeight="1" thickBot="1">
      <c r="B27" s="144" t="s">
        <v>197</v>
      </c>
      <c r="C27" s="146"/>
      <c r="P27" s="129"/>
      <c r="Q27" s="129"/>
    </row>
    <row r="28" spans="2:17" ht="57" customHeight="1">
      <c r="B28" s="1434" t="s">
        <v>838</v>
      </c>
      <c r="C28" s="1436" t="s">
        <v>874</v>
      </c>
      <c r="D28" s="1438" t="s">
        <v>839</v>
      </c>
      <c r="E28" s="1439"/>
      <c r="F28" s="1440"/>
      <c r="H28" s="143"/>
    </row>
    <row r="29" spans="2:17" ht="54.6" customHeight="1" thickBot="1">
      <c r="B29" s="1435"/>
      <c r="C29" s="1437"/>
      <c r="D29" s="301" t="str">
        <f>+D40</f>
        <v>Primer Trimestre</v>
      </c>
      <c r="E29" s="301" t="str">
        <f>+E40</f>
        <v>Acumulado
Corte 
30/06/2025</v>
      </c>
      <c r="F29" s="301" t="str">
        <f>+F40</f>
        <v>Anual</v>
      </c>
      <c r="H29" s="143"/>
    </row>
    <row r="30" spans="2:17" ht="29.4" customHeight="1">
      <c r="B30" s="304" t="s">
        <v>842</v>
      </c>
      <c r="C30" s="305">
        <f>+C47</f>
        <v>24</v>
      </c>
      <c r="D30" s="306">
        <f>IFERROR(AVERAGE(D42:D46),0)</f>
        <v>0.04</v>
      </c>
      <c r="E30" s="307">
        <f>IFERROR(AVERAGE(E42:E46),0)</f>
        <v>0.51260770975056691</v>
      </c>
      <c r="F30" s="307">
        <f>IFERROR(AVERAGE(F42:F46),0)</f>
        <v>0.20824999999999999</v>
      </c>
      <c r="H30" s="143"/>
    </row>
    <row r="31" spans="2:17" ht="36.6" customHeight="1">
      <c r="B31" s="308" t="s">
        <v>843</v>
      </c>
      <c r="C31" s="309">
        <f>+C51</f>
        <v>28</v>
      </c>
      <c r="D31" s="310">
        <f>IFERROR(AVERAGE(D48:D50),0)</f>
        <v>0</v>
      </c>
      <c r="E31" s="307">
        <f>IFERROR(AVERAGE(E48:E50),0)</f>
        <v>0.38040454029928261</v>
      </c>
      <c r="F31" s="307">
        <f>IFERROR(AVERAGE(F48:F50),0)</f>
        <v>0.21318236126800791</v>
      </c>
      <c r="H31" s="143"/>
    </row>
    <row r="32" spans="2:17" ht="41.4" customHeight="1">
      <c r="B32" s="308" t="s">
        <v>844</v>
      </c>
      <c r="C32" s="309">
        <f>+C58</f>
        <v>25</v>
      </c>
      <c r="D32" s="310">
        <f>IFERROR(AVERAGE(D52:D57),0)</f>
        <v>0</v>
      </c>
      <c r="E32" s="307">
        <f>IFERROR(AVERAGE(E52:E57),0)</f>
        <v>0.38238167699558123</v>
      </c>
      <c r="F32" s="307">
        <f>IFERROR(AVERAGE(F52:F57),0)</f>
        <v>0.18955636222284289</v>
      </c>
      <c r="H32" s="143"/>
    </row>
    <row r="33" spans="2:22" ht="40.799999999999997">
      <c r="B33" s="308" t="s">
        <v>845</v>
      </c>
      <c r="C33" s="309">
        <f>+C61</f>
        <v>5</v>
      </c>
      <c r="D33" s="311">
        <f>IFERROR(AVERAGE(D59:D60),0)</f>
        <v>0</v>
      </c>
      <c r="E33" s="312">
        <f>IFERROR(AVERAGE(E59:E60),0)</f>
        <v>0.33100358422939069</v>
      </c>
      <c r="F33" s="313">
        <f>IFERROR(AVERAGE(F59:F60),0)</f>
        <v>0.14792929292929291</v>
      </c>
      <c r="H33" s="143"/>
    </row>
    <row r="34" spans="2:22" ht="23.4">
      <c r="B34" s="314" t="s">
        <v>846</v>
      </c>
      <c r="C34" s="315">
        <f>SUM(C30:C33)</f>
        <v>82</v>
      </c>
      <c r="D34" s="316">
        <f>AVERAGE(D30:D33)</f>
        <v>0.01</v>
      </c>
      <c r="E34" s="317">
        <f>AVERAGE(E30:E33)</f>
        <v>0.40159937781870536</v>
      </c>
      <c r="F34" s="317">
        <f>AVERAGE(F30:F33)</f>
        <v>0.18972950410503592</v>
      </c>
      <c r="H34" s="143"/>
    </row>
    <row r="35" spans="2:22" ht="23.4">
      <c r="B35" s="318"/>
      <c r="C35" s="319"/>
      <c r="D35" s="320"/>
      <c r="E35" s="320"/>
      <c r="H35" s="143"/>
    </row>
    <row r="36" spans="2:22" s="144" customFormat="1">
      <c r="C36" s="146"/>
      <c r="P36" s="129"/>
      <c r="Q36" s="129"/>
    </row>
    <row r="37" spans="2:22" ht="19.5" customHeight="1">
      <c r="B37" s="228" t="s">
        <v>790</v>
      </c>
      <c r="C37" s="229">
        <f>+C5</f>
        <v>45838</v>
      </c>
      <c r="V37" s="130"/>
    </row>
    <row r="38" spans="2:22" ht="9.6" customHeight="1" thickBot="1">
      <c r="B38" s="228"/>
      <c r="C38" s="229"/>
      <c r="V38" s="130"/>
    </row>
    <row r="39" spans="2:22" ht="21" customHeight="1">
      <c r="B39" s="1422" t="s">
        <v>742</v>
      </c>
      <c r="C39" s="1424" t="s">
        <v>874</v>
      </c>
      <c r="D39" s="1424" t="s">
        <v>847</v>
      </c>
      <c r="E39" s="1424"/>
      <c r="F39" s="1426"/>
      <c r="G39" s="131"/>
      <c r="H39" s="131"/>
      <c r="I39" s="131"/>
      <c r="U39" s="130"/>
    </row>
    <row r="40" spans="2:22" ht="49.5" customHeight="1" thickBot="1">
      <c r="B40" s="1423"/>
      <c r="C40" s="1425"/>
      <c r="D40" s="1023" t="str">
        <f>+'2.Infor Detallado Desempeño POA'!E10</f>
        <v>Primer Trimestre</v>
      </c>
      <c r="E40" s="1023" t="str">
        <f>+'2.Infor Detallado Desempeño POA'!P12</f>
        <v>Acumulado
Corte 
30/06/2025</v>
      </c>
      <c r="F40" s="232" t="s">
        <v>762</v>
      </c>
      <c r="G40" s="233"/>
      <c r="H40" s="131"/>
      <c r="I40" s="131"/>
      <c r="J40" s="131"/>
      <c r="V40" s="130"/>
    </row>
    <row r="41" spans="2:22" ht="6" customHeight="1" thickBot="1">
      <c r="B41" s="1427"/>
      <c r="C41" s="1428"/>
      <c r="D41" s="1428"/>
      <c r="E41" s="1428"/>
      <c r="F41" s="1429"/>
      <c r="G41" s="168"/>
      <c r="H41" s="234"/>
      <c r="I41" s="234"/>
      <c r="J41" s="234"/>
      <c r="V41" s="130"/>
    </row>
    <row r="42" spans="2:22">
      <c r="B42" s="235" t="s">
        <v>651</v>
      </c>
      <c r="C42" s="236">
        <v>3</v>
      </c>
      <c r="D42" s="173">
        <f>+'2.Infor Detallado Desempeño POA'!T16</f>
        <v>0</v>
      </c>
      <c r="E42" s="173">
        <f>+'2.Infor Detallado Desempeño POA'!U16</f>
        <v>0.58333333333333337</v>
      </c>
      <c r="F42" s="173">
        <f>+'2.Infor Detallado Desempeño POA'!V16</f>
        <v>0.44833333333333331</v>
      </c>
      <c r="G42" s="234"/>
      <c r="H42" s="234"/>
      <c r="I42" s="234"/>
      <c r="J42" s="234"/>
      <c r="V42" s="130"/>
    </row>
    <row r="43" spans="2:22">
      <c r="B43" s="237" t="s">
        <v>657</v>
      </c>
      <c r="C43" s="236">
        <v>7</v>
      </c>
      <c r="D43" s="173">
        <f>+'2.Infor Detallado Desempeño POA'!T28</f>
        <v>0</v>
      </c>
      <c r="E43" s="173">
        <f>+'2.Infor Detallado Desempeño POA'!U28</f>
        <v>0.21428571428571427</v>
      </c>
      <c r="F43" s="173">
        <f>+'2.Infor Detallado Desempeño POA'!V28</f>
        <v>4.9999999999999996E-2</v>
      </c>
      <c r="G43" s="234"/>
      <c r="H43" s="234"/>
      <c r="I43" s="234"/>
      <c r="J43" s="234"/>
      <c r="V43" s="130"/>
    </row>
    <row r="44" spans="2:22">
      <c r="B44" s="237" t="s">
        <v>662</v>
      </c>
      <c r="C44" s="236">
        <v>8</v>
      </c>
      <c r="D44" s="173">
        <f>+'2.Infor Detallado Desempeño POA'!T41</f>
        <v>0</v>
      </c>
      <c r="E44" s="173">
        <f>+'2.Infor Detallado Desempeño POA'!U41</f>
        <v>0.2638888888888889</v>
      </c>
      <c r="F44" s="173">
        <f>+'2.Infor Detallado Desempeño POA'!V41</f>
        <v>0.12625</v>
      </c>
      <c r="G44" s="234"/>
      <c r="H44" s="234"/>
      <c r="I44" s="234"/>
      <c r="J44" s="234"/>
      <c r="V44" s="130"/>
    </row>
    <row r="45" spans="2:22">
      <c r="B45" s="237" t="s">
        <v>670</v>
      </c>
      <c r="C45" s="236">
        <v>3</v>
      </c>
      <c r="D45" s="173">
        <f>+'2.Infor Detallado Desempeño POA'!T49</f>
        <v>0.2</v>
      </c>
      <c r="E45" s="173">
        <f>+'2.Infor Detallado Desempeño POA'!U49</f>
        <v>0.5</v>
      </c>
      <c r="F45" s="173">
        <f>+'2.Infor Detallado Desempeño POA'!V49</f>
        <v>0.25</v>
      </c>
      <c r="G45" s="234"/>
      <c r="H45" s="234"/>
      <c r="I45" s="234"/>
      <c r="J45" s="234"/>
      <c r="V45" s="130"/>
    </row>
    <row r="46" spans="2:22" ht="15.6" thickBot="1">
      <c r="B46" s="238" t="s">
        <v>731</v>
      </c>
      <c r="C46" s="236">
        <v>3</v>
      </c>
      <c r="D46" s="173">
        <f>+'2.Infor Detallado Desempeño POA'!T57</f>
        <v>0</v>
      </c>
      <c r="E46" s="173">
        <f>+'2.Infor Detallado Desempeño POA'!U57</f>
        <v>1.0015306122448979</v>
      </c>
      <c r="F46" s="173">
        <f>+'2.Infor Detallado Desempeño POA'!V57</f>
        <v>0.16666666666666666</v>
      </c>
      <c r="G46" s="234"/>
      <c r="H46" s="234"/>
      <c r="I46" s="234"/>
      <c r="J46" s="234"/>
      <c r="V46" s="130"/>
    </row>
    <row r="47" spans="2:22" ht="34.950000000000003" customHeight="1" thickBot="1">
      <c r="B47" s="239" t="s">
        <v>848</v>
      </c>
      <c r="C47" s="240">
        <v>24</v>
      </c>
      <c r="D47" s="241">
        <f>IFERROR(AVERAGE(D42:D46),0)</f>
        <v>0.04</v>
      </c>
      <c r="E47" s="241">
        <f>IFERROR(AVERAGE(E42:E46),0)</f>
        <v>0.51260770975056691</v>
      </c>
      <c r="F47" s="241">
        <f>IFERROR(AVERAGE(F42:F46),0)</f>
        <v>0.20824999999999999</v>
      </c>
      <c r="G47" s="168"/>
      <c r="H47" s="234"/>
      <c r="I47" s="234"/>
      <c r="J47" s="234"/>
      <c r="V47" s="130"/>
    </row>
    <row r="48" spans="2:22">
      <c r="B48" s="235" t="s">
        <v>673</v>
      </c>
      <c r="C48" s="236">
        <v>11</v>
      </c>
      <c r="D48" s="173">
        <f>+'2.Infor Detallado Desempeño POA'!T73</f>
        <v>0</v>
      </c>
      <c r="E48" s="173">
        <f>+'2.Infor Detallado Desempeño POA'!U73</f>
        <v>0.53947613899359714</v>
      </c>
      <c r="F48" s="173">
        <f>+'2.Infor Detallado Desempeño POA'!V73</f>
        <v>0.26458025084662468</v>
      </c>
      <c r="G48" s="234"/>
      <c r="H48" s="234"/>
      <c r="I48" s="234"/>
      <c r="J48" s="234"/>
      <c r="V48" s="130"/>
    </row>
    <row r="49" spans="2:22">
      <c r="B49" s="237" t="s">
        <v>745</v>
      </c>
      <c r="C49" s="236">
        <v>6</v>
      </c>
      <c r="D49" s="173">
        <f>+'2.Infor Detallado Desempeño POA'!T84</f>
        <v>0</v>
      </c>
      <c r="E49" s="173">
        <f>+'2.Infor Detallado Desempeño POA'!U84</f>
        <v>0.32535414857091732</v>
      </c>
      <c r="F49" s="173">
        <f>+'2.Infor Detallado Desempeño POA'!V84</f>
        <v>0.16275354624411228</v>
      </c>
      <c r="G49" s="234"/>
      <c r="H49" s="234"/>
      <c r="I49" s="234"/>
      <c r="J49" s="234"/>
      <c r="V49" s="130"/>
    </row>
    <row r="50" spans="2:22" ht="15.6" thickBot="1">
      <c r="B50" s="238" t="s">
        <v>692</v>
      </c>
      <c r="C50" s="236">
        <v>11</v>
      </c>
      <c r="D50" s="173">
        <f>+'2.Infor Detallado Desempeño POA'!T100</f>
        <v>0</v>
      </c>
      <c r="E50" s="173">
        <f>+'2.Infor Detallado Desempeño POA'!U100</f>
        <v>0.27638333333333331</v>
      </c>
      <c r="F50" s="173">
        <f>+'2.Infor Detallado Desempeño POA'!V100</f>
        <v>0.21221328671328674</v>
      </c>
      <c r="G50" s="234"/>
      <c r="H50" s="234"/>
      <c r="I50" s="234"/>
      <c r="J50" s="234"/>
      <c r="V50" s="130"/>
    </row>
    <row r="51" spans="2:22" ht="34.950000000000003" customHeight="1" thickBot="1">
      <c r="B51" s="239" t="s">
        <v>849</v>
      </c>
      <c r="C51" s="240">
        <v>28</v>
      </c>
      <c r="D51" s="241">
        <f>IFERROR(AVERAGE(D48:D50),0)</f>
        <v>0</v>
      </c>
      <c r="E51" s="241">
        <f>IFERROR(AVERAGE(E48:E50),0)</f>
        <v>0.38040454029928261</v>
      </c>
      <c r="F51" s="241">
        <f>IFERROR(AVERAGE(F48:F50),0)</f>
        <v>0.21318236126800791</v>
      </c>
      <c r="G51" s="168"/>
      <c r="H51" s="234"/>
      <c r="I51" s="234"/>
      <c r="J51" s="234"/>
      <c r="V51" s="130"/>
    </row>
    <row r="52" spans="2:22">
      <c r="B52" s="235" t="s">
        <v>701</v>
      </c>
      <c r="C52" s="236">
        <v>10</v>
      </c>
      <c r="D52" s="173">
        <f>+'2.Infor Detallado Desempeño POA'!T115</f>
        <v>0</v>
      </c>
      <c r="E52" s="173">
        <f>+'2.Infor Detallado Desempeño POA'!U115</f>
        <v>0.66379825312296725</v>
      </c>
      <c r="F52" s="173">
        <f>+'2.Infor Detallado Desempeño POA'!V115</f>
        <v>0.30785365306122447</v>
      </c>
      <c r="G52" s="234"/>
      <c r="H52" s="234"/>
      <c r="I52" s="234"/>
      <c r="J52" s="234"/>
      <c r="V52" s="130"/>
    </row>
    <row r="53" spans="2:22">
      <c r="B53" s="237" t="s">
        <v>711</v>
      </c>
      <c r="C53" s="236">
        <v>2</v>
      </c>
      <c r="D53" s="173">
        <f>+'2.Infor Detallado Desempeño POA'!T122</f>
        <v>0</v>
      </c>
      <c r="E53" s="173">
        <f>+'2.Infor Detallado Desempeño POA'!U122</f>
        <v>0.5</v>
      </c>
      <c r="F53" s="173">
        <f>+'2.Infor Detallado Desempeño POA'!V122</f>
        <v>0.25</v>
      </c>
      <c r="G53" s="234"/>
      <c r="H53" s="234"/>
      <c r="I53" s="234"/>
      <c r="J53" s="234"/>
      <c r="V53" s="130"/>
    </row>
    <row r="54" spans="2:22">
      <c r="B54" s="237" t="s">
        <v>713</v>
      </c>
      <c r="C54" s="236">
        <v>3</v>
      </c>
      <c r="D54" s="173">
        <f>+'2.Infor Detallado Desempeño POA'!T130</f>
        <v>0</v>
      </c>
      <c r="E54" s="173">
        <f>+'2.Infor Detallado Desempeño POA'!U130</f>
        <v>0.42715847551718666</v>
      </c>
      <c r="F54" s="173">
        <f>+'2.Infor Detallado Desempeño POA'!V130</f>
        <v>0.22781785360916618</v>
      </c>
      <c r="G54" s="234"/>
      <c r="H54" s="234"/>
      <c r="I54" s="234"/>
      <c r="J54" s="234"/>
      <c r="V54" s="130"/>
    </row>
    <row r="55" spans="2:22">
      <c r="B55" s="237" t="s">
        <v>717</v>
      </c>
      <c r="C55" s="236">
        <v>3</v>
      </c>
      <c r="D55" s="173">
        <f>+'2.Infor Detallado Desempeño POA'!T138</f>
        <v>0</v>
      </c>
      <c r="E55" s="173">
        <f>+'2.Infor Detallado Desempeño POA'!U138</f>
        <v>0</v>
      </c>
      <c r="F55" s="173">
        <f>+'2.Infor Detallado Desempeño POA'!V138</f>
        <v>0</v>
      </c>
      <c r="G55" s="234"/>
      <c r="H55" s="234"/>
      <c r="I55" s="234"/>
      <c r="J55" s="234"/>
      <c r="V55" s="130"/>
    </row>
    <row r="56" spans="2:22">
      <c r="B56" s="237" t="s">
        <v>722</v>
      </c>
      <c r="C56" s="236">
        <v>2</v>
      </c>
      <c r="D56" s="173">
        <f>+'2.Infor Detallado Desempeño POA'!T145</f>
        <v>0</v>
      </c>
      <c r="E56" s="173">
        <f>+'2.Infor Detallado Desempeño POA'!U145</f>
        <v>0.40333333333333332</v>
      </c>
      <c r="F56" s="173">
        <f>+'2.Infor Detallado Desempeño POA'!V145</f>
        <v>0.20166666666666666</v>
      </c>
      <c r="G56" s="234"/>
      <c r="H56" s="234"/>
      <c r="I56" s="234"/>
      <c r="J56" s="234"/>
      <c r="V56" s="130"/>
    </row>
    <row r="57" spans="2:22" ht="15.6" thickBot="1">
      <c r="B57" s="238" t="s">
        <v>725</v>
      </c>
      <c r="C57" s="236">
        <v>5</v>
      </c>
      <c r="D57" s="173">
        <f>+'2.Infor Detallado Desempeño POA'!T155</f>
        <v>0</v>
      </c>
      <c r="E57" s="173">
        <f>+'2.Infor Detallado Desempeño POA'!U155</f>
        <v>0.3</v>
      </c>
      <c r="F57" s="173">
        <f>+'2.Infor Detallado Desempeño POA'!V155</f>
        <v>0.15</v>
      </c>
      <c r="G57" s="234"/>
      <c r="H57" s="234"/>
      <c r="I57" s="234"/>
      <c r="J57" s="234"/>
      <c r="V57" s="130"/>
    </row>
    <row r="58" spans="2:22" ht="34.950000000000003" customHeight="1" thickBot="1">
      <c r="B58" s="239" t="s">
        <v>850</v>
      </c>
      <c r="C58" s="240">
        <v>25</v>
      </c>
      <c r="D58" s="241">
        <f>IFERROR(AVERAGE(D52:D57),0)</f>
        <v>0</v>
      </c>
      <c r="E58" s="241">
        <f>IFERROR(AVERAGE(E52:E57),0)</f>
        <v>0.38238167699558123</v>
      </c>
      <c r="F58" s="241">
        <f>IFERROR(AVERAGE(F52:F57),0)</f>
        <v>0.18955636222284289</v>
      </c>
      <c r="G58" s="168"/>
      <c r="H58" s="234"/>
      <c r="I58" s="234"/>
      <c r="J58" s="234"/>
      <c r="V58" s="130"/>
    </row>
    <row r="59" spans="2:22">
      <c r="B59" s="237" t="s">
        <v>735</v>
      </c>
      <c r="C59" s="236">
        <v>2</v>
      </c>
      <c r="D59" s="173">
        <f>+'2.Infor Detallado Desempeño POA'!T162</f>
        <v>0</v>
      </c>
      <c r="E59" s="173">
        <f>+'2.Infor Detallado Desempeño POA'!U162</f>
        <v>0.35555555555555551</v>
      </c>
      <c r="F59" s="173">
        <f>+'2.Infor Detallado Desempeño POA'!V162</f>
        <v>0.16919191919191917</v>
      </c>
      <c r="G59" s="234"/>
      <c r="H59" s="234"/>
      <c r="I59" s="234"/>
      <c r="J59" s="234"/>
      <c r="V59" s="130"/>
    </row>
    <row r="60" spans="2:22" ht="15.6" thickBot="1">
      <c r="B60" s="242" t="s">
        <v>738</v>
      </c>
      <c r="C60" s="236">
        <v>3</v>
      </c>
      <c r="D60" s="173">
        <f>+'2.Infor Detallado Desempeño POA'!T170</f>
        <v>0</v>
      </c>
      <c r="E60" s="173">
        <f>+'2.Infor Detallado Desempeño POA'!U170</f>
        <v>0.30645161290322581</v>
      </c>
      <c r="F60" s="173">
        <f>+'2.Infor Detallado Desempeño POA'!V170</f>
        <v>0.12666666666666668</v>
      </c>
      <c r="G60" s="234"/>
      <c r="H60" s="234"/>
      <c r="I60" s="234"/>
      <c r="J60" s="234"/>
      <c r="V60" s="130"/>
    </row>
    <row r="61" spans="2:22" ht="46.95" customHeight="1" thickBot="1">
      <c r="B61" s="243" t="s">
        <v>851</v>
      </c>
      <c r="C61" s="240">
        <v>5</v>
      </c>
      <c r="D61" s="241">
        <f>IFERROR(AVERAGE(D59:D60),0)</f>
        <v>0</v>
      </c>
      <c r="E61" s="241">
        <f>IFERROR(AVERAGE(E59:E60),0)</f>
        <v>0.33100358422939069</v>
      </c>
      <c r="F61" s="241">
        <f>IFERROR(AVERAGE(F59:F60),0)</f>
        <v>0.14792929292929291</v>
      </c>
      <c r="G61" s="168"/>
      <c r="H61" s="234"/>
      <c r="I61" s="234"/>
      <c r="J61" s="234"/>
      <c r="V61" s="130"/>
    </row>
    <row r="62" spans="2:22" ht="6" customHeight="1">
      <c r="B62" s="244"/>
      <c r="C62" s="233"/>
      <c r="D62" s="168"/>
      <c r="E62" s="168"/>
      <c r="F62" s="168"/>
      <c r="G62" s="168"/>
      <c r="H62" s="234"/>
      <c r="I62" s="234"/>
      <c r="J62" s="234"/>
      <c r="V62" s="130"/>
    </row>
    <row r="63" spans="2:22" ht="21.6" customHeight="1">
      <c r="B63" s="321" t="s">
        <v>846</v>
      </c>
      <c r="C63" s="315">
        <v>82</v>
      </c>
      <c r="D63" s="316">
        <f>AVERAGE(D47,D51,D58,D61)</f>
        <v>0.01</v>
      </c>
      <c r="E63" s="316">
        <f>AVERAGE(E47,E51,E58,E61)</f>
        <v>0.40159937781870536</v>
      </c>
      <c r="F63" s="316">
        <f>AVERAGE(F47,F51,F58,F61)</f>
        <v>0.18972950410503592</v>
      </c>
      <c r="G63" s="180"/>
    </row>
    <row r="64" spans="2:22" ht="15" customHeight="1"/>
    <row r="65" spans="4:4" ht="15" customHeight="1">
      <c r="D65" s="322"/>
    </row>
    <row r="66" spans="4:4" ht="15" customHeight="1"/>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row r="75" spans="4:4" ht="15" customHeight="1"/>
    <row r="76" spans="4:4" ht="15" customHeight="1"/>
    <row r="77" spans="4:4" ht="15" customHeight="1"/>
    <row r="78" spans="4:4" ht="15" customHeight="1"/>
    <row r="79" spans="4:4" ht="15" customHeight="1"/>
    <row r="80" spans="4:4" ht="15" customHeight="1"/>
    <row r="81" ht="15" customHeight="1"/>
    <row r="82" ht="15" customHeight="1"/>
    <row r="83" ht="15" customHeight="1"/>
    <row r="84" ht="15" customHeight="1"/>
    <row r="85"/>
    <row r="86"/>
    <row r="87"/>
    <row r="88"/>
    <row r="89"/>
    <row r="90"/>
    <row r="91"/>
    <row r="92"/>
    <row r="93"/>
    <row r="94"/>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sheetData>
  <mergeCells count="11">
    <mergeCell ref="B39:B40"/>
    <mergeCell ref="C39:C40"/>
    <mergeCell ref="D39:F39"/>
    <mergeCell ref="B41:F41"/>
    <mergeCell ref="B2:B3"/>
    <mergeCell ref="C2:H2"/>
    <mergeCell ref="C3:H3"/>
    <mergeCell ref="D4:H4"/>
    <mergeCell ref="B28:B29"/>
    <mergeCell ref="C28:C29"/>
    <mergeCell ref="D28:F28"/>
  </mergeCells>
  <conditionalFormatting sqref="D42:F46">
    <cfRule type="cellIs" dxfId="413" priority="6" operator="equal">
      <formula>"No Programado"</formula>
    </cfRule>
    <cfRule type="cellIs" dxfId="412" priority="7" operator="lessThanOrEqual">
      <formula>0.75</formula>
    </cfRule>
    <cfRule type="cellIs" dxfId="411" priority="8" operator="between">
      <formula>0.75</formula>
      <formula>0.95</formula>
    </cfRule>
    <cfRule type="cellIs" dxfId="410" priority="9" operator="greaterThan">
      <formula>1</formula>
    </cfRule>
    <cfRule type="cellIs" dxfId="409" priority="10" operator="between">
      <formula>0.95000000000001</formula>
      <formula>1</formula>
    </cfRule>
  </conditionalFormatting>
  <conditionalFormatting sqref="D48:F50 D52:F57 D59:F60">
    <cfRule type="cellIs" dxfId="408" priority="1" operator="equal">
      <formula>"No Programado"</formula>
    </cfRule>
    <cfRule type="cellIs" dxfId="407" priority="2" operator="lessThanOrEqual">
      <formula>0.75</formula>
    </cfRule>
    <cfRule type="cellIs" dxfId="406" priority="3" operator="between">
      <formula>0.75</formula>
      <formula>0.95</formula>
    </cfRule>
    <cfRule type="cellIs" dxfId="405" priority="4" operator="greaterThan">
      <formula>1</formula>
    </cfRule>
    <cfRule type="cellIs" dxfId="404" priority="5" operator="between">
      <formula>0.95000000000001</formula>
      <formula>1</formula>
    </cfRule>
  </conditionalFormatting>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7DDF5-809C-46B5-9E76-88EBAE736AF7}">
  <sheetPr>
    <tabColor rgb="FF008080"/>
  </sheetPr>
  <dimension ref="B1:R84"/>
  <sheetViews>
    <sheetView showGridLines="0" zoomScale="70" zoomScaleNormal="70" workbookViewId="0">
      <selection activeCell="H1" sqref="H1:I1048576"/>
    </sheetView>
  </sheetViews>
  <sheetFormatPr baseColWidth="10" defaultColWidth="11.44140625" defaultRowHeight="15"/>
  <cols>
    <col min="1" max="1" width="3.6640625" style="129" customWidth="1"/>
    <col min="2" max="2" width="52.44140625" style="129" customWidth="1"/>
    <col min="3" max="5" width="18.44140625" style="143" customWidth="1"/>
    <col min="6" max="6" width="18.44140625" style="129" customWidth="1"/>
    <col min="7" max="7" width="18.33203125" style="129" customWidth="1"/>
    <col min="8" max="8" width="6.5546875" style="143" hidden="1" customWidth="1"/>
    <col min="9" max="9" width="5.44140625" style="129" hidden="1" customWidth="1"/>
    <col min="10" max="16" width="11.44140625" style="129"/>
    <col min="17" max="17" width="62.44140625" style="129" bestFit="1" customWidth="1"/>
    <col min="18" max="18" width="40" style="129" customWidth="1"/>
    <col min="19" max="16356" width="11.44140625" style="129"/>
    <col min="16357" max="16357" width="1.44140625" style="129" customWidth="1"/>
    <col min="16358" max="16384" width="2.88671875" style="129" customWidth="1"/>
  </cols>
  <sheetData>
    <row r="1" spans="2:18">
      <c r="C1" s="131"/>
      <c r="D1" s="131"/>
      <c r="E1" s="131"/>
    </row>
    <row r="2" spans="2:18" ht="15.6">
      <c r="B2" s="1369" t="s">
        <v>788</v>
      </c>
      <c r="C2" s="1370" t="s">
        <v>859</v>
      </c>
      <c r="D2" s="1371"/>
      <c r="E2" s="1371"/>
      <c r="F2" s="1371"/>
      <c r="G2" s="1372"/>
      <c r="H2" s="134"/>
    </row>
    <row r="3" spans="2:18" ht="45.75" customHeight="1">
      <c r="B3" s="1369"/>
      <c r="C3" s="1414" t="s">
        <v>1071</v>
      </c>
      <c r="D3" s="1374"/>
      <c r="E3" s="1374"/>
      <c r="F3" s="1374"/>
      <c r="G3" s="1375"/>
      <c r="H3" s="134"/>
    </row>
    <row r="4" spans="2:18" ht="9.75" customHeight="1">
      <c r="B4" s="1376"/>
      <c r="C4" s="1376"/>
      <c r="D4" s="1376"/>
      <c r="E4" s="1376"/>
      <c r="F4" s="1376"/>
      <c r="G4" s="1099"/>
      <c r="H4" s="323"/>
    </row>
    <row r="5" spans="2:18" ht="19.5" customHeight="1">
      <c r="B5" s="129" t="s">
        <v>790</v>
      </c>
      <c r="C5" s="324">
        <f>+'3.Desemp Promed Procesos POA T1'!C5</f>
        <v>45747</v>
      </c>
    </row>
    <row r="6" spans="2:18" ht="19.5" customHeight="1">
      <c r="B6" s="292"/>
    </row>
    <row r="7" spans="2:18" s="144" customFormat="1" ht="16.2" customHeight="1">
      <c r="B7" s="1377" t="s">
        <v>641</v>
      </c>
      <c r="C7" s="1416" t="s">
        <v>875</v>
      </c>
      <c r="D7" s="1417"/>
      <c r="E7" s="1417"/>
      <c r="F7" s="1417"/>
      <c r="G7" s="1418"/>
      <c r="H7" s="146"/>
      <c r="Q7" s="129"/>
      <c r="R7" s="129"/>
    </row>
    <row r="8" spans="2:18" s="144" customFormat="1" ht="16.2" customHeight="1">
      <c r="B8" s="1415"/>
      <c r="C8" s="1419" t="str">
        <f>+'3.Desemp Promed Procesos POA T1'!D29</f>
        <v>Primer Trimestre</v>
      </c>
      <c r="D8" s="1420"/>
      <c r="E8" s="1420"/>
      <c r="F8" s="1420"/>
      <c r="G8" s="1421"/>
      <c r="H8" s="146"/>
      <c r="Q8" s="129"/>
      <c r="R8" s="129"/>
    </row>
    <row r="9" spans="2:18" s="144" customFormat="1" ht="83.25" customHeight="1">
      <c r="B9" s="1377"/>
      <c r="C9" s="673" t="s">
        <v>860</v>
      </c>
      <c r="D9" s="673" t="s">
        <v>861</v>
      </c>
      <c r="E9" s="673" t="s">
        <v>862</v>
      </c>
      <c r="F9" s="673" t="s">
        <v>863</v>
      </c>
      <c r="G9" s="673" t="s">
        <v>864</v>
      </c>
      <c r="H9" s="146"/>
      <c r="Q9" s="129"/>
      <c r="R9" s="129"/>
    </row>
    <row r="10" spans="2:18">
      <c r="B10" s="242" t="s">
        <v>651</v>
      </c>
      <c r="C10" s="327">
        <f>+C64</f>
        <v>3</v>
      </c>
      <c r="D10" s="328">
        <f>COUNTIF('2.Infor Detallado Desempeño POA'!K13:K15,"=100%")</f>
        <v>2</v>
      </c>
      <c r="E10" s="329">
        <f>COUNTIF('2.Infor Detallado Desempeño POA'!K13:K15,"&gt;100%")</f>
        <v>1</v>
      </c>
      <c r="F10" s="330">
        <f>COUNTIF('2.Infor Detallado Desempeño POA'!K13:K15,"&lt;100%")</f>
        <v>0</v>
      </c>
      <c r="G10" s="331">
        <f>COUNTIF('2.Infor Detallado Desempeño POA'!K13:K15,"=No programado")</f>
        <v>0</v>
      </c>
      <c r="H10" s="332">
        <f>SUM(D10:G10)</f>
        <v>3</v>
      </c>
      <c r="I10" s="333">
        <f>C10-H10</f>
        <v>0</v>
      </c>
    </row>
    <row r="11" spans="2:18">
      <c r="B11" s="242" t="s">
        <v>657</v>
      </c>
      <c r="C11" s="327">
        <f t="shared" ref="C11:C25" si="0">+C65</f>
        <v>7</v>
      </c>
      <c r="D11" s="328">
        <f>COUNTIF('2.Infor Detallado Desempeño POA'!K21:K27,"=100%")</f>
        <v>1</v>
      </c>
      <c r="E11" s="329">
        <f>COUNTIF('2.Infor Detallado Desempeño POA'!K21:K27,"&gt;100%")</f>
        <v>0</v>
      </c>
      <c r="F11" s="330">
        <f>COUNTIF('2.Infor Detallado Desempeño POA'!K21:K27,"&lt;100%")</f>
        <v>0</v>
      </c>
      <c r="G11" s="331">
        <f>COUNTIF('2.Infor Detallado Desempeño POA'!K21:K27,"=No programado")</f>
        <v>6</v>
      </c>
      <c r="H11" s="332">
        <f t="shared" ref="H11:H25" si="1">SUM(D11:G11)</f>
        <v>7</v>
      </c>
      <c r="I11" s="333">
        <f t="shared" ref="I11:I26" si="2">C11-H11</f>
        <v>0</v>
      </c>
    </row>
    <row r="12" spans="2:18">
      <c r="B12" s="242" t="s">
        <v>662</v>
      </c>
      <c r="C12" s="327">
        <f t="shared" si="0"/>
        <v>8</v>
      </c>
      <c r="D12" s="328">
        <f>COUNTIF('2.Infor Detallado Desempeño POA'!K33:K40,"=100%")</f>
        <v>5</v>
      </c>
      <c r="E12" s="329">
        <f>COUNTIF('2.Infor Detallado Desempeño POA'!K33:K40,"&gt;100%")</f>
        <v>0</v>
      </c>
      <c r="F12" s="330">
        <f>COUNTIF('2.Infor Detallado Desempeño POA'!K33:K40,"&lt;100%")</f>
        <v>2</v>
      </c>
      <c r="G12" s="331">
        <f>COUNTIF('2.Infor Detallado Desempeño POA'!K33:K40,"=No programado")</f>
        <v>1</v>
      </c>
      <c r="H12" s="332">
        <f t="shared" si="1"/>
        <v>8</v>
      </c>
      <c r="I12" s="333">
        <f t="shared" si="2"/>
        <v>0</v>
      </c>
    </row>
    <row r="13" spans="2:18">
      <c r="B13" s="242" t="s">
        <v>670</v>
      </c>
      <c r="C13" s="327">
        <f t="shared" si="0"/>
        <v>3</v>
      </c>
      <c r="D13" s="328">
        <f>COUNTIF('2.Infor Detallado Desempeño POA'!K46:K48,"=100%")</f>
        <v>2</v>
      </c>
      <c r="E13" s="329">
        <f>COUNTIF('2.Infor Detallado Desempeño POA'!K46:K48,"&gt;100%")</f>
        <v>1</v>
      </c>
      <c r="F13" s="330">
        <f>COUNTIF('2.Infor Detallado Desempeño POA'!K46:K48,"&lt;100%")</f>
        <v>0</v>
      </c>
      <c r="G13" s="331">
        <f>COUNTIF('2.Infor Detallado Desempeño POA'!K46:K48,"=No programado")</f>
        <v>0</v>
      </c>
      <c r="H13" s="332">
        <f t="shared" si="1"/>
        <v>3</v>
      </c>
      <c r="I13" s="333">
        <f t="shared" si="2"/>
        <v>0</v>
      </c>
    </row>
    <row r="14" spans="2:18">
      <c r="B14" s="242" t="s">
        <v>731</v>
      </c>
      <c r="C14" s="327">
        <f t="shared" si="0"/>
        <v>3</v>
      </c>
      <c r="D14" s="328">
        <f>COUNTIF('2.Infor Detallado Desempeño POA'!K54:K56,"=100%")</f>
        <v>1</v>
      </c>
      <c r="E14" s="329">
        <f>COUNTIF('2.Infor Detallado Desempeño POA'!K54:K56,"&gt;100%")</f>
        <v>1</v>
      </c>
      <c r="F14" s="330">
        <f>COUNTIF('2.Infor Detallado Desempeño POA'!K54:K56,"&lt;100%")</f>
        <v>0</v>
      </c>
      <c r="G14" s="331">
        <f>COUNTIF('2.Infor Detallado Desempeño POA'!K54:K56,"=No programado")</f>
        <v>1</v>
      </c>
      <c r="H14" s="332">
        <f t="shared" si="1"/>
        <v>3</v>
      </c>
      <c r="I14" s="333">
        <f t="shared" si="2"/>
        <v>0</v>
      </c>
    </row>
    <row r="15" spans="2:18">
      <c r="B15" s="242" t="s">
        <v>673</v>
      </c>
      <c r="C15" s="327">
        <f t="shared" si="0"/>
        <v>11</v>
      </c>
      <c r="D15" s="328">
        <f>COUNTIF('2.Infor Detallado Desempeño POA'!K62:K72,"=100%")</f>
        <v>0</v>
      </c>
      <c r="E15" s="329">
        <f>COUNTIF('2.Infor Detallado Desempeño POA'!K62:K72,"&gt;100%")</f>
        <v>10</v>
      </c>
      <c r="F15" s="330">
        <f>COUNTIF('2.Infor Detallado Desempeño POA'!K62:K72,"&lt;100%")</f>
        <v>1</v>
      </c>
      <c r="G15" s="331">
        <f>COUNTIF('2.Infor Detallado Desempeño POA'!K62:K72,"=No programado")</f>
        <v>0</v>
      </c>
      <c r="H15" s="332">
        <f t="shared" si="1"/>
        <v>11</v>
      </c>
      <c r="I15" s="333">
        <f t="shared" si="2"/>
        <v>0</v>
      </c>
    </row>
    <row r="16" spans="2:18">
      <c r="B16" s="242" t="s">
        <v>745</v>
      </c>
      <c r="C16" s="327">
        <f t="shared" si="0"/>
        <v>6</v>
      </c>
      <c r="D16" s="328">
        <f>COUNTIF('2.Infor Detallado Desempeño POA'!K78:K83,"=100%")</f>
        <v>1</v>
      </c>
      <c r="E16" s="329">
        <f>COUNTIF('2.Infor Detallado Desempeño POA'!K78:K83,"&gt;100%")</f>
        <v>2</v>
      </c>
      <c r="F16" s="330">
        <f>COUNTIF('2.Infor Detallado Desempeño POA'!K78:K83,"&lt;100%")</f>
        <v>2</v>
      </c>
      <c r="G16" s="331">
        <f>COUNTIF('2.Infor Detallado Desempeño POA'!K78:K83,"=No programado")</f>
        <v>1</v>
      </c>
      <c r="H16" s="332">
        <f t="shared" si="1"/>
        <v>6</v>
      </c>
      <c r="I16" s="333">
        <f t="shared" si="2"/>
        <v>0</v>
      </c>
    </row>
    <row r="17" spans="2:9">
      <c r="B17" s="242" t="s">
        <v>692</v>
      </c>
      <c r="C17" s="327">
        <f t="shared" si="0"/>
        <v>11</v>
      </c>
      <c r="D17" s="328">
        <f>COUNTIF('2.Infor Detallado Desempeño POA'!K89:K99,"=100%")</f>
        <v>4</v>
      </c>
      <c r="E17" s="329">
        <f>COUNTIF('2.Infor Detallado Desempeño POA'!K89:K99,"&gt;100%")</f>
        <v>0</v>
      </c>
      <c r="F17" s="330">
        <f>COUNTIF('2.Infor Detallado Desempeño POA'!K89:K99,"&lt;100%")</f>
        <v>3</v>
      </c>
      <c r="G17" s="331">
        <f>COUNTIF('2.Infor Detallado Desempeño POA'!K89:K99,"=No programado")</f>
        <v>4</v>
      </c>
      <c r="H17" s="332">
        <f t="shared" si="1"/>
        <v>11</v>
      </c>
      <c r="I17" s="333">
        <f t="shared" si="2"/>
        <v>0</v>
      </c>
    </row>
    <row r="18" spans="2:9">
      <c r="B18" s="242" t="s">
        <v>701</v>
      </c>
      <c r="C18" s="327">
        <f t="shared" si="0"/>
        <v>10</v>
      </c>
      <c r="D18" s="328">
        <f>COUNTIF('2.Infor Detallado Desempeño POA'!K105:K114,"=100%")</f>
        <v>6</v>
      </c>
      <c r="E18" s="329">
        <f>COUNTIF('2.Infor Detallado Desempeño POA'!K105:K114,"&gt;100%")</f>
        <v>2</v>
      </c>
      <c r="F18" s="330">
        <f>COUNTIF('2.Infor Detallado Desempeño POA'!K105:K114,"&lt;100%")</f>
        <v>2</v>
      </c>
      <c r="G18" s="331">
        <f>COUNTIF('2.Infor Detallado Desempeño POA'!K105:K114,"=No programado")</f>
        <v>0</v>
      </c>
      <c r="H18" s="332">
        <f t="shared" si="1"/>
        <v>10</v>
      </c>
      <c r="I18" s="333">
        <f t="shared" si="2"/>
        <v>0</v>
      </c>
    </row>
    <row r="19" spans="2:9" ht="16.5" customHeight="1">
      <c r="B19" s="242" t="s">
        <v>711</v>
      </c>
      <c r="C19" s="327">
        <f t="shared" si="0"/>
        <v>2</v>
      </c>
      <c r="D19" s="328">
        <f>COUNTIF('2.Infor Detallado Desempeño POA'!K120:K121,"=100%")</f>
        <v>2</v>
      </c>
      <c r="E19" s="329">
        <f>COUNTIF('2.Infor Detallado Desempeño POA'!K120:K121,"&gt;100%")</f>
        <v>0</v>
      </c>
      <c r="F19" s="330">
        <f>COUNTIF('2.Infor Detallado Desempeño POA'!K120:K121,"&lt;100%")</f>
        <v>0</v>
      </c>
      <c r="G19" s="331">
        <f>COUNTIF('2.Infor Detallado Desempeño POA'!K120:K121,"=No programado")</f>
        <v>0</v>
      </c>
      <c r="H19" s="332">
        <f t="shared" si="1"/>
        <v>2</v>
      </c>
      <c r="I19" s="333">
        <f t="shared" si="2"/>
        <v>0</v>
      </c>
    </row>
    <row r="20" spans="2:9">
      <c r="B20" s="242" t="s">
        <v>713</v>
      </c>
      <c r="C20" s="327">
        <f t="shared" si="0"/>
        <v>3</v>
      </c>
      <c r="D20" s="328">
        <f>COUNTIF('2.Infor Detallado Desempeño POA'!K127:K129,"=100%")</f>
        <v>1</v>
      </c>
      <c r="E20" s="329">
        <f>COUNTIF('2.Infor Detallado Desempeño POA'!K127:K129,"&gt;100%")</f>
        <v>0</v>
      </c>
      <c r="F20" s="330">
        <f>COUNTIF('2.Infor Detallado Desempeño POA'!K127:K129,"&lt;100%")</f>
        <v>2</v>
      </c>
      <c r="G20" s="331">
        <f>COUNTIF('2.Infor Detallado Desempeño POA'!K127:K129,"=No programado")</f>
        <v>0</v>
      </c>
      <c r="H20" s="332">
        <f t="shared" si="1"/>
        <v>3</v>
      </c>
      <c r="I20" s="333">
        <f t="shared" si="2"/>
        <v>0</v>
      </c>
    </row>
    <row r="21" spans="2:9">
      <c r="B21" s="242" t="s">
        <v>717</v>
      </c>
      <c r="C21" s="327">
        <f t="shared" si="0"/>
        <v>3</v>
      </c>
      <c r="D21" s="328">
        <f>COUNTIF('2.Infor Detallado Desempeño POA'!K135:K137,"=100%")</f>
        <v>0</v>
      </c>
      <c r="E21" s="329">
        <f>COUNTIF('2.Infor Detallado Desempeño POA'!K135:K137,"&gt;100%")</f>
        <v>0</v>
      </c>
      <c r="F21" s="330">
        <f>COUNTIF('2.Infor Detallado Desempeño POA'!K135:K137,"&lt;100%")</f>
        <v>0</v>
      </c>
      <c r="G21" s="331">
        <f>COUNTIF('2.Infor Detallado Desempeño POA'!K135:K137,"=No programado")</f>
        <v>3</v>
      </c>
      <c r="H21" s="332">
        <f t="shared" si="1"/>
        <v>3</v>
      </c>
      <c r="I21" s="333">
        <f t="shared" si="2"/>
        <v>0</v>
      </c>
    </row>
    <row r="22" spans="2:9">
      <c r="B22" s="242" t="s">
        <v>722</v>
      </c>
      <c r="C22" s="327">
        <f t="shared" si="0"/>
        <v>2</v>
      </c>
      <c r="D22" s="328">
        <f>COUNTIF('2.Infor Detallado Desempeño POA'!K143:K144,"=100%")</f>
        <v>0</v>
      </c>
      <c r="E22" s="329">
        <f>COUNTIF('2.Infor Detallado Desempeño POA'!K143:K144,"&gt;100%")</f>
        <v>0</v>
      </c>
      <c r="F22" s="330">
        <f>COUNTIF('2.Infor Detallado Desempeño POA'!K143:K144,"&lt;100%")</f>
        <v>2</v>
      </c>
      <c r="G22" s="331">
        <f>COUNTIF('2.Infor Detallado Desempeño POA'!K143:K144,"=No programado")</f>
        <v>0</v>
      </c>
      <c r="H22" s="332">
        <f t="shared" si="1"/>
        <v>2</v>
      </c>
      <c r="I22" s="333">
        <f t="shared" si="2"/>
        <v>0</v>
      </c>
    </row>
    <row r="23" spans="2:9">
      <c r="B23" s="242" t="s">
        <v>725</v>
      </c>
      <c r="C23" s="327">
        <f t="shared" si="0"/>
        <v>5</v>
      </c>
      <c r="D23" s="328">
        <f>COUNTIF('2.Infor Detallado Desempeño POA'!K150:K154,"=100%")</f>
        <v>3</v>
      </c>
      <c r="E23" s="329">
        <f>COUNTIF('2.Infor Detallado Desempeño POA'!K150:K154,"&gt;100%")</f>
        <v>0</v>
      </c>
      <c r="F23" s="330">
        <f>COUNTIF('2.Infor Detallado Desempeño POA'!K150:K154,"&lt;100%")</f>
        <v>0</v>
      </c>
      <c r="G23" s="331">
        <f>COUNTIF('2.Infor Detallado Desempeño POA'!K150:K154,"=No programado")</f>
        <v>2</v>
      </c>
      <c r="H23" s="332">
        <f t="shared" si="1"/>
        <v>5</v>
      </c>
      <c r="I23" s="333">
        <f t="shared" si="2"/>
        <v>0</v>
      </c>
    </row>
    <row r="24" spans="2:9">
      <c r="B24" s="242" t="s">
        <v>735</v>
      </c>
      <c r="C24" s="327">
        <f t="shared" si="0"/>
        <v>2</v>
      </c>
      <c r="D24" s="328">
        <f>COUNTIF('2.Infor Detallado Desempeño POA'!K160:K161,"=100%")</f>
        <v>1</v>
      </c>
      <c r="E24" s="329">
        <f>COUNTIF('2.Infor Detallado Desempeño POA'!K160:K161,"&gt;100%")</f>
        <v>0</v>
      </c>
      <c r="F24" s="330">
        <f>COUNTIF('2.Infor Detallado Desempeño POA'!K160:K161,"&lt;100%")</f>
        <v>1</v>
      </c>
      <c r="G24" s="331">
        <f>COUNTIF('2.Infor Detallado Desempeño POA'!K160:K161,"=No programado")</f>
        <v>0</v>
      </c>
      <c r="H24" s="332">
        <f t="shared" si="1"/>
        <v>2</v>
      </c>
      <c r="I24" s="333">
        <f t="shared" si="2"/>
        <v>0</v>
      </c>
    </row>
    <row r="25" spans="2:9">
      <c r="B25" s="242" t="s">
        <v>738</v>
      </c>
      <c r="C25" s="327">
        <f t="shared" si="0"/>
        <v>3</v>
      </c>
      <c r="D25" s="328">
        <f>COUNTIF('2.Infor Detallado Desempeño POA'!K167:K169,"=100%")</f>
        <v>1</v>
      </c>
      <c r="E25" s="329">
        <f>COUNTIF('2.Infor Detallado Desempeño POA'!K167:K169,"&gt;100%")</f>
        <v>0</v>
      </c>
      <c r="F25" s="330">
        <f>COUNTIF('2.Infor Detallado Desempeño POA'!K167:K169,"&lt;100%")</f>
        <v>0</v>
      </c>
      <c r="G25" s="331">
        <f>COUNTIF('2.Infor Detallado Desempeño POA'!K167:K169,"=No programado")</f>
        <v>2</v>
      </c>
      <c r="H25" s="332">
        <f t="shared" si="1"/>
        <v>3</v>
      </c>
      <c r="I25" s="333">
        <f t="shared" si="2"/>
        <v>0</v>
      </c>
    </row>
    <row r="26" spans="2:9" ht="19.5" customHeight="1">
      <c r="B26" s="193" t="s">
        <v>865</v>
      </c>
      <c r="C26" s="334">
        <f t="shared" ref="C26:G26" si="3">SUM(C10:C25)</f>
        <v>82</v>
      </c>
      <c r="D26" s="334">
        <f t="shared" si="3"/>
        <v>30</v>
      </c>
      <c r="E26" s="334">
        <f t="shared" si="3"/>
        <v>17</v>
      </c>
      <c r="F26" s="334">
        <f t="shared" si="3"/>
        <v>15</v>
      </c>
      <c r="G26" s="334">
        <f t="shared" si="3"/>
        <v>20</v>
      </c>
      <c r="H26" s="334">
        <f>SUM(H10:H25)</f>
        <v>82</v>
      </c>
      <c r="I26" s="333">
        <f t="shared" si="2"/>
        <v>0</v>
      </c>
    </row>
    <row r="27" spans="2:9" ht="14.25" customHeight="1"/>
    <row r="28" spans="2:9" s="339" customFormat="1" ht="8.25" customHeight="1">
      <c r="C28" s="340"/>
      <c r="D28" s="341" t="str">
        <f>+D9</f>
        <v>No de Indicadores con Meta Cumplida según programación</v>
      </c>
      <c r="E28" s="342">
        <f>+D26</f>
        <v>30</v>
      </c>
      <c r="H28" s="343"/>
    </row>
    <row r="29" spans="2:9" s="339" customFormat="1" ht="8.25" customHeight="1">
      <c r="C29" s="340"/>
      <c r="D29" s="341" t="str">
        <f>+E9</f>
        <v xml:space="preserve">No de Indicadores con ejecución superior a la programada </v>
      </c>
      <c r="E29" s="342">
        <f>+E26</f>
        <v>17</v>
      </c>
      <c r="H29" s="343"/>
    </row>
    <row r="30" spans="2:9" s="339" customFormat="1" ht="8.25" customHeight="1">
      <c r="C30" s="340"/>
      <c r="D30" s="341" t="str">
        <f>+F9</f>
        <v xml:space="preserve">No de Indicadores con ejecución menor a la programada </v>
      </c>
      <c r="E30" s="342">
        <f>+F26</f>
        <v>15</v>
      </c>
      <c r="H30" s="343"/>
    </row>
    <row r="31" spans="2:9" s="339" customFormat="1" ht="8.25" customHeight="1">
      <c r="C31" s="340"/>
      <c r="D31" s="341" t="str">
        <f>+G9</f>
        <v>No de indicadores sin programar en el periodo</v>
      </c>
      <c r="E31" s="342">
        <f>+G26</f>
        <v>20</v>
      </c>
      <c r="H31" s="343"/>
    </row>
    <row r="32" spans="2:9" s="339" customFormat="1" ht="27" customHeight="1">
      <c r="C32" s="1128"/>
      <c r="D32" s="1128"/>
      <c r="E32" s="1128"/>
      <c r="F32" s="1127"/>
      <c r="G32" s="1127"/>
      <c r="H32" s="343"/>
    </row>
    <row r="33" spans="2:9" ht="27" customHeight="1"/>
    <row r="34" spans="2:9" s="339" customFormat="1" hidden="1">
      <c r="C34" s="343"/>
      <c r="D34" s="343"/>
      <c r="E34" s="343"/>
      <c r="H34" s="343"/>
    </row>
    <row r="35" spans="2:9" s="344" customFormat="1" ht="10.199999999999999" hidden="1" customHeight="1">
      <c r="C35" s="340"/>
      <c r="D35" s="1381" t="s">
        <v>869</v>
      </c>
      <c r="E35" s="1381"/>
      <c r="H35" s="340"/>
    </row>
    <row r="36" spans="2:9" s="344" customFormat="1" ht="28.2" customHeight="1">
      <c r="B36" s="1377" t="s">
        <v>641</v>
      </c>
      <c r="C36" s="1382" t="s">
        <v>866</v>
      </c>
      <c r="D36" s="1383"/>
      <c r="E36" s="1383"/>
      <c r="F36" s="1383"/>
      <c r="G36" s="1384"/>
      <c r="H36" s="340"/>
    </row>
    <row r="37" spans="2:9" s="344" customFormat="1" ht="29.4" customHeight="1">
      <c r="B37" s="1377"/>
      <c r="C37" s="1385" t="s">
        <v>867</v>
      </c>
      <c r="D37" s="1386"/>
      <c r="E37" s="1387">
        <f>+C5</f>
        <v>45747</v>
      </c>
      <c r="F37" s="1387"/>
      <c r="G37" s="345"/>
      <c r="H37" s="340"/>
    </row>
    <row r="38" spans="2:9" s="344" customFormat="1" ht="77.25" customHeight="1">
      <c r="B38" s="1377"/>
      <c r="C38" s="325" t="s">
        <v>860</v>
      </c>
      <c r="D38" s="325" t="s">
        <v>861</v>
      </c>
      <c r="E38" s="325" t="s">
        <v>862</v>
      </c>
      <c r="F38" s="325" t="s">
        <v>863</v>
      </c>
      <c r="G38" s="326" t="s">
        <v>864</v>
      </c>
      <c r="H38" s="340"/>
    </row>
    <row r="39" spans="2:9" s="344" customFormat="1" ht="19.95" customHeight="1">
      <c r="B39" s="242" t="s">
        <v>651</v>
      </c>
      <c r="C39" s="327">
        <f>+C64</f>
        <v>3</v>
      </c>
      <c r="D39" s="328">
        <f>COUNTIF('2.Infor Detallado Desempeño POA'!L13:L15,"=100%")</f>
        <v>2</v>
      </c>
      <c r="E39" s="329">
        <f>COUNTIF('2.Infor Detallado Desempeño POA'!L13:L15,"&gt;100%")</f>
        <v>1</v>
      </c>
      <c r="F39" s="330">
        <f>COUNTIF('2.Infor Detallado Desempeño POA'!L13:L15,"&lt;100%")</f>
        <v>0</v>
      </c>
      <c r="G39" s="331">
        <f>COUNTIF('2.Infor Detallado Desempeño POA'!L13:L15,"=No programado")</f>
        <v>0</v>
      </c>
      <c r="H39" s="332">
        <f>SUM(D39:G39)</f>
        <v>3</v>
      </c>
      <c r="I39" s="333">
        <f>C39-H39</f>
        <v>0</v>
      </c>
    </row>
    <row r="40" spans="2:9" s="344" customFormat="1" ht="19.95" customHeight="1">
      <c r="B40" s="242" t="s">
        <v>657</v>
      </c>
      <c r="C40" s="327">
        <f t="shared" ref="C40:C54" si="4">+C65</f>
        <v>7</v>
      </c>
      <c r="D40" s="328">
        <f>COUNTIF('2.Infor Detallado Desempeño POA'!L21:L27,"=100%")</f>
        <v>1</v>
      </c>
      <c r="E40" s="329">
        <f>COUNTIF('2.Infor Detallado Desempeño POA'!L21:L27,"&gt;100%")</f>
        <v>0</v>
      </c>
      <c r="F40" s="330">
        <f>COUNTIF('2.Infor Detallado Desempeño POA'!L21:L27,"&lt;100%")</f>
        <v>0</v>
      </c>
      <c r="G40" s="331">
        <f>COUNTIF('2.Infor Detallado Desempeño POA'!L21:L27,"=No programado")</f>
        <v>6</v>
      </c>
      <c r="H40" s="332">
        <f t="shared" ref="H40:H54" si="5">SUM(D40:G40)</f>
        <v>7</v>
      </c>
      <c r="I40" s="333">
        <f t="shared" ref="I40:I55" si="6">C40-H40</f>
        <v>0</v>
      </c>
    </row>
    <row r="41" spans="2:9" s="344" customFormat="1" ht="19.95" customHeight="1">
      <c r="B41" s="242" t="s">
        <v>662</v>
      </c>
      <c r="C41" s="327">
        <f t="shared" si="4"/>
        <v>8</v>
      </c>
      <c r="D41" s="328">
        <f>COUNTIF('2.Infor Detallado Desempeño POA'!L33:L40,"=100%")</f>
        <v>5</v>
      </c>
      <c r="E41" s="329">
        <f>COUNTIF('2.Infor Detallado Desempeño POA'!L33:L40,"&gt;100%")</f>
        <v>0</v>
      </c>
      <c r="F41" s="330">
        <f>COUNTIF('2.Infor Detallado Desempeño POA'!L33:L40,"&lt;100%")</f>
        <v>2</v>
      </c>
      <c r="G41" s="331">
        <f>COUNTIF('2.Infor Detallado Desempeño POA'!L33:L40,"=No programado")</f>
        <v>1</v>
      </c>
      <c r="H41" s="332">
        <f t="shared" si="5"/>
        <v>8</v>
      </c>
      <c r="I41" s="333">
        <f t="shared" si="6"/>
        <v>0</v>
      </c>
    </row>
    <row r="42" spans="2:9" s="344" customFormat="1" ht="19.95" customHeight="1">
      <c r="B42" s="242" t="s">
        <v>670</v>
      </c>
      <c r="C42" s="327">
        <f t="shared" si="4"/>
        <v>3</v>
      </c>
      <c r="D42" s="328">
        <f>COUNTIF('2.Infor Detallado Desempeño POA'!L46:L48,"=100%")</f>
        <v>2</v>
      </c>
      <c r="E42" s="329">
        <f>COUNTIF('2.Infor Detallado Desempeño POA'!L46:L48,"&gt;100%")</f>
        <v>1</v>
      </c>
      <c r="F42" s="330">
        <f>COUNTIF('2.Infor Detallado Desempeño POA'!L46:L48,"&lt;100%")</f>
        <v>0</v>
      </c>
      <c r="G42" s="331">
        <f>COUNTIF('2.Infor Detallado Desempeño POA'!L46:L48,"=No programado")</f>
        <v>0</v>
      </c>
      <c r="H42" s="332">
        <f t="shared" si="5"/>
        <v>3</v>
      </c>
      <c r="I42" s="333">
        <f t="shared" si="6"/>
        <v>0</v>
      </c>
    </row>
    <row r="43" spans="2:9" s="344" customFormat="1" ht="19.95" customHeight="1">
      <c r="B43" s="242" t="s">
        <v>731</v>
      </c>
      <c r="C43" s="327">
        <f t="shared" si="4"/>
        <v>3</v>
      </c>
      <c r="D43" s="328">
        <f>COUNTIF('2.Infor Detallado Desempeño POA'!L54:L56,"=100%")</f>
        <v>1</v>
      </c>
      <c r="E43" s="329">
        <f>COUNTIF('2.Infor Detallado Desempeño POA'!L54:L56,"&gt;100%")</f>
        <v>1</v>
      </c>
      <c r="F43" s="330">
        <f>COUNTIF('2.Infor Detallado Desempeño POA'!L54:L56,"&lt;100%")</f>
        <v>0</v>
      </c>
      <c r="G43" s="331">
        <f>COUNTIF('2.Infor Detallado Desempeño POA'!L54:L56,"=No programado")</f>
        <v>1</v>
      </c>
      <c r="H43" s="332">
        <f t="shared" si="5"/>
        <v>3</v>
      </c>
      <c r="I43" s="333">
        <f t="shared" si="6"/>
        <v>0</v>
      </c>
    </row>
    <row r="44" spans="2:9" s="344" customFormat="1" ht="19.95" customHeight="1">
      <c r="B44" s="242" t="s">
        <v>673</v>
      </c>
      <c r="C44" s="327">
        <f t="shared" si="4"/>
        <v>11</v>
      </c>
      <c r="D44" s="328">
        <f>COUNTIF('2.Infor Detallado Desempeño POA'!L62:L72,"=100%")</f>
        <v>0</v>
      </c>
      <c r="E44" s="329">
        <f>COUNTIF('2.Infor Detallado Desempeño POA'!L62:L72,"&gt;100%")</f>
        <v>10</v>
      </c>
      <c r="F44" s="330">
        <f>COUNTIF('2.Infor Detallado Desempeño POA'!L62:L72,"&lt;100%")</f>
        <v>1</v>
      </c>
      <c r="G44" s="331">
        <f>COUNTIF('2.Infor Detallado Desempeño POA'!L62:L72,"=No programado")</f>
        <v>0</v>
      </c>
      <c r="H44" s="332">
        <f t="shared" si="5"/>
        <v>11</v>
      </c>
      <c r="I44" s="333">
        <f t="shared" si="6"/>
        <v>0</v>
      </c>
    </row>
    <row r="45" spans="2:9" s="344" customFormat="1" ht="19.95" customHeight="1">
      <c r="B45" s="242" t="s">
        <v>745</v>
      </c>
      <c r="C45" s="327">
        <f t="shared" si="4"/>
        <v>6</v>
      </c>
      <c r="D45" s="328">
        <f>COUNTIF('2.Infor Detallado Desempeño POA'!L78:L83,"=100%")</f>
        <v>1</v>
      </c>
      <c r="E45" s="329">
        <f>COUNTIF('2.Infor Detallado Desempeño POA'!L78:L83,"&gt;100%")</f>
        <v>2</v>
      </c>
      <c r="F45" s="330">
        <f>COUNTIF('2.Infor Detallado Desempeño POA'!L78:L83,"&lt;100%")</f>
        <v>2</v>
      </c>
      <c r="G45" s="331">
        <f>COUNTIF('2.Infor Detallado Desempeño POA'!L78:L83,"=No programado")</f>
        <v>1</v>
      </c>
      <c r="H45" s="332">
        <f t="shared" si="5"/>
        <v>6</v>
      </c>
      <c r="I45" s="333">
        <f t="shared" si="6"/>
        <v>0</v>
      </c>
    </row>
    <row r="46" spans="2:9" s="344" customFormat="1" ht="19.95" customHeight="1">
      <c r="B46" s="242" t="s">
        <v>692</v>
      </c>
      <c r="C46" s="327">
        <f t="shared" si="4"/>
        <v>11</v>
      </c>
      <c r="D46" s="328">
        <f>COUNTIF('2.Infor Detallado Desempeño POA'!L89:L99,"=100%")</f>
        <v>4</v>
      </c>
      <c r="E46" s="329">
        <f>COUNTIF('2.Infor Detallado Desempeño POA'!L89:L99,"&gt;100%")</f>
        <v>0</v>
      </c>
      <c r="F46" s="330">
        <f>COUNTIF('2.Infor Detallado Desempeño POA'!L89:L99,"&lt;100%")</f>
        <v>3</v>
      </c>
      <c r="G46" s="331">
        <f>COUNTIF('2.Infor Detallado Desempeño POA'!L89:L99,"=No programado")</f>
        <v>4</v>
      </c>
      <c r="H46" s="332">
        <f t="shared" si="5"/>
        <v>11</v>
      </c>
      <c r="I46" s="333">
        <f t="shared" si="6"/>
        <v>0</v>
      </c>
    </row>
    <row r="47" spans="2:9" s="344" customFormat="1" ht="19.95" customHeight="1">
      <c r="B47" s="242" t="s">
        <v>701</v>
      </c>
      <c r="C47" s="327">
        <f t="shared" si="4"/>
        <v>10</v>
      </c>
      <c r="D47" s="328">
        <f>COUNTIF('2.Infor Detallado Desempeño POA'!L105:L114,"=100%")</f>
        <v>6</v>
      </c>
      <c r="E47" s="329">
        <f>COUNTIF('2.Infor Detallado Desempeño POA'!L105:L114,"&gt;100%")</f>
        <v>2</v>
      </c>
      <c r="F47" s="330">
        <f>COUNTIF('2.Infor Detallado Desempeño POA'!L105:L114,"&lt;100%")</f>
        <v>2</v>
      </c>
      <c r="G47" s="331">
        <f>COUNTIF('2.Infor Detallado Desempeño POA'!L105:L114,"=No programado")</f>
        <v>0</v>
      </c>
      <c r="H47" s="332">
        <f t="shared" si="5"/>
        <v>10</v>
      </c>
      <c r="I47" s="333">
        <f t="shared" si="6"/>
        <v>0</v>
      </c>
    </row>
    <row r="48" spans="2:9" s="344" customFormat="1" ht="19.95" customHeight="1">
      <c r="B48" s="242" t="s">
        <v>711</v>
      </c>
      <c r="C48" s="327">
        <f t="shared" si="4"/>
        <v>2</v>
      </c>
      <c r="D48" s="328">
        <f>COUNTIF('2.Infor Detallado Desempeño POA'!L120:L121,"=100%")</f>
        <v>2</v>
      </c>
      <c r="E48" s="329">
        <f>COUNTIF('2.Infor Detallado Desempeño POA'!L120:L121,"&gt;100%")</f>
        <v>0</v>
      </c>
      <c r="F48" s="330">
        <f>COUNTIF('2.Infor Detallado Desempeño POA'!L120:L121,"&lt;100%")</f>
        <v>0</v>
      </c>
      <c r="G48" s="331">
        <f>COUNTIF('2.Infor Detallado Desempeño POA'!L120:L121,"=No programado")</f>
        <v>0</v>
      </c>
      <c r="H48" s="332">
        <f t="shared" si="5"/>
        <v>2</v>
      </c>
      <c r="I48" s="333">
        <f t="shared" si="6"/>
        <v>0</v>
      </c>
    </row>
    <row r="49" spans="2:17" s="344" customFormat="1" ht="19.95" customHeight="1">
      <c r="B49" s="242" t="s">
        <v>713</v>
      </c>
      <c r="C49" s="327">
        <f t="shared" si="4"/>
        <v>3</v>
      </c>
      <c r="D49" s="328">
        <f>COUNTIF('2.Infor Detallado Desempeño POA'!L127:L129,"=100%")</f>
        <v>1</v>
      </c>
      <c r="E49" s="329">
        <f>COUNTIF('2.Infor Detallado Desempeño POA'!L127:L129,"&gt;100%")</f>
        <v>0</v>
      </c>
      <c r="F49" s="330">
        <f>COUNTIF('2.Infor Detallado Desempeño POA'!L127:L129,"&lt;100%")</f>
        <v>2</v>
      </c>
      <c r="G49" s="331">
        <f>COUNTIF('2.Infor Detallado Desempeño POA'!L127:L129,"=No programado")</f>
        <v>0</v>
      </c>
      <c r="H49" s="332">
        <f t="shared" si="5"/>
        <v>3</v>
      </c>
      <c r="I49" s="333">
        <f t="shared" si="6"/>
        <v>0</v>
      </c>
    </row>
    <row r="50" spans="2:17" s="344" customFormat="1" ht="19.95" customHeight="1">
      <c r="B50" s="242" t="s">
        <v>717</v>
      </c>
      <c r="C50" s="327">
        <f t="shared" si="4"/>
        <v>3</v>
      </c>
      <c r="D50" s="328">
        <f>COUNTIF('2.Infor Detallado Desempeño POA'!L135:L137,"=100%")</f>
        <v>0</v>
      </c>
      <c r="E50" s="329">
        <f>COUNTIF('2.Infor Detallado Desempeño POA'!L135:L137,"&gt;100%")</f>
        <v>0</v>
      </c>
      <c r="F50" s="330">
        <f>COUNTIF('2.Infor Detallado Desempeño POA'!L135:L137,"&lt;100%")</f>
        <v>0</v>
      </c>
      <c r="G50" s="331">
        <f>COUNTIF('2.Infor Detallado Desempeño POA'!L135:L137,"=No programado")</f>
        <v>3</v>
      </c>
      <c r="H50" s="332">
        <f t="shared" si="5"/>
        <v>3</v>
      </c>
      <c r="I50" s="333">
        <f t="shared" si="6"/>
        <v>0</v>
      </c>
    </row>
    <row r="51" spans="2:17" s="344" customFormat="1" ht="19.95" customHeight="1">
      <c r="B51" s="242" t="s">
        <v>722</v>
      </c>
      <c r="C51" s="327">
        <f t="shared" si="4"/>
        <v>2</v>
      </c>
      <c r="D51" s="328">
        <f>COUNTIF('2.Infor Detallado Desempeño POA'!L143:L144,"=100%")</f>
        <v>0</v>
      </c>
      <c r="E51" s="329">
        <f>COUNTIF('2.Infor Detallado Desempeño POA'!L143:L144,"&gt;100%")</f>
        <v>0</v>
      </c>
      <c r="F51" s="330">
        <f>COUNTIF('2.Infor Detallado Desempeño POA'!L143:L144,"&lt;100%")</f>
        <v>2</v>
      </c>
      <c r="G51" s="331">
        <f>COUNTIF('2.Infor Detallado Desempeño POA'!L143:L144,"=No programado")</f>
        <v>0</v>
      </c>
      <c r="H51" s="332">
        <f t="shared" si="5"/>
        <v>2</v>
      </c>
      <c r="I51" s="333">
        <f t="shared" si="6"/>
        <v>0</v>
      </c>
    </row>
    <row r="52" spans="2:17" s="344" customFormat="1" ht="19.95" customHeight="1">
      <c r="B52" s="242" t="s">
        <v>725</v>
      </c>
      <c r="C52" s="327">
        <f t="shared" si="4"/>
        <v>5</v>
      </c>
      <c r="D52" s="328">
        <f>COUNTIF('2.Infor Detallado Desempeño POA'!L150:L154,"=100%")</f>
        <v>3</v>
      </c>
      <c r="E52" s="329">
        <f>COUNTIF('2.Infor Detallado Desempeño POA'!L150:L154,"&gt;100%")</f>
        <v>0</v>
      </c>
      <c r="F52" s="330">
        <f>COUNTIF('2.Infor Detallado Desempeño POA'!L150:L154,"&lt;100%")</f>
        <v>0</v>
      </c>
      <c r="G52" s="331">
        <f>COUNTIF('2.Infor Detallado Desempeño POA'!L150:L154,"=No programado")</f>
        <v>2</v>
      </c>
      <c r="H52" s="332">
        <f t="shared" si="5"/>
        <v>5</v>
      </c>
      <c r="I52" s="333">
        <f t="shared" si="6"/>
        <v>0</v>
      </c>
    </row>
    <row r="53" spans="2:17" s="344" customFormat="1" ht="19.95" customHeight="1">
      <c r="B53" s="242" t="s">
        <v>735</v>
      </c>
      <c r="C53" s="327">
        <f t="shared" si="4"/>
        <v>2</v>
      </c>
      <c r="D53" s="328">
        <f>COUNTIF('2.Infor Detallado Desempeño POA'!L160:L161,"=100%")</f>
        <v>1</v>
      </c>
      <c r="E53" s="329">
        <f>COUNTIF('2.Infor Detallado Desempeño POA'!L160:L161,"&gt;100%")</f>
        <v>0</v>
      </c>
      <c r="F53" s="330">
        <f>COUNTIF('2.Infor Detallado Desempeño POA'!L160:L161,"&lt;100%")</f>
        <v>1</v>
      </c>
      <c r="G53" s="331">
        <f>COUNTIF('2.Infor Detallado Desempeño POA'!AD160:AD161,"=No programado")</f>
        <v>0</v>
      </c>
      <c r="H53" s="332">
        <f t="shared" si="5"/>
        <v>2</v>
      </c>
      <c r="I53" s="333">
        <f t="shared" si="6"/>
        <v>0</v>
      </c>
    </row>
    <row r="54" spans="2:17" s="344" customFormat="1" ht="19.95" customHeight="1">
      <c r="B54" s="242" t="s">
        <v>738</v>
      </c>
      <c r="C54" s="327">
        <f t="shared" si="4"/>
        <v>3</v>
      </c>
      <c r="D54" s="328">
        <f>COUNTIF('2.Infor Detallado Desempeño POA'!L167:L169,"=100%")</f>
        <v>1</v>
      </c>
      <c r="E54" s="329">
        <f>COUNTIF('2.Infor Detallado Desempeño POA'!L167:L169,"&gt;100%")</f>
        <v>0</v>
      </c>
      <c r="F54" s="330">
        <f>COUNTIF('2.Infor Detallado Desempeño POA'!L167:L169,"&lt;100%")</f>
        <v>0</v>
      </c>
      <c r="G54" s="331">
        <f>COUNTIF('2.Infor Detallado Desempeño POA'!L167:L169,"=No programado")</f>
        <v>2</v>
      </c>
      <c r="H54" s="332">
        <f t="shared" si="5"/>
        <v>3</v>
      </c>
      <c r="I54" s="333">
        <f t="shared" si="6"/>
        <v>0</v>
      </c>
    </row>
    <row r="55" spans="2:17" s="344" customFormat="1" ht="19.95" customHeight="1">
      <c r="B55" s="193" t="s">
        <v>865</v>
      </c>
      <c r="C55" s="334">
        <f t="shared" ref="C55:H55" si="7">SUM(C39:C54)</f>
        <v>82</v>
      </c>
      <c r="D55" s="335">
        <f t="shared" si="7"/>
        <v>30</v>
      </c>
      <c r="E55" s="336">
        <f t="shared" si="7"/>
        <v>17</v>
      </c>
      <c r="F55" s="337">
        <f t="shared" si="7"/>
        <v>15</v>
      </c>
      <c r="G55" s="338">
        <f t="shared" si="7"/>
        <v>20</v>
      </c>
      <c r="H55" s="334">
        <f t="shared" si="7"/>
        <v>82</v>
      </c>
      <c r="I55" s="333">
        <f t="shared" si="6"/>
        <v>0</v>
      </c>
    </row>
    <row r="56" spans="2:17" s="344" customFormat="1" ht="30.75" customHeight="1">
      <c r="B56" s="346"/>
      <c r="C56" s="347"/>
      <c r="D56" s="1129"/>
      <c r="E56" s="1129"/>
      <c r="F56" s="1129"/>
      <c r="G56" s="1129"/>
      <c r="H56" s="698"/>
      <c r="I56" s="333"/>
    </row>
    <row r="57" spans="2:17" s="344" customFormat="1" ht="5.25" customHeight="1">
      <c r="C57" s="340"/>
      <c r="D57" s="341" t="str">
        <f>+D38</f>
        <v>No de Indicadores con Meta Cumplida según programación</v>
      </c>
      <c r="E57" s="342">
        <f>+D55</f>
        <v>30</v>
      </c>
      <c r="F57" s="702"/>
      <c r="H57" s="340"/>
    </row>
    <row r="58" spans="2:17" s="344" customFormat="1" ht="5.25" customHeight="1">
      <c r="C58" s="340"/>
      <c r="D58" s="341" t="str">
        <f>+E38</f>
        <v xml:space="preserve">No de Indicadores con ejecución superior a la programada </v>
      </c>
      <c r="E58" s="342">
        <f>+E55</f>
        <v>17</v>
      </c>
      <c r="F58" s="702"/>
      <c r="H58" s="340"/>
    </row>
    <row r="59" spans="2:17" s="344" customFormat="1" ht="5.25" customHeight="1">
      <c r="C59" s="340"/>
      <c r="D59" s="341" t="str">
        <f>+F38</f>
        <v xml:space="preserve">No de Indicadores con ejecución menor a la programada </v>
      </c>
      <c r="E59" s="342">
        <f>+F55</f>
        <v>15</v>
      </c>
      <c r="F59" s="702"/>
      <c r="H59" s="340"/>
    </row>
    <row r="60" spans="2:17" s="344" customFormat="1" ht="5.25" customHeight="1">
      <c r="C60" s="340"/>
      <c r="D60" s="341" t="str">
        <f>+G38</f>
        <v>No de indicadores sin programar en el periodo</v>
      </c>
      <c r="E60" s="342">
        <f>+G55</f>
        <v>20</v>
      </c>
      <c r="F60" s="702"/>
      <c r="H60" s="340"/>
    </row>
    <row r="61" spans="2:17" ht="51" customHeight="1" thickBot="1"/>
    <row r="62" spans="2:17" s="144" customFormat="1" ht="15.6">
      <c r="B62" s="1362" t="s">
        <v>742</v>
      </c>
      <c r="C62" s="1364" t="s">
        <v>868</v>
      </c>
      <c r="D62" s="1366" t="s">
        <v>744</v>
      </c>
      <c r="E62" s="1367"/>
      <c r="F62" s="1368"/>
      <c r="P62" s="129"/>
      <c r="Q62" s="129"/>
    </row>
    <row r="63" spans="2:17" ht="33" customHeight="1">
      <c r="B63" s="1363"/>
      <c r="C63" s="1365"/>
      <c r="D63" s="353" t="s">
        <v>653</v>
      </c>
      <c r="E63" s="353" t="s">
        <v>720</v>
      </c>
      <c r="F63" s="354" t="s">
        <v>705</v>
      </c>
      <c r="H63" s="129"/>
    </row>
    <row r="64" spans="2:17">
      <c r="B64" s="237" t="s">
        <v>651</v>
      </c>
      <c r="C64" s="355">
        <f>+'Rango indicadores'!D102</f>
        <v>3</v>
      </c>
      <c r="D64" s="355">
        <f>+'Rango indicadores'!E102</f>
        <v>3</v>
      </c>
      <c r="E64" s="355">
        <f>+'Rango indicadores'!F102</f>
        <v>0</v>
      </c>
      <c r="F64" s="355">
        <f>+'Rango indicadores'!G102</f>
        <v>0</v>
      </c>
      <c r="G64" s="356"/>
      <c r="H64" s="129"/>
    </row>
    <row r="65" spans="2:8">
      <c r="B65" s="237" t="s">
        <v>657</v>
      </c>
      <c r="C65" s="355">
        <f>+'Rango indicadores'!D103</f>
        <v>7</v>
      </c>
      <c r="D65" s="355">
        <f>+'Rango indicadores'!E103</f>
        <v>7</v>
      </c>
      <c r="E65" s="355">
        <f>+'Rango indicadores'!F103</f>
        <v>0</v>
      </c>
      <c r="F65" s="355">
        <f>+'Rango indicadores'!G103</f>
        <v>0</v>
      </c>
      <c r="G65" s="356"/>
      <c r="H65" s="129"/>
    </row>
    <row r="66" spans="2:8">
      <c r="B66" s="237" t="s">
        <v>662</v>
      </c>
      <c r="C66" s="355">
        <f>+'Rango indicadores'!D104</f>
        <v>8</v>
      </c>
      <c r="D66" s="355">
        <f>+'Rango indicadores'!E104</f>
        <v>8</v>
      </c>
      <c r="E66" s="355">
        <f>+'Rango indicadores'!F104</f>
        <v>0</v>
      </c>
      <c r="F66" s="355">
        <f>+'Rango indicadores'!G104</f>
        <v>0</v>
      </c>
      <c r="G66" s="356"/>
      <c r="H66" s="129"/>
    </row>
    <row r="67" spans="2:8">
      <c r="B67" s="237" t="s">
        <v>670</v>
      </c>
      <c r="C67" s="355">
        <f>+'Rango indicadores'!D105</f>
        <v>3</v>
      </c>
      <c r="D67" s="355">
        <f>+'Rango indicadores'!E105</f>
        <v>2</v>
      </c>
      <c r="E67" s="355">
        <f>+'Rango indicadores'!F105</f>
        <v>0</v>
      </c>
      <c r="F67" s="355">
        <f>+'Rango indicadores'!G105</f>
        <v>1</v>
      </c>
      <c r="G67" s="356"/>
      <c r="H67" s="129"/>
    </row>
    <row r="68" spans="2:8">
      <c r="B68" s="237" t="s">
        <v>731</v>
      </c>
      <c r="C68" s="355">
        <f>+'Rango indicadores'!D115</f>
        <v>3</v>
      </c>
      <c r="D68" s="355">
        <f>+'Rango indicadores'!E115</f>
        <v>2</v>
      </c>
      <c r="E68" s="355">
        <f>+'Rango indicadores'!F115</f>
        <v>0</v>
      </c>
      <c r="F68" s="355">
        <f>+'Rango indicadores'!G115</f>
        <v>1</v>
      </c>
      <c r="G68" s="356"/>
      <c r="H68" s="129"/>
    </row>
    <row r="69" spans="2:8">
      <c r="B69" s="237" t="s">
        <v>673</v>
      </c>
      <c r="C69" s="355">
        <f>+'Rango indicadores'!D106</f>
        <v>11</v>
      </c>
      <c r="D69" s="355">
        <f>+'Rango indicadores'!E106</f>
        <v>11</v>
      </c>
      <c r="E69" s="355">
        <f>+'Rango indicadores'!F106</f>
        <v>0</v>
      </c>
      <c r="F69" s="355">
        <f>+'Rango indicadores'!G106</f>
        <v>0</v>
      </c>
      <c r="G69" s="356"/>
      <c r="H69" s="129"/>
    </row>
    <row r="70" spans="2:8">
      <c r="B70" s="237" t="s">
        <v>745</v>
      </c>
      <c r="C70" s="355">
        <f>+'Rango indicadores'!D107</f>
        <v>6</v>
      </c>
      <c r="D70" s="355">
        <f>+'Rango indicadores'!E107</f>
        <v>6</v>
      </c>
      <c r="E70" s="355">
        <f>+'Rango indicadores'!F107</f>
        <v>0</v>
      </c>
      <c r="F70" s="355">
        <f>+'Rango indicadores'!G107</f>
        <v>0</v>
      </c>
      <c r="G70" s="356"/>
      <c r="H70" s="129"/>
    </row>
    <row r="71" spans="2:8">
      <c r="B71" s="237" t="s">
        <v>692</v>
      </c>
      <c r="C71" s="355">
        <f>+'Rango indicadores'!D108</f>
        <v>11</v>
      </c>
      <c r="D71" s="355">
        <f>+'Rango indicadores'!E108</f>
        <v>11</v>
      </c>
      <c r="E71" s="355">
        <f>+'Rango indicadores'!F108</f>
        <v>0</v>
      </c>
      <c r="F71" s="355">
        <f>+'Rango indicadores'!G108</f>
        <v>0</v>
      </c>
      <c r="G71" s="356"/>
      <c r="H71" s="129"/>
    </row>
    <row r="72" spans="2:8">
      <c r="B72" s="237" t="s">
        <v>701</v>
      </c>
      <c r="C72" s="355">
        <f>+'Rango indicadores'!D109</f>
        <v>10</v>
      </c>
      <c r="D72" s="355">
        <f>+'Rango indicadores'!E109</f>
        <v>9</v>
      </c>
      <c r="E72" s="355">
        <f>+'Rango indicadores'!F109</f>
        <v>0</v>
      </c>
      <c r="F72" s="355">
        <f>+'Rango indicadores'!G109</f>
        <v>1</v>
      </c>
      <c r="G72" s="356"/>
      <c r="H72" s="129"/>
    </row>
    <row r="73" spans="2:8">
      <c r="B73" s="237" t="s">
        <v>711</v>
      </c>
      <c r="C73" s="355">
        <f>+'Rango indicadores'!D110</f>
        <v>2</v>
      </c>
      <c r="D73" s="355">
        <f>+'Rango indicadores'!E110</f>
        <v>2</v>
      </c>
      <c r="E73" s="355">
        <f>+'Rango indicadores'!F110</f>
        <v>0</v>
      </c>
      <c r="F73" s="355">
        <f>+'Rango indicadores'!G110</f>
        <v>0</v>
      </c>
      <c r="G73" s="356"/>
      <c r="H73" s="129"/>
    </row>
    <row r="74" spans="2:8">
      <c r="B74" s="237" t="s">
        <v>713</v>
      </c>
      <c r="C74" s="355">
        <f>+'Rango indicadores'!D111</f>
        <v>3</v>
      </c>
      <c r="D74" s="355">
        <f>+'Rango indicadores'!E111</f>
        <v>3</v>
      </c>
      <c r="E74" s="355">
        <f>+'Rango indicadores'!F111</f>
        <v>0</v>
      </c>
      <c r="F74" s="355">
        <f>+'Rango indicadores'!G111</f>
        <v>0</v>
      </c>
      <c r="G74" s="356"/>
      <c r="H74" s="129"/>
    </row>
    <row r="75" spans="2:8">
      <c r="B75" s="237" t="s">
        <v>717</v>
      </c>
      <c r="C75" s="355">
        <f>+'Rango indicadores'!D112</f>
        <v>3</v>
      </c>
      <c r="D75" s="355">
        <f>+'Rango indicadores'!E112</f>
        <v>3</v>
      </c>
      <c r="E75" s="355">
        <f>+'Rango indicadores'!F112</f>
        <v>0</v>
      </c>
      <c r="F75" s="355">
        <f>+'Rango indicadores'!G112</f>
        <v>0</v>
      </c>
      <c r="G75" s="356"/>
      <c r="H75" s="129"/>
    </row>
    <row r="76" spans="2:8">
      <c r="B76" s="237" t="s">
        <v>722</v>
      </c>
      <c r="C76" s="355">
        <f>+'Rango indicadores'!D113</f>
        <v>2</v>
      </c>
      <c r="D76" s="355">
        <f>+'Rango indicadores'!E113</f>
        <v>2</v>
      </c>
      <c r="E76" s="355">
        <f>+'Rango indicadores'!F113</f>
        <v>0</v>
      </c>
      <c r="F76" s="355">
        <f>+'Rango indicadores'!G113</f>
        <v>0</v>
      </c>
      <c r="G76" s="356"/>
      <c r="H76" s="129"/>
    </row>
    <row r="77" spans="2:8">
      <c r="B77" s="237" t="s">
        <v>725</v>
      </c>
      <c r="C77" s="355">
        <f>+'Rango indicadores'!D114</f>
        <v>5</v>
      </c>
      <c r="D77" s="355">
        <f>+'Rango indicadores'!E114</f>
        <v>5</v>
      </c>
      <c r="E77" s="355">
        <f>+'Rango indicadores'!F114</f>
        <v>0</v>
      </c>
      <c r="F77" s="355">
        <f>+'Rango indicadores'!G114</f>
        <v>0</v>
      </c>
      <c r="G77" s="356"/>
      <c r="H77" s="129"/>
    </row>
    <row r="78" spans="2:8">
      <c r="B78" s="237" t="s">
        <v>735</v>
      </c>
      <c r="C78" s="355">
        <f>+'Rango indicadores'!D116</f>
        <v>2</v>
      </c>
      <c r="D78" s="355">
        <f>+'Rango indicadores'!E116</f>
        <v>2</v>
      </c>
      <c r="E78" s="355">
        <f>+'Rango indicadores'!F116</f>
        <v>0</v>
      </c>
      <c r="F78" s="355">
        <f>+'Rango indicadores'!G116</f>
        <v>0</v>
      </c>
      <c r="G78" s="356"/>
      <c r="H78" s="129"/>
    </row>
    <row r="79" spans="2:8">
      <c r="B79" s="237" t="s">
        <v>738</v>
      </c>
      <c r="C79" s="355">
        <f>+'Rango indicadores'!D117</f>
        <v>3</v>
      </c>
      <c r="D79" s="355">
        <f>+'Rango indicadores'!E117</f>
        <v>3</v>
      </c>
      <c r="E79" s="355">
        <f>+'Rango indicadores'!F117</f>
        <v>0</v>
      </c>
      <c r="F79" s="355">
        <f>+'Rango indicadores'!G117</f>
        <v>0</v>
      </c>
      <c r="G79" s="356"/>
      <c r="H79" s="129"/>
    </row>
    <row r="80" spans="2:8" ht="16.2" thickBot="1">
      <c r="B80" s="357" t="s">
        <v>865</v>
      </c>
      <c r="C80" s="358">
        <f>SUM(C64:C79)</f>
        <v>82</v>
      </c>
      <c r="D80" s="358">
        <f>SUM(D64:D79)</f>
        <v>79</v>
      </c>
      <c r="E80" s="358">
        <f>SUM(E64:E79)</f>
        <v>0</v>
      </c>
      <c r="F80" s="358">
        <f>SUM(F64:F79)</f>
        <v>3</v>
      </c>
      <c r="G80" s="356"/>
      <c r="H80" s="129"/>
    </row>
    <row r="81" spans="8:8">
      <c r="H81" s="129"/>
    </row>
    <row r="82" spans="8:8">
      <c r="H82" s="129"/>
    </row>
    <row r="84" spans="8:8" ht="15" customHeight="1"/>
  </sheetData>
  <sheetProtection algorithmName="SHA-512" hashValue="41Jmw7JevSyB/F6iuXIko6e3QuqfEtLdUHv+LWbCVmfggZD6hVBFEST+KyOeVbpWT9su85dOmOTLDX7R0+/kwQ==" saltValue="4K5YrZwV5+cevXMnJcGomQ==" spinCount="100000" sheet="1" objects="1" scenarios="1"/>
  <mergeCells count="15">
    <mergeCell ref="B62:B63"/>
    <mergeCell ref="C62:C63"/>
    <mergeCell ref="D62:F62"/>
    <mergeCell ref="D35:E35"/>
    <mergeCell ref="B36:B38"/>
    <mergeCell ref="C36:G36"/>
    <mergeCell ref="C37:D37"/>
    <mergeCell ref="E37:F37"/>
    <mergeCell ref="B2:B3"/>
    <mergeCell ref="C2:G2"/>
    <mergeCell ref="C3:G3"/>
    <mergeCell ref="B4:F4"/>
    <mergeCell ref="B7:B9"/>
    <mergeCell ref="C7:G7"/>
    <mergeCell ref="C8:G8"/>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37E9D-F844-4F22-8C4D-7DE56D62C631}">
  <sheetPr>
    <tabColor rgb="FF00FF99"/>
  </sheetPr>
  <dimension ref="B1:V117"/>
  <sheetViews>
    <sheetView showGridLines="0" zoomScale="85" zoomScaleNormal="85" workbookViewId="0">
      <selection activeCell="C27" sqref="C27"/>
    </sheetView>
  </sheetViews>
  <sheetFormatPr baseColWidth="10" defaultColWidth="11.44140625" defaultRowHeight="15" customHeight="1" zeroHeight="1"/>
  <cols>
    <col min="1" max="1" width="3.6640625" style="129" customWidth="1"/>
    <col min="2" max="2" width="47.33203125" style="129" customWidth="1"/>
    <col min="3" max="3" width="25.6640625" style="143" customWidth="1"/>
    <col min="4" max="5" width="18.88671875" style="143" customWidth="1"/>
    <col min="6" max="6" width="19.44140625" style="129" customWidth="1"/>
    <col min="7" max="7" width="47" style="129" customWidth="1"/>
    <col min="8" max="15" width="11.44140625" style="129"/>
    <col min="16" max="16" width="62.44140625" style="129" bestFit="1" customWidth="1"/>
    <col min="17" max="17" width="40" style="129" customWidth="1"/>
    <col min="18" max="16355" width="11.44140625" style="129"/>
    <col min="16356" max="16356" width="1.44140625" style="129" customWidth="1"/>
    <col min="16357" max="16384" width="2.88671875" style="129" customWidth="1"/>
  </cols>
  <sheetData>
    <row r="1" spans="2:22">
      <c r="C1" s="129"/>
      <c r="D1" s="130"/>
      <c r="E1" s="131"/>
      <c r="F1" s="132"/>
      <c r="G1" s="132"/>
      <c r="H1" s="132"/>
      <c r="I1" s="132"/>
      <c r="J1" s="132"/>
      <c r="K1" s="132"/>
      <c r="L1" s="132"/>
      <c r="V1" s="130"/>
    </row>
    <row r="2" spans="2:22" ht="28.95" customHeight="1">
      <c r="B2" s="1430" t="s">
        <v>857</v>
      </c>
      <c r="C2" s="1431" t="s">
        <v>836</v>
      </c>
      <c r="D2" s="1431"/>
      <c r="E2" s="1431"/>
      <c r="F2" s="1431"/>
      <c r="G2" s="1431"/>
      <c r="H2" s="1431"/>
      <c r="I2" s="133"/>
      <c r="J2" s="133"/>
      <c r="K2" s="133"/>
      <c r="L2" s="133"/>
      <c r="M2" s="133"/>
      <c r="N2" s="134"/>
      <c r="O2" s="134"/>
      <c r="P2" s="134"/>
      <c r="Q2" s="134"/>
      <c r="R2" s="134"/>
      <c r="S2" s="134"/>
      <c r="T2" s="134"/>
      <c r="U2" s="134"/>
      <c r="V2" s="130"/>
    </row>
    <row r="3" spans="2:22" ht="34.950000000000003" customHeight="1">
      <c r="B3" s="1430"/>
      <c r="C3" s="1432" t="s">
        <v>1071</v>
      </c>
      <c r="D3" s="1433"/>
      <c r="E3" s="1433"/>
      <c r="F3" s="1433"/>
      <c r="G3" s="1433"/>
      <c r="H3" s="1433"/>
      <c r="I3" s="135"/>
      <c r="J3" s="135"/>
      <c r="K3" s="135"/>
      <c r="L3" s="135"/>
      <c r="M3" s="135"/>
      <c r="N3" s="1025"/>
      <c r="O3" s="1025"/>
      <c r="P3" s="1025"/>
      <c r="Q3" s="1025"/>
      <c r="R3" s="1025"/>
      <c r="S3" s="1025"/>
      <c r="T3" s="1025"/>
      <c r="U3" s="1025"/>
      <c r="V3" s="136"/>
    </row>
    <row r="4" spans="2:22" ht="6" customHeight="1">
      <c r="B4" s="227"/>
      <c r="C4" s="129"/>
      <c r="D4" s="1376"/>
      <c r="E4" s="1376"/>
      <c r="F4" s="1376"/>
      <c r="G4" s="1376"/>
      <c r="H4" s="1376"/>
      <c r="I4" s="138"/>
      <c r="J4" s="138"/>
      <c r="K4" s="138"/>
      <c r="L4" s="138"/>
      <c r="M4" s="138"/>
      <c r="N4" s="1022"/>
      <c r="O4" s="1022"/>
      <c r="P4" s="1022"/>
      <c r="Q4" s="1022"/>
      <c r="R4" s="1022"/>
      <c r="S4" s="1022"/>
      <c r="T4" s="1022"/>
      <c r="U4" s="1022"/>
      <c r="V4" s="140"/>
    </row>
    <row r="5" spans="2:22" ht="19.5" customHeight="1">
      <c r="B5" s="228" t="s">
        <v>790</v>
      </c>
      <c r="C5" s="229">
        <v>45747</v>
      </c>
      <c r="D5" s="230"/>
      <c r="V5" s="130"/>
    </row>
    <row r="6" spans="2:22" ht="1.95" customHeight="1">
      <c r="B6" s="292"/>
    </row>
    <row r="7" spans="2:22" ht="8.4" customHeight="1">
      <c r="B7" s="292"/>
    </row>
    <row r="8" spans="2:22" ht="54" customHeight="1">
      <c r="B8" s="293" t="s">
        <v>742</v>
      </c>
      <c r="C8" s="294" t="s">
        <v>1072</v>
      </c>
      <c r="D8" s="147"/>
      <c r="E8" s="129"/>
    </row>
    <row r="9" spans="2:22">
      <c r="B9" s="217" t="s">
        <v>651</v>
      </c>
      <c r="C9" s="295">
        <f>+F42</f>
        <v>0.44833333333333331</v>
      </c>
      <c r="D9" s="220"/>
      <c r="E9" s="129"/>
    </row>
    <row r="10" spans="2:22">
      <c r="B10" s="217" t="s">
        <v>657</v>
      </c>
      <c r="C10" s="295">
        <f>+F43</f>
        <v>4.9999999999999996E-2</v>
      </c>
      <c r="D10" s="220"/>
      <c r="E10" s="129"/>
      <c r="H10" s="296"/>
      <c r="I10" s="297"/>
    </row>
    <row r="11" spans="2:22">
      <c r="B11" s="217" t="s">
        <v>662</v>
      </c>
      <c r="C11" s="295">
        <f>+F44</f>
        <v>0.12625</v>
      </c>
      <c r="D11" s="220"/>
      <c r="E11" s="129"/>
      <c r="H11" s="296"/>
      <c r="I11" s="297"/>
    </row>
    <row r="12" spans="2:22">
      <c r="B12" s="217" t="s">
        <v>670</v>
      </c>
      <c r="C12" s="295">
        <f>+F45</f>
        <v>0.36274509803921573</v>
      </c>
      <c r="D12" s="220"/>
      <c r="E12" s="129"/>
      <c r="H12" s="296"/>
      <c r="I12" s="297"/>
    </row>
    <row r="13" spans="2:22">
      <c r="B13" s="217" t="s">
        <v>731</v>
      </c>
      <c r="C13" s="295">
        <f>+F46</f>
        <v>0.27828798185941039</v>
      </c>
      <c r="D13" s="234"/>
      <c r="E13" s="129"/>
      <c r="H13" s="296"/>
      <c r="I13" s="297"/>
    </row>
    <row r="14" spans="2:22">
      <c r="B14" s="217" t="s">
        <v>673</v>
      </c>
      <c r="C14" s="295">
        <f>+F48</f>
        <v>0.26458025084662468</v>
      </c>
      <c r="D14" s="220"/>
      <c r="E14" s="129"/>
      <c r="H14" s="296"/>
      <c r="I14" s="296"/>
    </row>
    <row r="15" spans="2:22">
      <c r="B15" s="217" t="s">
        <v>745</v>
      </c>
      <c r="C15" s="295">
        <f>+F49</f>
        <v>0.14747576846633451</v>
      </c>
      <c r="D15" s="220"/>
      <c r="E15" s="129"/>
    </row>
    <row r="16" spans="2:22">
      <c r="B16" s="217" t="s">
        <v>871</v>
      </c>
      <c r="C16" s="295">
        <f>+F50</f>
        <v>0.12446328671328671</v>
      </c>
      <c r="D16" s="220"/>
      <c r="E16" s="129"/>
    </row>
    <row r="17" spans="2:17">
      <c r="B17" s="217" t="s">
        <v>701</v>
      </c>
      <c r="C17" s="295">
        <f t="shared" ref="C17:C22" si="0">+F52</f>
        <v>0.30785365306122447</v>
      </c>
      <c r="D17" s="220"/>
      <c r="E17" s="129"/>
    </row>
    <row r="18" spans="2:17">
      <c r="B18" s="217" t="s">
        <v>872</v>
      </c>
      <c r="C18" s="295">
        <f t="shared" si="0"/>
        <v>0.25</v>
      </c>
      <c r="D18" s="220"/>
      <c r="E18" s="129"/>
    </row>
    <row r="19" spans="2:17">
      <c r="B19" s="217" t="s">
        <v>713</v>
      </c>
      <c r="C19" s="295">
        <f t="shared" si="0"/>
        <v>0.22781785360916618</v>
      </c>
      <c r="D19" s="220"/>
      <c r="E19" s="129"/>
    </row>
    <row r="20" spans="2:17">
      <c r="B20" s="217" t="s">
        <v>717</v>
      </c>
      <c r="C20" s="295">
        <f t="shared" si="0"/>
        <v>0</v>
      </c>
      <c r="D20" s="220"/>
      <c r="E20" s="129"/>
    </row>
    <row r="21" spans="2:17">
      <c r="B21" s="217" t="s">
        <v>722</v>
      </c>
      <c r="C21" s="295">
        <f t="shared" si="0"/>
        <v>0.20166666666666666</v>
      </c>
      <c r="D21" s="220"/>
      <c r="E21" s="129"/>
    </row>
    <row r="22" spans="2:17">
      <c r="B22" s="217" t="s">
        <v>725</v>
      </c>
      <c r="C22" s="295">
        <f t="shared" si="0"/>
        <v>0.15</v>
      </c>
      <c r="D22" s="220"/>
      <c r="E22" s="129"/>
    </row>
    <row r="23" spans="2:17">
      <c r="B23" s="217" t="s">
        <v>735</v>
      </c>
      <c r="C23" s="295">
        <f>+F59</f>
        <v>0.16919191919191917</v>
      </c>
      <c r="D23" s="220"/>
      <c r="E23" s="129"/>
    </row>
    <row r="24" spans="2:17" ht="15.6" thickBot="1">
      <c r="B24" s="298" t="s">
        <v>738</v>
      </c>
      <c r="C24" s="295">
        <f>+F60</f>
        <v>0.12666666666666668</v>
      </c>
      <c r="D24" s="220"/>
      <c r="E24" s="129"/>
    </row>
    <row r="25" spans="2:17" ht="16.2" thickBot="1">
      <c r="B25" s="299" t="s">
        <v>837</v>
      </c>
      <c r="C25" s="300">
        <f>+F63</f>
        <v>0.19236217661848573</v>
      </c>
      <c r="D25" s="182"/>
      <c r="E25" s="129"/>
    </row>
    <row r="26" spans="2:17" s="144" customFormat="1">
      <c r="C26" s="146"/>
      <c r="D26" s="146"/>
      <c r="E26" s="146"/>
      <c r="P26" s="129"/>
      <c r="Q26" s="129"/>
    </row>
    <row r="27" spans="2:17" s="144" customFormat="1" ht="56.25" customHeight="1" thickBot="1">
      <c r="B27" s="144" t="s">
        <v>197</v>
      </c>
      <c r="C27" s="146"/>
      <c r="P27" s="129"/>
      <c r="Q27" s="129"/>
    </row>
    <row r="28" spans="2:17" ht="57" customHeight="1">
      <c r="B28" s="1434" t="s">
        <v>838</v>
      </c>
      <c r="C28" s="1436" t="s">
        <v>874</v>
      </c>
      <c r="D28" s="1438" t="s">
        <v>839</v>
      </c>
      <c r="E28" s="1439"/>
      <c r="F28" s="1440"/>
      <c r="H28" s="143"/>
    </row>
    <row r="29" spans="2:17" ht="54.6" customHeight="1" thickBot="1">
      <c r="B29" s="1435"/>
      <c r="C29" s="1437"/>
      <c r="D29" s="301" t="str">
        <f>+D40</f>
        <v>Primer Trimestre</v>
      </c>
      <c r="E29" s="301" t="str">
        <f>+E40</f>
        <v>Acumulado
Corte 
31/03/2025</v>
      </c>
      <c r="F29" s="301" t="str">
        <f>+F40</f>
        <v>Anual</v>
      </c>
      <c r="H29" s="143"/>
    </row>
    <row r="30" spans="2:17" ht="29.4" customHeight="1">
      <c r="B30" s="304" t="s">
        <v>842</v>
      </c>
      <c r="C30" s="305">
        <f>+C47</f>
        <v>24</v>
      </c>
      <c r="D30" s="306">
        <f>IFERROR(AVERAGE(D42:D46),0)</f>
        <v>0.98006024632075039</v>
      </c>
      <c r="E30" s="307">
        <f>IFERROR(AVERAGE(E42:E46),0)</f>
        <v>0.98006024632075039</v>
      </c>
      <c r="F30" s="307">
        <f>IFERROR(AVERAGE(F42:F46),0)</f>
        <v>0.25312328264639189</v>
      </c>
      <c r="H30" s="143"/>
    </row>
    <row r="31" spans="2:17" ht="36.6" customHeight="1">
      <c r="B31" s="308" t="s">
        <v>843</v>
      </c>
      <c r="C31" s="309">
        <f>+C51</f>
        <v>28</v>
      </c>
      <c r="D31" s="310">
        <f>IFERROR(AVERAGE(D48:D50),0)</f>
        <v>1.1250850759867028</v>
      </c>
      <c r="E31" s="307">
        <f>IFERROR(AVERAGE(E48:E50),0)</f>
        <v>1.1250850759867028</v>
      </c>
      <c r="F31" s="307">
        <f>IFERROR(AVERAGE(F48:F50),0)</f>
        <v>0.17883976867541529</v>
      </c>
      <c r="H31" s="143"/>
    </row>
    <row r="32" spans="2:17" ht="41.4" customHeight="1">
      <c r="B32" s="308" t="s">
        <v>844</v>
      </c>
      <c r="C32" s="309">
        <f>+C58</f>
        <v>25</v>
      </c>
      <c r="D32" s="310">
        <f>IFERROR(AVERAGE(D52:D57),0)</f>
        <v>0.82983996125833792</v>
      </c>
      <c r="E32" s="307">
        <f>IFERROR(AVERAGE(E52:E57),0)</f>
        <v>0.82983996125833792</v>
      </c>
      <c r="F32" s="307">
        <f>IFERROR(AVERAGE(F52:F57),0)</f>
        <v>0.18955636222284289</v>
      </c>
      <c r="H32" s="143"/>
    </row>
    <row r="33" spans="2:22" ht="40.799999999999997">
      <c r="B33" s="308" t="s">
        <v>845</v>
      </c>
      <c r="C33" s="309">
        <f>+C61</f>
        <v>5</v>
      </c>
      <c r="D33" s="311">
        <f>IFERROR(AVERAGE(D59:D60),0)</f>
        <v>0.96794871794871795</v>
      </c>
      <c r="E33" s="312">
        <f>IFERROR(AVERAGE(E59:E60),0)</f>
        <v>0.96794871794871795</v>
      </c>
      <c r="F33" s="313">
        <f>IFERROR(AVERAGE(F59:F60),0)</f>
        <v>0.14792929292929291</v>
      </c>
      <c r="H33" s="143"/>
    </row>
    <row r="34" spans="2:22" ht="23.4">
      <c r="B34" s="314" t="s">
        <v>846</v>
      </c>
      <c r="C34" s="315">
        <f>SUM(C30:C33)</f>
        <v>82</v>
      </c>
      <c r="D34" s="316">
        <f>AVERAGE(D30:D33)</f>
        <v>0.97573350037862727</v>
      </c>
      <c r="E34" s="317">
        <f>AVERAGE(E30:E33)</f>
        <v>0.97573350037862727</v>
      </c>
      <c r="F34" s="317">
        <f>AVERAGE(F30:F33)</f>
        <v>0.19236217661848573</v>
      </c>
      <c r="H34" s="143"/>
    </row>
    <row r="35" spans="2:22" ht="23.4">
      <c r="B35" s="318"/>
      <c r="C35" s="319"/>
      <c r="D35" s="320"/>
      <c r="E35" s="320"/>
      <c r="H35" s="143"/>
    </row>
    <row r="36" spans="2:22" s="144" customFormat="1">
      <c r="C36" s="146"/>
      <c r="P36" s="129"/>
      <c r="Q36" s="129"/>
    </row>
    <row r="37" spans="2:22" ht="19.5" customHeight="1">
      <c r="B37" s="228" t="s">
        <v>790</v>
      </c>
      <c r="C37" s="229">
        <f>+C5</f>
        <v>45747</v>
      </c>
      <c r="V37" s="130"/>
    </row>
    <row r="38" spans="2:22" ht="9.6" customHeight="1" thickBot="1">
      <c r="B38" s="228"/>
      <c r="C38" s="229"/>
      <c r="V38" s="130"/>
    </row>
    <row r="39" spans="2:22" ht="21" customHeight="1">
      <c r="B39" s="1422" t="s">
        <v>742</v>
      </c>
      <c r="C39" s="1424" t="s">
        <v>874</v>
      </c>
      <c r="D39" s="1424" t="s">
        <v>847</v>
      </c>
      <c r="E39" s="1424"/>
      <c r="F39" s="1426"/>
      <c r="G39" s="131"/>
      <c r="H39" s="131"/>
      <c r="I39" s="131"/>
      <c r="U39" s="130"/>
    </row>
    <row r="40" spans="2:22" ht="49.5" customHeight="1" thickBot="1">
      <c r="B40" s="1423"/>
      <c r="C40" s="1425"/>
      <c r="D40" s="1023" t="str">
        <f>+'2.Infor Detallado Desempeño POA'!E10</f>
        <v>Primer Trimestre</v>
      </c>
      <c r="E40" s="1023" t="str">
        <f>+'2.Infor Detallado Desempeño POA'!G12</f>
        <v>Acumulado
Corte 
31/03/2025</v>
      </c>
      <c r="F40" s="232" t="s">
        <v>762</v>
      </c>
      <c r="G40" s="233"/>
      <c r="H40" s="131"/>
      <c r="I40" s="131"/>
      <c r="J40" s="131"/>
      <c r="V40" s="130"/>
    </row>
    <row r="41" spans="2:22" ht="6" customHeight="1" thickBot="1">
      <c r="B41" s="1427"/>
      <c r="C41" s="1428"/>
      <c r="D41" s="1428"/>
      <c r="E41" s="1428"/>
      <c r="F41" s="1429"/>
      <c r="G41" s="168"/>
      <c r="H41" s="234"/>
      <c r="I41" s="234"/>
      <c r="J41" s="234"/>
      <c r="V41" s="130"/>
    </row>
    <row r="42" spans="2:22">
      <c r="B42" s="235" t="s">
        <v>651</v>
      </c>
      <c r="C42" s="236">
        <v>3</v>
      </c>
      <c r="D42" s="173">
        <f>+'2.Infor Detallado Desempeño POA'!K16</f>
        <v>1.0185185185185184</v>
      </c>
      <c r="E42" s="173">
        <f>+'2.Infor Detallado Desempeño POA'!L16</f>
        <v>1.0185185185185184</v>
      </c>
      <c r="F42" s="173">
        <f>+'2.Infor Detallado Desempeño POA'!M16</f>
        <v>0.44833333333333331</v>
      </c>
      <c r="G42" s="234"/>
      <c r="H42" s="234"/>
      <c r="I42" s="234"/>
      <c r="J42" s="234"/>
      <c r="V42" s="130"/>
    </row>
    <row r="43" spans="2:22">
      <c r="B43" s="237" t="s">
        <v>657</v>
      </c>
      <c r="C43" s="236">
        <v>7</v>
      </c>
      <c r="D43" s="173">
        <f>+'2.Infor Detallado Desempeño POA'!K28</f>
        <v>1</v>
      </c>
      <c r="E43" s="173">
        <f>+'2.Infor Detallado Desempeño POA'!L28</f>
        <v>1</v>
      </c>
      <c r="F43" s="173">
        <f>+'2.Infor Detallado Desempeño POA'!M28</f>
        <v>4.9999999999999996E-2</v>
      </c>
      <c r="G43" s="234"/>
      <c r="H43" s="234"/>
      <c r="I43" s="234"/>
      <c r="J43" s="234"/>
      <c r="V43" s="130"/>
    </row>
    <row r="44" spans="2:22">
      <c r="B44" s="237" t="s">
        <v>662</v>
      </c>
      <c r="C44" s="236">
        <v>8</v>
      </c>
      <c r="D44" s="173">
        <f>+'2.Infor Detallado Desempeño POA'!K41</f>
        <v>0.8214285714285714</v>
      </c>
      <c r="E44" s="173">
        <f>+'2.Infor Detallado Desempeño POA'!L41</f>
        <v>0.8214285714285714</v>
      </c>
      <c r="F44" s="173">
        <f>+'2.Infor Detallado Desempeño POA'!M41</f>
        <v>0.12625</v>
      </c>
      <c r="G44" s="234"/>
      <c r="H44" s="234"/>
      <c r="I44" s="234"/>
      <c r="J44" s="234"/>
      <c r="V44" s="130"/>
    </row>
    <row r="45" spans="2:22">
      <c r="B45" s="237" t="s">
        <v>670</v>
      </c>
      <c r="C45" s="236">
        <v>3</v>
      </c>
      <c r="D45" s="173">
        <f>+'2.Infor Detallado Desempeño POA'!K49</f>
        <v>1.0588235294117647</v>
      </c>
      <c r="E45" s="173">
        <f>+'2.Infor Detallado Desempeño POA'!L49</f>
        <v>1.0588235294117647</v>
      </c>
      <c r="F45" s="173">
        <f>+'2.Infor Detallado Desempeño POA'!M49</f>
        <v>0.36274509803921573</v>
      </c>
      <c r="G45" s="234"/>
      <c r="H45" s="234"/>
      <c r="I45" s="234"/>
      <c r="J45" s="234"/>
      <c r="V45" s="130"/>
    </row>
    <row r="46" spans="2:22" ht="15.6" thickBot="1">
      <c r="B46" s="238" t="s">
        <v>731</v>
      </c>
      <c r="C46" s="236">
        <v>3</v>
      </c>
      <c r="D46" s="173">
        <f>+'2.Infor Detallado Desempeño POA'!K57</f>
        <v>1.0015306122448979</v>
      </c>
      <c r="E46" s="173">
        <f>+'2.Infor Detallado Desempeño POA'!L57</f>
        <v>1.0015306122448979</v>
      </c>
      <c r="F46" s="173">
        <f>+'2.Infor Detallado Desempeño POA'!M57</f>
        <v>0.27828798185941039</v>
      </c>
      <c r="G46" s="234"/>
      <c r="H46" s="234"/>
      <c r="I46" s="234"/>
      <c r="J46" s="234"/>
      <c r="V46" s="130"/>
    </row>
    <row r="47" spans="2:22" ht="34.950000000000003" customHeight="1" thickBot="1">
      <c r="B47" s="239" t="s">
        <v>848</v>
      </c>
      <c r="C47" s="240">
        <v>24</v>
      </c>
      <c r="D47" s="241">
        <f>IFERROR(AVERAGE(D42:D46),0)</f>
        <v>0.98006024632075039</v>
      </c>
      <c r="E47" s="241">
        <f>IFERROR(AVERAGE(E42:E46),0)</f>
        <v>0.98006024632075039</v>
      </c>
      <c r="F47" s="241">
        <f>IFERROR(AVERAGE(F42:F46),0)</f>
        <v>0.25312328264639189</v>
      </c>
      <c r="G47" s="168"/>
      <c r="H47" s="234"/>
      <c r="I47" s="234"/>
      <c r="J47" s="234"/>
      <c r="V47" s="130"/>
    </row>
    <row r="48" spans="2:22">
      <c r="B48" s="235" t="s">
        <v>673</v>
      </c>
      <c r="C48" s="236">
        <v>11</v>
      </c>
      <c r="D48" s="173">
        <f>+'2.Infor Detallado Desempeño POA'!K73</f>
        <v>1.3693608222303371</v>
      </c>
      <c r="E48" s="173">
        <f>+'2.Infor Detallado Desempeño POA'!L73</f>
        <v>1.3693608222303371</v>
      </c>
      <c r="F48" s="173">
        <f>+'2.Infor Detallado Desempeño POA'!M73</f>
        <v>0.26458025084662468</v>
      </c>
      <c r="G48" s="234"/>
      <c r="H48" s="234"/>
      <c r="I48" s="234"/>
      <c r="J48" s="234"/>
      <c r="V48" s="130"/>
    </row>
    <row r="49" spans="2:22">
      <c r="B49" s="237" t="s">
        <v>745</v>
      </c>
      <c r="C49" s="236">
        <v>6</v>
      </c>
      <c r="D49" s="173">
        <f>+'2.Infor Detallado Desempeño POA'!K84</f>
        <v>1.184481707317073</v>
      </c>
      <c r="E49" s="173">
        <f>+'2.Infor Detallado Desempeño POA'!L84</f>
        <v>1.184481707317073</v>
      </c>
      <c r="F49" s="173">
        <f>+'2.Infor Detallado Desempeño POA'!M84</f>
        <v>0.14747576846633451</v>
      </c>
      <c r="G49" s="234"/>
      <c r="H49" s="234"/>
      <c r="I49" s="234"/>
      <c r="J49" s="234"/>
      <c r="V49" s="130"/>
    </row>
    <row r="50" spans="2:22" ht="15.6" thickBot="1">
      <c r="B50" s="238" t="s">
        <v>692</v>
      </c>
      <c r="C50" s="236">
        <v>11</v>
      </c>
      <c r="D50" s="173">
        <f>+'2.Infor Detallado Desempeño POA'!K100</f>
        <v>0.82141269841269848</v>
      </c>
      <c r="E50" s="173">
        <f>+'2.Infor Detallado Desempeño POA'!L100</f>
        <v>0.82141269841269848</v>
      </c>
      <c r="F50" s="173">
        <f>+'2.Infor Detallado Desempeño POA'!M100</f>
        <v>0.12446328671328671</v>
      </c>
      <c r="G50" s="234"/>
      <c r="H50" s="234"/>
      <c r="I50" s="234"/>
      <c r="J50" s="234"/>
      <c r="V50" s="130"/>
    </row>
    <row r="51" spans="2:22" ht="34.950000000000003" customHeight="1" thickBot="1">
      <c r="B51" s="239" t="s">
        <v>849</v>
      </c>
      <c r="C51" s="240">
        <v>28</v>
      </c>
      <c r="D51" s="241">
        <f>IFERROR(AVERAGE(D48:D50),0)</f>
        <v>1.1250850759867028</v>
      </c>
      <c r="E51" s="241">
        <f>IFERROR(AVERAGE(E48:E50),0)</f>
        <v>1.1250850759867028</v>
      </c>
      <c r="F51" s="241">
        <f>IFERROR(AVERAGE(F48:F50),0)</f>
        <v>0.17883976867541529</v>
      </c>
      <c r="G51" s="168"/>
      <c r="H51" s="234"/>
      <c r="I51" s="234"/>
      <c r="J51" s="234"/>
      <c r="V51" s="130"/>
    </row>
    <row r="52" spans="2:22">
      <c r="B52" s="235" t="s">
        <v>701</v>
      </c>
      <c r="C52" s="236">
        <v>10</v>
      </c>
      <c r="D52" s="173">
        <f>+'2.Infor Detallado Desempeño POA'!K115</f>
        <v>1.1110108711297919</v>
      </c>
      <c r="E52" s="173">
        <f>+'2.Infor Detallado Desempeño POA'!L115</f>
        <v>1.1110108711297919</v>
      </c>
      <c r="F52" s="173">
        <f>+'2.Infor Detallado Desempeño POA'!M115</f>
        <v>0.30785365306122447</v>
      </c>
      <c r="G52" s="234"/>
      <c r="H52" s="234"/>
      <c r="I52" s="234"/>
      <c r="J52" s="234"/>
      <c r="V52" s="130"/>
    </row>
    <row r="53" spans="2:22">
      <c r="B53" s="237" t="s">
        <v>711</v>
      </c>
      <c r="C53" s="236">
        <v>2</v>
      </c>
      <c r="D53" s="173">
        <f>+'2.Infor Detallado Desempeño POA'!K122</f>
        <v>1</v>
      </c>
      <c r="E53" s="173">
        <f>+'2.Infor Detallado Desempeño POA'!L122</f>
        <v>1</v>
      </c>
      <c r="F53" s="173">
        <f>+'2.Infor Detallado Desempeño POA'!M122</f>
        <v>0.25</v>
      </c>
      <c r="G53" s="234"/>
      <c r="H53" s="234"/>
      <c r="I53" s="234"/>
      <c r="J53" s="234"/>
      <c r="V53" s="130"/>
    </row>
    <row r="54" spans="2:22">
      <c r="B54" s="237" t="s">
        <v>713</v>
      </c>
      <c r="C54" s="236">
        <v>3</v>
      </c>
      <c r="D54" s="173">
        <f>+'2.Infor Detallado Desempeño POA'!K130</f>
        <v>0.97636222975356945</v>
      </c>
      <c r="E54" s="173">
        <f>+'2.Infor Detallado Desempeño POA'!L130</f>
        <v>0.97636222975356945</v>
      </c>
      <c r="F54" s="173">
        <f>+'2.Infor Detallado Desempeño POA'!M130</f>
        <v>0.22781785360916618</v>
      </c>
      <c r="G54" s="234"/>
      <c r="H54" s="234"/>
      <c r="I54" s="234"/>
      <c r="J54" s="234"/>
      <c r="V54" s="130"/>
    </row>
    <row r="55" spans="2:22">
      <c r="B55" s="237" t="s">
        <v>717</v>
      </c>
      <c r="C55" s="236">
        <v>3</v>
      </c>
      <c r="D55" s="173">
        <f>+'2.Infor Detallado Desempeño POA'!K138</f>
        <v>0</v>
      </c>
      <c r="E55" s="173">
        <f>+'2.Infor Detallado Desempeño POA'!L138</f>
        <v>0</v>
      </c>
      <c r="F55" s="173">
        <f>+'2.Infor Detallado Desempeño POA'!M138</f>
        <v>0</v>
      </c>
      <c r="G55" s="234"/>
      <c r="H55" s="234"/>
      <c r="I55" s="234"/>
      <c r="J55" s="234"/>
      <c r="V55" s="130"/>
    </row>
    <row r="56" spans="2:22">
      <c r="B56" s="237" t="s">
        <v>722</v>
      </c>
      <c r="C56" s="236">
        <v>2</v>
      </c>
      <c r="D56" s="173">
        <f>+'2.Infor Detallado Desempeño POA'!K145</f>
        <v>0.89166666666666661</v>
      </c>
      <c r="E56" s="173">
        <f>+'2.Infor Detallado Desempeño POA'!L145</f>
        <v>0.89166666666666661</v>
      </c>
      <c r="F56" s="173">
        <f>+'2.Infor Detallado Desempeño POA'!M145</f>
        <v>0.20166666666666666</v>
      </c>
      <c r="G56" s="234"/>
      <c r="H56" s="234"/>
      <c r="I56" s="234"/>
      <c r="J56" s="234"/>
      <c r="V56" s="130"/>
    </row>
    <row r="57" spans="2:22" ht="15.6" thickBot="1">
      <c r="B57" s="238" t="s">
        <v>725</v>
      </c>
      <c r="C57" s="236">
        <v>5</v>
      </c>
      <c r="D57" s="173">
        <f>+'2.Infor Detallado Desempeño POA'!K155</f>
        <v>1</v>
      </c>
      <c r="E57" s="173">
        <f>+'2.Infor Detallado Desempeño POA'!L155</f>
        <v>1</v>
      </c>
      <c r="F57" s="173">
        <f>+'2.Infor Detallado Desempeño POA'!M155</f>
        <v>0.15</v>
      </c>
      <c r="G57" s="234"/>
      <c r="H57" s="234"/>
      <c r="I57" s="234"/>
      <c r="J57" s="234"/>
      <c r="V57" s="130"/>
    </row>
    <row r="58" spans="2:22" ht="34.950000000000003" customHeight="1" thickBot="1">
      <c r="B58" s="239" t="s">
        <v>850</v>
      </c>
      <c r="C58" s="240">
        <v>25</v>
      </c>
      <c r="D58" s="241">
        <f>IFERROR(AVERAGE(D52:D57),0)</f>
        <v>0.82983996125833792</v>
      </c>
      <c r="E58" s="241">
        <f>IFERROR(AVERAGE(E52:E57),0)</f>
        <v>0.82983996125833792</v>
      </c>
      <c r="F58" s="241">
        <f>IFERROR(AVERAGE(F52:F57),0)</f>
        <v>0.18955636222284289</v>
      </c>
      <c r="G58" s="168"/>
      <c r="H58" s="234"/>
      <c r="I58" s="234"/>
      <c r="J58" s="234"/>
      <c r="V58" s="130"/>
    </row>
    <row r="59" spans="2:22">
      <c r="B59" s="237" t="s">
        <v>735</v>
      </c>
      <c r="C59" s="236">
        <v>2</v>
      </c>
      <c r="D59" s="173">
        <f>+'2.Infor Detallado Desempeño POA'!K162</f>
        <v>0.9358974358974359</v>
      </c>
      <c r="E59" s="173">
        <f>+'2.Infor Detallado Desempeño POA'!L162</f>
        <v>0.9358974358974359</v>
      </c>
      <c r="F59" s="173">
        <f>+'2.Infor Detallado Desempeño POA'!M162</f>
        <v>0.16919191919191917</v>
      </c>
      <c r="G59" s="234"/>
      <c r="H59" s="234"/>
      <c r="I59" s="234"/>
      <c r="J59" s="234"/>
      <c r="V59" s="130"/>
    </row>
    <row r="60" spans="2:22" ht="15.6" thickBot="1">
      <c r="B60" s="242" t="s">
        <v>738</v>
      </c>
      <c r="C60" s="236">
        <v>3</v>
      </c>
      <c r="D60" s="173">
        <f>+'2.Infor Detallado Desempeño POA'!K170</f>
        <v>1</v>
      </c>
      <c r="E60" s="173">
        <f>+'2.Infor Detallado Desempeño POA'!L170</f>
        <v>1</v>
      </c>
      <c r="F60" s="173">
        <f>+'2.Infor Detallado Desempeño POA'!M170</f>
        <v>0.12666666666666668</v>
      </c>
      <c r="G60" s="234"/>
      <c r="H60" s="234"/>
      <c r="I60" s="234"/>
      <c r="J60" s="234"/>
      <c r="V60" s="130"/>
    </row>
    <row r="61" spans="2:22" ht="46.95" customHeight="1" thickBot="1">
      <c r="B61" s="243" t="s">
        <v>851</v>
      </c>
      <c r="C61" s="240">
        <v>5</v>
      </c>
      <c r="D61" s="241">
        <f>IFERROR(AVERAGE(D59:D60),0)</f>
        <v>0.96794871794871795</v>
      </c>
      <c r="E61" s="241">
        <f>IFERROR(AVERAGE(E59:E60),0)</f>
        <v>0.96794871794871795</v>
      </c>
      <c r="F61" s="241">
        <f>IFERROR(AVERAGE(F59:F60),0)</f>
        <v>0.14792929292929291</v>
      </c>
      <c r="G61" s="168"/>
      <c r="H61" s="234"/>
      <c r="I61" s="234"/>
      <c r="J61" s="234"/>
      <c r="V61" s="130"/>
    </row>
    <row r="62" spans="2:22" ht="6" customHeight="1">
      <c r="B62" s="244"/>
      <c r="C62" s="233"/>
      <c r="D62" s="168"/>
      <c r="E62" s="168"/>
      <c r="F62" s="168"/>
      <c r="G62" s="168"/>
      <c r="H62" s="234"/>
      <c r="I62" s="234"/>
      <c r="J62" s="234"/>
      <c r="V62" s="130"/>
    </row>
    <row r="63" spans="2:22" ht="21.6" customHeight="1">
      <c r="B63" s="321" t="s">
        <v>846</v>
      </c>
      <c r="C63" s="315">
        <v>82</v>
      </c>
      <c r="D63" s="316">
        <f>AVERAGE(D47,D51,D58,D61)</f>
        <v>0.97573350037862727</v>
      </c>
      <c r="E63" s="316">
        <f>AVERAGE(E47,E51,E58,E61)</f>
        <v>0.97573350037862727</v>
      </c>
      <c r="F63" s="316">
        <f>AVERAGE(F47,F51,F58,F61)</f>
        <v>0.19236217661848573</v>
      </c>
      <c r="G63" s="180"/>
    </row>
    <row r="64" spans="2:22" ht="15" customHeight="1"/>
    <row r="65" spans="4:4" ht="15" customHeight="1">
      <c r="D65" s="322"/>
    </row>
    <row r="66" spans="4:4" ht="15" customHeight="1"/>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row r="75" spans="4:4" ht="15" customHeight="1"/>
    <row r="76" spans="4:4" ht="15" customHeight="1"/>
    <row r="77" spans="4:4" ht="15" customHeight="1"/>
    <row r="78" spans="4:4" ht="15" customHeight="1"/>
    <row r="79" spans="4:4" ht="15" customHeight="1"/>
    <row r="80" spans="4:4" ht="15" customHeight="1"/>
    <row r="81" ht="15" customHeight="1"/>
    <row r="82" ht="15" customHeight="1"/>
    <row r="83" ht="15" customHeight="1"/>
    <row r="84" ht="15" customHeight="1"/>
    <row r="85"/>
    <row r="86"/>
    <row r="87"/>
    <row r="88"/>
    <row r="89"/>
    <row r="90"/>
    <row r="91"/>
    <row r="92"/>
    <row r="93"/>
    <row r="94"/>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sheetData>
  <sheetProtection algorithmName="SHA-512" hashValue="LfvhD9FjRxgk07j3Ep5eqwrXDTEISDI9bv5oIdHuvr0ESOTxhqVUoCG6HZeFcFX8TrGqRM6mzC1ph5najyQvqw==" saltValue="KppS1seErpj1hSHNSZ5hdw==" spinCount="100000" sheet="1" objects="1" scenarios="1"/>
  <mergeCells count="11">
    <mergeCell ref="B39:B40"/>
    <mergeCell ref="C39:C40"/>
    <mergeCell ref="D39:F39"/>
    <mergeCell ref="B41:F41"/>
    <mergeCell ref="B2:B3"/>
    <mergeCell ref="C2:H2"/>
    <mergeCell ref="C3:H3"/>
    <mergeCell ref="D4:H4"/>
    <mergeCell ref="B28:B29"/>
    <mergeCell ref="C28:C29"/>
    <mergeCell ref="D28:F28"/>
  </mergeCells>
  <conditionalFormatting sqref="D42:F46">
    <cfRule type="cellIs" dxfId="403" priority="6" operator="equal">
      <formula>"No Programado"</formula>
    </cfRule>
    <cfRule type="cellIs" dxfId="402" priority="7" operator="lessThanOrEqual">
      <formula>0.75</formula>
    </cfRule>
    <cfRule type="cellIs" dxfId="401" priority="8" operator="between">
      <formula>0.75</formula>
      <formula>0.95</formula>
    </cfRule>
    <cfRule type="cellIs" dxfId="400" priority="9" operator="greaterThan">
      <formula>1</formula>
    </cfRule>
    <cfRule type="cellIs" dxfId="399" priority="10" operator="between">
      <formula>0.95000000000001</formula>
      <formula>1</formula>
    </cfRule>
  </conditionalFormatting>
  <conditionalFormatting sqref="D48:F50 D52:F57 D59:F60">
    <cfRule type="cellIs" dxfId="398" priority="1" operator="equal">
      <formula>"No Programado"</formula>
    </cfRule>
    <cfRule type="cellIs" dxfId="397" priority="2" operator="lessThanOrEqual">
      <formula>0.75</formula>
    </cfRule>
    <cfRule type="cellIs" dxfId="396" priority="3" operator="between">
      <formula>0.75</formula>
      <formula>0.95</formula>
    </cfRule>
    <cfRule type="cellIs" dxfId="395" priority="4" operator="greaterThan">
      <formula>1</formula>
    </cfRule>
    <cfRule type="cellIs" dxfId="394" priority="5" operator="between">
      <formula>0.95000000000001</formula>
      <formula>1</formula>
    </cfRule>
  </conditionalFormatting>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CEFFC-3008-49D0-A47E-41676102CFE7}">
  <dimension ref="B1:V117"/>
  <sheetViews>
    <sheetView showGridLines="0" topLeftCell="A16" zoomScale="70" zoomScaleNormal="70" workbookViewId="0">
      <selection activeCell="D42" sqref="D42"/>
    </sheetView>
  </sheetViews>
  <sheetFormatPr baseColWidth="10" defaultColWidth="11.44140625" defaultRowHeight="15" customHeight="1" zeroHeight="1"/>
  <cols>
    <col min="1" max="1" width="3.6640625" style="129" customWidth="1"/>
    <col min="2" max="2" width="47.33203125" style="129" customWidth="1"/>
    <col min="3" max="3" width="25.6640625" style="143" customWidth="1"/>
    <col min="4" max="5" width="18.88671875" style="143" customWidth="1"/>
    <col min="6" max="6" width="19.44140625" style="129" customWidth="1"/>
    <col min="7" max="7" width="47" style="129" customWidth="1"/>
    <col min="8" max="15" width="11.44140625" style="129"/>
    <col min="16" max="16" width="62.44140625" style="129" bestFit="1" customWidth="1"/>
    <col min="17" max="17" width="40" style="129" customWidth="1"/>
    <col min="18" max="16355" width="11.44140625" style="129"/>
    <col min="16356" max="16356" width="1.44140625" style="129" customWidth="1"/>
    <col min="16357" max="16384" width="2.88671875" style="129" customWidth="1"/>
  </cols>
  <sheetData>
    <row r="1" spans="2:22">
      <c r="C1" s="129"/>
      <c r="D1" s="130"/>
      <c r="E1" s="131"/>
      <c r="F1" s="132"/>
      <c r="G1" s="132"/>
      <c r="H1" s="132"/>
      <c r="I1" s="132"/>
      <c r="J1" s="132"/>
      <c r="K1" s="132"/>
      <c r="L1" s="132"/>
      <c r="V1" s="130"/>
    </row>
    <row r="2" spans="2:22" ht="28.95" customHeight="1">
      <c r="B2" s="1430" t="s">
        <v>857</v>
      </c>
      <c r="C2" s="1431" t="s">
        <v>836</v>
      </c>
      <c r="D2" s="1431"/>
      <c r="E2" s="1431"/>
      <c r="F2" s="1431"/>
      <c r="G2" s="1431"/>
      <c r="H2" s="1431"/>
      <c r="I2" s="133"/>
      <c r="J2" s="133"/>
      <c r="K2" s="133"/>
      <c r="L2" s="133"/>
      <c r="M2" s="133"/>
      <c r="N2" s="134"/>
      <c r="O2" s="134"/>
      <c r="P2" s="134"/>
      <c r="Q2" s="134"/>
      <c r="R2" s="134"/>
      <c r="S2" s="134"/>
      <c r="T2" s="134"/>
      <c r="U2" s="134"/>
      <c r="V2" s="130"/>
    </row>
    <row r="3" spans="2:22" ht="34.950000000000003" customHeight="1">
      <c r="B3" s="1430"/>
      <c r="C3" s="1432" t="s">
        <v>856</v>
      </c>
      <c r="D3" s="1433"/>
      <c r="E3" s="1433"/>
      <c r="F3" s="1433"/>
      <c r="G3" s="1433"/>
      <c r="H3" s="1433"/>
      <c r="I3" s="135"/>
      <c r="J3" s="135"/>
      <c r="K3" s="135"/>
      <c r="L3" s="135"/>
      <c r="M3" s="135"/>
      <c r="N3" s="137"/>
      <c r="O3" s="137"/>
      <c r="P3" s="137"/>
      <c r="Q3" s="137"/>
      <c r="R3" s="137"/>
      <c r="S3" s="137"/>
      <c r="T3" s="137"/>
      <c r="U3" s="137"/>
      <c r="V3" s="136"/>
    </row>
    <row r="4" spans="2:22" ht="6" customHeight="1">
      <c r="B4" s="227"/>
      <c r="C4" s="129"/>
      <c r="D4" s="1376"/>
      <c r="E4" s="1376"/>
      <c r="F4" s="1376"/>
      <c r="G4" s="1376"/>
      <c r="H4" s="1376"/>
      <c r="I4" s="138"/>
      <c r="J4" s="138"/>
      <c r="K4" s="138"/>
      <c r="L4" s="138"/>
      <c r="M4" s="138"/>
      <c r="N4" s="139"/>
      <c r="O4" s="139"/>
      <c r="P4" s="139"/>
      <c r="Q4" s="139"/>
      <c r="R4" s="139"/>
      <c r="S4" s="139"/>
      <c r="T4" s="139"/>
      <c r="U4" s="139"/>
      <c r="V4" s="140"/>
    </row>
    <row r="5" spans="2:22" ht="19.5" customHeight="1">
      <c r="B5" s="228" t="str">
        <f>+'[3]2.Infor Detallado Desempeño POA'!C7</f>
        <v xml:space="preserve">Fecha de corte: </v>
      </c>
      <c r="C5" s="229">
        <v>45565</v>
      </c>
      <c r="D5" s="230"/>
      <c r="V5" s="130"/>
    </row>
    <row r="6" spans="2:22" ht="1.95" customHeight="1">
      <c r="B6" s="292"/>
    </row>
    <row r="7" spans="2:22" ht="8.4" customHeight="1">
      <c r="B7" s="292"/>
    </row>
    <row r="8" spans="2:22" ht="54" customHeight="1">
      <c r="B8" s="293" t="s">
        <v>742</v>
      </c>
      <c r="C8" s="294" t="s">
        <v>858</v>
      </c>
      <c r="D8" s="147"/>
      <c r="E8" s="129"/>
    </row>
    <row r="9" spans="2:22">
      <c r="B9" s="217" t="s">
        <v>651</v>
      </c>
      <c r="C9" s="295">
        <f>+F42</f>
        <v>0.44833333333333331</v>
      </c>
      <c r="D9" s="220"/>
      <c r="E9" s="129"/>
    </row>
    <row r="10" spans="2:22">
      <c r="B10" s="217" t="s">
        <v>657</v>
      </c>
      <c r="C10" s="295">
        <f>+F43</f>
        <v>4.9999999999999996E-2</v>
      </c>
      <c r="D10" s="220"/>
      <c r="E10" s="129"/>
      <c r="H10" s="296"/>
      <c r="I10" s="297"/>
    </row>
    <row r="11" spans="2:22">
      <c r="B11" s="217" t="s">
        <v>662</v>
      </c>
      <c r="C11" s="295">
        <f>+F44</f>
        <v>9.5000000000000015E-2</v>
      </c>
      <c r="D11" s="220"/>
      <c r="E11" s="129"/>
      <c r="H11" s="296"/>
      <c r="I11" s="297"/>
    </row>
    <row r="12" spans="2:22">
      <c r="B12" s="217" t="s">
        <v>670</v>
      </c>
      <c r="C12" s="295">
        <f>+F45</f>
        <v>0</v>
      </c>
      <c r="D12" s="220"/>
      <c r="E12" s="129"/>
      <c r="H12" s="296"/>
      <c r="I12" s="297"/>
    </row>
    <row r="13" spans="2:22">
      <c r="B13" s="217" t="s">
        <v>731</v>
      </c>
      <c r="C13" s="295">
        <f>+F46</f>
        <v>0.1111111111111111</v>
      </c>
      <c r="D13" s="234"/>
      <c r="E13" s="129"/>
      <c r="H13" s="296"/>
      <c r="I13" s="297"/>
    </row>
    <row r="14" spans="2:22">
      <c r="B14" s="217" t="s">
        <v>673</v>
      </c>
      <c r="C14" s="295">
        <f>+F48</f>
        <v>0.26458025084662468</v>
      </c>
      <c r="D14" s="220"/>
      <c r="E14" s="129"/>
      <c r="H14" s="296"/>
      <c r="I14" s="296"/>
    </row>
    <row r="15" spans="2:22">
      <c r="B15" s="217" t="s">
        <v>745</v>
      </c>
      <c r="C15" s="295">
        <f>+F49</f>
        <v>0.10164243513300115</v>
      </c>
      <c r="D15" s="220"/>
      <c r="E15" s="129"/>
    </row>
    <row r="16" spans="2:22">
      <c r="B16" s="217" t="s">
        <v>692</v>
      </c>
      <c r="C16" s="295">
        <f>+F50</f>
        <v>3.6713286713286712E-2</v>
      </c>
      <c r="D16" s="220"/>
      <c r="E16" s="129"/>
    </row>
    <row r="17" spans="2:17">
      <c r="B17" s="217" t="s">
        <v>701</v>
      </c>
      <c r="C17" s="295">
        <f t="shared" ref="C17:C22" si="0">+F52</f>
        <v>0.23247100000000001</v>
      </c>
      <c r="D17" s="220"/>
      <c r="E17" s="129"/>
    </row>
    <row r="18" spans="2:17">
      <c r="B18" s="217" t="s">
        <v>711</v>
      </c>
      <c r="C18" s="295">
        <f t="shared" si="0"/>
        <v>0</v>
      </c>
      <c r="D18" s="220"/>
      <c r="E18" s="129"/>
    </row>
    <row r="19" spans="2:17">
      <c r="B19" s="217" t="s">
        <v>713</v>
      </c>
      <c r="C19" s="295">
        <f t="shared" si="0"/>
        <v>0.22781785360916626</v>
      </c>
      <c r="D19" s="220"/>
      <c r="E19" s="129"/>
    </row>
    <row r="20" spans="2:17">
      <c r="B20" s="217" t="s">
        <v>717</v>
      </c>
      <c r="C20" s="295">
        <f t="shared" si="0"/>
        <v>0</v>
      </c>
      <c r="D20" s="220"/>
      <c r="E20" s="129"/>
    </row>
    <row r="21" spans="2:17">
      <c r="B21" s="217" t="s">
        <v>722</v>
      </c>
      <c r="C21" s="295">
        <f t="shared" si="0"/>
        <v>0.11666666666666665</v>
      </c>
      <c r="D21" s="220"/>
      <c r="E21" s="129"/>
    </row>
    <row r="22" spans="2:17">
      <c r="B22" s="217" t="s">
        <v>725</v>
      </c>
      <c r="C22" s="295">
        <f t="shared" si="0"/>
        <v>6.6600000000000006E-2</v>
      </c>
      <c r="D22" s="220"/>
      <c r="E22" s="129"/>
    </row>
    <row r="23" spans="2:17">
      <c r="B23" s="217" t="s">
        <v>735</v>
      </c>
      <c r="C23" s="295">
        <f>+F59</f>
        <v>0</v>
      </c>
      <c r="D23" s="220"/>
      <c r="E23" s="129"/>
    </row>
    <row r="24" spans="2:17" ht="15.6" thickBot="1">
      <c r="B24" s="298" t="s">
        <v>738</v>
      </c>
      <c r="C24" s="295">
        <f>+F60</f>
        <v>0</v>
      </c>
      <c r="D24" s="220"/>
      <c r="E24" s="129"/>
    </row>
    <row r="25" spans="2:17" ht="16.2" thickBot="1">
      <c r="B25" s="299" t="s">
        <v>837</v>
      </c>
      <c r="C25" s="300">
        <f>+F63</f>
        <v>9.5615033291457971E-2</v>
      </c>
      <c r="D25" s="182"/>
      <c r="E25" s="129"/>
    </row>
    <row r="26" spans="2:17" s="144" customFormat="1">
      <c r="C26" s="146"/>
      <c r="D26" s="146"/>
      <c r="E26" s="146"/>
      <c r="P26" s="129"/>
      <c r="Q26" s="129"/>
    </row>
    <row r="27" spans="2:17" s="144" customFormat="1" ht="56.25" customHeight="1" thickBot="1">
      <c r="B27" s="144" t="s">
        <v>197</v>
      </c>
      <c r="C27" s="146"/>
      <c r="P27" s="129"/>
      <c r="Q27" s="129"/>
    </row>
    <row r="28" spans="2:17" ht="57" customHeight="1">
      <c r="B28" s="1434" t="s">
        <v>838</v>
      </c>
      <c r="C28" s="1436" t="s">
        <v>743</v>
      </c>
      <c r="D28" s="1438" t="s">
        <v>839</v>
      </c>
      <c r="E28" s="1439"/>
      <c r="F28" s="1440"/>
      <c r="H28" s="143"/>
    </row>
    <row r="29" spans="2:17" ht="54.6" customHeight="1" thickBot="1">
      <c r="B29" s="1435"/>
      <c r="C29" s="1437"/>
      <c r="D29" s="301" t="str">
        <f>+D40</f>
        <v>Tercer Trimestre</v>
      </c>
      <c r="E29" s="302" t="s">
        <v>840</v>
      </c>
      <c r="F29" s="303" t="s">
        <v>841</v>
      </c>
      <c r="H29" s="143"/>
    </row>
    <row r="30" spans="2:17" ht="29.4" customHeight="1">
      <c r="B30" s="304" t="s">
        <v>842</v>
      </c>
      <c r="C30" s="305">
        <f>+C47</f>
        <v>24</v>
      </c>
      <c r="D30" s="306">
        <f>IFERROR(AVERAGE(D42:D46),0)</f>
        <v>0</v>
      </c>
      <c r="E30" s="307">
        <f>IFERROR(AVERAGE(E42:E46),0)</f>
        <v>0.24267880485527543</v>
      </c>
      <c r="F30" s="307">
        <f>IFERROR(AVERAGE(F42:F46),0)</f>
        <v>0.1408888888888889</v>
      </c>
      <c r="H30" s="143"/>
    </row>
    <row r="31" spans="2:17" ht="36.6" customHeight="1">
      <c r="B31" s="308" t="s">
        <v>843</v>
      </c>
      <c r="C31" s="309">
        <f>+C51</f>
        <v>28</v>
      </c>
      <c r="D31" s="310">
        <f>IFERROR(AVERAGE(D48:D50),0)</f>
        <v>0</v>
      </c>
      <c r="E31" s="307">
        <f>IFERROR(AVERAGE(E48:E50),0)</f>
        <v>0.18160974403430608</v>
      </c>
      <c r="F31" s="307">
        <f>IFERROR(AVERAGE(F48:F50),0)</f>
        <v>0.13431199089763751</v>
      </c>
      <c r="H31" s="143"/>
    </row>
    <row r="32" spans="2:17" ht="41.4" customHeight="1">
      <c r="B32" s="308" t="s">
        <v>844</v>
      </c>
      <c r="C32" s="309">
        <f>+C58</f>
        <v>25</v>
      </c>
      <c r="D32" s="310">
        <f>IFERROR(AVERAGE(D52:D57),0)</f>
        <v>0</v>
      </c>
      <c r="E32" s="307">
        <f>IFERROR(AVERAGE(E52:E57),0)</f>
        <v>0</v>
      </c>
      <c r="F32" s="307">
        <f>IFERROR(AVERAGE(F52:F57),0)</f>
        <v>0.10725925337930549</v>
      </c>
      <c r="H32" s="143"/>
    </row>
    <row r="33" spans="2:22" ht="40.799999999999997">
      <c r="B33" s="308" t="s">
        <v>845</v>
      </c>
      <c r="C33" s="309">
        <f>+C61</f>
        <v>5</v>
      </c>
      <c r="D33" s="311">
        <f>IFERROR(AVERAGE(D59:D60),0)</f>
        <v>0</v>
      </c>
      <c r="E33" s="312">
        <f>IFERROR(AVERAGE(E59:E60),0)</f>
        <v>0</v>
      </c>
      <c r="F33" s="313">
        <f>IFERROR(AVERAGE(F59:F60),0)</f>
        <v>0</v>
      </c>
      <c r="H33" s="143"/>
    </row>
    <row r="34" spans="2:22" ht="23.4">
      <c r="B34" s="314" t="s">
        <v>846</v>
      </c>
      <c r="C34" s="315">
        <f>SUM(C30:C33)</f>
        <v>82</v>
      </c>
      <c r="D34" s="316">
        <f>AVERAGE(D30:D33)</f>
        <v>0</v>
      </c>
      <c r="E34" s="317">
        <f>AVERAGE(E30:E33)</f>
        <v>0.10607213722239538</v>
      </c>
      <c r="F34" s="317">
        <f>AVERAGE(F30:F33)</f>
        <v>9.5615033291457971E-2</v>
      </c>
      <c r="H34" s="143"/>
    </row>
    <row r="35" spans="2:22" ht="23.4">
      <c r="B35" s="318"/>
      <c r="C35" s="319"/>
      <c r="D35" s="320"/>
      <c r="E35" s="320"/>
      <c r="H35" s="143"/>
    </row>
    <row r="36" spans="2:22" s="144" customFormat="1">
      <c r="C36" s="146"/>
      <c r="P36" s="129"/>
      <c r="Q36" s="129"/>
    </row>
    <row r="37" spans="2:22" ht="19.5" customHeight="1">
      <c r="B37" s="228" t="str">
        <f>+B5</f>
        <v xml:space="preserve">Fecha de corte: </v>
      </c>
      <c r="C37" s="229">
        <f>+C5</f>
        <v>45565</v>
      </c>
      <c r="V37" s="130"/>
    </row>
    <row r="38" spans="2:22" ht="9.6" customHeight="1" thickBot="1">
      <c r="B38" s="228"/>
      <c r="C38" s="229"/>
      <c r="V38" s="130"/>
    </row>
    <row r="39" spans="2:22" ht="21" customHeight="1">
      <c r="B39" s="1422" t="s">
        <v>742</v>
      </c>
      <c r="C39" s="1424" t="s">
        <v>743</v>
      </c>
      <c r="D39" s="1424" t="s">
        <v>847</v>
      </c>
      <c r="E39" s="1424"/>
      <c r="F39" s="1426"/>
      <c r="G39" s="131"/>
      <c r="H39" s="131"/>
      <c r="I39" s="131"/>
      <c r="U39" s="130"/>
    </row>
    <row r="40" spans="2:22" ht="49.5" customHeight="1" thickBot="1">
      <c r="B40" s="1423"/>
      <c r="C40" s="1425"/>
      <c r="D40" s="231" t="str">
        <f>+'2.Infor Detallado Desempeño POA'!AC12</f>
        <v>Tercer Trimestre</v>
      </c>
      <c r="E40" s="231" t="str">
        <f>+'2.Infor Detallado Desempeño POA'!AD12</f>
        <v>Acumulado
Corte 
30/09/2025</v>
      </c>
      <c r="F40" s="232" t="str">
        <f>+'2.Infor Detallado Desempeño POA'!AE12</f>
        <v>Anual</v>
      </c>
      <c r="G40" s="233"/>
      <c r="H40" s="131"/>
      <c r="I40" s="131"/>
      <c r="J40" s="131"/>
      <c r="V40" s="130"/>
    </row>
    <row r="41" spans="2:22" ht="6" customHeight="1" thickBot="1">
      <c r="B41" s="1427"/>
      <c r="C41" s="1428"/>
      <c r="D41" s="1428"/>
      <c r="E41" s="1428"/>
      <c r="F41" s="1429"/>
      <c r="G41" s="168"/>
      <c r="H41" s="234"/>
      <c r="I41" s="234"/>
      <c r="J41" s="234"/>
      <c r="V41" s="130"/>
    </row>
    <row r="42" spans="2:22">
      <c r="B42" s="235" t="s">
        <v>651</v>
      </c>
      <c r="C42" s="236">
        <f>+'Rango indicadores'!D102</f>
        <v>3</v>
      </c>
      <c r="D42" s="173">
        <f>+'2.Infor Detallado Desempeño POA'!AC16</f>
        <v>0</v>
      </c>
      <c r="E42" s="173">
        <f>+'2.Infor Detallado Desempeño POA'!AD16</f>
        <v>0.49101307189542487</v>
      </c>
      <c r="F42" s="173">
        <f>+'2.Infor Detallado Desempeño POA'!AE16</f>
        <v>0.44833333333333331</v>
      </c>
      <c r="G42" s="234"/>
      <c r="H42" s="234"/>
      <c r="I42" s="234"/>
      <c r="J42" s="234"/>
      <c r="V42" s="130"/>
    </row>
    <row r="43" spans="2:22">
      <c r="B43" s="237" t="s">
        <v>657</v>
      </c>
      <c r="C43" s="236">
        <f>+'Rango indicadores'!D103</f>
        <v>7</v>
      </c>
      <c r="D43" s="173">
        <f>+'2.Infor Detallado Desempeño POA'!AC28</f>
        <v>0</v>
      </c>
      <c r="E43" s="173">
        <f>+'2.Infor Detallado Desempeño POA'!AD28</f>
        <v>8.666666666666667E-2</v>
      </c>
      <c r="F43" s="173">
        <f>+'2.Infor Detallado Desempeño POA'!AE28</f>
        <v>4.9999999999999996E-2</v>
      </c>
      <c r="G43" s="234"/>
      <c r="H43" s="234"/>
      <c r="I43" s="234"/>
      <c r="J43" s="234"/>
      <c r="V43" s="130"/>
    </row>
    <row r="44" spans="2:22">
      <c r="B44" s="237" t="s">
        <v>662</v>
      </c>
      <c r="C44" s="236">
        <f>+'Rango indicadores'!D104</f>
        <v>8</v>
      </c>
      <c r="D44" s="173">
        <f>+'2.Infor Detallado Desempeño POA'!AC41</f>
        <v>0</v>
      </c>
      <c r="E44" s="173">
        <f>+'2.Infor Detallado Desempeño POA'!AD41</f>
        <v>0.1357142857142857</v>
      </c>
      <c r="F44" s="173">
        <f>+'2.Infor Detallado Desempeño POA'!AE41</f>
        <v>9.5000000000000015E-2</v>
      </c>
      <c r="G44" s="234"/>
      <c r="H44" s="234"/>
      <c r="I44" s="234"/>
      <c r="J44" s="234"/>
      <c r="V44" s="130"/>
    </row>
    <row r="45" spans="2:22">
      <c r="B45" s="237" t="s">
        <v>670</v>
      </c>
      <c r="C45" s="236">
        <f>+'Rango indicadores'!D105</f>
        <v>3</v>
      </c>
      <c r="D45" s="173">
        <f>+'2.Infor Detallado Desempeño POA'!AC49</f>
        <v>0</v>
      </c>
      <c r="E45" s="173">
        <f>+'2.Infor Detallado Desempeño POA'!AD49</f>
        <v>0</v>
      </c>
      <c r="F45" s="173">
        <f>+'2.Infor Detallado Desempeño POA'!AE49</f>
        <v>0</v>
      </c>
      <c r="G45" s="234"/>
      <c r="H45" s="234"/>
      <c r="I45" s="234"/>
      <c r="J45" s="234"/>
      <c r="V45" s="130"/>
    </row>
    <row r="46" spans="2:22" ht="15.6" thickBot="1">
      <c r="B46" s="238" t="s">
        <v>731</v>
      </c>
      <c r="C46" s="236">
        <f>+'Rango indicadores'!D115</f>
        <v>3</v>
      </c>
      <c r="D46" s="173">
        <f>+'2.Infor Detallado Desempeño POA'!AC57</f>
        <v>0</v>
      </c>
      <c r="E46" s="173">
        <f>+'2.Infor Detallado Desempeño POA'!AD57</f>
        <v>0.5</v>
      </c>
      <c r="F46" s="173">
        <f>+'2.Infor Detallado Desempeño POA'!AE57</f>
        <v>0.1111111111111111</v>
      </c>
      <c r="G46" s="234"/>
      <c r="H46" s="234"/>
      <c r="I46" s="234"/>
      <c r="J46" s="234"/>
      <c r="V46" s="130"/>
    </row>
    <row r="47" spans="2:22" ht="34.950000000000003" customHeight="1" thickBot="1">
      <c r="B47" s="239" t="s">
        <v>848</v>
      </c>
      <c r="C47" s="240">
        <f>SUM(C42:C46)</f>
        <v>24</v>
      </c>
      <c r="D47" s="241">
        <f>IFERROR(AVERAGE(D42:D46),0)</f>
        <v>0</v>
      </c>
      <c r="E47" s="241">
        <f>IFERROR(AVERAGE(E42:E46),0)</f>
        <v>0.24267880485527543</v>
      </c>
      <c r="F47" s="241">
        <f>IFERROR(AVERAGE(F42:F46),0)</f>
        <v>0.1408888888888889</v>
      </c>
      <c r="G47" s="168"/>
      <c r="H47" s="234"/>
      <c r="I47" s="234"/>
      <c r="J47" s="234"/>
      <c r="V47" s="130"/>
    </row>
    <row r="48" spans="2:22">
      <c r="B48" s="235" t="s">
        <v>673</v>
      </c>
      <c r="C48" s="236">
        <f>+'Rango indicadores'!D106</f>
        <v>11</v>
      </c>
      <c r="D48" s="173">
        <f>+'2.Infor Detallado Desempeño POA'!AC73</f>
        <v>0</v>
      </c>
      <c r="E48" s="173">
        <f>+'2.Infor Detallado Desempeño POA'!AD73</f>
        <v>0.34100429237276569</v>
      </c>
      <c r="F48" s="173">
        <f>+'2.Infor Detallado Desempeño POA'!AE73</f>
        <v>0.26458025084662468</v>
      </c>
      <c r="G48" s="234"/>
      <c r="H48" s="234"/>
      <c r="I48" s="234"/>
      <c r="J48" s="234"/>
      <c r="V48" s="130"/>
    </row>
    <row r="49" spans="2:22">
      <c r="B49" s="237" t="s">
        <v>745</v>
      </c>
      <c r="C49" s="236">
        <f>+'Rango indicadores'!D107</f>
        <v>6</v>
      </c>
      <c r="D49" s="173">
        <f>+'2.Infor Detallado Desempeño POA'!AC84</f>
        <v>0</v>
      </c>
      <c r="E49" s="173">
        <f>+'2.Infor Detallado Desempeño POA'!AD84</f>
        <v>0.14997878588399863</v>
      </c>
      <c r="F49" s="173">
        <f>+'2.Infor Detallado Desempeño POA'!AE84</f>
        <v>0.10164243513300115</v>
      </c>
      <c r="G49" s="234"/>
      <c r="H49" s="234"/>
      <c r="I49" s="234"/>
      <c r="J49" s="234"/>
      <c r="V49" s="130"/>
    </row>
    <row r="50" spans="2:22" ht="15.6" thickBot="1">
      <c r="B50" s="238" t="s">
        <v>692</v>
      </c>
      <c r="C50" s="236">
        <f>+'Rango indicadores'!D108</f>
        <v>11</v>
      </c>
      <c r="D50" s="173">
        <f>+'2.Infor Detallado Desempeño POA'!AC100</f>
        <v>0</v>
      </c>
      <c r="E50" s="173">
        <f>+'2.Infor Detallado Desempeño POA'!AD100</f>
        <v>5.3846153846153842E-2</v>
      </c>
      <c r="F50" s="173">
        <f>+'2.Infor Detallado Desempeño POA'!AE100</f>
        <v>3.6713286713286712E-2</v>
      </c>
      <c r="G50" s="234"/>
      <c r="H50" s="234"/>
      <c r="I50" s="234"/>
      <c r="J50" s="234"/>
      <c r="V50" s="130"/>
    </row>
    <row r="51" spans="2:22" ht="34.950000000000003" customHeight="1" thickBot="1">
      <c r="B51" s="239" t="s">
        <v>849</v>
      </c>
      <c r="C51" s="240">
        <f>SUM(C48:C50)</f>
        <v>28</v>
      </c>
      <c r="D51" s="241">
        <f>IFERROR(AVERAGE(D48:D50),0)</f>
        <v>0</v>
      </c>
      <c r="E51" s="241">
        <f>IFERROR(AVERAGE(E48:E50),0)</f>
        <v>0.18160974403430608</v>
      </c>
      <c r="F51" s="241">
        <f>IFERROR(AVERAGE(F48:F50),0)</f>
        <v>0.13431199089763751</v>
      </c>
      <c r="G51" s="168"/>
      <c r="H51" s="234"/>
      <c r="I51" s="234"/>
      <c r="J51" s="234"/>
      <c r="V51" s="130"/>
    </row>
    <row r="52" spans="2:22">
      <c r="B52" s="235" t="s">
        <v>701</v>
      </c>
      <c r="C52" s="236">
        <f>+'Rango indicadores'!D109</f>
        <v>10</v>
      </c>
      <c r="D52" s="173">
        <f>+'2.Infor Detallado Desempeño POA'!AC115</f>
        <v>0</v>
      </c>
      <c r="E52" s="173">
        <f>+'2.Infor Detallado Desempeño POA'!AD115</f>
        <v>0</v>
      </c>
      <c r="F52" s="173">
        <f>+'2.Infor Detallado Desempeño POA'!AE115</f>
        <v>0.23247100000000001</v>
      </c>
      <c r="G52" s="234"/>
      <c r="H52" s="234"/>
      <c r="I52" s="234"/>
      <c r="J52" s="234"/>
      <c r="V52" s="130"/>
    </row>
    <row r="53" spans="2:22">
      <c r="B53" s="237" t="s">
        <v>711</v>
      </c>
      <c r="C53" s="236">
        <f>+'Rango indicadores'!D110</f>
        <v>2</v>
      </c>
      <c r="D53" s="173">
        <f>+'2.Infor Detallado Desempeño POA'!AC122</f>
        <v>0</v>
      </c>
      <c r="E53" s="173">
        <f>+'2.Infor Detallado Desempeño POA'!AD122</f>
        <v>0</v>
      </c>
      <c r="F53" s="173">
        <f>+'2.Infor Detallado Desempeño POA'!AE122</f>
        <v>0</v>
      </c>
      <c r="G53" s="234"/>
      <c r="H53" s="234"/>
      <c r="I53" s="234"/>
      <c r="J53" s="234"/>
      <c r="V53" s="130"/>
    </row>
    <row r="54" spans="2:22">
      <c r="B54" s="237" t="s">
        <v>713</v>
      </c>
      <c r="C54" s="236">
        <f>+'Rango indicadores'!D111</f>
        <v>3</v>
      </c>
      <c r="D54" s="173">
        <f>+'2.Infor Detallado Desempeño POA'!AC130</f>
        <v>0</v>
      </c>
      <c r="E54" s="173">
        <f>+'2.Infor Detallado Desempeño POA'!AD130</f>
        <v>0</v>
      </c>
      <c r="F54" s="173">
        <f>+'2.Infor Detallado Desempeño POA'!AE130</f>
        <v>0.22781785360916626</v>
      </c>
      <c r="G54" s="234"/>
      <c r="H54" s="234"/>
      <c r="I54" s="234"/>
      <c r="J54" s="234"/>
      <c r="V54" s="130"/>
    </row>
    <row r="55" spans="2:22">
      <c r="B55" s="237" t="s">
        <v>717</v>
      </c>
      <c r="C55" s="236">
        <f>+'Rango indicadores'!D112</f>
        <v>3</v>
      </c>
      <c r="D55" s="173">
        <f>+'2.Infor Detallado Desempeño POA'!AC138</f>
        <v>0</v>
      </c>
      <c r="E55" s="173">
        <f>+'2.Infor Detallado Desempeño POA'!AD138</f>
        <v>0</v>
      </c>
      <c r="F55" s="173">
        <f>+'2.Infor Detallado Desempeño POA'!AE138</f>
        <v>0</v>
      </c>
      <c r="G55" s="234"/>
      <c r="H55" s="234"/>
      <c r="I55" s="234"/>
      <c r="J55" s="234"/>
      <c r="V55" s="130"/>
    </row>
    <row r="56" spans="2:22">
      <c r="B56" s="237" t="s">
        <v>722</v>
      </c>
      <c r="C56" s="236">
        <f>+'Rango indicadores'!D113</f>
        <v>2</v>
      </c>
      <c r="D56" s="173">
        <f>+'2.Infor Detallado Desempeño POA'!AC145</f>
        <v>0</v>
      </c>
      <c r="E56" s="173">
        <f>+'2.Infor Detallado Desempeño POA'!AD145</f>
        <v>0</v>
      </c>
      <c r="F56" s="173">
        <f>+'2.Infor Detallado Desempeño POA'!AE145</f>
        <v>0.11666666666666665</v>
      </c>
      <c r="G56" s="234"/>
      <c r="H56" s="234"/>
      <c r="I56" s="234"/>
      <c r="J56" s="234"/>
      <c r="V56" s="130"/>
    </row>
    <row r="57" spans="2:22" ht="15.6" thickBot="1">
      <c r="B57" s="238" t="s">
        <v>725</v>
      </c>
      <c r="C57" s="236">
        <f>+'Rango indicadores'!D114</f>
        <v>5</v>
      </c>
      <c r="D57" s="173">
        <f>+'2.Infor Detallado Desempeño POA'!AC155</f>
        <v>0</v>
      </c>
      <c r="E57" s="173">
        <f>+'2.Infor Detallado Desempeño POA'!AD155</f>
        <v>0</v>
      </c>
      <c r="F57" s="173">
        <f>+'2.Infor Detallado Desempeño POA'!AE155</f>
        <v>6.6600000000000006E-2</v>
      </c>
      <c r="G57" s="234"/>
      <c r="H57" s="234"/>
      <c r="I57" s="234"/>
      <c r="J57" s="234"/>
      <c r="V57" s="130"/>
    </row>
    <row r="58" spans="2:22" ht="34.950000000000003" customHeight="1" thickBot="1">
      <c r="B58" s="239" t="s">
        <v>850</v>
      </c>
      <c r="C58" s="240">
        <f>SUM(C52:C57)</f>
        <v>25</v>
      </c>
      <c r="D58" s="241">
        <f>IFERROR(AVERAGE(D52:D57),0)</f>
        <v>0</v>
      </c>
      <c r="E58" s="241">
        <f>IFERROR(AVERAGE(E52:E57),0)</f>
        <v>0</v>
      </c>
      <c r="F58" s="241">
        <f>IFERROR(AVERAGE(F52:F57),0)</f>
        <v>0.10725925337930549</v>
      </c>
      <c r="G58" s="168"/>
      <c r="H58" s="234"/>
      <c r="I58" s="234"/>
      <c r="J58" s="234"/>
      <c r="V58" s="130"/>
    </row>
    <row r="59" spans="2:22">
      <c r="B59" s="237" t="s">
        <v>735</v>
      </c>
      <c r="C59" s="236">
        <f>+'Rango indicadores'!D116</f>
        <v>2</v>
      </c>
      <c r="D59" s="173">
        <f>+'2.Infor Detallado Desempeño POA'!AC162</f>
        <v>0</v>
      </c>
      <c r="E59" s="173">
        <f>+'2.Infor Detallado Desempeño POA'!AD162</f>
        <v>0</v>
      </c>
      <c r="F59" s="173">
        <f>+'2.Infor Detallado Desempeño POA'!AE162</f>
        <v>0</v>
      </c>
      <c r="G59" s="234"/>
      <c r="H59" s="234"/>
      <c r="I59" s="234"/>
      <c r="J59" s="234"/>
      <c r="V59" s="130"/>
    </row>
    <row r="60" spans="2:22" ht="15.6" thickBot="1">
      <c r="B60" s="242" t="s">
        <v>738</v>
      </c>
      <c r="C60" s="236">
        <f>+'Rango indicadores'!D117</f>
        <v>3</v>
      </c>
      <c r="D60" s="173">
        <f>+'2.Infor Detallado Desempeño POA'!AC170</f>
        <v>0</v>
      </c>
      <c r="E60" s="173">
        <f>+'2.Infor Detallado Desempeño POA'!AD170</f>
        <v>0</v>
      </c>
      <c r="F60" s="173">
        <f>+'2.Infor Detallado Desempeño POA'!AE170</f>
        <v>0</v>
      </c>
      <c r="G60" s="234"/>
      <c r="H60" s="234"/>
      <c r="I60" s="234"/>
      <c r="J60" s="234"/>
      <c r="V60" s="130"/>
    </row>
    <row r="61" spans="2:22" ht="46.95" customHeight="1" thickBot="1">
      <c r="B61" s="243" t="s">
        <v>851</v>
      </c>
      <c r="C61" s="240">
        <f>SUM(C59:C60)</f>
        <v>5</v>
      </c>
      <c r="D61" s="241">
        <f>IFERROR(AVERAGE(D59:D60),0)</f>
        <v>0</v>
      </c>
      <c r="E61" s="241">
        <f>IFERROR(AVERAGE(E59:E60),0)</f>
        <v>0</v>
      </c>
      <c r="F61" s="241">
        <f>IFERROR(AVERAGE(F59:F60),0)</f>
        <v>0</v>
      </c>
      <c r="G61" s="168"/>
      <c r="H61" s="234"/>
      <c r="I61" s="234"/>
      <c r="J61" s="234"/>
      <c r="V61" s="130"/>
    </row>
    <row r="62" spans="2:22" ht="6" customHeight="1">
      <c r="B62" s="244"/>
      <c r="C62" s="233"/>
      <c r="D62" s="168"/>
      <c r="E62" s="168"/>
      <c r="F62" s="168"/>
      <c r="G62" s="168"/>
      <c r="H62" s="234"/>
      <c r="I62" s="234"/>
      <c r="J62" s="234"/>
      <c r="V62" s="130"/>
    </row>
    <row r="63" spans="2:22" ht="21.6" customHeight="1">
      <c r="B63" s="321" t="s">
        <v>846</v>
      </c>
      <c r="C63" s="315">
        <f>+C61+C58+C51+C47</f>
        <v>82</v>
      </c>
      <c r="D63" s="316">
        <f>AVERAGE(D47,D51,D58,D61)</f>
        <v>0</v>
      </c>
      <c r="E63" s="316">
        <f>AVERAGE(E47,E51,E58,E61)</f>
        <v>0.10607213722239538</v>
      </c>
      <c r="F63" s="316">
        <f>AVERAGE(F47,F51,F58,F61)</f>
        <v>9.5615033291457971E-2</v>
      </c>
      <c r="G63" s="180"/>
    </row>
    <row r="64" spans="2:22" ht="15" customHeight="1"/>
    <row r="65" spans="4:4" ht="15" customHeight="1">
      <c r="D65" s="322"/>
    </row>
    <row r="66" spans="4:4" ht="15" customHeight="1"/>
    <row r="67" spans="4:4" ht="15" customHeight="1"/>
    <row r="68" spans="4:4" ht="15" customHeight="1"/>
    <row r="69" spans="4:4" ht="15" customHeight="1"/>
    <row r="70" spans="4:4" ht="15" customHeight="1"/>
    <row r="71" spans="4:4" ht="15" customHeight="1"/>
    <row r="72" spans="4:4" ht="15" customHeight="1"/>
    <row r="73" spans="4:4" ht="15" customHeight="1"/>
    <row r="74" spans="4:4" ht="15" customHeight="1"/>
    <row r="75" spans="4:4" ht="15" customHeight="1"/>
    <row r="76" spans="4:4" ht="15" customHeight="1"/>
    <row r="77" spans="4:4" ht="15" customHeight="1"/>
    <row r="78" spans="4:4" ht="15" customHeight="1"/>
    <row r="79" spans="4:4" ht="15" customHeight="1"/>
    <row r="80" spans="4:4" ht="15" customHeight="1"/>
    <row r="81" ht="15" customHeight="1"/>
    <row r="82" ht="15" customHeight="1"/>
    <row r="83" ht="15" customHeight="1"/>
    <row r="84" ht="15" customHeight="1"/>
    <row r="85"/>
    <row r="86"/>
    <row r="87"/>
    <row r="88"/>
    <row r="89"/>
    <row r="90"/>
    <row r="91"/>
    <row r="92"/>
    <row r="93"/>
    <row r="94"/>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sheetData>
  <mergeCells count="11">
    <mergeCell ref="B39:B40"/>
    <mergeCell ref="C39:C40"/>
    <mergeCell ref="D39:F39"/>
    <mergeCell ref="B41:F41"/>
    <mergeCell ref="B2:B3"/>
    <mergeCell ref="C2:H2"/>
    <mergeCell ref="C3:H3"/>
    <mergeCell ref="D4:H4"/>
    <mergeCell ref="B28:B29"/>
    <mergeCell ref="C28:C29"/>
    <mergeCell ref="D28:F28"/>
  </mergeCells>
  <conditionalFormatting sqref="D42:F46 D48:F50 D52:F57 D59:F60">
    <cfRule type="cellIs" dxfId="393" priority="1" operator="equal">
      <formula>"No Programado"</formula>
    </cfRule>
    <cfRule type="cellIs" dxfId="392" priority="2" operator="lessThanOrEqual">
      <formula>0.75</formula>
    </cfRule>
    <cfRule type="cellIs" dxfId="391" priority="3" operator="between">
      <formula>0.75</formula>
      <formula>0.95</formula>
    </cfRule>
    <cfRule type="cellIs" dxfId="390" priority="4" operator="greaterThan">
      <formula>1</formula>
    </cfRule>
    <cfRule type="cellIs" dxfId="389" priority="5" operator="between">
      <formula>0.95000000000001</formula>
      <formula>1</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E66C7-AB67-4175-A0EE-CE57CD35D899}">
  <dimension ref="B1:R84"/>
  <sheetViews>
    <sheetView showGridLines="0" topLeftCell="A48" workbookViewId="0">
      <selection activeCell="A57" sqref="A57:XFD60"/>
    </sheetView>
  </sheetViews>
  <sheetFormatPr baseColWidth="10" defaultColWidth="11.44140625" defaultRowHeight="15"/>
  <cols>
    <col min="1" max="1" width="3.6640625" style="129" customWidth="1"/>
    <col min="2" max="2" width="52.44140625" style="129" customWidth="1"/>
    <col min="3" max="5" width="18.44140625" style="143" customWidth="1"/>
    <col min="6" max="6" width="18.44140625" style="129" customWidth="1"/>
    <col min="7" max="7" width="18.33203125" style="129" customWidth="1"/>
    <col min="8" max="8" width="6.5546875" style="143" customWidth="1"/>
    <col min="9" max="9" width="5.33203125" style="129" customWidth="1"/>
    <col min="10" max="16" width="11.44140625" style="129"/>
    <col min="17" max="17" width="62.44140625" style="129" bestFit="1" customWidth="1"/>
    <col min="18" max="18" width="40" style="129" customWidth="1"/>
    <col min="19" max="16356" width="11.44140625" style="129"/>
    <col min="16357" max="16357" width="1.44140625" style="129" customWidth="1"/>
    <col min="16358" max="16384" width="2.88671875" style="129" customWidth="1"/>
  </cols>
  <sheetData>
    <row r="1" spans="2:18">
      <c r="C1" s="131"/>
      <c r="D1" s="131"/>
      <c r="E1" s="131"/>
    </row>
    <row r="2" spans="2:18" ht="15.6">
      <c r="B2" s="1369" t="s">
        <v>788</v>
      </c>
      <c r="C2" s="1370" t="s">
        <v>859</v>
      </c>
      <c r="D2" s="1371"/>
      <c r="E2" s="1371"/>
      <c r="F2" s="1371"/>
      <c r="G2" s="1372"/>
      <c r="H2" s="134"/>
    </row>
    <row r="3" spans="2:18" ht="45.75" customHeight="1">
      <c r="B3" s="1369"/>
      <c r="C3" s="1414" t="s">
        <v>1071</v>
      </c>
      <c r="D3" s="1374"/>
      <c r="E3" s="1374"/>
      <c r="F3" s="1374"/>
      <c r="G3" s="1375"/>
      <c r="H3" s="134"/>
    </row>
    <row r="4" spans="2:18" ht="9.75" customHeight="1">
      <c r="B4" s="1376"/>
      <c r="C4" s="1376"/>
      <c r="D4" s="1376"/>
      <c r="E4" s="1376"/>
      <c r="F4" s="1376"/>
      <c r="G4" s="1022"/>
      <c r="H4" s="323"/>
    </row>
    <row r="5" spans="2:18" ht="19.5" customHeight="1">
      <c r="B5" s="129" t="s">
        <v>790</v>
      </c>
      <c r="C5" s="1130">
        <f>+'3.Desemp Promed Procesos POA T1'!C5</f>
        <v>45747</v>
      </c>
    </row>
    <row r="6" spans="2:18" ht="19.5" customHeight="1">
      <c r="B6" s="292"/>
    </row>
    <row r="7" spans="2:18" s="144" customFormat="1" ht="16.2" customHeight="1">
      <c r="B7" s="1377" t="s">
        <v>641</v>
      </c>
      <c r="C7" s="1416" t="s">
        <v>875</v>
      </c>
      <c r="D7" s="1417"/>
      <c r="E7" s="1417"/>
      <c r="F7" s="1417"/>
      <c r="G7" s="1418"/>
      <c r="H7" s="146"/>
      <c r="Q7" s="129"/>
      <c r="R7" s="129"/>
    </row>
    <row r="8" spans="2:18" s="144" customFormat="1" ht="16.2" customHeight="1">
      <c r="B8" s="1415"/>
      <c r="C8" s="1441" t="str">
        <f>+'3.Desemp Promed Procesos POA T1'!D29</f>
        <v>Primer Trimestre</v>
      </c>
      <c r="D8" s="1442"/>
      <c r="E8" s="1442"/>
      <c r="F8" s="1442"/>
      <c r="G8" s="1443"/>
      <c r="H8" s="146"/>
      <c r="Q8" s="129"/>
      <c r="R8" s="129"/>
    </row>
    <row r="9" spans="2:18" s="144" customFormat="1" ht="83.25" customHeight="1">
      <c r="B9" s="1377"/>
      <c r="C9" s="673" t="s">
        <v>860</v>
      </c>
      <c r="D9" s="673" t="s">
        <v>861</v>
      </c>
      <c r="E9" s="673" t="s">
        <v>862</v>
      </c>
      <c r="F9" s="673" t="s">
        <v>863</v>
      </c>
      <c r="G9" s="673" t="s">
        <v>864</v>
      </c>
      <c r="H9" s="146"/>
      <c r="Q9" s="129"/>
      <c r="R9" s="129"/>
    </row>
    <row r="10" spans="2:18">
      <c r="B10" s="242" t="s">
        <v>651</v>
      </c>
      <c r="C10" s="327">
        <f>+C64</f>
        <v>3</v>
      </c>
      <c r="D10" s="328">
        <f>COUNTIF('2.Infor Detallado Desempeño POA'!T13:T15,"=100%")</f>
        <v>0</v>
      </c>
      <c r="E10" s="329">
        <f>COUNTIF('2.Infor Detallado Desempeño POA'!T13:T15,"&gt;100%")</f>
        <v>0</v>
      </c>
      <c r="F10" s="330">
        <f>COUNTIF('2.Infor Detallado Desempeño POA'!T13:T15,"&lt;100%")</f>
        <v>2</v>
      </c>
      <c r="G10" s="331">
        <f>COUNTIF('2.Infor Detallado Desempeño POA'!T13:T15,"=No programado")</f>
        <v>1</v>
      </c>
      <c r="H10" s="332">
        <f>SUM(D10:G10)</f>
        <v>3</v>
      </c>
      <c r="I10" s="333">
        <f>C10-H10</f>
        <v>0</v>
      </c>
    </row>
    <row r="11" spans="2:18">
      <c r="B11" s="242" t="s">
        <v>657</v>
      </c>
      <c r="C11" s="327">
        <f t="shared" ref="C11:C25" si="0">+C65</f>
        <v>7</v>
      </c>
      <c r="D11" s="328">
        <f>COUNTIF('2.Infor Detallado Desempeño POA'!T21:T27,"=100%")</f>
        <v>0</v>
      </c>
      <c r="E11" s="329">
        <f>COUNTIF('2.Infor Detallado Desempeño POA'!T21:T27,"&gt;100%")</f>
        <v>0</v>
      </c>
      <c r="F11" s="330">
        <f>COUNTIF('2.Infor Detallado Desempeño POA'!T21:T27,"&lt;100%")</f>
        <v>3</v>
      </c>
      <c r="G11" s="331">
        <f>COUNTIF('2.Infor Detallado Desempeño POA'!T21:T27,"=No programado")</f>
        <v>4</v>
      </c>
      <c r="H11" s="332">
        <f t="shared" ref="H11:H25" si="1">SUM(D11:G11)</f>
        <v>7</v>
      </c>
      <c r="I11" s="333">
        <f t="shared" ref="I11:I26" si="2">C11-H11</f>
        <v>0</v>
      </c>
    </row>
    <row r="12" spans="2:18">
      <c r="B12" s="242" t="s">
        <v>662</v>
      </c>
      <c r="C12" s="327">
        <f t="shared" si="0"/>
        <v>8</v>
      </c>
      <c r="D12" s="328">
        <f>COUNTIF('2.Infor Detallado Desempeño POA'!T33:T40,"=100%")</f>
        <v>0</v>
      </c>
      <c r="E12" s="329">
        <f>COUNTIF('2.Infor Detallado Desempeño POA'!T33:T40,"&gt;100%")</f>
        <v>0</v>
      </c>
      <c r="F12" s="330">
        <f>COUNTIF('2.Infor Detallado Desempeño POA'!T33:T40,"&lt;100%")</f>
        <v>6</v>
      </c>
      <c r="G12" s="331">
        <f>COUNTIF('2.Infor Detallado Desempeño POA'!T33:T40,"=No programado")</f>
        <v>2</v>
      </c>
      <c r="H12" s="332">
        <f t="shared" si="1"/>
        <v>8</v>
      </c>
      <c r="I12" s="333">
        <f t="shared" si="2"/>
        <v>0</v>
      </c>
    </row>
    <row r="13" spans="2:18">
      <c r="B13" s="242" t="s">
        <v>670</v>
      </c>
      <c r="C13" s="327">
        <f t="shared" si="0"/>
        <v>3</v>
      </c>
      <c r="D13" s="328">
        <f>COUNTIF('2.Infor Detallado Desempeño POA'!T46:T48,"=100%")</f>
        <v>0</v>
      </c>
      <c r="E13" s="329">
        <f>COUNTIF('2.Infor Detallado Desempeño POA'!T46:T48,"&gt;100%")</f>
        <v>0</v>
      </c>
      <c r="F13" s="330">
        <f>COUNTIF('2.Infor Detallado Desempeño POA'!T46:T48,"&lt;100%")</f>
        <v>2</v>
      </c>
      <c r="G13" s="331">
        <f>COUNTIF('2.Infor Detallado Desempeño POA'!T46:T48,"=No programado")</f>
        <v>1</v>
      </c>
      <c r="H13" s="332">
        <f t="shared" si="1"/>
        <v>3</v>
      </c>
      <c r="I13" s="333">
        <f t="shared" si="2"/>
        <v>0</v>
      </c>
    </row>
    <row r="14" spans="2:18">
      <c r="B14" s="242" t="s">
        <v>731</v>
      </c>
      <c r="C14" s="327">
        <f t="shared" si="0"/>
        <v>3</v>
      </c>
      <c r="D14" s="328">
        <f>COUNTIF('2.Infor Detallado Desempeño POA'!T54:T56,"=100%")</f>
        <v>0</v>
      </c>
      <c r="E14" s="329">
        <f>COUNTIF('2.Infor Detallado Desempeño POA'!T54:T56,"&gt;100%")</f>
        <v>0</v>
      </c>
      <c r="F14" s="330">
        <f>COUNTIF('2.Infor Detallado Desempeño POA'!T54:T56,"&lt;100%")</f>
        <v>0</v>
      </c>
      <c r="G14" s="331">
        <f>COUNTIF('2.Infor Detallado Desempeño POA'!T54:T56,"=No programado")</f>
        <v>3</v>
      </c>
      <c r="H14" s="332">
        <f t="shared" si="1"/>
        <v>3</v>
      </c>
      <c r="I14" s="333">
        <f t="shared" si="2"/>
        <v>0</v>
      </c>
    </row>
    <row r="15" spans="2:18">
      <c r="B15" s="242" t="s">
        <v>673</v>
      </c>
      <c r="C15" s="327">
        <f t="shared" si="0"/>
        <v>11</v>
      </c>
      <c r="D15" s="328">
        <f>COUNTIF('2.Infor Detallado Desempeño POA'!T62:T72,"=100%")</f>
        <v>0</v>
      </c>
      <c r="E15" s="329">
        <f>COUNTIF('2.Infor Detallado Desempeño POA'!T62:T72,"&gt;100%")</f>
        <v>0</v>
      </c>
      <c r="F15" s="330">
        <f>COUNTIF('2.Infor Detallado Desempeño POA'!T62:T72,"&lt;100%")</f>
        <v>11</v>
      </c>
      <c r="G15" s="331">
        <f>COUNTIF('2.Infor Detallado Desempeño POA'!T62:T72,"=No programado")</f>
        <v>0</v>
      </c>
      <c r="H15" s="332">
        <f t="shared" si="1"/>
        <v>11</v>
      </c>
      <c r="I15" s="333">
        <f t="shared" si="2"/>
        <v>0</v>
      </c>
    </row>
    <row r="16" spans="2:18">
      <c r="B16" s="242" t="s">
        <v>745</v>
      </c>
      <c r="C16" s="327">
        <f t="shared" si="0"/>
        <v>6</v>
      </c>
      <c r="D16" s="328">
        <f>COUNTIF('2.Infor Detallado Desempeño POA'!T78:T83,"=100%")</f>
        <v>0</v>
      </c>
      <c r="E16" s="329">
        <f>COUNTIF('2.Infor Detallado Desempeño POA'!T78:T83,"&gt;100%")</f>
        <v>0</v>
      </c>
      <c r="F16" s="330">
        <f>COUNTIF('2.Infor Detallado Desempeño POA'!T78:T83,"&lt;100%")</f>
        <v>6</v>
      </c>
      <c r="G16" s="331">
        <f>COUNTIF('2.Infor Detallado Desempeño POA'!T78:T83,"=No programado")</f>
        <v>0</v>
      </c>
      <c r="H16" s="332">
        <f t="shared" si="1"/>
        <v>6</v>
      </c>
      <c r="I16" s="333">
        <f t="shared" si="2"/>
        <v>0</v>
      </c>
    </row>
    <row r="17" spans="2:9">
      <c r="B17" s="242" t="s">
        <v>692</v>
      </c>
      <c r="C17" s="327">
        <f t="shared" si="0"/>
        <v>11</v>
      </c>
      <c r="D17" s="328">
        <f>COUNTIF('2.Infor Detallado Desempeño POA'!T89:T99,"=100%")</f>
        <v>0</v>
      </c>
      <c r="E17" s="329">
        <f>COUNTIF('2.Infor Detallado Desempeño POA'!T89:T99,"&gt;100%")</f>
        <v>0</v>
      </c>
      <c r="F17" s="330">
        <f>COUNTIF('2.Infor Detallado Desempeño POA'!T89:T99,"&lt;100%")</f>
        <v>10</v>
      </c>
      <c r="G17" s="331">
        <f>COUNTIF('2.Infor Detallado Desempeño POA'!T89:T99,"=No programado")</f>
        <v>1</v>
      </c>
      <c r="H17" s="332">
        <f t="shared" si="1"/>
        <v>11</v>
      </c>
      <c r="I17" s="333">
        <f t="shared" si="2"/>
        <v>0</v>
      </c>
    </row>
    <row r="18" spans="2:9">
      <c r="B18" s="242" t="s">
        <v>701</v>
      </c>
      <c r="C18" s="327">
        <f t="shared" si="0"/>
        <v>10</v>
      </c>
      <c r="D18" s="328">
        <f>COUNTIF('2.Infor Detallado Desempeño POA'!T105:T114,"=100%")</f>
        <v>0</v>
      </c>
      <c r="E18" s="329">
        <f>COUNTIF('2.Infor Detallado Desempeño POA'!T105:T114,"&gt;100%")</f>
        <v>0</v>
      </c>
      <c r="F18" s="330">
        <f>COUNTIF('2.Infor Detallado Desempeño POA'!T105:T114,"&lt;100%")</f>
        <v>8</v>
      </c>
      <c r="G18" s="331">
        <f>COUNTIF('2.Infor Detallado Desempeño POA'!T105:T114,"=No programado")</f>
        <v>2</v>
      </c>
      <c r="H18" s="332">
        <f t="shared" si="1"/>
        <v>10</v>
      </c>
      <c r="I18" s="333">
        <f t="shared" si="2"/>
        <v>0</v>
      </c>
    </row>
    <row r="19" spans="2:9" ht="16.5" customHeight="1">
      <c r="B19" s="242" t="s">
        <v>711</v>
      </c>
      <c r="C19" s="327">
        <f t="shared" si="0"/>
        <v>2</v>
      </c>
      <c r="D19" s="328">
        <f>COUNTIF('2.Infor Detallado Desempeño POA'!T120:T121,"=100%")</f>
        <v>0</v>
      </c>
      <c r="E19" s="329">
        <f>COUNTIF('2.Infor Detallado Desempeño POA'!T120:T121,"&gt;100%")</f>
        <v>0</v>
      </c>
      <c r="F19" s="330">
        <f>COUNTIF('2.Infor Detallado Desempeño POA'!T120:T121,"&lt;100%")</f>
        <v>2</v>
      </c>
      <c r="G19" s="331">
        <f>COUNTIF('2.Infor Detallado Desempeño POA'!T120:T121,"=No programado")</f>
        <v>0</v>
      </c>
      <c r="H19" s="332">
        <f t="shared" si="1"/>
        <v>2</v>
      </c>
      <c r="I19" s="333">
        <f t="shared" si="2"/>
        <v>0</v>
      </c>
    </row>
    <row r="20" spans="2:9">
      <c r="B20" s="242" t="s">
        <v>713</v>
      </c>
      <c r="C20" s="327">
        <f t="shared" si="0"/>
        <v>3</v>
      </c>
      <c r="D20" s="328">
        <f>COUNTIF('2.Infor Detallado Desempeño POA'!T127:T129,"=100%")</f>
        <v>0</v>
      </c>
      <c r="E20" s="329">
        <f>COUNTIF('2.Infor Detallado Desempeño POA'!T127:T129,"&gt;100%")</f>
        <v>0</v>
      </c>
      <c r="F20" s="330">
        <f>COUNTIF('2.Infor Detallado Desempeño POA'!T127:T129,"&lt;100%")</f>
        <v>3</v>
      </c>
      <c r="G20" s="331">
        <f>COUNTIF('2.Infor Detallado Desempeño POA'!T127:T129,"=No programado")</f>
        <v>0</v>
      </c>
      <c r="H20" s="332">
        <f t="shared" si="1"/>
        <v>3</v>
      </c>
      <c r="I20" s="333">
        <f t="shared" si="2"/>
        <v>0</v>
      </c>
    </row>
    <row r="21" spans="2:9">
      <c r="B21" s="242" t="s">
        <v>717</v>
      </c>
      <c r="C21" s="327">
        <f t="shared" si="0"/>
        <v>3</v>
      </c>
      <c r="D21" s="328">
        <f>COUNTIF('2.Infor Detallado Desempeño POA'!T135:T137,"=100%")</f>
        <v>0</v>
      </c>
      <c r="E21" s="329">
        <f>COUNTIF('2.Infor Detallado Desempeño POA'!T135:T137,"&gt;100%")</f>
        <v>0</v>
      </c>
      <c r="F21" s="330">
        <f>COUNTIF('2.Infor Detallado Desempeño POA'!T135:T137,"&lt;100%")</f>
        <v>1</v>
      </c>
      <c r="G21" s="331">
        <f>COUNTIF('2.Infor Detallado Desempeño POA'!T135:T137,"=No programado")</f>
        <v>2</v>
      </c>
      <c r="H21" s="332">
        <f t="shared" si="1"/>
        <v>3</v>
      </c>
      <c r="I21" s="333">
        <f t="shared" si="2"/>
        <v>0</v>
      </c>
    </row>
    <row r="22" spans="2:9">
      <c r="B22" s="242" t="s">
        <v>722</v>
      </c>
      <c r="C22" s="327">
        <f t="shared" si="0"/>
        <v>2</v>
      </c>
      <c r="D22" s="328">
        <f>COUNTIF('2.Infor Detallado Desempeño POA'!T143:T144,"=100%")</f>
        <v>0</v>
      </c>
      <c r="E22" s="329">
        <f>COUNTIF('2.Infor Detallado Desempeño POA'!T143:T144,"&gt;100%")</f>
        <v>0</v>
      </c>
      <c r="F22" s="330">
        <f>COUNTIF('2.Infor Detallado Desempeño POA'!T143:T144,"&lt;100%")</f>
        <v>2</v>
      </c>
      <c r="G22" s="331">
        <f>COUNTIF('2.Infor Detallado Desempeño POA'!T143:T144,"=No programado")</f>
        <v>0</v>
      </c>
      <c r="H22" s="332">
        <f t="shared" si="1"/>
        <v>2</v>
      </c>
      <c r="I22" s="333">
        <f t="shared" si="2"/>
        <v>0</v>
      </c>
    </row>
    <row r="23" spans="2:9">
      <c r="B23" s="242" t="s">
        <v>725</v>
      </c>
      <c r="C23" s="327">
        <f t="shared" si="0"/>
        <v>5</v>
      </c>
      <c r="D23" s="328">
        <f>COUNTIF('2.Infor Detallado Desempeño POA'!T150:T154,"=100%")</f>
        <v>0</v>
      </c>
      <c r="E23" s="329">
        <f>COUNTIF('2.Infor Detallado Desempeño POA'!T150:T154,"&gt;100%")</f>
        <v>0</v>
      </c>
      <c r="F23" s="330">
        <f>COUNTIF('2.Infor Detallado Desempeño POA'!T150:T154,"&lt;100%")</f>
        <v>5</v>
      </c>
      <c r="G23" s="331">
        <f>COUNTIF('2.Infor Detallado Desempeño POA'!T150:T154,"=No programado")</f>
        <v>0</v>
      </c>
      <c r="H23" s="332">
        <f t="shared" si="1"/>
        <v>5</v>
      </c>
      <c r="I23" s="333">
        <f t="shared" si="2"/>
        <v>0</v>
      </c>
    </row>
    <row r="24" spans="2:9">
      <c r="B24" s="242" t="s">
        <v>735</v>
      </c>
      <c r="C24" s="327">
        <f t="shared" si="0"/>
        <v>2</v>
      </c>
      <c r="D24" s="328">
        <f>COUNTIF('2.Infor Detallado Desempeño POA'!T160:T161,"=100%")</f>
        <v>0</v>
      </c>
      <c r="E24" s="329">
        <f>COUNTIF('2.Infor Detallado Desempeño POA'!T160:T161,"&gt;100%")</f>
        <v>0</v>
      </c>
      <c r="F24" s="330">
        <f>COUNTIF('2.Infor Detallado Desempeño POA'!T160:T161,"&lt;100%")</f>
        <v>2</v>
      </c>
      <c r="G24" s="331">
        <f>COUNTIF('2.Infor Detallado Desempeño POA'!T160:T161,"=No programado")</f>
        <v>0</v>
      </c>
      <c r="H24" s="332">
        <f t="shared" si="1"/>
        <v>2</v>
      </c>
      <c r="I24" s="333">
        <f t="shared" si="2"/>
        <v>0</v>
      </c>
    </row>
    <row r="25" spans="2:9">
      <c r="B25" s="242" t="s">
        <v>738</v>
      </c>
      <c r="C25" s="327">
        <f t="shared" si="0"/>
        <v>3</v>
      </c>
      <c r="D25" s="328">
        <f>COUNTIF('2.Infor Detallado Desempeño POA'!T167:T169,"=100%")</f>
        <v>0</v>
      </c>
      <c r="E25" s="329">
        <f>COUNTIF('2.Infor Detallado Desempeño POA'!T167:T169,"&gt;100%")</f>
        <v>0</v>
      </c>
      <c r="F25" s="330">
        <f>COUNTIF('2.Infor Detallado Desempeño POA'!T167:T169,"&lt;100%")</f>
        <v>2</v>
      </c>
      <c r="G25" s="331">
        <f>COUNTIF('2.Infor Detallado Desempeño POA'!T167:T169,"=No programado")</f>
        <v>1</v>
      </c>
      <c r="H25" s="332">
        <f t="shared" si="1"/>
        <v>3</v>
      </c>
      <c r="I25" s="333">
        <f t="shared" si="2"/>
        <v>0</v>
      </c>
    </row>
    <row r="26" spans="2:9" ht="19.5" customHeight="1">
      <c r="B26" s="193" t="s">
        <v>865</v>
      </c>
      <c r="C26" s="334">
        <f t="shared" ref="C26:G26" si="3">SUM(C10:C25)</f>
        <v>82</v>
      </c>
      <c r="D26" s="334">
        <f t="shared" si="3"/>
        <v>0</v>
      </c>
      <c r="E26" s="334">
        <f t="shared" si="3"/>
        <v>0</v>
      </c>
      <c r="F26" s="334">
        <f t="shared" si="3"/>
        <v>65</v>
      </c>
      <c r="G26" s="334">
        <f t="shared" si="3"/>
        <v>17</v>
      </c>
      <c r="H26" s="334">
        <f>SUM(H10:H25)</f>
        <v>82</v>
      </c>
      <c r="I26" s="333">
        <f t="shared" si="2"/>
        <v>0</v>
      </c>
    </row>
    <row r="27" spans="2:9" ht="14.4" customHeight="1"/>
    <row r="28" spans="2:9" s="339" customFormat="1" ht="6.75" customHeight="1">
      <c r="C28" s="340"/>
      <c r="D28" s="341" t="str">
        <f>+D9</f>
        <v>No de Indicadores con Meta Cumplida según programación</v>
      </c>
      <c r="E28" s="342">
        <f>+D26</f>
        <v>0</v>
      </c>
      <c r="H28" s="343"/>
    </row>
    <row r="29" spans="2:9" s="339" customFormat="1" ht="6.75" customHeight="1">
      <c r="C29" s="340"/>
      <c r="D29" s="341" t="str">
        <f>+E9</f>
        <v xml:space="preserve">No de Indicadores con ejecución superior a la programada </v>
      </c>
      <c r="E29" s="342">
        <f>+E26</f>
        <v>0</v>
      </c>
      <c r="H29" s="343"/>
    </row>
    <row r="30" spans="2:9" s="339" customFormat="1" ht="6.75" customHeight="1">
      <c r="C30" s="340"/>
      <c r="D30" s="341" t="str">
        <f>+F9</f>
        <v xml:space="preserve">No de Indicadores con ejecución menor a la programada </v>
      </c>
      <c r="E30" s="342">
        <f>+F26</f>
        <v>65</v>
      </c>
      <c r="H30" s="343"/>
    </row>
    <row r="31" spans="2:9" s="339" customFormat="1" ht="6.75" customHeight="1">
      <c r="C31" s="340"/>
      <c r="D31" s="341" t="str">
        <f>+G9</f>
        <v>No de indicadores sin programar en el periodo</v>
      </c>
      <c r="E31" s="342">
        <f>+G26</f>
        <v>17</v>
      </c>
      <c r="H31" s="343"/>
    </row>
    <row r="32" spans="2:9" s="339" customFormat="1" ht="27" customHeight="1">
      <c r="C32" s="1128"/>
      <c r="D32" s="1128"/>
      <c r="E32" s="1128"/>
      <c r="F32" s="1127"/>
      <c r="G32" s="1127"/>
      <c r="H32" s="343"/>
    </row>
    <row r="33" spans="2:9" ht="27" customHeight="1"/>
    <row r="34" spans="2:9" s="339" customFormat="1" hidden="1">
      <c r="C34" s="343"/>
      <c r="D34" s="343"/>
      <c r="E34" s="343"/>
      <c r="H34" s="343"/>
    </row>
    <row r="35" spans="2:9" s="344" customFormat="1" ht="10.199999999999999" hidden="1" customHeight="1">
      <c r="C35" s="340"/>
      <c r="D35" s="1381" t="s">
        <v>869</v>
      </c>
      <c r="E35" s="1381"/>
      <c r="H35" s="340"/>
    </row>
    <row r="36" spans="2:9" s="344" customFormat="1" ht="28.2" customHeight="1">
      <c r="B36" s="1377" t="s">
        <v>641</v>
      </c>
      <c r="C36" s="1382" t="s">
        <v>866</v>
      </c>
      <c r="D36" s="1383"/>
      <c r="E36" s="1383"/>
      <c r="F36" s="1383"/>
      <c r="G36" s="1384"/>
      <c r="H36" s="340"/>
    </row>
    <row r="37" spans="2:9" s="344" customFormat="1" ht="29.4" customHeight="1">
      <c r="B37" s="1377"/>
      <c r="C37" s="1385" t="s">
        <v>867</v>
      </c>
      <c r="D37" s="1386"/>
      <c r="E37" s="1387">
        <f>+C5</f>
        <v>45747</v>
      </c>
      <c r="F37" s="1387"/>
      <c r="G37" s="345"/>
      <c r="H37" s="340"/>
    </row>
    <row r="38" spans="2:9" s="344" customFormat="1" ht="77.25" customHeight="1">
      <c r="B38" s="1377"/>
      <c r="C38" s="325" t="s">
        <v>860</v>
      </c>
      <c r="D38" s="325" t="s">
        <v>861</v>
      </c>
      <c r="E38" s="325" t="s">
        <v>862</v>
      </c>
      <c r="F38" s="325" t="s">
        <v>863</v>
      </c>
      <c r="G38" s="326" t="s">
        <v>864</v>
      </c>
      <c r="H38" s="340"/>
    </row>
    <row r="39" spans="2:9" s="344" customFormat="1" ht="19.95" customHeight="1">
      <c r="B39" s="242" t="s">
        <v>651</v>
      </c>
      <c r="C39" s="327">
        <f>+C64</f>
        <v>3</v>
      </c>
      <c r="D39" s="328">
        <f>COUNTIF('2.Infor Detallado Desempeño POA'!U13:U15,"=100%")</f>
        <v>1</v>
      </c>
      <c r="E39" s="329">
        <f>COUNTIF('2.Infor Detallado Desempeño POA'!U13:U15,"&gt;100%")</f>
        <v>0</v>
      </c>
      <c r="F39" s="330">
        <f>COUNTIF('2.Infor Detallado Desempeño POA'!U13:U15,"&lt;100%")</f>
        <v>2</v>
      </c>
      <c r="G39" s="331">
        <f>COUNTIF('2.Infor Detallado Desempeño POA'!U13:U15,"=No programado")</f>
        <v>0</v>
      </c>
      <c r="H39" s="332">
        <f>SUM(D39:G39)</f>
        <v>3</v>
      </c>
      <c r="I39" s="333">
        <f>C39-H39</f>
        <v>0</v>
      </c>
    </row>
    <row r="40" spans="2:9" s="344" customFormat="1" ht="19.95" customHeight="1">
      <c r="B40" s="242" t="s">
        <v>657</v>
      </c>
      <c r="C40" s="327">
        <f t="shared" ref="C40:C54" si="4">+C65</f>
        <v>7</v>
      </c>
      <c r="D40" s="328">
        <f>COUNTIF('2.Infor Detallado Desempeño POA'!U21:U27,"=100%")</f>
        <v>0</v>
      </c>
      <c r="E40" s="329">
        <f>COUNTIF('2.Infor Detallado Desempeño POA'!U21:U27,"&gt;100%")</f>
        <v>0</v>
      </c>
      <c r="F40" s="330">
        <f>COUNTIF('2.Infor Detallado Desempeño POA'!U21:U27,"&lt;100%")</f>
        <v>3</v>
      </c>
      <c r="G40" s="331">
        <f>COUNTIF('2.Infor Detallado Desempeño POA'!U21:U27,"=No programado")</f>
        <v>4</v>
      </c>
      <c r="H40" s="332">
        <f t="shared" ref="H40:H54" si="5">SUM(D40:G40)</f>
        <v>7</v>
      </c>
      <c r="I40" s="333">
        <f t="shared" ref="I40:I55" si="6">C40-H40</f>
        <v>0</v>
      </c>
    </row>
    <row r="41" spans="2:9" s="344" customFormat="1" ht="19.95" customHeight="1">
      <c r="B41" s="242" t="s">
        <v>662</v>
      </c>
      <c r="C41" s="327">
        <f t="shared" si="4"/>
        <v>8</v>
      </c>
      <c r="D41" s="328">
        <f>COUNTIF('2.Infor Detallado Desempeño POA'!U33:U40,"=100%")</f>
        <v>0</v>
      </c>
      <c r="E41" s="329">
        <f>COUNTIF('2.Infor Detallado Desempeño POA'!U33:U40,"&gt;100%")</f>
        <v>0</v>
      </c>
      <c r="F41" s="330">
        <f>COUNTIF('2.Infor Detallado Desempeño POA'!U33:U40,"&lt;100%")</f>
        <v>6</v>
      </c>
      <c r="G41" s="331">
        <f>COUNTIF('2.Infor Detallado Desempeño POA'!U33:U40,"=No programado")</f>
        <v>2</v>
      </c>
      <c r="H41" s="332">
        <f t="shared" si="5"/>
        <v>8</v>
      </c>
      <c r="I41" s="333">
        <f t="shared" si="6"/>
        <v>0</v>
      </c>
    </row>
    <row r="42" spans="2:9" s="344" customFormat="1" ht="19.95" customHeight="1">
      <c r="B42" s="242" t="s">
        <v>670</v>
      </c>
      <c r="C42" s="327">
        <f t="shared" si="4"/>
        <v>3</v>
      </c>
      <c r="D42" s="328">
        <f>COUNTIF('2.Infor Detallado Desempeño POA'!U46:U48,"=100%")</f>
        <v>0</v>
      </c>
      <c r="E42" s="329">
        <f>COUNTIF('2.Infor Detallado Desempeño POA'!U46:U48,"&gt;100%")</f>
        <v>1</v>
      </c>
      <c r="F42" s="330">
        <f>COUNTIF('2.Infor Detallado Desempeño POA'!U46:U48,"&lt;100%")</f>
        <v>2</v>
      </c>
      <c r="G42" s="331">
        <f>COUNTIF('2.Infor Detallado Desempeño POA'!U46:U48,"=No programado")</f>
        <v>0</v>
      </c>
      <c r="H42" s="332">
        <f t="shared" si="5"/>
        <v>3</v>
      </c>
      <c r="I42" s="333">
        <f t="shared" si="6"/>
        <v>0</v>
      </c>
    </row>
    <row r="43" spans="2:9" s="344" customFormat="1" ht="19.95" customHeight="1">
      <c r="B43" s="242" t="s">
        <v>731</v>
      </c>
      <c r="C43" s="327">
        <f t="shared" si="4"/>
        <v>3</v>
      </c>
      <c r="D43" s="328">
        <f>COUNTIF('2.Infor Detallado Desempeño POA'!U54:U56,"=100%")</f>
        <v>1</v>
      </c>
      <c r="E43" s="329">
        <f>COUNTIF('2.Infor Detallado Desempeño POA'!U54:U56,"&gt;100%")</f>
        <v>1</v>
      </c>
      <c r="F43" s="330">
        <f>COUNTIF('2.Infor Detallado Desempeño POA'!U54:U56,"&lt;100%")</f>
        <v>0</v>
      </c>
      <c r="G43" s="331">
        <f>COUNTIF('2.Infor Detallado Desempeño POA'!U54:U56,"=No programado")</f>
        <v>1</v>
      </c>
      <c r="H43" s="332">
        <f t="shared" si="5"/>
        <v>3</v>
      </c>
      <c r="I43" s="333">
        <f t="shared" si="6"/>
        <v>0</v>
      </c>
    </row>
    <row r="44" spans="2:9" s="344" customFormat="1" ht="19.95" customHeight="1">
      <c r="B44" s="242" t="s">
        <v>673</v>
      </c>
      <c r="C44" s="327">
        <f t="shared" si="4"/>
        <v>11</v>
      </c>
      <c r="D44" s="328">
        <f>COUNTIF('2.Infor Detallado Desempeño POA'!U62:U72,"=100%")</f>
        <v>0</v>
      </c>
      <c r="E44" s="329">
        <f>COUNTIF('2.Infor Detallado Desempeño POA'!U62:U72,"&gt;100%")</f>
        <v>0</v>
      </c>
      <c r="F44" s="330">
        <f>COUNTIF('2.Infor Detallado Desempeño POA'!U62:U72,"&lt;100%")</f>
        <v>11</v>
      </c>
      <c r="G44" s="331">
        <f>COUNTIF('2.Infor Detallado Desempeño POA'!U62:U72,"=No programado")</f>
        <v>0</v>
      </c>
      <c r="H44" s="332">
        <f t="shared" si="5"/>
        <v>11</v>
      </c>
      <c r="I44" s="333">
        <f t="shared" si="6"/>
        <v>0</v>
      </c>
    </row>
    <row r="45" spans="2:9" s="344" customFormat="1" ht="19.95" customHeight="1">
      <c r="B45" s="242" t="s">
        <v>745</v>
      </c>
      <c r="C45" s="327">
        <f t="shared" si="4"/>
        <v>6</v>
      </c>
      <c r="D45" s="328">
        <f>COUNTIF('2.Infor Detallado Desempeño POA'!U78:U83,"=100%")</f>
        <v>0</v>
      </c>
      <c r="E45" s="329">
        <f>COUNTIF('2.Infor Detallado Desempeño POA'!U78:U83,"&gt;100%")</f>
        <v>0</v>
      </c>
      <c r="F45" s="330">
        <f>COUNTIF('2.Infor Detallado Desempeño POA'!U78:U83,"&lt;100%")</f>
        <v>6</v>
      </c>
      <c r="G45" s="331">
        <f>COUNTIF('2.Infor Detallado Desempeño POA'!U78:U83,"=No programado")</f>
        <v>0</v>
      </c>
      <c r="H45" s="332">
        <f t="shared" si="5"/>
        <v>6</v>
      </c>
      <c r="I45" s="333">
        <f t="shared" si="6"/>
        <v>0</v>
      </c>
    </row>
    <row r="46" spans="2:9" s="344" customFormat="1" ht="19.95" customHeight="1">
      <c r="B46" s="242" t="s">
        <v>692</v>
      </c>
      <c r="C46" s="327">
        <f t="shared" si="4"/>
        <v>11</v>
      </c>
      <c r="D46" s="328">
        <f>COUNTIF('2.Infor Detallado Desempeño POA'!U89:U99,"=100%")</f>
        <v>0</v>
      </c>
      <c r="E46" s="329">
        <f>COUNTIF('2.Infor Detallado Desempeño POA'!U89:U99,"&gt;100%")</f>
        <v>0</v>
      </c>
      <c r="F46" s="330">
        <f>COUNTIF('2.Infor Detallado Desempeño POA'!U89:U99,"&lt;100%")</f>
        <v>10</v>
      </c>
      <c r="G46" s="331">
        <f>COUNTIF('2.Infor Detallado Desempeño POA'!U89:U99,"=No programado")</f>
        <v>1</v>
      </c>
      <c r="H46" s="332">
        <f t="shared" si="5"/>
        <v>11</v>
      </c>
      <c r="I46" s="333">
        <f t="shared" si="6"/>
        <v>0</v>
      </c>
    </row>
    <row r="47" spans="2:9" s="344" customFormat="1" ht="19.95" customHeight="1">
      <c r="B47" s="242" t="s">
        <v>701</v>
      </c>
      <c r="C47" s="327">
        <f t="shared" si="4"/>
        <v>10</v>
      </c>
      <c r="D47" s="328">
        <f>COUNTIF('2.Infor Detallado Desempeño POA'!U105:U114,"=100%")</f>
        <v>3</v>
      </c>
      <c r="E47" s="329">
        <f>COUNTIF('2.Infor Detallado Desempeño POA'!U105:U114,"&gt;100%")</f>
        <v>0</v>
      </c>
      <c r="F47" s="330">
        <f>COUNTIF('2.Infor Detallado Desempeño POA'!U105:U114,"&lt;100%")</f>
        <v>7</v>
      </c>
      <c r="G47" s="331">
        <f>COUNTIF('2.Infor Detallado Desempeño POA'!U105:U114,"=No programado")</f>
        <v>0</v>
      </c>
      <c r="H47" s="332">
        <f t="shared" si="5"/>
        <v>10</v>
      </c>
      <c r="I47" s="333">
        <f t="shared" si="6"/>
        <v>0</v>
      </c>
    </row>
    <row r="48" spans="2:9" s="344" customFormat="1" ht="19.95" customHeight="1">
      <c r="B48" s="242" t="s">
        <v>711</v>
      </c>
      <c r="C48" s="327">
        <f t="shared" si="4"/>
        <v>2</v>
      </c>
      <c r="D48" s="328">
        <f>COUNTIF('2.Infor Detallado Desempeño POA'!U120:U121,"=100%")</f>
        <v>0</v>
      </c>
      <c r="E48" s="329">
        <f>COUNTIF('2.Infor Detallado Desempeño POA'!U120:U121,"&gt;100%")</f>
        <v>0</v>
      </c>
      <c r="F48" s="330">
        <f>COUNTIF('2.Infor Detallado Desempeño POA'!U120:U121,"&lt;100%")</f>
        <v>2</v>
      </c>
      <c r="G48" s="331">
        <f>COUNTIF('2.Infor Detallado Desempeño POA'!U120:U121,"=No programado")</f>
        <v>0</v>
      </c>
      <c r="H48" s="332">
        <f t="shared" si="5"/>
        <v>2</v>
      </c>
      <c r="I48" s="333">
        <f t="shared" si="6"/>
        <v>0</v>
      </c>
    </row>
    <row r="49" spans="2:17" s="344" customFormat="1" ht="19.95" customHeight="1">
      <c r="B49" s="242" t="s">
        <v>713</v>
      </c>
      <c r="C49" s="327">
        <f t="shared" si="4"/>
        <v>3</v>
      </c>
      <c r="D49" s="328">
        <f>COUNTIF('2.Infor Detallado Desempeño POA'!U127:U129,"=100%")</f>
        <v>0</v>
      </c>
      <c r="E49" s="329">
        <f>COUNTIF('2.Infor Detallado Desempeño POA'!U127:U129,"&gt;100%")</f>
        <v>0</v>
      </c>
      <c r="F49" s="330">
        <f>COUNTIF('2.Infor Detallado Desempeño POA'!U127:U129,"&lt;100%")</f>
        <v>3</v>
      </c>
      <c r="G49" s="331">
        <f>COUNTIF('2.Infor Detallado Desempeño POA'!U127:U129,"=No programado")</f>
        <v>0</v>
      </c>
      <c r="H49" s="332">
        <f t="shared" si="5"/>
        <v>3</v>
      </c>
      <c r="I49" s="333">
        <f t="shared" si="6"/>
        <v>0</v>
      </c>
    </row>
    <row r="50" spans="2:17" s="344" customFormat="1" ht="19.95" customHeight="1">
      <c r="B50" s="242" t="s">
        <v>717</v>
      </c>
      <c r="C50" s="327">
        <f t="shared" si="4"/>
        <v>3</v>
      </c>
      <c r="D50" s="328">
        <f>COUNTIF('2.Infor Detallado Desempeño POA'!U135:U137,"=100%")</f>
        <v>0</v>
      </c>
      <c r="E50" s="329">
        <f>COUNTIF('2.Infor Detallado Desempeño POA'!U135:U137,"&gt;100%")</f>
        <v>0</v>
      </c>
      <c r="F50" s="330">
        <f>COUNTIF('2.Infor Detallado Desempeño POA'!U135:U137,"&lt;100%")</f>
        <v>1</v>
      </c>
      <c r="G50" s="331">
        <f>COUNTIF('2.Infor Detallado Desempeño POA'!U135:U137,"=No programado")</f>
        <v>2</v>
      </c>
      <c r="H50" s="332">
        <f t="shared" si="5"/>
        <v>3</v>
      </c>
      <c r="I50" s="333">
        <f t="shared" si="6"/>
        <v>0</v>
      </c>
    </row>
    <row r="51" spans="2:17" s="344" customFormat="1" ht="19.95" customHeight="1">
      <c r="B51" s="242" t="s">
        <v>722</v>
      </c>
      <c r="C51" s="327">
        <f t="shared" si="4"/>
        <v>2</v>
      </c>
      <c r="D51" s="328">
        <f>COUNTIF('2.Infor Detallado Desempeño POA'!U143:U144,"=100%")</f>
        <v>0</v>
      </c>
      <c r="E51" s="329">
        <f>COUNTIF('2.Infor Detallado Desempeño POA'!U143:U144,"&gt;100%")</f>
        <v>0</v>
      </c>
      <c r="F51" s="330">
        <f>COUNTIF('2.Infor Detallado Desempeño POA'!U143:U144,"&lt;100%")</f>
        <v>2</v>
      </c>
      <c r="G51" s="331">
        <f>COUNTIF('2.Infor Detallado Desempeño POA'!U143:U144,"=No programado")</f>
        <v>0</v>
      </c>
      <c r="H51" s="332">
        <f t="shared" si="5"/>
        <v>2</v>
      </c>
      <c r="I51" s="333">
        <f t="shared" si="6"/>
        <v>0</v>
      </c>
    </row>
    <row r="52" spans="2:17" s="344" customFormat="1" ht="19.95" customHeight="1">
      <c r="B52" s="242" t="s">
        <v>725</v>
      </c>
      <c r="C52" s="327">
        <f t="shared" si="4"/>
        <v>5</v>
      </c>
      <c r="D52" s="328">
        <f>COUNTIF('2.Infor Detallado Desempeño POA'!U150:U154,"=100%")</f>
        <v>0</v>
      </c>
      <c r="E52" s="329">
        <f>COUNTIF('2.Infor Detallado Desempeño POA'!U150:U154,"&gt;100%")</f>
        <v>0</v>
      </c>
      <c r="F52" s="330">
        <f>COUNTIF('2.Infor Detallado Desempeño POA'!U150:U154,"&lt;100%")</f>
        <v>5</v>
      </c>
      <c r="G52" s="331">
        <f>COUNTIF('2.Infor Detallado Desempeño POA'!U150:U154,"=No programado")</f>
        <v>0</v>
      </c>
      <c r="H52" s="332">
        <f t="shared" si="5"/>
        <v>5</v>
      </c>
      <c r="I52" s="333">
        <f t="shared" si="6"/>
        <v>0</v>
      </c>
    </row>
    <row r="53" spans="2:17" s="344" customFormat="1" ht="19.95" customHeight="1">
      <c r="B53" s="242" t="s">
        <v>735</v>
      </c>
      <c r="C53" s="327">
        <f t="shared" si="4"/>
        <v>2</v>
      </c>
      <c r="D53" s="328">
        <f>COUNTIF('2.Infor Detallado Desempeño POA'!U160:U161,"=100%")</f>
        <v>0</v>
      </c>
      <c r="E53" s="329">
        <f>COUNTIF('2.Infor Detallado Desempeño POA'!U160:U161,"&gt;100%")</f>
        <v>0</v>
      </c>
      <c r="F53" s="330">
        <f>COUNTIF('2.Infor Detallado Desempeño POA'!U160:U161,"&lt;100%")</f>
        <v>2</v>
      </c>
      <c r="G53" s="331">
        <f>COUNTIF('2.Infor Detallado Desempeño POA'!AD160:AD161,"=No programado")</f>
        <v>0</v>
      </c>
      <c r="H53" s="332">
        <f t="shared" si="5"/>
        <v>2</v>
      </c>
      <c r="I53" s="333">
        <f t="shared" si="6"/>
        <v>0</v>
      </c>
    </row>
    <row r="54" spans="2:17" s="344" customFormat="1" ht="19.95" customHeight="1">
      <c r="B54" s="242" t="s">
        <v>738</v>
      </c>
      <c r="C54" s="327">
        <f t="shared" si="4"/>
        <v>3</v>
      </c>
      <c r="D54" s="328">
        <f>COUNTIF('2.Infor Detallado Desempeño POA'!U167:U169,"=100%")</f>
        <v>0</v>
      </c>
      <c r="E54" s="329">
        <f>COUNTIF('2.Infor Detallado Desempeño POA'!U167:U169,"&gt;100%")</f>
        <v>0</v>
      </c>
      <c r="F54" s="330">
        <f>COUNTIF('2.Infor Detallado Desempeño POA'!U167:U169,"&lt;100%")</f>
        <v>2</v>
      </c>
      <c r="G54" s="331">
        <f>COUNTIF('2.Infor Detallado Desempeño POA'!AD167:AD169,"=No programado")</f>
        <v>1</v>
      </c>
      <c r="H54" s="332">
        <f t="shared" si="5"/>
        <v>3</v>
      </c>
      <c r="I54" s="333">
        <f t="shared" si="6"/>
        <v>0</v>
      </c>
    </row>
    <row r="55" spans="2:17" s="344" customFormat="1" ht="19.95" customHeight="1">
      <c r="B55" s="193" t="s">
        <v>865</v>
      </c>
      <c r="C55" s="334">
        <f t="shared" ref="C55:H55" si="7">SUM(C39:C54)</f>
        <v>82</v>
      </c>
      <c r="D55" s="335">
        <f t="shared" si="7"/>
        <v>5</v>
      </c>
      <c r="E55" s="336">
        <f t="shared" si="7"/>
        <v>2</v>
      </c>
      <c r="F55" s="337">
        <f t="shared" si="7"/>
        <v>64</v>
      </c>
      <c r="G55" s="338">
        <f t="shared" si="7"/>
        <v>11</v>
      </c>
      <c r="H55" s="334">
        <f t="shared" si="7"/>
        <v>82</v>
      </c>
      <c r="I55" s="333">
        <f t="shared" si="6"/>
        <v>0</v>
      </c>
    </row>
    <row r="56" spans="2:17" s="344" customFormat="1" ht="31.5" customHeight="1">
      <c r="B56" s="699"/>
      <c r="C56" s="700"/>
      <c r="D56" s="1129"/>
      <c r="E56" s="1129"/>
      <c r="F56" s="1129"/>
      <c r="G56" s="700"/>
      <c r="H56" s="351"/>
      <c r="I56" s="701"/>
    </row>
    <row r="57" spans="2:17" s="344" customFormat="1" ht="3" customHeight="1">
      <c r="C57" s="340"/>
      <c r="D57" s="341" t="str">
        <f>+D38</f>
        <v>No de Indicadores con Meta Cumplida según programación</v>
      </c>
      <c r="E57" s="342">
        <f>+D55</f>
        <v>5</v>
      </c>
      <c r="F57" s="702"/>
      <c r="H57" s="340"/>
    </row>
    <row r="58" spans="2:17" s="344" customFormat="1" ht="3" customHeight="1">
      <c r="C58" s="340"/>
      <c r="D58" s="341" t="str">
        <f>+E38</f>
        <v xml:space="preserve">No de Indicadores con ejecución superior a la programada </v>
      </c>
      <c r="E58" s="342">
        <f>+E55</f>
        <v>2</v>
      </c>
      <c r="F58" s="702"/>
      <c r="H58" s="340"/>
    </row>
    <row r="59" spans="2:17" s="344" customFormat="1" ht="3" customHeight="1">
      <c r="C59" s="340"/>
      <c r="D59" s="341" t="str">
        <f>+F38</f>
        <v xml:space="preserve">No de Indicadores con ejecución menor a la programada </v>
      </c>
      <c r="E59" s="342">
        <f>+F55</f>
        <v>64</v>
      </c>
      <c r="F59" s="702"/>
      <c r="H59" s="340"/>
    </row>
    <row r="60" spans="2:17" s="344" customFormat="1" ht="3" customHeight="1">
      <c r="C60" s="340"/>
      <c r="D60" s="341" t="str">
        <f>+G38</f>
        <v>No de indicadores sin programar en el periodo</v>
      </c>
      <c r="E60" s="342">
        <f>+G55</f>
        <v>11</v>
      </c>
      <c r="F60" s="702"/>
      <c r="H60" s="340"/>
    </row>
    <row r="61" spans="2:17" ht="31.5" customHeight="1" thickBot="1"/>
    <row r="62" spans="2:17" s="144" customFormat="1" ht="15.6">
      <c r="B62" s="1362" t="s">
        <v>742</v>
      </c>
      <c r="C62" s="1364" t="s">
        <v>868</v>
      </c>
      <c r="D62" s="1366" t="s">
        <v>744</v>
      </c>
      <c r="E62" s="1367"/>
      <c r="F62" s="1368"/>
      <c r="P62" s="129"/>
      <c r="Q62" s="129"/>
    </row>
    <row r="63" spans="2:17" ht="33" customHeight="1">
      <c r="B63" s="1363"/>
      <c r="C63" s="1365"/>
      <c r="D63" s="353" t="s">
        <v>653</v>
      </c>
      <c r="E63" s="353" t="s">
        <v>720</v>
      </c>
      <c r="F63" s="354" t="s">
        <v>705</v>
      </c>
      <c r="H63" s="129"/>
    </row>
    <row r="64" spans="2:17">
      <c r="B64" s="237" t="s">
        <v>651</v>
      </c>
      <c r="C64" s="355">
        <f>+'Rango indicadores'!D102</f>
        <v>3</v>
      </c>
      <c r="D64" s="355">
        <f>+'Rango indicadores'!E102</f>
        <v>3</v>
      </c>
      <c r="E64" s="355">
        <f>+'Rango indicadores'!F102</f>
        <v>0</v>
      </c>
      <c r="F64" s="355">
        <f>+'Rango indicadores'!G102</f>
        <v>0</v>
      </c>
      <c r="G64" s="356"/>
      <c r="H64" s="129"/>
    </row>
    <row r="65" spans="2:8">
      <c r="B65" s="237" t="s">
        <v>657</v>
      </c>
      <c r="C65" s="355">
        <f>+'Rango indicadores'!D103</f>
        <v>7</v>
      </c>
      <c r="D65" s="355">
        <f>+'Rango indicadores'!E103</f>
        <v>7</v>
      </c>
      <c r="E65" s="355">
        <f>+'Rango indicadores'!F103</f>
        <v>0</v>
      </c>
      <c r="F65" s="355">
        <f>+'Rango indicadores'!G103</f>
        <v>0</v>
      </c>
      <c r="G65" s="356"/>
      <c r="H65" s="129"/>
    </row>
    <row r="66" spans="2:8">
      <c r="B66" s="237" t="s">
        <v>662</v>
      </c>
      <c r="C66" s="355">
        <f>+'Rango indicadores'!D104</f>
        <v>8</v>
      </c>
      <c r="D66" s="355">
        <f>+'Rango indicadores'!E104</f>
        <v>8</v>
      </c>
      <c r="E66" s="355">
        <f>+'Rango indicadores'!F104</f>
        <v>0</v>
      </c>
      <c r="F66" s="355">
        <f>+'Rango indicadores'!G104</f>
        <v>0</v>
      </c>
      <c r="G66" s="356"/>
      <c r="H66" s="129"/>
    </row>
    <row r="67" spans="2:8">
      <c r="B67" s="237" t="s">
        <v>670</v>
      </c>
      <c r="C67" s="355">
        <f>+'Rango indicadores'!D105</f>
        <v>3</v>
      </c>
      <c r="D67" s="355">
        <f>+'Rango indicadores'!E105</f>
        <v>2</v>
      </c>
      <c r="E67" s="355">
        <f>+'Rango indicadores'!F105</f>
        <v>0</v>
      </c>
      <c r="F67" s="355">
        <f>+'Rango indicadores'!G105</f>
        <v>1</v>
      </c>
      <c r="G67" s="356"/>
      <c r="H67" s="129"/>
    </row>
    <row r="68" spans="2:8">
      <c r="B68" s="237" t="s">
        <v>731</v>
      </c>
      <c r="C68" s="355">
        <f>+'Rango indicadores'!D115</f>
        <v>3</v>
      </c>
      <c r="D68" s="355">
        <f>+'Rango indicadores'!E115</f>
        <v>2</v>
      </c>
      <c r="E68" s="355">
        <f>+'Rango indicadores'!F115</f>
        <v>0</v>
      </c>
      <c r="F68" s="355">
        <f>+'Rango indicadores'!G115</f>
        <v>1</v>
      </c>
      <c r="G68" s="356"/>
      <c r="H68" s="129"/>
    </row>
    <row r="69" spans="2:8">
      <c r="B69" s="237" t="s">
        <v>673</v>
      </c>
      <c r="C69" s="355">
        <f>+'Rango indicadores'!D106</f>
        <v>11</v>
      </c>
      <c r="D69" s="355">
        <f>+'Rango indicadores'!E106</f>
        <v>11</v>
      </c>
      <c r="E69" s="355">
        <f>+'Rango indicadores'!F106</f>
        <v>0</v>
      </c>
      <c r="F69" s="355">
        <f>+'Rango indicadores'!G106</f>
        <v>0</v>
      </c>
      <c r="G69" s="356"/>
      <c r="H69" s="129"/>
    </row>
    <row r="70" spans="2:8">
      <c r="B70" s="237" t="s">
        <v>745</v>
      </c>
      <c r="C70" s="355">
        <f>+'Rango indicadores'!D107</f>
        <v>6</v>
      </c>
      <c r="D70" s="355">
        <f>+'Rango indicadores'!E107</f>
        <v>6</v>
      </c>
      <c r="E70" s="355">
        <f>+'Rango indicadores'!F107</f>
        <v>0</v>
      </c>
      <c r="F70" s="355">
        <f>+'Rango indicadores'!G107</f>
        <v>0</v>
      </c>
      <c r="G70" s="356"/>
      <c r="H70" s="129"/>
    </row>
    <row r="71" spans="2:8">
      <c r="B71" s="237" t="s">
        <v>692</v>
      </c>
      <c r="C71" s="355">
        <f>+'Rango indicadores'!D108</f>
        <v>11</v>
      </c>
      <c r="D71" s="355">
        <f>+'Rango indicadores'!E108</f>
        <v>11</v>
      </c>
      <c r="E71" s="355">
        <f>+'Rango indicadores'!F108</f>
        <v>0</v>
      </c>
      <c r="F71" s="355">
        <f>+'Rango indicadores'!G108</f>
        <v>0</v>
      </c>
      <c r="G71" s="356"/>
      <c r="H71" s="129"/>
    </row>
    <row r="72" spans="2:8">
      <c r="B72" s="237" t="s">
        <v>701</v>
      </c>
      <c r="C72" s="355">
        <f>+'Rango indicadores'!D109</f>
        <v>10</v>
      </c>
      <c r="D72" s="355">
        <f>+'Rango indicadores'!E109</f>
        <v>9</v>
      </c>
      <c r="E72" s="355">
        <f>+'Rango indicadores'!F109</f>
        <v>0</v>
      </c>
      <c r="F72" s="355">
        <f>+'Rango indicadores'!G109</f>
        <v>1</v>
      </c>
      <c r="G72" s="356"/>
      <c r="H72" s="129"/>
    </row>
    <row r="73" spans="2:8">
      <c r="B73" s="237" t="s">
        <v>711</v>
      </c>
      <c r="C73" s="355">
        <f>+'Rango indicadores'!D110</f>
        <v>2</v>
      </c>
      <c r="D73" s="355">
        <f>+'Rango indicadores'!E110</f>
        <v>2</v>
      </c>
      <c r="E73" s="355">
        <f>+'Rango indicadores'!F110</f>
        <v>0</v>
      </c>
      <c r="F73" s="355">
        <f>+'Rango indicadores'!G110</f>
        <v>0</v>
      </c>
      <c r="G73" s="356"/>
      <c r="H73" s="129"/>
    </row>
    <row r="74" spans="2:8">
      <c r="B74" s="237" t="s">
        <v>713</v>
      </c>
      <c r="C74" s="355">
        <f>+'Rango indicadores'!D111</f>
        <v>3</v>
      </c>
      <c r="D74" s="355">
        <f>+'Rango indicadores'!E111</f>
        <v>3</v>
      </c>
      <c r="E74" s="355">
        <f>+'Rango indicadores'!F111</f>
        <v>0</v>
      </c>
      <c r="F74" s="355">
        <f>+'Rango indicadores'!G111</f>
        <v>0</v>
      </c>
      <c r="G74" s="356"/>
      <c r="H74" s="129"/>
    </row>
    <row r="75" spans="2:8">
      <c r="B75" s="237" t="s">
        <v>717</v>
      </c>
      <c r="C75" s="355">
        <f>+'Rango indicadores'!D112</f>
        <v>3</v>
      </c>
      <c r="D75" s="355">
        <f>+'Rango indicadores'!E112</f>
        <v>3</v>
      </c>
      <c r="E75" s="355">
        <f>+'Rango indicadores'!F112</f>
        <v>0</v>
      </c>
      <c r="F75" s="355">
        <f>+'Rango indicadores'!G112</f>
        <v>0</v>
      </c>
      <c r="G75" s="356"/>
      <c r="H75" s="129"/>
    </row>
    <row r="76" spans="2:8">
      <c r="B76" s="237" t="s">
        <v>722</v>
      </c>
      <c r="C76" s="355">
        <f>+'Rango indicadores'!D113</f>
        <v>2</v>
      </c>
      <c r="D76" s="355">
        <f>+'Rango indicadores'!E113</f>
        <v>2</v>
      </c>
      <c r="E76" s="355">
        <f>+'Rango indicadores'!F113</f>
        <v>0</v>
      </c>
      <c r="F76" s="355">
        <f>+'Rango indicadores'!G113</f>
        <v>0</v>
      </c>
      <c r="G76" s="356"/>
      <c r="H76" s="129"/>
    </row>
    <row r="77" spans="2:8">
      <c r="B77" s="237" t="s">
        <v>725</v>
      </c>
      <c r="C77" s="355">
        <f>+'Rango indicadores'!D114</f>
        <v>5</v>
      </c>
      <c r="D77" s="355">
        <f>+'Rango indicadores'!E114</f>
        <v>5</v>
      </c>
      <c r="E77" s="355">
        <f>+'Rango indicadores'!F114</f>
        <v>0</v>
      </c>
      <c r="F77" s="355">
        <f>+'Rango indicadores'!G114</f>
        <v>0</v>
      </c>
      <c r="G77" s="356"/>
      <c r="H77" s="129"/>
    </row>
    <row r="78" spans="2:8">
      <c r="B78" s="237" t="s">
        <v>735</v>
      </c>
      <c r="C78" s="355">
        <f>+'Rango indicadores'!D116</f>
        <v>2</v>
      </c>
      <c r="D78" s="355">
        <f>+'Rango indicadores'!E116</f>
        <v>2</v>
      </c>
      <c r="E78" s="355">
        <f>+'Rango indicadores'!F116</f>
        <v>0</v>
      </c>
      <c r="F78" s="355">
        <f>+'Rango indicadores'!G116</f>
        <v>0</v>
      </c>
      <c r="G78" s="356"/>
      <c r="H78" s="129"/>
    </row>
    <row r="79" spans="2:8">
      <c r="B79" s="237" t="s">
        <v>738</v>
      </c>
      <c r="C79" s="355">
        <f>+'Rango indicadores'!D117</f>
        <v>3</v>
      </c>
      <c r="D79" s="355">
        <f>+'Rango indicadores'!E117</f>
        <v>3</v>
      </c>
      <c r="E79" s="355">
        <f>+'Rango indicadores'!F117</f>
        <v>0</v>
      </c>
      <c r="F79" s="355">
        <f>+'Rango indicadores'!G117</f>
        <v>0</v>
      </c>
      <c r="G79" s="356"/>
      <c r="H79" s="129"/>
    </row>
    <row r="80" spans="2:8" ht="16.2" thickBot="1">
      <c r="B80" s="357" t="s">
        <v>865</v>
      </c>
      <c r="C80" s="358">
        <f>SUM(C64:C79)</f>
        <v>82</v>
      </c>
      <c r="D80" s="358">
        <f>SUM(D64:D79)</f>
        <v>79</v>
      </c>
      <c r="E80" s="358">
        <f>SUM(E64:E79)</f>
        <v>0</v>
      </c>
      <c r="F80" s="358">
        <f>SUM(F64:F79)</f>
        <v>3</v>
      </c>
      <c r="G80" s="356"/>
      <c r="H80" s="129"/>
    </row>
    <row r="81" spans="8:8">
      <c r="H81" s="129"/>
    </row>
    <row r="82" spans="8:8">
      <c r="H82" s="129"/>
    </row>
    <row r="84" spans="8:8" ht="15" customHeight="1"/>
  </sheetData>
  <mergeCells count="15">
    <mergeCell ref="B62:B63"/>
    <mergeCell ref="C62:C63"/>
    <mergeCell ref="D62:F62"/>
    <mergeCell ref="B2:B3"/>
    <mergeCell ref="C2:G2"/>
    <mergeCell ref="C3:G3"/>
    <mergeCell ref="B4:F4"/>
    <mergeCell ref="B7:B9"/>
    <mergeCell ref="C7:G7"/>
    <mergeCell ref="C8:G8"/>
    <mergeCell ref="D35:E35"/>
    <mergeCell ref="B36:B38"/>
    <mergeCell ref="C36:G36"/>
    <mergeCell ref="C37:D37"/>
    <mergeCell ref="E37:F3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0F10F-B2B8-4581-81C7-BFC6A336C3FF}">
  <sheetPr>
    <tabColor rgb="FF33CCCC"/>
  </sheetPr>
  <dimension ref="B1:BC246"/>
  <sheetViews>
    <sheetView showGridLines="0" zoomScale="70" zoomScaleNormal="70" workbookViewId="0">
      <selection activeCell="D13" sqref="D13"/>
    </sheetView>
  </sheetViews>
  <sheetFormatPr baseColWidth="10" defaultColWidth="11.44140625" defaultRowHeight="15" zeroHeight="1"/>
  <cols>
    <col min="1" max="1" width="3.44140625" style="129" customWidth="1"/>
    <col min="2" max="2" width="58" style="129" customWidth="1"/>
    <col min="3" max="3" width="23.33203125" style="129" customWidth="1"/>
    <col min="4" max="4" width="42.109375" style="130" customWidth="1"/>
    <col min="5" max="5" width="17" style="143" customWidth="1"/>
    <col min="6" max="6" width="16" style="143" customWidth="1"/>
    <col min="7" max="11" width="19.33203125" style="143" customWidth="1"/>
    <col min="12" max="12" width="21.5546875" style="143" customWidth="1"/>
    <col min="13" max="13" width="19.33203125" style="143" customWidth="1"/>
    <col min="14" max="14" width="19.33203125" style="143" hidden="1" customWidth="1"/>
    <col min="15" max="24" width="16" style="143" hidden="1" customWidth="1"/>
    <col min="25" max="25" width="19.33203125" style="143" hidden="1" customWidth="1"/>
    <col min="26" max="26" width="16" style="143" hidden="1" customWidth="1"/>
    <col min="27" max="28" width="19.5546875" style="143" hidden="1" customWidth="1"/>
    <col min="29" max="31" width="13.5546875" style="143" hidden="1" customWidth="1"/>
    <col min="32" max="32" width="16" style="143" hidden="1" customWidth="1"/>
    <col min="33" max="33" width="17.88671875" style="129" hidden="1" customWidth="1"/>
    <col min="34" max="34" width="23.33203125" style="129" hidden="1" customWidth="1"/>
    <col min="35" max="35" width="16" style="129" hidden="1" customWidth="1"/>
    <col min="36" max="36" width="22.88671875" style="129" hidden="1" customWidth="1"/>
    <col min="37" max="37" width="18.88671875" style="129" hidden="1" customWidth="1"/>
    <col min="38" max="38" width="19" style="129" hidden="1" customWidth="1"/>
    <col min="39" max="39" width="21" style="129" hidden="1" customWidth="1"/>
    <col min="40" max="40" width="17" style="129" hidden="1" customWidth="1"/>
    <col min="41" max="41" width="14.33203125" style="129" customWidth="1"/>
    <col min="42" max="42" width="10.109375" style="129" customWidth="1"/>
    <col min="43" max="43" width="13.33203125" style="129" customWidth="1"/>
    <col min="44" max="44" width="8.33203125" style="129" customWidth="1"/>
    <col min="45" max="45" width="14" style="129" customWidth="1"/>
    <col min="46" max="46" width="8.33203125" style="129" customWidth="1"/>
    <col min="47" max="47" width="13.5546875" style="129" customWidth="1"/>
    <col min="48" max="48" width="8.33203125" style="129" customWidth="1"/>
    <col min="49" max="49" width="87.33203125" style="130" customWidth="1"/>
    <col min="50" max="50" width="3.33203125" style="129" hidden="1" customWidth="1"/>
    <col min="51" max="51" width="11.6640625" style="129" customWidth="1"/>
    <col min="52" max="52" width="19.33203125" style="129" customWidth="1"/>
    <col min="53" max="53" width="27.44140625" style="129" customWidth="1"/>
    <col min="54" max="16384" width="11.44140625" style="129"/>
  </cols>
  <sheetData>
    <row r="1" spans="2:55">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2"/>
      <c r="AH1" s="132"/>
      <c r="AI1" s="132"/>
      <c r="AJ1" s="132"/>
      <c r="AK1" s="132"/>
      <c r="AL1" s="132"/>
      <c r="AM1" s="132"/>
    </row>
    <row r="2" spans="2:55" ht="18.75" customHeight="1">
      <c r="B2" s="1445" t="s">
        <v>835</v>
      </c>
      <c r="C2" s="1446"/>
      <c r="D2" s="1480" t="s">
        <v>197</v>
      </c>
      <c r="E2" s="1481"/>
      <c r="F2" s="1481"/>
      <c r="G2" s="1481"/>
      <c r="H2" s="1481"/>
      <c r="I2" s="1481"/>
      <c r="J2" s="1481"/>
      <c r="K2" s="1481"/>
      <c r="L2" s="1481"/>
      <c r="M2" s="1482"/>
      <c r="N2" s="1125"/>
      <c r="O2" s="1125"/>
      <c r="P2" s="1125"/>
      <c r="Q2" s="1125"/>
      <c r="R2" s="1125"/>
      <c r="S2" s="1125"/>
      <c r="T2" s="1125"/>
      <c r="U2" s="1125"/>
      <c r="V2" s="1125"/>
      <c r="W2" s="1125"/>
      <c r="X2" s="1125"/>
      <c r="Y2" s="1125"/>
      <c r="Z2" s="1125"/>
      <c r="AA2" s="1125"/>
      <c r="AB2" s="1125"/>
      <c r="AC2" s="1125"/>
      <c r="AD2" s="1125"/>
      <c r="AE2" s="1125"/>
      <c r="AF2" s="1125"/>
      <c r="AG2" s="1125"/>
      <c r="AH2" s="1125"/>
      <c r="AI2" s="1125"/>
      <c r="AJ2" s="1125"/>
      <c r="AK2" s="1125"/>
      <c r="AL2" s="133"/>
      <c r="AM2" s="133"/>
      <c r="AN2" s="133"/>
      <c r="AO2" s="134"/>
      <c r="AP2" s="134"/>
      <c r="AQ2" s="134"/>
      <c r="AR2" s="134"/>
      <c r="AS2" s="134"/>
      <c r="AT2" s="134"/>
      <c r="AU2" s="134"/>
      <c r="AV2" s="134"/>
    </row>
    <row r="3" spans="2:55" ht="17.399999999999999" customHeight="1">
      <c r="B3" s="1447"/>
      <c r="C3" s="1448"/>
      <c r="D3" s="1483" t="s">
        <v>1</v>
      </c>
      <c r="E3" s="1484"/>
      <c r="F3" s="1484"/>
      <c r="G3" s="1484"/>
      <c r="H3" s="1484"/>
      <c r="I3" s="1484"/>
      <c r="J3" s="1484"/>
      <c r="K3" s="1484"/>
      <c r="L3" s="1484"/>
      <c r="M3" s="1485"/>
      <c r="N3" s="1124"/>
      <c r="O3" s="1124"/>
      <c r="P3" s="1124"/>
      <c r="Q3" s="1124"/>
      <c r="R3" s="1124"/>
      <c r="S3" s="1124"/>
      <c r="T3" s="1124"/>
      <c r="U3" s="1124"/>
      <c r="V3" s="1124"/>
      <c r="W3" s="1124"/>
      <c r="X3" s="1124"/>
      <c r="Y3" s="1124"/>
      <c r="Z3" s="1124"/>
      <c r="AA3" s="1124"/>
      <c r="AB3" s="1124"/>
      <c r="AC3" s="1124"/>
      <c r="AD3" s="1124"/>
      <c r="AE3" s="1124"/>
      <c r="AF3" s="1124"/>
      <c r="AG3" s="1124"/>
      <c r="AH3" s="1124"/>
      <c r="AI3" s="1124"/>
      <c r="AJ3" s="1124"/>
      <c r="AK3" s="1124"/>
      <c r="AL3" s="135"/>
      <c r="AM3" s="135"/>
      <c r="AN3" s="135"/>
      <c r="AO3" s="137"/>
      <c r="AP3" s="137"/>
      <c r="AQ3" s="137"/>
      <c r="AR3" s="137"/>
      <c r="AS3" s="137"/>
      <c r="AT3" s="137"/>
      <c r="AU3" s="137"/>
      <c r="AV3" s="137"/>
      <c r="AW3" s="136"/>
    </row>
    <row r="4" spans="2:55" ht="17.399999999999999" customHeight="1">
      <c r="B4" s="1447"/>
      <c r="C4" s="1448"/>
      <c r="D4" s="1483">
        <v>2025</v>
      </c>
      <c r="E4" s="1484"/>
      <c r="F4" s="1484"/>
      <c r="G4" s="1484"/>
      <c r="H4" s="1484"/>
      <c r="I4" s="1484"/>
      <c r="J4" s="1484"/>
      <c r="K4" s="1484"/>
      <c r="L4" s="1484"/>
      <c r="M4" s="1485"/>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35"/>
      <c r="AM4" s="135"/>
      <c r="AN4" s="135"/>
      <c r="AO4" s="137"/>
      <c r="AP4" s="137"/>
      <c r="AQ4" s="137"/>
      <c r="AR4" s="137"/>
      <c r="AS4" s="137"/>
      <c r="AT4" s="137"/>
      <c r="AU4" s="137"/>
      <c r="AV4" s="137"/>
      <c r="AW4" s="136"/>
    </row>
    <row r="5" spans="2:55" ht="15.6" customHeight="1">
      <c r="B5" s="1447"/>
      <c r="C5" s="1448"/>
      <c r="D5" s="1486" t="s">
        <v>1080</v>
      </c>
      <c r="E5" s="1487"/>
      <c r="F5" s="1487"/>
      <c r="G5" s="1487"/>
      <c r="H5" s="1487"/>
      <c r="I5" s="1487"/>
      <c r="J5" s="1487"/>
      <c r="K5" s="1487"/>
      <c r="L5" s="1487"/>
      <c r="M5" s="1488"/>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3"/>
      <c r="AM5" s="133"/>
      <c r="AN5" s="133"/>
      <c r="AO5" s="134"/>
      <c r="AP5" s="134"/>
      <c r="AQ5" s="134"/>
      <c r="AR5" s="134"/>
      <c r="AS5" s="134"/>
      <c r="AT5" s="134"/>
      <c r="AU5" s="134"/>
      <c r="AV5" s="134"/>
      <c r="AW5" s="136"/>
    </row>
    <row r="6" spans="2:55" ht="20.399999999999999" customHeight="1">
      <c r="B6" s="1449"/>
      <c r="C6" s="1450"/>
      <c r="D6" s="1489" t="s">
        <v>792</v>
      </c>
      <c r="E6" s="1490"/>
      <c r="F6" s="1490"/>
      <c r="G6" s="1490"/>
      <c r="H6" s="1490"/>
      <c r="I6" s="1490"/>
      <c r="J6" s="1490"/>
      <c r="K6" s="1490"/>
      <c r="L6" s="1490"/>
      <c r="M6" s="1491"/>
      <c r="N6" s="1126"/>
      <c r="O6" s="1126"/>
      <c r="P6" s="1126"/>
      <c r="Q6" s="1126"/>
      <c r="R6" s="1126"/>
      <c r="S6" s="1126"/>
      <c r="T6" s="1126"/>
      <c r="U6" s="1126"/>
      <c r="V6" s="1126"/>
      <c r="W6" s="1126"/>
      <c r="X6" s="1126"/>
      <c r="Y6" s="1126"/>
      <c r="Z6" s="1126"/>
      <c r="AA6" s="1126"/>
      <c r="AB6" s="1126"/>
      <c r="AC6" s="1126"/>
      <c r="AD6" s="1126"/>
      <c r="AE6" s="1126"/>
      <c r="AF6" s="1126"/>
      <c r="AG6" s="1126"/>
      <c r="AH6" s="1126"/>
      <c r="AI6" s="1126"/>
      <c r="AJ6" s="1126"/>
      <c r="AK6" s="1126"/>
      <c r="AL6" s="138"/>
      <c r="AM6" s="138"/>
      <c r="AN6" s="138"/>
      <c r="AO6" s="139"/>
      <c r="AP6" s="139"/>
      <c r="AQ6" s="139"/>
      <c r="AR6" s="139"/>
      <c r="AS6" s="139"/>
      <c r="AT6" s="139"/>
      <c r="AU6" s="139"/>
      <c r="AV6" s="139"/>
      <c r="AW6" s="140"/>
    </row>
    <row r="7" spans="2:55" ht="19.5" customHeight="1">
      <c r="C7" s="141" t="s">
        <v>790</v>
      </c>
      <c r="D7" s="142">
        <v>45747</v>
      </c>
    </row>
    <row r="8" spans="2:55" s="144" customFormat="1" ht="24" customHeight="1" thickBot="1">
      <c r="D8" s="145"/>
      <c r="E8" s="146"/>
      <c r="F8" s="146"/>
      <c r="G8" s="146"/>
      <c r="H8" s="146"/>
      <c r="I8" s="146"/>
      <c r="J8" s="146"/>
      <c r="K8" s="146"/>
      <c r="L8" s="146"/>
      <c r="M8" s="146"/>
      <c r="N8" s="146"/>
      <c r="O8" s="146"/>
      <c r="P8" s="146"/>
      <c r="Q8" s="146"/>
      <c r="R8" s="146"/>
      <c r="S8" s="146"/>
      <c r="T8" s="146"/>
      <c r="U8" s="146"/>
      <c r="V8" s="146"/>
      <c r="W8" s="146"/>
      <c r="X8" s="146"/>
      <c r="Y8" s="1114" t="s">
        <v>1069</v>
      </c>
      <c r="Z8" s="146"/>
      <c r="AA8" s="1114" t="s">
        <v>1069</v>
      </c>
      <c r="AB8" s="146"/>
      <c r="AC8" s="146"/>
      <c r="AD8" s="146"/>
      <c r="AE8" s="146"/>
      <c r="AF8" s="146"/>
      <c r="AG8" s="146"/>
      <c r="AH8" s="1114" t="s">
        <v>1069</v>
      </c>
      <c r="AJ8" s="1114" t="s">
        <v>1069</v>
      </c>
      <c r="AM8" s="147"/>
      <c r="AW8" s="145"/>
      <c r="AY8" s="129"/>
      <c r="AZ8" s="129"/>
    </row>
    <row r="9" spans="2:55" s="144" customFormat="1" ht="60" hidden="1" customHeight="1" thickBot="1">
      <c r="D9" s="145"/>
      <c r="E9" s="146" t="s">
        <v>1061</v>
      </c>
      <c r="F9" s="146"/>
      <c r="G9" s="148" t="s">
        <v>1062</v>
      </c>
      <c r="H9" s="146"/>
      <c r="I9" s="148" t="s">
        <v>1063</v>
      </c>
      <c r="J9" s="146"/>
      <c r="K9" s="146"/>
      <c r="L9" s="146"/>
      <c r="M9" s="146"/>
      <c r="N9" s="146" t="s">
        <v>1061</v>
      </c>
      <c r="O9" s="146"/>
      <c r="P9" s="148" t="s">
        <v>1064</v>
      </c>
      <c r="Q9" s="146"/>
      <c r="R9" s="148" t="s">
        <v>1065</v>
      </c>
      <c r="S9" s="146"/>
      <c r="T9" s="146"/>
      <c r="U9" s="146"/>
      <c r="V9" s="146"/>
      <c r="W9" s="146" t="s">
        <v>1061</v>
      </c>
      <c r="X9" s="146"/>
      <c r="Y9" s="148" t="s">
        <v>1066</v>
      </c>
      <c r="Z9" s="146"/>
      <c r="AA9" s="148" t="s">
        <v>1067</v>
      </c>
      <c r="AB9" s="146"/>
      <c r="AC9" s="146"/>
      <c r="AD9" s="146"/>
      <c r="AE9" s="146"/>
      <c r="AF9" s="146" t="s">
        <v>1061</v>
      </c>
      <c r="AG9" s="146" t="s">
        <v>789</v>
      </c>
      <c r="AH9" s="148" t="s">
        <v>1068</v>
      </c>
      <c r="AI9" s="146"/>
      <c r="AJ9" s="148" t="s">
        <v>832</v>
      </c>
      <c r="AM9" s="147"/>
      <c r="AW9" s="145"/>
      <c r="AY9" s="129"/>
      <c r="AZ9" s="129"/>
    </row>
    <row r="10" spans="2:55" s="144" customFormat="1" ht="16.2" thickBot="1">
      <c r="C10" s="149" t="s">
        <v>791</v>
      </c>
      <c r="D10" s="150"/>
      <c r="E10" s="1453" t="s">
        <v>792</v>
      </c>
      <c r="F10" s="1454"/>
      <c r="G10" s="1454"/>
      <c r="H10" s="1454"/>
      <c r="I10" s="1454"/>
      <c r="J10" s="1454"/>
      <c r="K10" s="1454"/>
      <c r="L10" s="1454"/>
      <c r="M10" s="1455"/>
      <c r="N10" s="1463" t="s">
        <v>793</v>
      </c>
      <c r="O10" s="1464"/>
      <c r="P10" s="1464"/>
      <c r="Q10" s="1464"/>
      <c r="R10" s="1464"/>
      <c r="S10" s="1464"/>
      <c r="T10" s="1464"/>
      <c r="U10" s="1464"/>
      <c r="V10" s="1465"/>
      <c r="W10" s="1466" t="s">
        <v>794</v>
      </c>
      <c r="X10" s="1467"/>
      <c r="Y10" s="1467"/>
      <c r="Z10" s="1467"/>
      <c r="AA10" s="1467"/>
      <c r="AB10" s="1467"/>
      <c r="AC10" s="1467"/>
      <c r="AD10" s="1467"/>
      <c r="AE10" s="1468"/>
      <c r="AF10" s="1463" t="s">
        <v>789</v>
      </c>
      <c r="AG10" s="1464"/>
      <c r="AH10" s="1464"/>
      <c r="AI10" s="1464"/>
      <c r="AJ10" s="1464"/>
      <c r="AK10" s="1464"/>
      <c r="AL10" s="1464"/>
      <c r="AM10" s="1464"/>
      <c r="AN10" s="1465"/>
      <c r="AW10" s="145"/>
      <c r="AY10" s="129"/>
      <c r="AZ10" s="129"/>
    </row>
    <row r="11" spans="2:55" ht="28.95" customHeight="1">
      <c r="B11" s="1444" t="s">
        <v>833</v>
      </c>
      <c r="C11" s="1444" t="s">
        <v>795</v>
      </c>
      <c r="D11" s="1456" t="s">
        <v>796</v>
      </c>
      <c r="E11" s="1457" t="s">
        <v>797</v>
      </c>
      <c r="F11" s="1458"/>
      <c r="G11" s="1459"/>
      <c r="H11" s="1460" t="s">
        <v>798</v>
      </c>
      <c r="I11" s="1461" t="str">
        <f>$I$9</f>
        <v>Ejecución 
Corte
31/03/2025</v>
      </c>
      <c r="J11" s="1460" t="s">
        <v>799</v>
      </c>
      <c r="K11" s="1460" t="s">
        <v>800</v>
      </c>
      <c r="L11" s="1460"/>
      <c r="M11" s="1460"/>
      <c r="N11" s="1457" t="s">
        <v>797</v>
      </c>
      <c r="O11" s="1458"/>
      <c r="P11" s="1459"/>
      <c r="Q11" s="1460" t="s">
        <v>801</v>
      </c>
      <c r="R11" s="1461" t="str">
        <f>$R$9</f>
        <v>Ejecución 
Corte
30/06/2025</v>
      </c>
      <c r="S11" s="1460" t="s">
        <v>799</v>
      </c>
      <c r="T11" s="1460" t="s">
        <v>800</v>
      </c>
      <c r="U11" s="1460"/>
      <c r="V11" s="1460"/>
      <c r="W11" s="1457" t="s">
        <v>797</v>
      </c>
      <c r="X11" s="1458"/>
      <c r="Y11" s="1459"/>
      <c r="Z11" s="1460" t="s">
        <v>802</v>
      </c>
      <c r="AA11" s="1461" t="str">
        <f>$AA$9</f>
        <v>Ejecución 
Corte
30/09/2025</v>
      </c>
      <c r="AB11" s="1460" t="s">
        <v>799</v>
      </c>
      <c r="AC11" s="1460" t="s">
        <v>800</v>
      </c>
      <c r="AD11" s="1460"/>
      <c r="AE11" s="1460"/>
      <c r="AF11" s="1457" t="s">
        <v>797</v>
      </c>
      <c r="AG11" s="1458"/>
      <c r="AH11" s="1459"/>
      <c r="AI11" s="1460" t="s">
        <v>803</v>
      </c>
      <c r="AJ11" s="1461" t="str">
        <f>$AJ$9</f>
        <v>Ejecución 
Corte
31/12/2024</v>
      </c>
      <c r="AK11" s="1460" t="s">
        <v>799</v>
      </c>
      <c r="AL11" s="1460" t="s">
        <v>800</v>
      </c>
      <c r="AM11" s="1460"/>
      <c r="AN11" s="1460"/>
      <c r="AO11" s="1469" t="s">
        <v>639</v>
      </c>
      <c r="AP11" s="1469"/>
      <c r="AQ11" s="1469"/>
      <c r="AR11" s="1469"/>
      <c r="AS11" s="1469"/>
      <c r="AT11" s="1469"/>
      <c r="AU11" s="1469"/>
      <c r="AV11" s="1469"/>
      <c r="AW11" s="1444" t="s">
        <v>804</v>
      </c>
    </row>
    <row r="12" spans="2:55" ht="55.95" customHeight="1">
      <c r="B12" s="1444"/>
      <c r="C12" s="1444"/>
      <c r="D12" s="1456"/>
      <c r="E12" s="151" t="str">
        <f>$E$9</f>
        <v>Año 2025</v>
      </c>
      <c r="F12" s="151" t="str">
        <f>+E10</f>
        <v>Primer Trimestre</v>
      </c>
      <c r="G12" s="152" t="str">
        <f>$G$9</f>
        <v>Acumulado
Corte 
31/03/2025</v>
      </c>
      <c r="H12" s="1444"/>
      <c r="I12" s="1462"/>
      <c r="J12" s="1444"/>
      <c r="K12" s="151" t="str">
        <f>+$E$10</f>
        <v>Primer Trimestre</v>
      </c>
      <c r="L12" s="152" t="str">
        <f>$G$12</f>
        <v>Acumulado
Corte 
31/03/2025</v>
      </c>
      <c r="M12" s="153" t="s">
        <v>762</v>
      </c>
      <c r="N12" s="151" t="str">
        <f>$N$9</f>
        <v>Año 2025</v>
      </c>
      <c r="O12" s="151" t="str">
        <f>+N10</f>
        <v>Segundo Trimestre</v>
      </c>
      <c r="P12" s="152" t="str">
        <f>$P$9</f>
        <v>Acumulado
Corte 
30/06/2025</v>
      </c>
      <c r="Q12" s="1444"/>
      <c r="R12" s="1462"/>
      <c r="S12" s="1444"/>
      <c r="T12" s="151" t="str">
        <f>+O12</f>
        <v>Segundo Trimestre</v>
      </c>
      <c r="U12" s="152" t="str">
        <f>$P$12</f>
        <v>Acumulado
Corte 
30/06/2025</v>
      </c>
      <c r="V12" s="153" t="s">
        <v>762</v>
      </c>
      <c r="W12" s="151" t="str">
        <f>$W$9</f>
        <v>Año 2025</v>
      </c>
      <c r="X12" s="151" t="str">
        <f>+W10</f>
        <v>Tercer Trimestre</v>
      </c>
      <c r="Y12" s="152" t="str">
        <f>$Y$9</f>
        <v>Acumulado
Corte 
30/09/2025</v>
      </c>
      <c r="Z12" s="1444"/>
      <c r="AA12" s="1462"/>
      <c r="AB12" s="1444"/>
      <c r="AC12" s="151" t="str">
        <f>+X12</f>
        <v>Tercer Trimestre</v>
      </c>
      <c r="AD12" s="152" t="str">
        <f>$Y$12</f>
        <v>Acumulado
Corte 
30/09/2025</v>
      </c>
      <c r="AE12" s="153" t="s">
        <v>762</v>
      </c>
      <c r="AF12" s="151" t="str">
        <f>$AF$9</f>
        <v>Año 2025</v>
      </c>
      <c r="AG12" s="151" t="str">
        <f>$AG$9</f>
        <v>Cuarto Trimestre</v>
      </c>
      <c r="AH12" s="152" t="str">
        <f>$AH$9</f>
        <v>Acumulado
Corte 
31/12/2025</v>
      </c>
      <c r="AI12" s="1444"/>
      <c r="AJ12" s="1462"/>
      <c r="AK12" s="1444"/>
      <c r="AL12" s="151" t="str">
        <f>+$AG$9</f>
        <v>Cuarto Trimestre</v>
      </c>
      <c r="AM12" s="152" t="str">
        <f>$AH$12</f>
        <v>Acumulado
Corte 
31/12/2025</v>
      </c>
      <c r="AN12" s="153" t="s">
        <v>762</v>
      </c>
      <c r="AO12" s="1470" t="s">
        <v>805</v>
      </c>
      <c r="AP12" s="1137"/>
      <c r="AQ12" s="1138" t="s">
        <v>806</v>
      </c>
      <c r="AR12" s="1139"/>
      <c r="AS12" s="1139"/>
      <c r="AT12" s="1140"/>
      <c r="AU12" s="1141" t="s">
        <v>648</v>
      </c>
      <c r="AV12" s="1142"/>
      <c r="AW12" s="1444"/>
    </row>
    <row r="13" spans="2:55" ht="113.4" customHeight="1">
      <c r="B13" s="216" t="str">
        <f>+'01-DIR. ESTRATÉGICO 2025'!D16</f>
        <v xml:space="preserve">4.2.1 Asegurar la sostenibilidad del SGC mediante el desarrollo del 100% de las actividades necesarias para el proceso de mejora continua y cumplimiento de requisitos de la NTC ISO 9001 que contribuya al fortalecimiento de la gestión institucional, en el cuatrienio.
</v>
      </c>
      <c r="C13" s="154" t="str">
        <f>+'Rango indicadores'!D5</f>
        <v>01-RI-01</v>
      </c>
      <c r="D13" s="155" t="str">
        <f>+'Rango indicadores'!E5</f>
        <v xml:space="preserve">Sostenibilidad del SGC mediante el proceso de mejora continua y cumplimiento de requisitos asegurada </v>
      </c>
      <c r="E13" s="156">
        <f>+'Rango indicadores'!R5</f>
        <v>1</v>
      </c>
      <c r="F13" s="156">
        <f>+'1.Informe Seguimiento POA 2025'!P58</f>
        <v>0.25</v>
      </c>
      <c r="G13" s="156">
        <f>+'1.Informe Seguimiento POA 2025'!P58</f>
        <v>0.25</v>
      </c>
      <c r="H13" s="156">
        <f>+'1.Informe Seguimiento POA 2025'!Q58</f>
        <v>0.25</v>
      </c>
      <c r="I13" s="156">
        <f>+'1.Informe Seguimiento POA 2025'!Q58</f>
        <v>0.25</v>
      </c>
      <c r="J13" s="158">
        <f>+'01-DIR. ESTRATÉGICO 2025'!AV16</f>
        <v>0.25</v>
      </c>
      <c r="K13" s="157">
        <f t="shared" ref="K13:L15" si="0">IF(AND(F13&gt;0),H13/F13,"No programado")</f>
        <v>1</v>
      </c>
      <c r="L13" s="157">
        <f>IF(AND(G13&gt;0),J13/G13,"No programado")</f>
        <v>1</v>
      </c>
      <c r="M13" s="157">
        <f>+'01-DIR. ESTRATÉGICO 2025'!AZ16</f>
        <v>0.25</v>
      </c>
      <c r="N13" s="156">
        <f>$E13</f>
        <v>1</v>
      </c>
      <c r="O13" s="158">
        <f>+'1.Informe Seguimiento POA 2025'!R58</f>
        <v>0.25</v>
      </c>
      <c r="P13" s="156">
        <f>+'1.Informe Seguimiento POA 2025'!P58+'1.Informe Seguimiento POA 2025'!R58</f>
        <v>0.5</v>
      </c>
      <c r="Q13" s="158">
        <f>+'1.Informe Seguimiento POA 2025'!S58</f>
        <v>0</v>
      </c>
      <c r="R13" s="158">
        <f>+'1.Informe Seguimiento POA 2025'!Q58+'1.Informe Seguimiento POA 2025'!S58</f>
        <v>0.25</v>
      </c>
      <c r="S13" s="158">
        <f>+'01-DIR. ESTRATÉGICO 2025'!AW16</f>
        <v>0.25</v>
      </c>
      <c r="T13" s="157">
        <f t="shared" ref="T13:U15" si="1">IF(AND(O13&gt;0),Q13/O13,"No programado")</f>
        <v>0</v>
      </c>
      <c r="U13" s="157">
        <f>IF(AND(P13&gt;0),S13/P13,"No programado")</f>
        <v>0.5</v>
      </c>
      <c r="V13" s="157">
        <f>+'01-DIR. ESTRATÉGICO 2025'!BA16</f>
        <v>0.25</v>
      </c>
      <c r="W13" s="156">
        <f>$E13</f>
        <v>1</v>
      </c>
      <c r="X13" s="156">
        <f>+'1.Informe Seguimiento POA 2025'!T58</f>
        <v>0.25</v>
      </c>
      <c r="Y13" s="156">
        <f>+'1.Informe Seguimiento POA 2025'!T58+'1.Informe Seguimiento POA 2025'!R58+'1.Informe Seguimiento POA 2025'!P58</f>
        <v>0.75</v>
      </c>
      <c r="Z13" s="156">
        <f>+'1.Informe Seguimiento POA 2025'!U58</f>
        <v>0</v>
      </c>
      <c r="AA13" s="156">
        <f>+'1.Informe Seguimiento POA 2025'!Q58+'1.Informe Seguimiento POA 2025'!S58+'1.Informe Seguimiento POA 2025'!U58</f>
        <v>0.25</v>
      </c>
      <c r="AB13" s="158">
        <f>+'01-DIR. ESTRATÉGICO 2025'!AX16</f>
        <v>0.25</v>
      </c>
      <c r="AC13" s="157">
        <f t="shared" ref="AC13:AD15" si="2">IF(AND(X13&gt;0),Z13/X13,"No programado")</f>
        <v>0</v>
      </c>
      <c r="AD13" s="157">
        <f t="shared" si="2"/>
        <v>0.33333333333333331</v>
      </c>
      <c r="AE13" s="157">
        <f>+'01-DIR. ESTRATÉGICO 2025'!BB16</f>
        <v>0.25</v>
      </c>
      <c r="AF13" s="156">
        <f>$E13</f>
        <v>1</v>
      </c>
      <c r="AG13" s="156">
        <f>+'1.Informe Seguimiento POA 2025'!V58</f>
        <v>0.25</v>
      </c>
      <c r="AH13" s="195">
        <f>+'1.Informe Seguimiento POA 2025'!V58+'1.Informe Seguimiento POA 2025'!T58+'1.Informe Seguimiento POA 2025'!R58+'1.Informe Seguimiento POA 2025'!P58</f>
        <v>1</v>
      </c>
      <c r="AI13" s="158">
        <f>+'1.Informe Seguimiento POA 2025'!W58</f>
        <v>0</v>
      </c>
      <c r="AJ13" s="687">
        <f>+'1.Informe Seguimiento POA 2025'!Q58+'1.Informe Seguimiento POA 2025'!S58+'1.Informe Seguimiento POA 2025'!U58+'1.Informe Seguimiento POA 2025'!W58</f>
        <v>0.25</v>
      </c>
      <c r="AK13" s="159">
        <f>+'01-DIR. ESTRATÉGICO 2025'!AY16</f>
        <v>0.25</v>
      </c>
      <c r="AL13" s="157">
        <f t="shared" ref="AL13:AM15" si="3">IF(AND(AG13&gt;0),AI13/AG13,"No programado")</f>
        <v>0</v>
      </c>
      <c r="AM13" s="157">
        <f>IF(AND(AH13&gt;0),AJ13/AH13,"No programado")</f>
        <v>0.25</v>
      </c>
      <c r="AN13" s="157">
        <f>+'01-DIR. ESTRATÉGICO 2025'!BC16</f>
        <v>0.25</v>
      </c>
      <c r="AO13" s="157" t="str">
        <f>+'[14]Rango indicadores'!H5</f>
        <v>Mayor A:</v>
      </c>
      <c r="AP13" s="160">
        <f>+'[14]Rango indicadores'!I5</f>
        <v>95</v>
      </c>
      <c r="AQ13" s="160" t="str">
        <f>+'[14]Rango indicadores'!J5</f>
        <v>Desde (&gt;=):</v>
      </c>
      <c r="AR13" s="160">
        <f>+'[14]Rango indicadores'!K5</f>
        <v>75</v>
      </c>
      <c r="AS13" s="160" t="str">
        <f>+'[14]Rango indicadores'!L5</f>
        <v>Hasta (&lt;=):</v>
      </c>
      <c r="AT13" s="160">
        <f>+'[14]Rango indicadores'!M5</f>
        <v>95</v>
      </c>
      <c r="AU13" s="160" t="str">
        <f>+'[14]Rango indicadores'!N5</f>
        <v>Menor A:</v>
      </c>
      <c r="AV13" s="160">
        <f>+'[14]Rango indicadores'!O5</f>
        <v>75</v>
      </c>
      <c r="AW13" s="1123" t="s">
        <v>1074</v>
      </c>
      <c r="AY13" s="162"/>
      <c r="BA13" s="162"/>
      <c r="BC13" s="163"/>
    </row>
    <row r="14" spans="2:55" ht="75">
      <c r="B14" s="216" t="str">
        <f>+'01-DIR. ESTRATÉGICO 2025'!D17</f>
        <v>4.2.2  Asegurar la sostenibilidad del SGA mediante el desarrollo del 100% de las actividades para el proceso de mejora continua y cumplimiento de requisitos con el fin de afianzar la gestión ambiental de la Entidad, en el cuatrienio.</v>
      </c>
      <c r="C14" s="154" t="str">
        <f>+'Rango indicadores'!D6</f>
        <v>01-RI-02</v>
      </c>
      <c r="D14" s="155" t="str">
        <f>+'Rango indicadores'!E6</f>
        <v xml:space="preserve">Sostenibilidad del SGA mediante el proceso de mejora continua y cumplimiento de requisitos asegurada </v>
      </c>
      <c r="E14" s="156">
        <f>+'Rango indicadores'!R6</f>
        <v>1</v>
      </c>
      <c r="F14" s="156">
        <f>+'1.Informe Seguimiento POA 2025'!P59</f>
        <v>0.09</v>
      </c>
      <c r="G14" s="156">
        <f>+'1.Informe Seguimiento POA 2025'!P59</f>
        <v>0.09</v>
      </c>
      <c r="H14" s="156">
        <f>+'1.Informe Seguimiento POA 2025'!Q59</f>
        <v>9.5000000000000001E-2</v>
      </c>
      <c r="I14" s="156">
        <f>+'1.Informe Seguimiento POA 2025'!Q59</f>
        <v>9.5000000000000001E-2</v>
      </c>
      <c r="J14" s="158">
        <f>+'01-DIR. ESTRATÉGICO 2025'!AV17</f>
        <v>9.5000000000000001E-2</v>
      </c>
      <c r="K14" s="157">
        <f t="shared" si="0"/>
        <v>1.0555555555555556</v>
      </c>
      <c r="L14" s="157">
        <f t="shared" si="0"/>
        <v>1.0555555555555556</v>
      </c>
      <c r="M14" s="157">
        <f>+'01-DIR. ESTRATÉGICO 2025'!AZ17</f>
        <v>9.5000000000000001E-2</v>
      </c>
      <c r="N14" s="156">
        <f>$E14</f>
        <v>1</v>
      </c>
      <c r="O14" s="158">
        <f>+'1.Informe Seguimiento POA 2025'!R59</f>
        <v>0.28999999999999998</v>
      </c>
      <c r="P14" s="156">
        <f>+'1.Informe Seguimiento POA 2025'!P59+'1.Informe Seguimiento POA 2025'!R59</f>
        <v>0.38</v>
      </c>
      <c r="Q14" s="158">
        <f>+'1.Informe Seguimiento POA 2025'!S59</f>
        <v>0</v>
      </c>
      <c r="R14" s="158">
        <f>+'1.Informe Seguimiento POA 2025'!Q59+'1.Informe Seguimiento POA 2025'!S59</f>
        <v>9.5000000000000001E-2</v>
      </c>
      <c r="S14" s="158">
        <f>+'01-DIR. ESTRATÉGICO 2025'!AW17</f>
        <v>9.5000000000000001E-2</v>
      </c>
      <c r="T14" s="157">
        <f t="shared" si="1"/>
        <v>0</v>
      </c>
      <c r="U14" s="157">
        <f t="shared" si="1"/>
        <v>0.25</v>
      </c>
      <c r="V14" s="157">
        <f>+'01-DIR. ESTRATÉGICO 2025'!BA17</f>
        <v>9.5000000000000001E-2</v>
      </c>
      <c r="W14" s="156">
        <f>$E14</f>
        <v>1</v>
      </c>
      <c r="X14" s="156">
        <f>+'1.Informe Seguimiento POA 2025'!T59</f>
        <v>0.3</v>
      </c>
      <c r="Y14" s="156">
        <f>+'1.Informe Seguimiento POA 2025'!T59+'1.Informe Seguimiento POA 2025'!R59+'1.Informe Seguimiento POA 2025'!P59</f>
        <v>0.67999999999999994</v>
      </c>
      <c r="Z14" s="156">
        <f>+'1.Informe Seguimiento POA 2025'!U59</f>
        <v>0</v>
      </c>
      <c r="AA14" s="156">
        <f>+'1.Informe Seguimiento POA 2025'!Q59+'1.Informe Seguimiento POA 2025'!S59+'1.Informe Seguimiento POA 2025'!U59</f>
        <v>9.5000000000000001E-2</v>
      </c>
      <c r="AB14" s="158">
        <f>+'01-DIR. ESTRATÉGICO 2025'!AX17</f>
        <v>9.5000000000000001E-2</v>
      </c>
      <c r="AC14" s="157">
        <f t="shared" si="2"/>
        <v>0</v>
      </c>
      <c r="AD14" s="157">
        <f t="shared" si="2"/>
        <v>0.13970588235294118</v>
      </c>
      <c r="AE14" s="157">
        <f>+'01-DIR. ESTRATÉGICO 2025'!BB17</f>
        <v>9.5000000000000001E-2</v>
      </c>
      <c r="AF14" s="156">
        <f>$E14</f>
        <v>1</v>
      </c>
      <c r="AG14" s="156">
        <f>+'1.Informe Seguimiento POA 2025'!V59</f>
        <v>0.32</v>
      </c>
      <c r="AH14" s="195">
        <f>+'1.Informe Seguimiento POA 2025'!V59+'1.Informe Seguimiento POA 2025'!T59+'1.Informe Seguimiento POA 2025'!R59+'1.Informe Seguimiento POA 2025'!P59</f>
        <v>0.99999999999999989</v>
      </c>
      <c r="AI14" s="158">
        <f>+'1.Informe Seguimiento POA 2025'!W59</f>
        <v>0</v>
      </c>
      <c r="AJ14" s="685">
        <f>+'1.Informe Seguimiento POA 2025'!Q59+'1.Informe Seguimiento POA 2025'!S59+'1.Informe Seguimiento POA 2025'!U59+'1.Informe Seguimiento POA 2025'!W59</f>
        <v>9.5000000000000001E-2</v>
      </c>
      <c r="AK14" s="159">
        <f>+'01-DIR. ESTRATÉGICO 2025'!AY17</f>
        <v>9.5000000000000001E-2</v>
      </c>
      <c r="AL14" s="157">
        <f t="shared" si="3"/>
        <v>0</v>
      </c>
      <c r="AM14" s="157">
        <f t="shared" si="3"/>
        <v>9.5000000000000015E-2</v>
      </c>
      <c r="AN14" s="157">
        <f>+'01-DIR. ESTRATÉGICO 2025'!BC17</f>
        <v>9.5000000000000001E-2</v>
      </c>
      <c r="AO14" s="157" t="str">
        <f>+'[14]Rango indicadores'!H6</f>
        <v>Mayor A:</v>
      </c>
      <c r="AP14" s="160">
        <f>+'[14]Rango indicadores'!I6</f>
        <v>95</v>
      </c>
      <c r="AQ14" s="160" t="str">
        <f>+'[14]Rango indicadores'!J6</f>
        <v>Desde (&gt;=):</v>
      </c>
      <c r="AR14" s="160">
        <f>+'[14]Rango indicadores'!K6</f>
        <v>75</v>
      </c>
      <c r="AS14" s="160" t="str">
        <f>+'[14]Rango indicadores'!L6</f>
        <v>Hasta (&lt;=):</v>
      </c>
      <c r="AT14" s="160">
        <f>+'[14]Rango indicadores'!M6</f>
        <v>95</v>
      </c>
      <c r="AU14" s="160" t="str">
        <f>+'[14]Rango indicadores'!N6</f>
        <v>Menor A:</v>
      </c>
      <c r="AV14" s="160">
        <f>+'[14]Rango indicadores'!O6</f>
        <v>75</v>
      </c>
      <c r="AW14" s="1123" t="s">
        <v>1074</v>
      </c>
      <c r="AY14" s="162"/>
      <c r="BA14" s="162"/>
    </row>
    <row r="15" spans="2:55" ht="45">
      <c r="B15" s="216" t="str">
        <f>+'01-DIR. ESTRATÉGICO 2025'!D18</f>
        <v>4.2.3 Formular un (1) Programa de Transparencia y Ética Pública anual, de conformidad con las disposiciones legales vigentes, durante el cuatrienio.</v>
      </c>
      <c r="C15" s="154" t="str">
        <f>+'Rango indicadores'!D7</f>
        <v>01-RI-03</v>
      </c>
      <c r="D15" s="155" t="str">
        <f>+'Rango indicadores'!E7</f>
        <v>Programa de Transparencia y Ética Pública anual formulado</v>
      </c>
      <c r="E15" s="160">
        <f>+'Rango indicadores'!R7</f>
        <v>1</v>
      </c>
      <c r="F15" s="160">
        <f>+'1.Informe Seguimiento POA 2025'!P60</f>
        <v>1</v>
      </c>
      <c r="G15" s="160">
        <f>+'1.Informe Seguimiento POA 2025'!P60</f>
        <v>1</v>
      </c>
      <c r="H15" s="160">
        <f>+'1.Informe Seguimiento POA 2025'!Q60</f>
        <v>1</v>
      </c>
      <c r="I15" s="160">
        <f>+'1.Informe Seguimiento POA 2025'!Q60</f>
        <v>1</v>
      </c>
      <c r="J15" s="160">
        <f>+'01-DIR. ESTRATÉGICO 2025'!AV18</f>
        <v>1</v>
      </c>
      <c r="K15" s="157">
        <f t="shared" si="0"/>
        <v>1</v>
      </c>
      <c r="L15" s="157">
        <f t="shared" si="0"/>
        <v>1</v>
      </c>
      <c r="M15" s="157">
        <f>+'01-DIR. ESTRATÉGICO 2025'!AZ18</f>
        <v>1</v>
      </c>
      <c r="N15" s="160">
        <f>$E15</f>
        <v>1</v>
      </c>
      <c r="O15" s="160">
        <f>+'1.Informe Seguimiento POA 2025'!R60</f>
        <v>0</v>
      </c>
      <c r="P15" s="160">
        <f>+'1.Informe Seguimiento POA 2025'!P60+'1.Informe Seguimiento POA 2025'!R60</f>
        <v>1</v>
      </c>
      <c r="Q15" s="160">
        <f>+'1.Informe Seguimiento POA 2025'!S60</f>
        <v>0</v>
      </c>
      <c r="R15" s="160">
        <f>+'1.Informe Seguimiento POA 2025'!Q60+'1.Informe Seguimiento POA 2025'!S60</f>
        <v>1</v>
      </c>
      <c r="S15" s="160">
        <f>+'01-DIR. ESTRATÉGICO 2025'!AW18</f>
        <v>1</v>
      </c>
      <c r="T15" s="157" t="str">
        <f t="shared" si="1"/>
        <v>No programado</v>
      </c>
      <c r="U15" s="157">
        <f t="shared" si="1"/>
        <v>1</v>
      </c>
      <c r="V15" s="157">
        <f>+'01-DIR. ESTRATÉGICO 2025'!BA18</f>
        <v>1</v>
      </c>
      <c r="W15" s="160">
        <f>$E15</f>
        <v>1</v>
      </c>
      <c r="X15" s="160">
        <f>+'1.Informe Seguimiento POA 2025'!T60</f>
        <v>0</v>
      </c>
      <c r="Y15" s="160">
        <f>+'1.Informe Seguimiento POA 2025'!T60+'1.Informe Seguimiento POA 2025'!R60+'1.Informe Seguimiento POA 2025'!P60</f>
        <v>1</v>
      </c>
      <c r="Z15" s="160">
        <f>+'1.Informe Seguimiento POA 2025'!U60</f>
        <v>0</v>
      </c>
      <c r="AA15" s="160">
        <f>+'1.Informe Seguimiento POA 2025'!Q60+'1.Informe Seguimiento POA 2025'!S60+'1.Informe Seguimiento POA 2025'!U60</f>
        <v>1</v>
      </c>
      <c r="AB15" s="160">
        <f>+'01-DIR. ESTRATÉGICO 2025'!AX18</f>
        <v>1</v>
      </c>
      <c r="AC15" s="157" t="str">
        <f t="shared" si="2"/>
        <v>No programado</v>
      </c>
      <c r="AD15" s="157">
        <f t="shared" si="2"/>
        <v>1</v>
      </c>
      <c r="AE15" s="157">
        <f>+'01-DIR. ESTRATÉGICO 2025'!BB18</f>
        <v>1</v>
      </c>
      <c r="AF15" s="160">
        <f>$E15</f>
        <v>1</v>
      </c>
      <c r="AG15" s="160">
        <f>+'1.Informe Seguimiento POA 2025'!V60</f>
        <v>0</v>
      </c>
      <c r="AH15" s="215">
        <f>+'1.Informe Seguimiento POA 2025'!V60+'1.Informe Seguimiento POA 2025'!T60+'1.Informe Seguimiento POA 2025'!R60+'1.Informe Seguimiento POA 2025'!P60</f>
        <v>1</v>
      </c>
      <c r="AI15" s="160">
        <f>+'1.Informe Seguimiento POA 2025'!W60</f>
        <v>0</v>
      </c>
      <c r="AJ15" s="160">
        <f>+'1.Informe Seguimiento POA 2025'!Q60+'1.Informe Seguimiento POA 2025'!S60+'1.Informe Seguimiento POA 2025'!U60+'1.Informe Seguimiento POA 2025'!W60</f>
        <v>1</v>
      </c>
      <c r="AK15" s="160">
        <f>+'01-DIR. ESTRATÉGICO 2025'!AY18</f>
        <v>1</v>
      </c>
      <c r="AL15" s="157" t="str">
        <f t="shared" si="3"/>
        <v>No programado</v>
      </c>
      <c r="AM15" s="157">
        <f t="shared" si="3"/>
        <v>1</v>
      </c>
      <c r="AN15" s="157">
        <f>+'01-DIR. ESTRATÉGICO 2025'!BC18</f>
        <v>1</v>
      </c>
      <c r="AO15" s="157" t="str">
        <f>+'[14]Rango indicadores'!H7</f>
        <v>Mayor A:</v>
      </c>
      <c r="AP15" s="160">
        <f>+'[14]Rango indicadores'!I7</f>
        <v>95</v>
      </c>
      <c r="AQ15" s="160" t="str">
        <f>+'[14]Rango indicadores'!J7</f>
        <v>Desde (&gt;=):</v>
      </c>
      <c r="AR15" s="160">
        <f>+'[14]Rango indicadores'!K7</f>
        <v>75</v>
      </c>
      <c r="AS15" s="160" t="str">
        <f>+'[14]Rango indicadores'!L7</f>
        <v>Hasta (&lt;=):</v>
      </c>
      <c r="AT15" s="160">
        <f>+'[14]Rango indicadores'!M7</f>
        <v>95</v>
      </c>
      <c r="AU15" s="160" t="str">
        <f>+'[14]Rango indicadores'!N7</f>
        <v>Menor A:</v>
      </c>
      <c r="AV15" s="160">
        <f>+'[14]Rango indicadores'!O7</f>
        <v>75</v>
      </c>
      <c r="AW15" s="161" t="s">
        <v>1075</v>
      </c>
      <c r="AY15" s="162"/>
      <c r="BA15" s="162"/>
    </row>
    <row r="16" spans="2:55" ht="15.6">
      <c r="C16" s="1451" t="s">
        <v>807</v>
      </c>
      <c r="D16" s="1452"/>
      <c r="E16" s="1452"/>
      <c r="F16" s="1452"/>
      <c r="G16" s="1452"/>
      <c r="H16" s="1452"/>
      <c r="I16" s="1452"/>
      <c r="J16" s="1452"/>
      <c r="K16" s="165">
        <f>IFERROR(AVERAGE(K13:K15),0)</f>
        <v>1.0185185185185184</v>
      </c>
      <c r="L16" s="165">
        <f>IFERROR(AVERAGE(L13:L15),0)</f>
        <v>1.0185185185185184</v>
      </c>
      <c r="M16" s="165">
        <f>IFERROR(AVERAGE(M13:M15),0)</f>
        <v>0.44833333333333331</v>
      </c>
      <c r="N16" s="166"/>
      <c r="O16" s="166"/>
      <c r="P16" s="166"/>
      <c r="Q16" s="166"/>
      <c r="R16" s="166"/>
      <c r="S16" s="166"/>
      <c r="T16" s="165">
        <f>IFERROR(AVERAGE(T13:T15),0)</f>
        <v>0</v>
      </c>
      <c r="U16" s="165">
        <f>IFERROR(AVERAGE(U13:U15),0)</f>
        <v>0.58333333333333337</v>
      </c>
      <c r="V16" s="165">
        <f>IFERROR(AVERAGE(V13:V15),0)</f>
        <v>0.44833333333333331</v>
      </c>
      <c r="W16" s="166"/>
      <c r="X16" s="166"/>
      <c r="Y16" s="166"/>
      <c r="Z16" s="166"/>
      <c r="AA16" s="166"/>
      <c r="AB16" s="166"/>
      <c r="AC16" s="165">
        <f>IFERROR(AVERAGE(AC13:AC15),0)</f>
        <v>0</v>
      </c>
      <c r="AD16" s="165">
        <f>IFERROR(AVERAGE(AD13:AD15),0)</f>
        <v>0.49101307189542487</v>
      </c>
      <c r="AE16" s="165">
        <f>IFERROR(AVERAGE(AE13:AE15),0)</f>
        <v>0.44833333333333331</v>
      </c>
      <c r="AF16" s="166"/>
      <c r="AG16" s="166"/>
      <c r="AH16" s="166"/>
      <c r="AI16" s="166"/>
      <c r="AJ16" s="166"/>
      <c r="AK16" s="167"/>
      <c r="AL16" s="165">
        <f>IFERROR(AVERAGE(AL13:AL15),0)</f>
        <v>0</v>
      </c>
      <c r="AM16" s="165">
        <f>IFERROR(AVERAGE(AM13:AM15),0)</f>
        <v>0.44833333333333331</v>
      </c>
      <c r="AN16" s="165">
        <f>IFERROR(AVERAGE(AN13:AN15),0)</f>
        <v>0.44833333333333331</v>
      </c>
      <c r="AO16" s="168"/>
      <c r="AP16" s="168"/>
      <c r="AQ16" s="168"/>
      <c r="AR16" s="168"/>
      <c r="AS16" s="168"/>
      <c r="AT16" s="168"/>
      <c r="AU16" s="168"/>
      <c r="AV16" s="168"/>
      <c r="AW16" s="169"/>
    </row>
    <row r="17" spans="2:53" ht="24" customHeight="1" thickBot="1">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row>
    <row r="18" spans="2:53" ht="16.2" thickBot="1">
      <c r="C18" s="170" t="s">
        <v>808</v>
      </c>
      <c r="D18" s="171"/>
      <c r="E18" s="1453" t="s">
        <v>792</v>
      </c>
      <c r="F18" s="1454"/>
      <c r="G18" s="1454"/>
      <c r="H18" s="1454"/>
      <c r="I18" s="1454"/>
      <c r="J18" s="1454"/>
      <c r="K18" s="1454"/>
      <c r="L18" s="1454"/>
      <c r="M18" s="1455"/>
      <c r="N18" s="1463" t="s">
        <v>793</v>
      </c>
      <c r="O18" s="1464"/>
      <c r="P18" s="1464"/>
      <c r="Q18" s="1464"/>
      <c r="R18" s="1464"/>
      <c r="S18" s="1464"/>
      <c r="T18" s="1464"/>
      <c r="U18" s="1464"/>
      <c r="V18" s="1465"/>
      <c r="W18" s="1466" t="s">
        <v>794</v>
      </c>
      <c r="X18" s="1467"/>
      <c r="Y18" s="1467"/>
      <c r="Z18" s="1467"/>
      <c r="AA18" s="1467"/>
      <c r="AB18" s="1467"/>
      <c r="AC18" s="1467"/>
      <c r="AD18" s="1467"/>
      <c r="AE18" s="1468"/>
      <c r="AF18" s="1463" t="s">
        <v>789</v>
      </c>
      <c r="AG18" s="1464"/>
      <c r="AH18" s="1464"/>
      <c r="AI18" s="1464"/>
      <c r="AJ18" s="1464"/>
      <c r="AK18" s="1464"/>
      <c r="AL18" s="1464"/>
      <c r="AM18" s="1464"/>
      <c r="AN18" s="1465"/>
    </row>
    <row r="19" spans="2:53" ht="37.950000000000003" customHeight="1">
      <c r="B19" s="1444" t="s">
        <v>833</v>
      </c>
      <c r="C19" s="1444" t="str">
        <f>+$C$11</f>
        <v>Identificación del Indicador</v>
      </c>
      <c r="D19" s="1456" t="s">
        <v>796</v>
      </c>
      <c r="E19" s="1457" t="s">
        <v>797</v>
      </c>
      <c r="F19" s="1458"/>
      <c r="G19" s="1459"/>
      <c r="H19" s="1460" t="s">
        <v>798</v>
      </c>
      <c r="I19" s="1461" t="str">
        <f>$I$9</f>
        <v>Ejecución 
Corte
31/03/2025</v>
      </c>
      <c r="J19" s="1460" t="s">
        <v>799</v>
      </c>
      <c r="K19" s="1460" t="s">
        <v>800</v>
      </c>
      <c r="L19" s="1460"/>
      <c r="M19" s="1460"/>
      <c r="N19" s="1457" t="s">
        <v>797</v>
      </c>
      <c r="O19" s="1458"/>
      <c r="P19" s="1459"/>
      <c r="Q19" s="1460" t="s">
        <v>801</v>
      </c>
      <c r="R19" s="1461" t="str">
        <f>$R$9</f>
        <v>Ejecución 
Corte
30/06/2025</v>
      </c>
      <c r="S19" s="1460" t="s">
        <v>799</v>
      </c>
      <c r="T19" s="1460" t="s">
        <v>800</v>
      </c>
      <c r="U19" s="1460"/>
      <c r="V19" s="1460"/>
      <c r="W19" s="1457" t="s">
        <v>797</v>
      </c>
      <c r="X19" s="1458"/>
      <c r="Y19" s="1459"/>
      <c r="Z19" s="1460" t="s">
        <v>802</v>
      </c>
      <c r="AA19" s="1461" t="str">
        <f>$AA$9</f>
        <v>Ejecución 
Corte
30/09/2025</v>
      </c>
      <c r="AB19" s="1460" t="s">
        <v>799</v>
      </c>
      <c r="AC19" s="1460" t="s">
        <v>800</v>
      </c>
      <c r="AD19" s="1460"/>
      <c r="AE19" s="1460"/>
      <c r="AF19" s="1457" t="s">
        <v>797</v>
      </c>
      <c r="AG19" s="1458"/>
      <c r="AH19" s="1459"/>
      <c r="AI19" s="1460" t="s">
        <v>803</v>
      </c>
      <c r="AJ19" s="1461" t="str">
        <f>$AJ$9</f>
        <v>Ejecución 
Corte
31/12/2024</v>
      </c>
      <c r="AK19" s="1460" t="s">
        <v>799</v>
      </c>
      <c r="AL19" s="1460" t="s">
        <v>800</v>
      </c>
      <c r="AM19" s="1460"/>
      <c r="AN19" s="1460"/>
      <c r="AO19" s="1469" t="s">
        <v>639</v>
      </c>
      <c r="AP19" s="1469"/>
      <c r="AQ19" s="1469"/>
      <c r="AR19" s="1469"/>
      <c r="AS19" s="1469"/>
      <c r="AT19" s="1469"/>
      <c r="AU19" s="1469"/>
      <c r="AV19" s="1469"/>
      <c r="AW19" s="1444" t="s">
        <v>804</v>
      </c>
    </row>
    <row r="20" spans="2:53" ht="50.25" customHeight="1">
      <c r="B20" s="1444"/>
      <c r="C20" s="1444"/>
      <c r="D20" s="1456"/>
      <c r="E20" s="151" t="str">
        <f>$E$9</f>
        <v>Año 2025</v>
      </c>
      <c r="F20" s="151" t="str">
        <f>+E18</f>
        <v>Primer Trimestre</v>
      </c>
      <c r="G20" s="152" t="str">
        <f>$G$9</f>
        <v>Acumulado
Corte 
31/03/2025</v>
      </c>
      <c r="H20" s="1444"/>
      <c r="I20" s="1462"/>
      <c r="J20" s="1444"/>
      <c r="K20" s="1024" t="str">
        <f>+$E$10</f>
        <v>Primer Trimestre</v>
      </c>
      <c r="L20" s="152" t="str">
        <f>$G$12</f>
        <v>Acumulado
Corte 
31/03/2025</v>
      </c>
      <c r="M20" s="153" t="s">
        <v>762</v>
      </c>
      <c r="N20" s="151" t="str">
        <f>$N$9</f>
        <v>Año 2025</v>
      </c>
      <c r="O20" s="151" t="str">
        <f>+N18</f>
        <v>Segundo Trimestre</v>
      </c>
      <c r="P20" s="152" t="str">
        <f>$P$9</f>
        <v>Acumulado
Corte 
30/06/2025</v>
      </c>
      <c r="Q20" s="1444"/>
      <c r="R20" s="1462"/>
      <c r="S20" s="1444"/>
      <c r="T20" s="151" t="str">
        <f>+O20</f>
        <v>Segundo Trimestre</v>
      </c>
      <c r="U20" s="152" t="str">
        <f>$P$12</f>
        <v>Acumulado
Corte 
30/06/2025</v>
      </c>
      <c r="V20" s="153" t="s">
        <v>762</v>
      </c>
      <c r="W20" s="151" t="str">
        <f>+W12</f>
        <v>Año 2025</v>
      </c>
      <c r="X20" s="151" t="str">
        <f>+W18</f>
        <v>Tercer Trimestre</v>
      </c>
      <c r="Y20" s="152" t="str">
        <f>$Y$9</f>
        <v>Acumulado
Corte 
30/09/2025</v>
      </c>
      <c r="Z20" s="1444"/>
      <c r="AA20" s="1462"/>
      <c r="AB20" s="1444"/>
      <c r="AC20" s="151" t="str">
        <f>+X20</f>
        <v>Tercer Trimestre</v>
      </c>
      <c r="AD20" s="152" t="str">
        <f>$Y$12</f>
        <v>Acumulado
Corte 
30/09/2025</v>
      </c>
      <c r="AE20" s="153" t="s">
        <v>762</v>
      </c>
      <c r="AF20" s="151" t="str">
        <f>$AF$9</f>
        <v>Año 2025</v>
      </c>
      <c r="AG20" s="151" t="str">
        <f>$AG$9</f>
        <v>Cuarto Trimestre</v>
      </c>
      <c r="AH20" s="152" t="str">
        <f>$AH$9</f>
        <v>Acumulado
Corte 
31/12/2025</v>
      </c>
      <c r="AI20" s="1444"/>
      <c r="AJ20" s="1462"/>
      <c r="AK20" s="1444"/>
      <c r="AL20" s="151" t="str">
        <f>+$AG$9</f>
        <v>Cuarto Trimestre</v>
      </c>
      <c r="AM20" s="152" t="str">
        <f>$AH$12</f>
        <v>Acumulado
Corte 
31/12/2025</v>
      </c>
      <c r="AN20" s="153" t="s">
        <v>762</v>
      </c>
      <c r="AO20" s="1470" t="s">
        <v>805</v>
      </c>
      <c r="AP20" s="1137"/>
      <c r="AQ20" s="1138" t="s">
        <v>806</v>
      </c>
      <c r="AR20" s="1139"/>
      <c r="AS20" s="1139"/>
      <c r="AT20" s="1140"/>
      <c r="AU20" s="1141" t="s">
        <v>648</v>
      </c>
      <c r="AV20" s="1142"/>
      <c r="AW20" s="1444"/>
    </row>
    <row r="21" spans="2:53" ht="56.25" customHeight="1">
      <c r="B21" s="216" t="str">
        <f>+'02-G. CONOCIMIENTO INNOV 2025'!D16</f>
        <v xml:space="preserve">1.6.1 Elaborar 8 informes de seguimiento de política pública distrital o de análisis sectorial, en el cuatrienio </v>
      </c>
      <c r="C21" s="154" t="str">
        <f>+'Rango indicadores'!D8</f>
        <v>02-RI-01</v>
      </c>
      <c r="D21" s="209" t="str">
        <f>+'Rango indicadores'!E8</f>
        <v>Informes de seguimiento de política pública distrital o de análisis sectorial elaborados</v>
      </c>
      <c r="E21" s="160">
        <f>+'Rango indicadores'!R8</f>
        <v>2</v>
      </c>
      <c r="F21" s="160">
        <f>+'1.Informe Seguimiento POA 2025'!P38</f>
        <v>0</v>
      </c>
      <c r="G21" s="160">
        <f>+'1.Informe Seguimiento POA 2025'!P38</f>
        <v>0</v>
      </c>
      <c r="H21" s="160">
        <f>+'1.Informe Seguimiento POA 2025'!Q38</f>
        <v>0</v>
      </c>
      <c r="I21" s="160">
        <f>+'1.Informe Seguimiento POA 2025'!Q38</f>
        <v>0</v>
      </c>
      <c r="J21" s="160">
        <f>+'02-G. CONOCIMIENTO INNOV 2025'!AV16</f>
        <v>0</v>
      </c>
      <c r="K21" s="172" t="str">
        <f t="shared" ref="K21:L27" si="4">IF(AND(F21&gt;0),H21/F21,"No programado")</f>
        <v>No programado</v>
      </c>
      <c r="L21" s="172" t="str">
        <f t="shared" si="4"/>
        <v>No programado</v>
      </c>
      <c r="M21" s="157">
        <f>+'02-G. CONOCIMIENTO INNOV 2025'!AZ16</f>
        <v>0</v>
      </c>
      <c r="N21" s="160">
        <f t="shared" ref="N21:N27" si="5">+E21</f>
        <v>2</v>
      </c>
      <c r="O21" s="160">
        <f>+'1.Informe Seguimiento POA 2025'!R38</f>
        <v>0</v>
      </c>
      <c r="P21" s="214">
        <f>+'1.Informe Seguimiento POA 2025'!P38+'1.Informe Seguimiento POA 2025'!R38</f>
        <v>0</v>
      </c>
      <c r="Q21" s="160">
        <f>+'1.Informe Seguimiento POA 2025'!S38</f>
        <v>0</v>
      </c>
      <c r="R21" s="214">
        <f>+'1.Informe Seguimiento POA 2025'!Q38+'1.Informe Seguimiento POA 2025'!S38</f>
        <v>0</v>
      </c>
      <c r="S21" s="160">
        <f>+'02-G. CONOCIMIENTO INNOV 2025'!AW16</f>
        <v>0</v>
      </c>
      <c r="T21" s="172" t="str">
        <f t="shared" ref="T21:U27" si="6">IF(AND(O21&gt;0),Q21/O21,"No programado")</f>
        <v>No programado</v>
      </c>
      <c r="U21" s="172" t="str">
        <f t="shared" si="6"/>
        <v>No programado</v>
      </c>
      <c r="V21" s="157">
        <f>+'02-G. CONOCIMIENTO INNOV 2025'!BA16</f>
        <v>0</v>
      </c>
      <c r="W21" s="215">
        <f>N21</f>
        <v>2</v>
      </c>
      <c r="X21" s="215">
        <f>+'1.Informe Seguimiento POA 2025'!T38</f>
        <v>1</v>
      </c>
      <c r="Y21" s="160">
        <f>+'1.Informe Seguimiento POA 2025'!P38+'1.Informe Seguimiento POA 2025'!R38+'1.Informe Seguimiento POA 2025'!T38</f>
        <v>1</v>
      </c>
      <c r="Z21" s="160">
        <f>+'1.Informe Seguimiento POA 2025'!U38</f>
        <v>0</v>
      </c>
      <c r="AA21" s="160">
        <f>+'1.Informe Seguimiento POA 2025'!Q38+'1.Informe Seguimiento POA 2025'!S38+'1.Informe Seguimiento POA 2025'!U38</f>
        <v>0</v>
      </c>
      <c r="AB21" s="160">
        <f>H21+Q21+Z21</f>
        <v>0</v>
      </c>
      <c r="AC21" s="172">
        <f>IF(AND(X21&gt;0),Z21/X21,"No programado")</f>
        <v>0</v>
      </c>
      <c r="AD21" s="172">
        <f>IF(AND(Y21&gt;0),AA21/Y21,"No programado")</f>
        <v>0</v>
      </c>
      <c r="AE21" s="172">
        <f>+'02-G. CONOCIMIENTO INNOV 2025'!BA16</f>
        <v>0</v>
      </c>
      <c r="AF21" s="160">
        <f t="shared" ref="AF21:AF27" si="7">+E21</f>
        <v>2</v>
      </c>
      <c r="AG21" s="215">
        <f>+'1.Informe Seguimiento POA 2025'!V38</f>
        <v>1</v>
      </c>
      <c r="AH21" s="160">
        <f>+'1.Informe Seguimiento POA 2025'!P38+'1.Informe Seguimiento POA 2025'!R38+'1.Informe Seguimiento POA 2025'!T38+'1.Informe Seguimiento POA 2025'!V38</f>
        <v>2</v>
      </c>
      <c r="AI21" s="160">
        <f>'1.Informe Seguimiento POA 2025'!W38</f>
        <v>0</v>
      </c>
      <c r="AJ21" s="160">
        <f>+'1.Informe Seguimiento POA 2025'!Q38+'1.Informe Seguimiento POA 2025'!S38+'1.Informe Seguimiento POA 2025'!U38+'1.Informe Seguimiento POA 2025'!W38</f>
        <v>0</v>
      </c>
      <c r="AK21" s="160">
        <f>+'02-G. CONOCIMIENTO INNOV 2025'!AY16</f>
        <v>0</v>
      </c>
      <c r="AL21" s="172">
        <f t="shared" ref="AL21:AM27" si="8">IF(AND(AG21&gt;0),AI21/AG21,"No programado")</f>
        <v>0</v>
      </c>
      <c r="AM21" s="172">
        <f t="shared" si="8"/>
        <v>0</v>
      </c>
      <c r="AN21" s="157">
        <f>IF(AND(AF21&gt;0,$AK21&gt;0),AK21/$AF21,0)</f>
        <v>0</v>
      </c>
      <c r="AO21" s="173" t="str">
        <f>+'[14]Rango indicadores'!H9</f>
        <v>Mayor A:</v>
      </c>
      <c r="AP21" s="160">
        <f>+'[14]Rango indicadores'!I9</f>
        <v>95</v>
      </c>
      <c r="AQ21" s="173" t="str">
        <f>+'[14]Rango indicadores'!J9</f>
        <v>Desde (&gt;=):</v>
      </c>
      <c r="AR21" s="160">
        <f>+'[14]Rango indicadores'!K9</f>
        <v>75</v>
      </c>
      <c r="AS21" s="173" t="str">
        <f>+'[14]Rango indicadores'!L9</f>
        <v>Hasta (&lt;=):</v>
      </c>
      <c r="AT21" s="160">
        <f>+'[14]Rango indicadores'!M9</f>
        <v>95</v>
      </c>
      <c r="AU21" s="173" t="str">
        <f>+'[14]Rango indicadores'!N9</f>
        <v>Menor A:</v>
      </c>
      <c r="AV21" s="160">
        <f>+'[14]Rango indicadores'!O9</f>
        <v>75</v>
      </c>
      <c r="AW21" s="161" t="s">
        <v>1076</v>
      </c>
      <c r="BA21" s="164"/>
    </row>
    <row r="22" spans="2:53" ht="60">
      <c r="B22" s="216" t="str">
        <f>+'02-G. CONOCIMIENTO INNOV 2025'!D17</f>
        <v>1.6.2 Atender el 100% de solicitudes de participación en la elaboración de informes de seguimiento de política pública distrital o de análisis sectorial de la Dirección de Gestión del Conocimiento e Innovación, en el cuatrienio</v>
      </c>
      <c r="C22" s="154" t="str">
        <f>+'Rango indicadores'!D9</f>
        <v>02-RI-02</v>
      </c>
      <c r="D22" s="209" t="str">
        <f>+'Rango indicadores'!E9</f>
        <v>Solicitudes de participación en la elaboración de informes de seguimiento de política pública distrital o de análisis sectorial atendidas</v>
      </c>
      <c r="E22" s="214">
        <f>+'Rango indicadores'!R9</f>
        <v>1</v>
      </c>
      <c r="F22" s="214">
        <f>+'1.Informe Seguimiento POA 2025'!P39</f>
        <v>1</v>
      </c>
      <c r="G22" s="214">
        <f>+'1.Informe Seguimiento POA 2025'!P39</f>
        <v>1</v>
      </c>
      <c r="H22" s="214">
        <f>+'1.Informe Seguimiento POA 2025'!Q39</f>
        <v>1</v>
      </c>
      <c r="I22" s="214">
        <f>+'1.Informe Seguimiento POA 2025'!Q39</f>
        <v>1</v>
      </c>
      <c r="J22" s="214">
        <f>+'02-G. CONOCIMIENTO INNOV 2025'!AV17</f>
        <v>1</v>
      </c>
      <c r="K22" s="172">
        <f t="shared" si="4"/>
        <v>1</v>
      </c>
      <c r="L22" s="172">
        <f t="shared" si="4"/>
        <v>1</v>
      </c>
      <c r="M22" s="157">
        <f>+'02-G. CONOCIMIENTO INNOV 2025'!AZ17</f>
        <v>0.25</v>
      </c>
      <c r="N22" s="214">
        <f t="shared" si="5"/>
        <v>1</v>
      </c>
      <c r="O22" s="214">
        <f>+'1.Informe Seguimiento POA 2025'!R39</f>
        <v>1</v>
      </c>
      <c r="P22" s="214">
        <f>IFERROR(AVERAGE('1.Informe Seguimiento POA 2025'!P39,'1.Informe Seguimiento POA 2025'!R39),0)</f>
        <v>1</v>
      </c>
      <c r="Q22" s="214">
        <f>+'1.Informe Seguimiento POA 2025'!S39</f>
        <v>0</v>
      </c>
      <c r="R22" s="214">
        <f>IFERROR(AVERAGE('1.Informe Seguimiento POA 2025'!Q39,'1.Informe Seguimiento POA 2025'!S39),0)</f>
        <v>0.5</v>
      </c>
      <c r="S22" s="214">
        <f>+'02-G. CONOCIMIENTO INNOV 2025'!AW17</f>
        <v>0.5</v>
      </c>
      <c r="T22" s="172">
        <f t="shared" si="6"/>
        <v>0</v>
      </c>
      <c r="U22" s="172">
        <f t="shared" si="6"/>
        <v>0.5</v>
      </c>
      <c r="V22" s="157">
        <f>+'02-G. CONOCIMIENTO INNOV 2025'!BA17</f>
        <v>0.25</v>
      </c>
      <c r="W22" s="214">
        <f>N22</f>
        <v>1</v>
      </c>
      <c r="X22" s="177">
        <f>+'1.Informe Seguimiento POA 2025'!T39</f>
        <v>1</v>
      </c>
      <c r="Y22" s="177">
        <f>IFERROR(AVERAGE('1.Informe Seguimiento POA 2025'!P39,'1.Informe Seguimiento POA 2025'!R39,'1.Informe Seguimiento POA 2025'!T39),0)</f>
        <v>1</v>
      </c>
      <c r="Z22" s="177">
        <f>+'1.Informe Seguimiento POA 2025'!U39</f>
        <v>0</v>
      </c>
      <c r="AA22" s="177">
        <f>IFERROR(AVERAGE('1.Informe Seguimiento POA 2025'!Q39,'1.Informe Seguimiento POA 2025'!S39,'1.Informe Seguimiento POA 2025'!U39),0)</f>
        <v>0.33333333333333331</v>
      </c>
      <c r="AB22" s="177">
        <f>IFERROR(IF(OR($W22="",$W22=0),0,ROUNDDOWN(AVERAGE(Z22),3)),0)</f>
        <v>0</v>
      </c>
      <c r="AC22" s="172">
        <f>IF(AND(X22&gt;0),Z22/X22,"No programado")</f>
        <v>0</v>
      </c>
      <c r="AD22" s="172">
        <f>IF(AND(Y22&gt;0),AA22/Y22,"No programado")</f>
        <v>0.33333333333333331</v>
      </c>
      <c r="AE22" s="172">
        <f>+'02-G. CONOCIMIENTO INNOV 2025'!BA17</f>
        <v>0.25</v>
      </c>
      <c r="AF22" s="177">
        <f t="shared" si="7"/>
        <v>1</v>
      </c>
      <c r="AG22" s="177">
        <f>+'1.Informe Seguimiento POA 2025'!V39</f>
        <v>1</v>
      </c>
      <c r="AH22" s="177">
        <f>IFERROR(AVERAGE('1.Informe Seguimiento POA 2025'!P39,'1.Informe Seguimiento POA 2025'!R39,'1.Informe Seguimiento POA 2025'!T39,'1.Informe Seguimiento POA 2025'!V39),0)</f>
        <v>1</v>
      </c>
      <c r="AI22" s="177">
        <f>'1.Informe Seguimiento POA 2025'!W39</f>
        <v>0</v>
      </c>
      <c r="AJ22" s="177">
        <f>IFERROR(AVERAGE('1.Informe Seguimiento POA 2025'!Q39,'1.Informe Seguimiento POA 2025'!S39,'1.Informe Seguimiento POA 2025'!U39,'1.Informe Seguimiento POA 2025'!W39),0)</f>
        <v>0.25</v>
      </c>
      <c r="AK22" s="177">
        <f>+'02-G. CONOCIMIENTO INNOV 2025'!AY17</f>
        <v>0.25</v>
      </c>
      <c r="AL22" s="172">
        <f t="shared" si="8"/>
        <v>0</v>
      </c>
      <c r="AM22" s="172">
        <f t="shared" si="8"/>
        <v>0.25</v>
      </c>
      <c r="AN22" s="157">
        <f>IF(AND(AF22&gt;0,$AK22&gt;0),AK22/$AF22,0)</f>
        <v>0.25</v>
      </c>
      <c r="AO22" s="173" t="str">
        <f>+'[14]Rango indicadores'!H10</f>
        <v>Mayor A:</v>
      </c>
      <c r="AP22" s="160">
        <f>+'[14]Rango indicadores'!I10</f>
        <v>95</v>
      </c>
      <c r="AQ22" s="173" t="str">
        <f>+'[14]Rango indicadores'!J10</f>
        <v>Desde (&gt;=):</v>
      </c>
      <c r="AR22" s="160">
        <f>+'[14]Rango indicadores'!K10</f>
        <v>75</v>
      </c>
      <c r="AS22" s="173" t="str">
        <f>+'[14]Rango indicadores'!L10</f>
        <v>Hasta (&lt;=):</v>
      </c>
      <c r="AT22" s="160">
        <f>+'[14]Rango indicadores'!M10</f>
        <v>95</v>
      </c>
      <c r="AU22" s="173" t="str">
        <f>+'[14]Rango indicadores'!N10</f>
        <v>Menor A:</v>
      </c>
      <c r="AV22" s="160">
        <f>+'[14]Rango indicadores'!O10</f>
        <v>75</v>
      </c>
      <c r="AW22" s="1123" t="s">
        <v>1074</v>
      </c>
      <c r="BA22" s="164"/>
    </row>
    <row r="23" spans="2:53" ht="60">
      <c r="B23" s="216" t="str">
        <f>+'02-G. CONOCIMIENTO INNOV 2025'!D18</f>
        <v>3.1.1. Implementar 5 estrategias orientadas a preservar el conocimiento tácito y explícito en la Personería de Bogotá, D.C., para fortalecer la toma de decisiones y el mejoramiento institucional, en el cuatrienio</v>
      </c>
      <c r="C23" s="154" t="str">
        <f>+'Rango indicadores'!D10</f>
        <v>02-RI-03</v>
      </c>
      <c r="D23" s="209" t="str">
        <f>+'Rango indicadores'!E10</f>
        <v>Estrategias orientadas a preservar el conocimiento tácito y explícito implementadas</v>
      </c>
      <c r="E23" s="160">
        <f>+'Rango indicadores'!R10</f>
        <v>1</v>
      </c>
      <c r="F23" s="160">
        <f>+'1.Informe Seguimiento POA 2025'!P45</f>
        <v>0</v>
      </c>
      <c r="G23" s="160">
        <f>+'1.Informe Seguimiento POA 2025'!P45</f>
        <v>0</v>
      </c>
      <c r="H23" s="160">
        <f>+'1.Informe Seguimiento POA 2025'!Q45</f>
        <v>0</v>
      </c>
      <c r="I23" s="160">
        <f>+'1.Informe Seguimiento POA 2025'!Q45</f>
        <v>0</v>
      </c>
      <c r="J23" s="160">
        <f>+'02-G. CONOCIMIENTO INNOV 2025'!AV18</f>
        <v>0</v>
      </c>
      <c r="K23" s="172" t="str">
        <f t="shared" si="4"/>
        <v>No programado</v>
      </c>
      <c r="L23" s="172" t="str">
        <f t="shared" si="4"/>
        <v>No programado</v>
      </c>
      <c r="M23" s="157">
        <f>+'02-G. CONOCIMIENTO INNOV 2025'!AZ18</f>
        <v>0</v>
      </c>
      <c r="N23" s="160">
        <f t="shared" si="5"/>
        <v>1</v>
      </c>
      <c r="O23" s="160">
        <f>+'1.Informe Seguimiento POA 2025'!R45</f>
        <v>0</v>
      </c>
      <c r="P23" s="160">
        <f>+'1.Informe Seguimiento POA 2025'!P45+'1.Informe Seguimiento POA 2025'!R45</f>
        <v>0</v>
      </c>
      <c r="Q23" s="160">
        <f>+'1.Informe Seguimiento POA 2025'!S45</f>
        <v>0</v>
      </c>
      <c r="R23" s="160">
        <f>+'1.Informe Seguimiento POA 2025'!Q45+'1.Informe Seguimiento POA 2025'!S45</f>
        <v>0</v>
      </c>
      <c r="S23" s="160">
        <f>+'02-G. CONOCIMIENTO INNOV 2025'!AW18</f>
        <v>0</v>
      </c>
      <c r="T23" s="172" t="str">
        <f t="shared" si="6"/>
        <v>No programado</v>
      </c>
      <c r="U23" s="172" t="str">
        <f t="shared" si="6"/>
        <v>No programado</v>
      </c>
      <c r="V23" s="157">
        <f>+'02-G. CONOCIMIENTO INNOV 2025'!BA18</f>
        <v>0</v>
      </c>
      <c r="W23" s="160">
        <f>N23</f>
        <v>1</v>
      </c>
      <c r="X23" s="160">
        <f>+'1.Informe Seguimiento POA 2025'!T45</f>
        <v>0</v>
      </c>
      <c r="Y23" s="160">
        <f>+'1.Informe Seguimiento POA 2025'!P45+'1.Informe Seguimiento POA 2025'!R45+'1.Informe Seguimiento POA 2025'!T45</f>
        <v>0</v>
      </c>
      <c r="Z23" s="160">
        <f>+'1.Informe Seguimiento POA 2025'!U45</f>
        <v>0</v>
      </c>
      <c r="AA23" s="160">
        <f>+'1.Informe Seguimiento POA 2025'!Q45+'1.Informe Seguimiento POA 2025'!S45+'1.Informe Seguimiento POA 2025'!U45</f>
        <v>0</v>
      </c>
      <c r="AB23" s="160">
        <f>H23+Q23+Z23</f>
        <v>0</v>
      </c>
      <c r="AC23" s="172" t="str">
        <f>IF(AND(X23&gt;0),Z23/X23,"No programado")</f>
        <v>No programado</v>
      </c>
      <c r="AD23" s="172" t="str">
        <f t="shared" ref="AD23:AD26" si="9">IF(AND(Y23&gt;0),AA23/Y23,"No programado")</f>
        <v>No programado</v>
      </c>
      <c r="AE23" s="172">
        <f>+'02-G. CONOCIMIENTO INNOV 2025'!BA18</f>
        <v>0</v>
      </c>
      <c r="AF23" s="160">
        <f t="shared" si="7"/>
        <v>1</v>
      </c>
      <c r="AG23" s="215">
        <f>+'1.Informe Seguimiento POA 2025'!V45</f>
        <v>1</v>
      </c>
      <c r="AH23" s="160">
        <f>+'1.Informe Seguimiento POA 2025'!P45+'1.Informe Seguimiento POA 2025'!R45+'1.Informe Seguimiento POA 2025'!T45+'1.Informe Seguimiento POA 2025'!V45</f>
        <v>1</v>
      </c>
      <c r="AI23" s="160">
        <f>'1.Informe Seguimiento POA 2025'!W45</f>
        <v>0</v>
      </c>
      <c r="AJ23" s="160">
        <f>+'1.Informe Seguimiento POA 2025'!Q45+'1.Informe Seguimiento POA 2025'!S45+'1.Informe Seguimiento POA 2025'!U45+'1.Informe Seguimiento POA 2025'!W45</f>
        <v>0</v>
      </c>
      <c r="AK23" s="160">
        <f>+'02-G. CONOCIMIENTO INNOV 2025'!AY18</f>
        <v>0</v>
      </c>
      <c r="AL23" s="172">
        <f t="shared" si="8"/>
        <v>0</v>
      </c>
      <c r="AM23" s="172">
        <f t="shared" si="8"/>
        <v>0</v>
      </c>
      <c r="AN23" s="157">
        <f>IF(AND(AF23&gt;0,$AK23&gt;0),AK23/$AF23,0)</f>
        <v>0</v>
      </c>
      <c r="AO23" s="173" t="str">
        <f>+'[14]Rango indicadores'!H11</f>
        <v>Mayor A:</v>
      </c>
      <c r="AP23" s="160">
        <f>+'[14]Rango indicadores'!I11</f>
        <v>95</v>
      </c>
      <c r="AQ23" s="173" t="str">
        <f>+'[14]Rango indicadores'!J11</f>
        <v>Desde (&gt;=):</v>
      </c>
      <c r="AR23" s="160">
        <f>+'[14]Rango indicadores'!K11</f>
        <v>75</v>
      </c>
      <c r="AS23" s="173" t="str">
        <f>+'[14]Rango indicadores'!L11</f>
        <v>Hasta (&lt;=):</v>
      </c>
      <c r="AT23" s="160">
        <f>+'[14]Rango indicadores'!M11</f>
        <v>95</v>
      </c>
      <c r="AU23" s="173" t="str">
        <f>+'[14]Rango indicadores'!N11</f>
        <v>Menor A:</v>
      </c>
      <c r="AV23" s="160">
        <f>+'[14]Rango indicadores'!O11</f>
        <v>75</v>
      </c>
      <c r="AW23" s="161" t="s">
        <v>1076</v>
      </c>
      <c r="BA23" s="164"/>
    </row>
    <row r="24" spans="2:53" ht="60">
      <c r="B24" s="216" t="str">
        <f>+'02-G. CONOCIMIENTO INNOV 2025'!D19</f>
        <v>3.1.2. Desarrollar 40 espacios de transferencia de conocimiento que permitan fortalecer la atención de las personas que acuden a la Personería de Bogotá, en el cuatrienio.</v>
      </c>
      <c r="C24" s="154" t="str">
        <f>+'Rango indicadores'!D11</f>
        <v>02-RI-04</v>
      </c>
      <c r="D24" s="209" t="str">
        <f>+'Rango indicadores'!E11</f>
        <v>Espacios de Transferencia de Conocimiento Realizados</v>
      </c>
      <c r="E24" s="160">
        <f>+'Rango indicadores'!R11</f>
        <v>10</v>
      </c>
      <c r="F24" s="160">
        <f>+'1.Informe Seguimiento POA 2025'!P46</f>
        <v>0</v>
      </c>
      <c r="G24" s="160">
        <f>+'1.Informe Seguimiento POA 2025'!P46</f>
        <v>0</v>
      </c>
      <c r="H24" s="160">
        <f>+'1.Informe Seguimiento POA 2025'!Q46</f>
        <v>1</v>
      </c>
      <c r="I24" s="160">
        <f>+'1.Informe Seguimiento POA 2025'!Q46</f>
        <v>1</v>
      </c>
      <c r="J24" s="160">
        <f>+'02-G. CONOCIMIENTO INNOV 2025'!AV19</f>
        <v>1</v>
      </c>
      <c r="K24" s="172" t="str">
        <f t="shared" si="4"/>
        <v>No programado</v>
      </c>
      <c r="L24" s="172" t="str">
        <f t="shared" si="4"/>
        <v>No programado</v>
      </c>
      <c r="M24" s="157">
        <f>+'02-G. CONOCIMIENTO INNOV 2025'!AZ19</f>
        <v>0.1</v>
      </c>
      <c r="N24" s="160">
        <f t="shared" si="5"/>
        <v>10</v>
      </c>
      <c r="O24" s="160">
        <f>+'1.Informe Seguimiento POA 2025'!R46</f>
        <v>7</v>
      </c>
      <c r="P24" s="160">
        <f>+'1.Informe Seguimiento POA 2025'!P46+'1.Informe Seguimiento POA 2025'!R46</f>
        <v>7</v>
      </c>
      <c r="Q24" s="160">
        <f>+'1.Informe Seguimiento POA 2025'!S46</f>
        <v>0</v>
      </c>
      <c r="R24" s="160">
        <f>+'1.Informe Seguimiento POA 2025'!Q46+'1.Informe Seguimiento POA 2025'!S46</f>
        <v>1</v>
      </c>
      <c r="S24" s="160">
        <f>+'02-G. CONOCIMIENTO INNOV 2025'!AW19</f>
        <v>1</v>
      </c>
      <c r="T24" s="172">
        <f t="shared" si="6"/>
        <v>0</v>
      </c>
      <c r="U24" s="172">
        <f t="shared" si="6"/>
        <v>0.14285714285714285</v>
      </c>
      <c r="V24" s="157">
        <f>+'02-G. CONOCIMIENTO INNOV 2025'!BA19</f>
        <v>0.1</v>
      </c>
      <c r="W24" s="160">
        <f>+$E24</f>
        <v>10</v>
      </c>
      <c r="X24" s="160">
        <f>+'1.Informe Seguimiento POA 2025'!T46</f>
        <v>3</v>
      </c>
      <c r="Y24" s="160">
        <f>+'1.Informe Seguimiento POA 2025'!P46+'1.Informe Seguimiento POA 2025'!R46+'1.Informe Seguimiento POA 2025'!T46</f>
        <v>10</v>
      </c>
      <c r="Z24" s="160">
        <f>+'1.Informe Seguimiento POA 2025'!U46</f>
        <v>0</v>
      </c>
      <c r="AA24" s="160">
        <f>+'1.Informe Seguimiento POA 2025'!Q46+'1.Informe Seguimiento POA 2025'!S46+'1.Informe Seguimiento POA 2025'!U46</f>
        <v>1</v>
      </c>
      <c r="AB24" s="160">
        <f>H24+Q24+Z24</f>
        <v>1</v>
      </c>
      <c r="AC24" s="172">
        <f>IF(AND(X24&gt;0),Z24/X24,"No programado")</f>
        <v>0</v>
      </c>
      <c r="AD24" s="172">
        <f t="shared" si="9"/>
        <v>0.1</v>
      </c>
      <c r="AE24" s="172">
        <f>+'02-G. CONOCIMIENTO INNOV 2025'!BA19</f>
        <v>0.1</v>
      </c>
      <c r="AF24" s="160">
        <f t="shared" si="7"/>
        <v>10</v>
      </c>
      <c r="AG24" s="215">
        <f>+'1.Informe Seguimiento POA 2025'!V46</f>
        <v>0</v>
      </c>
      <c r="AH24" s="160">
        <f>+'1.Informe Seguimiento POA 2025'!P46+'1.Informe Seguimiento POA 2025'!R46+'1.Informe Seguimiento POA 2025'!T46+'1.Informe Seguimiento POA 2025'!V46</f>
        <v>10</v>
      </c>
      <c r="AI24" s="160">
        <f>'1.Informe Seguimiento POA 2025'!W46</f>
        <v>0</v>
      </c>
      <c r="AJ24" s="160">
        <f>+'1.Informe Seguimiento POA 2025'!Q46+'1.Informe Seguimiento POA 2025'!S46+'1.Informe Seguimiento POA 2025'!U46+'1.Informe Seguimiento POA 2025'!W46</f>
        <v>1</v>
      </c>
      <c r="AK24" s="160">
        <f>+'02-G. CONOCIMIENTO INNOV 2025'!AY19</f>
        <v>1</v>
      </c>
      <c r="AL24" s="178" t="str">
        <f t="shared" si="8"/>
        <v>No programado</v>
      </c>
      <c r="AM24" s="178">
        <f t="shared" si="8"/>
        <v>0.1</v>
      </c>
      <c r="AN24" s="157">
        <f>IF(AND(AF24&gt;0,$AK24&gt;0),AK24/$AF24,"No programado")</f>
        <v>0.1</v>
      </c>
      <c r="AO24" s="173" t="str">
        <f>+'[14]Rango indicadores'!H12</f>
        <v>Mayor A:</v>
      </c>
      <c r="AP24" s="160">
        <f>+'[14]Rango indicadores'!I12</f>
        <v>95</v>
      </c>
      <c r="AQ24" s="173" t="str">
        <f>+'[14]Rango indicadores'!J12</f>
        <v>Desde (&gt;=):</v>
      </c>
      <c r="AR24" s="160">
        <f>+'[14]Rango indicadores'!K12</f>
        <v>75</v>
      </c>
      <c r="AS24" s="173" t="str">
        <f>+'[14]Rango indicadores'!L12</f>
        <v>Hasta (&lt;=):</v>
      </c>
      <c r="AT24" s="160">
        <f>+'[14]Rango indicadores'!M12</f>
        <v>95</v>
      </c>
      <c r="AU24" s="173" t="str">
        <f>+'[14]Rango indicadores'!N12</f>
        <v>Menor A:</v>
      </c>
      <c r="AV24" s="160">
        <f>+'[14]Rango indicadores'!O12</f>
        <v>75</v>
      </c>
      <c r="AW24" s="161" t="s">
        <v>1076</v>
      </c>
      <c r="BA24" s="164"/>
    </row>
    <row r="25" spans="2:53" ht="75">
      <c r="B25" s="216" t="str">
        <f>+'02-G. CONOCIMIENTO INNOV 2025'!D20</f>
        <v>3.2.1. Desarrollar 4 concursos y/o convocatorias orientadas a promover el diseño y presentación de propuestas de innovación por parte de los funcionarios y colaboradores de la Personería de Bogotá D.C., en el cuatrienio</v>
      </c>
      <c r="C25" s="154" t="str">
        <f>+'Rango indicadores'!D12</f>
        <v>02-RI-05</v>
      </c>
      <c r="D25" s="209" t="str">
        <f>+'Rango indicadores'!E12</f>
        <v>Concursos y/o convocatorias orientadas a promover el diseño y presentación de propuestas de innovación desarrolladas</v>
      </c>
      <c r="E25" s="160">
        <f>+'Rango indicadores'!R12</f>
        <v>1</v>
      </c>
      <c r="F25" s="160">
        <f>+'1.Informe Seguimiento POA 2025'!P47</f>
        <v>0</v>
      </c>
      <c r="G25" s="160">
        <f>+'1.Informe Seguimiento POA 2025'!P47</f>
        <v>0</v>
      </c>
      <c r="H25" s="160">
        <f>+'1.Informe Seguimiento POA 2025'!Q47</f>
        <v>0</v>
      </c>
      <c r="I25" s="160">
        <f>+'1.Informe Seguimiento POA 2025'!Q47</f>
        <v>0</v>
      </c>
      <c r="J25" s="160">
        <f>+'02-G. CONOCIMIENTO INNOV 2025'!AV20</f>
        <v>0</v>
      </c>
      <c r="K25" s="172" t="str">
        <f t="shared" si="4"/>
        <v>No programado</v>
      </c>
      <c r="L25" s="172" t="str">
        <f t="shared" si="4"/>
        <v>No programado</v>
      </c>
      <c r="M25" s="157">
        <f>+'02-G. CONOCIMIENTO INNOV 2025'!AZ20</f>
        <v>0</v>
      </c>
      <c r="N25" s="160">
        <f t="shared" si="5"/>
        <v>1</v>
      </c>
      <c r="O25" s="160">
        <f>+'1.Informe Seguimiento POA 2025'!R47</f>
        <v>0</v>
      </c>
      <c r="P25" s="160">
        <f>+'1.Informe Seguimiento POA 2025'!P47+'1.Informe Seguimiento POA 2025'!R47</f>
        <v>0</v>
      </c>
      <c r="Q25" s="160">
        <f>+'1.Informe Seguimiento POA 2025'!S47</f>
        <v>0</v>
      </c>
      <c r="R25" s="160">
        <f>+'1.Informe Seguimiento POA 2025'!Q47+'1.Informe Seguimiento POA 2025'!S47</f>
        <v>0</v>
      </c>
      <c r="S25" s="160">
        <f>+'02-G. CONOCIMIENTO INNOV 2025'!AW20</f>
        <v>0</v>
      </c>
      <c r="T25" s="172" t="str">
        <f t="shared" si="6"/>
        <v>No programado</v>
      </c>
      <c r="U25" s="172" t="str">
        <f t="shared" si="6"/>
        <v>No programado</v>
      </c>
      <c r="V25" s="157">
        <f>+'02-G. CONOCIMIENTO INNOV 2025'!BA20</f>
        <v>0</v>
      </c>
      <c r="W25" s="160">
        <f>+$E25</f>
        <v>1</v>
      </c>
      <c r="X25" s="160">
        <f>+'1.Informe Seguimiento POA 2025'!T47</f>
        <v>0</v>
      </c>
      <c r="Y25" s="160">
        <f>+'1.Informe Seguimiento POA 2025'!P47+'1.Informe Seguimiento POA 2025'!R47+'1.Informe Seguimiento POA 2025'!T47</f>
        <v>0</v>
      </c>
      <c r="Z25" s="160">
        <f>+'1.Informe Seguimiento POA 2025'!U47</f>
        <v>0</v>
      </c>
      <c r="AA25" s="160">
        <f>+'1.Informe Seguimiento POA 2025'!Q47+'1.Informe Seguimiento POA 2025'!S47+'1.Informe Seguimiento POA 2025'!U47</f>
        <v>0</v>
      </c>
      <c r="AB25" s="160">
        <f>H25+Q25+Z25</f>
        <v>0</v>
      </c>
      <c r="AC25" s="172" t="str">
        <f>IF(AND(X25&gt;0),Z25/X25,"No programado")</f>
        <v>No programado</v>
      </c>
      <c r="AD25" s="172" t="str">
        <f t="shared" si="9"/>
        <v>No programado</v>
      </c>
      <c r="AE25" s="172">
        <f>+'02-G. CONOCIMIENTO INNOV 2025'!BA20</f>
        <v>0</v>
      </c>
      <c r="AF25" s="160">
        <f t="shared" si="7"/>
        <v>1</v>
      </c>
      <c r="AG25" s="215">
        <f>+'1.Informe Seguimiento POA 2025'!V47</f>
        <v>1</v>
      </c>
      <c r="AH25" s="160">
        <f>+'1.Informe Seguimiento POA 2025'!P47+'1.Informe Seguimiento POA 2025'!R47+'1.Informe Seguimiento POA 2025'!T47+'1.Informe Seguimiento POA 2025'!V47</f>
        <v>1</v>
      </c>
      <c r="AI25" s="160">
        <f>'1.Informe Seguimiento POA 2025'!W47</f>
        <v>0</v>
      </c>
      <c r="AJ25" s="160">
        <f>+'1.Informe Seguimiento POA 2025'!Q47+'1.Informe Seguimiento POA 2025'!S47+'1.Informe Seguimiento POA 2025'!U47+'1.Informe Seguimiento POA 2025'!W47</f>
        <v>0</v>
      </c>
      <c r="AK25" s="160">
        <f>+'02-G. CONOCIMIENTO INNOV 2025'!AY20</f>
        <v>0</v>
      </c>
      <c r="AL25" s="172">
        <f t="shared" si="8"/>
        <v>0</v>
      </c>
      <c r="AM25" s="172">
        <f t="shared" si="8"/>
        <v>0</v>
      </c>
      <c r="AN25" s="157">
        <f>IF(AND(AF25&gt;0,$AK25&gt;0),AK25/$AF25,0)</f>
        <v>0</v>
      </c>
      <c r="AO25" s="173" t="str">
        <f>+'[14]Rango indicadores'!H11</f>
        <v>Mayor A:</v>
      </c>
      <c r="AP25" s="160">
        <f>+'[14]Rango indicadores'!I11</f>
        <v>95</v>
      </c>
      <c r="AQ25" s="173" t="str">
        <f>+'[14]Rango indicadores'!J11</f>
        <v>Desde (&gt;=):</v>
      </c>
      <c r="AR25" s="160">
        <f>+'[14]Rango indicadores'!K11</f>
        <v>75</v>
      </c>
      <c r="AS25" s="173" t="str">
        <f>+'[14]Rango indicadores'!L11</f>
        <v>Hasta (&lt;=):</v>
      </c>
      <c r="AT25" s="160">
        <f>+'[14]Rango indicadores'!M11</f>
        <v>95</v>
      </c>
      <c r="AU25" s="173" t="str">
        <f>+'[14]Rango indicadores'!N11</f>
        <v>Menor A:</v>
      </c>
      <c r="AV25" s="160">
        <f>+'[14]Rango indicadores'!O11</f>
        <v>75</v>
      </c>
      <c r="AW25" s="161" t="s">
        <v>1076</v>
      </c>
      <c r="BA25" s="164"/>
    </row>
    <row r="26" spans="2:53" ht="73.2" customHeight="1">
      <c r="B26" s="216" t="str">
        <f>+'02-G. CONOCIMIENTO INNOV 2025'!D21</f>
        <v>3.3.1.  Formular e implementar una unidad de análisis de datos, en el cuatrienio</v>
      </c>
      <c r="C26" s="154" t="str">
        <f>+'Rango indicadores'!D13</f>
        <v>02-RI-06</v>
      </c>
      <c r="D26" s="209" t="str">
        <f>+'Rango indicadores'!E13</f>
        <v>Unidad de análisis de datos formulada e implementada</v>
      </c>
      <c r="E26" s="160">
        <f>+'Rango indicadores'!R13</f>
        <v>0.25</v>
      </c>
      <c r="F26" s="160">
        <f>+'1.Informe Seguimiento POA 2025'!P48</f>
        <v>0</v>
      </c>
      <c r="G26" s="160">
        <f>+'1.Informe Seguimiento POA 2025'!P48</f>
        <v>0</v>
      </c>
      <c r="H26" s="160">
        <f>+'1.Informe Seguimiento POA 2025'!Q48</f>
        <v>0</v>
      </c>
      <c r="I26" s="160">
        <f>+'1.Informe Seguimiento POA 2025'!Q48</f>
        <v>0</v>
      </c>
      <c r="J26" s="160">
        <f>+'02-G. CONOCIMIENTO INNOV 2025'!AV21</f>
        <v>0</v>
      </c>
      <c r="K26" s="172" t="str">
        <f t="shared" si="4"/>
        <v>No programado</v>
      </c>
      <c r="L26" s="172" t="str">
        <f t="shared" si="4"/>
        <v>No programado</v>
      </c>
      <c r="M26" s="157">
        <f>+'02-G. CONOCIMIENTO INNOV 2025'!AZ21</f>
        <v>0</v>
      </c>
      <c r="N26" s="160">
        <f t="shared" si="5"/>
        <v>0.25</v>
      </c>
      <c r="O26" s="160">
        <f>+'1.Informe Seguimiento POA 2025'!R48</f>
        <v>0.125</v>
      </c>
      <c r="P26" s="160">
        <f>+'1.Informe Seguimiento POA 2025'!P48+'1.Informe Seguimiento POA 2025'!R48</f>
        <v>0.125</v>
      </c>
      <c r="Q26" s="160">
        <f>+'1.Informe Seguimiento POA 2025'!S48</f>
        <v>0</v>
      </c>
      <c r="R26" s="160">
        <f>+'1.Informe Seguimiento POA 2025'!Q48+'1.Informe Seguimiento POA 2025'!S48</f>
        <v>0</v>
      </c>
      <c r="S26" s="160">
        <f>+'02-G. CONOCIMIENTO INNOV 2025'!AW21</f>
        <v>0</v>
      </c>
      <c r="T26" s="172">
        <f t="shared" si="6"/>
        <v>0</v>
      </c>
      <c r="U26" s="172">
        <f t="shared" si="6"/>
        <v>0</v>
      </c>
      <c r="V26" s="157">
        <f>+'02-G. CONOCIMIENTO INNOV 2025'!BA21</f>
        <v>0</v>
      </c>
      <c r="W26" s="218">
        <f>+$E26</f>
        <v>0.25</v>
      </c>
      <c r="X26" s="219">
        <f>+'1.Informe Seguimiento POA 2025'!T48</f>
        <v>0</v>
      </c>
      <c r="Y26" s="219">
        <f>+'1.Informe Seguimiento POA 2025'!P48+'1.Informe Seguimiento POA 2025'!R48+'1.Informe Seguimiento POA 2025'!T48</f>
        <v>0.125</v>
      </c>
      <c r="Z26" s="219">
        <f>+'1.Informe Seguimiento POA 2025'!U48</f>
        <v>0</v>
      </c>
      <c r="AA26" s="219">
        <f>+'1.Informe Seguimiento POA 2025'!Q48+'1.Informe Seguimiento POA 2025'!S48+'1.Informe Seguimiento POA 2025'!U48</f>
        <v>0</v>
      </c>
      <c r="AB26" s="219">
        <f>H26+Q26+Z26</f>
        <v>0</v>
      </c>
      <c r="AC26" s="172" t="str">
        <f>IF(AND(X26&gt;0),Z26/X26,"No programado")</f>
        <v>No programado</v>
      </c>
      <c r="AD26" s="172">
        <f t="shared" si="9"/>
        <v>0</v>
      </c>
      <c r="AE26" s="172">
        <f>+'02-G. CONOCIMIENTO INNOV 2025'!BA21</f>
        <v>0</v>
      </c>
      <c r="AF26" s="160">
        <f t="shared" si="7"/>
        <v>0.25</v>
      </c>
      <c r="AG26" s="645">
        <f>+'1.Informe Seguimiento POA 2025'!V48</f>
        <v>0.125</v>
      </c>
      <c r="AH26" s="219">
        <f>+'1.Informe Seguimiento POA 2025'!P48+'1.Informe Seguimiento POA 2025'!R48+'1.Informe Seguimiento POA 2025'!T48+'1.Informe Seguimiento POA 2025'!V48</f>
        <v>0.25</v>
      </c>
      <c r="AI26" s="219">
        <f>'1.Informe Seguimiento POA 2025'!W48</f>
        <v>0</v>
      </c>
      <c r="AJ26" s="219">
        <f>+'1.Informe Seguimiento POA 2025'!Q48+'1.Informe Seguimiento POA 2025'!S48+'1.Informe Seguimiento POA 2025'!U48+'1.Informe Seguimiento POA 2025'!W48</f>
        <v>0</v>
      </c>
      <c r="AK26" s="219">
        <f>+'02-G. CONOCIMIENTO INNOV 2025'!AY21</f>
        <v>0</v>
      </c>
      <c r="AL26" s="172">
        <f t="shared" si="8"/>
        <v>0</v>
      </c>
      <c r="AM26" s="172">
        <f t="shared" si="8"/>
        <v>0</v>
      </c>
      <c r="AN26" s="157">
        <f>IF(AND(AF26&gt;0,$AK26&gt;0),AK26/$AF26,0)</f>
        <v>0</v>
      </c>
      <c r="AO26" s="173" t="str">
        <f>+'[14]Rango indicadores'!H14</f>
        <v>Mayor A:</v>
      </c>
      <c r="AP26" s="160">
        <f>+'[14]Rango indicadores'!I14</f>
        <v>95</v>
      </c>
      <c r="AQ26" s="173" t="str">
        <f>+'[14]Rango indicadores'!J14</f>
        <v>Desde (&gt;=):</v>
      </c>
      <c r="AR26" s="160">
        <f>+'[14]Rango indicadores'!K14</f>
        <v>75</v>
      </c>
      <c r="AS26" s="173" t="str">
        <f>+'[14]Rango indicadores'!L14</f>
        <v>Hasta (&lt;=):</v>
      </c>
      <c r="AT26" s="160">
        <f>+'[14]Rango indicadores'!M14</f>
        <v>95</v>
      </c>
      <c r="AU26" s="173" t="str">
        <f>+'[14]Rango indicadores'!N14</f>
        <v>Menor A:</v>
      </c>
      <c r="AV26" s="160">
        <f>+'[14]Rango indicadores'!O14</f>
        <v>75</v>
      </c>
      <c r="AW26" s="161" t="s">
        <v>1076</v>
      </c>
      <c r="BA26" s="164"/>
    </row>
    <row r="27" spans="2:53" ht="62.25" customHeight="1">
      <c r="B27" s="216" t="str">
        <f>+'02-G. CONOCIMIENTO INNOV 2025'!D22</f>
        <v>3.3.2. Elaborar 15 tableros de control sectoriales como insumo para los informes preventivos o para los análisis sectoriales, en el cuatrienio</v>
      </c>
      <c r="C27" s="154" t="str">
        <f>+'Rango indicadores'!D14</f>
        <v>02-RI-07</v>
      </c>
      <c r="D27" s="209" t="str">
        <f>+'Rango indicadores'!E14</f>
        <v>Tableros de control sectoriales elaborados</v>
      </c>
      <c r="E27" s="160">
        <f>+'Rango indicadores'!R14</f>
        <v>4</v>
      </c>
      <c r="F27" s="160">
        <f>+'1.Informe Seguimiento POA 2025'!P49</f>
        <v>0</v>
      </c>
      <c r="G27" s="160">
        <f>+'1.Informe Seguimiento POA 2025'!P49</f>
        <v>0</v>
      </c>
      <c r="H27" s="160">
        <f>+'1.Informe Seguimiento POA 2025'!Q49</f>
        <v>0</v>
      </c>
      <c r="I27" s="160">
        <f>+'1.Informe Seguimiento POA 2025'!Q49</f>
        <v>0</v>
      </c>
      <c r="J27" s="160">
        <f>+'02-G. CONOCIMIENTO INNOV 2025'!AV22</f>
        <v>0</v>
      </c>
      <c r="K27" s="172" t="str">
        <f t="shared" si="4"/>
        <v>No programado</v>
      </c>
      <c r="L27" s="172" t="str">
        <f t="shared" si="4"/>
        <v>No programado</v>
      </c>
      <c r="M27" s="157">
        <f>+'02-G. CONOCIMIENTO INNOV 2025'!AZ22</f>
        <v>0</v>
      </c>
      <c r="N27" s="160">
        <f t="shared" si="5"/>
        <v>4</v>
      </c>
      <c r="O27" s="160">
        <f>+'1.Informe Seguimiento POA 2025'!R49</f>
        <v>0</v>
      </c>
      <c r="P27" s="160">
        <f>+'1.Informe Seguimiento POA 2025'!P49+'1.Informe Seguimiento POA 2025'!R49</f>
        <v>0</v>
      </c>
      <c r="Q27" s="160">
        <f>+'1.Informe Seguimiento POA 2025'!S49</f>
        <v>0</v>
      </c>
      <c r="R27" s="160">
        <f>+'1.Informe Seguimiento POA 2025'!Q49+'1.Informe Seguimiento POA 2025'!S49</f>
        <v>0</v>
      </c>
      <c r="S27" s="160">
        <f>+'02-G. CONOCIMIENTO INNOV 2025'!AW22</f>
        <v>0</v>
      </c>
      <c r="T27" s="172" t="str">
        <f t="shared" si="6"/>
        <v>No programado</v>
      </c>
      <c r="U27" s="172" t="str">
        <f t="shared" si="6"/>
        <v>No programado</v>
      </c>
      <c r="V27" s="157">
        <f>+'02-G. CONOCIMIENTO INNOV 2025'!BA22</f>
        <v>0</v>
      </c>
      <c r="W27" s="160">
        <f>+$E27</f>
        <v>4</v>
      </c>
      <c r="X27" s="160">
        <f>+'1.Informe Seguimiento POA 2025'!T49</f>
        <v>2</v>
      </c>
      <c r="Y27" s="160">
        <f>+'1.Informe Seguimiento POA 2025'!P49+'1.Informe Seguimiento POA 2025'!R49+'1.Informe Seguimiento POA 2025'!T49</f>
        <v>2</v>
      </c>
      <c r="Z27" s="160">
        <f>+'1.Informe Seguimiento POA 2025'!U49</f>
        <v>0</v>
      </c>
      <c r="AA27" s="160">
        <f>+'1.Informe Seguimiento POA 2025'!Q49+'1.Informe Seguimiento POA 2025'!S49+'1.Informe Seguimiento POA 2025'!U49</f>
        <v>0</v>
      </c>
      <c r="AB27" s="160">
        <f>H27+Q27+Z27</f>
        <v>0</v>
      </c>
      <c r="AC27" s="172">
        <f>IF(AND(X27&gt;0),Z27/X27,"No programado")</f>
        <v>0</v>
      </c>
      <c r="AD27" s="172">
        <f>IF(AND(Y27&gt;0),AA27/Y27,"No programado")</f>
        <v>0</v>
      </c>
      <c r="AE27" s="172">
        <f>+'02-G. CONOCIMIENTO INNOV 2025'!BA22</f>
        <v>0</v>
      </c>
      <c r="AF27" s="160">
        <f t="shared" si="7"/>
        <v>4</v>
      </c>
      <c r="AG27" s="215">
        <f>+'1.Informe Seguimiento POA 2025'!V49</f>
        <v>2</v>
      </c>
      <c r="AH27" s="160">
        <f>+'1.Informe Seguimiento POA 2025'!P49+'1.Informe Seguimiento POA 2025'!R49+'1.Informe Seguimiento POA 2025'!T49+'1.Informe Seguimiento POA 2025'!V49</f>
        <v>4</v>
      </c>
      <c r="AI27" s="160">
        <f>'1.Informe Seguimiento POA 2025'!W49</f>
        <v>0</v>
      </c>
      <c r="AJ27" s="160">
        <f>+'1.Informe Seguimiento POA 2025'!Q49+'1.Informe Seguimiento POA 2025'!S49+'1.Informe Seguimiento POA 2025'!U49+'1.Informe Seguimiento POA 2025'!W49</f>
        <v>0</v>
      </c>
      <c r="AK27" s="160">
        <f>+'02-G. CONOCIMIENTO INNOV 2025'!AY22</f>
        <v>0</v>
      </c>
      <c r="AL27" s="172">
        <f t="shared" si="8"/>
        <v>0</v>
      </c>
      <c r="AM27" s="172">
        <f t="shared" si="8"/>
        <v>0</v>
      </c>
      <c r="AN27" s="157">
        <f>IF(AND(AF27&gt;0,$AK27&gt;0),AK27/$AF27,0)</f>
        <v>0</v>
      </c>
      <c r="AO27" s="173" t="str">
        <f>+'[14]Rango indicadores'!H12</f>
        <v>Mayor A:</v>
      </c>
      <c r="AP27" s="160">
        <f>+'[14]Rango indicadores'!I12</f>
        <v>95</v>
      </c>
      <c r="AQ27" s="173" t="str">
        <f>+'[14]Rango indicadores'!J12</f>
        <v>Desde (&gt;=):</v>
      </c>
      <c r="AR27" s="160">
        <f>+'[14]Rango indicadores'!K12</f>
        <v>75</v>
      </c>
      <c r="AS27" s="173" t="str">
        <f>+'[14]Rango indicadores'!L12</f>
        <v>Hasta (&lt;=):</v>
      </c>
      <c r="AT27" s="160">
        <f>+'[14]Rango indicadores'!M12</f>
        <v>95</v>
      </c>
      <c r="AU27" s="173" t="str">
        <f>+'[14]Rango indicadores'!N12</f>
        <v>Menor A:</v>
      </c>
      <c r="AV27" s="160">
        <f>+'[14]Rango indicadores'!O12</f>
        <v>75</v>
      </c>
      <c r="AW27" s="161" t="s">
        <v>1076</v>
      </c>
      <c r="BA27" s="174"/>
    </row>
    <row r="28" spans="2:53" ht="15.6">
      <c r="C28" s="1451" t="s">
        <v>807</v>
      </c>
      <c r="D28" s="1452"/>
      <c r="E28" s="1452"/>
      <c r="F28" s="1452"/>
      <c r="G28" s="1452"/>
      <c r="H28" s="1452"/>
      <c r="I28" s="1452"/>
      <c r="J28" s="1452"/>
      <c r="K28" s="165">
        <f>IFERROR(AVERAGE(K21:K27),0)</f>
        <v>1</v>
      </c>
      <c r="L28" s="165">
        <f>IFERROR(AVERAGE(L21:L27),0)</f>
        <v>1</v>
      </c>
      <c r="M28" s="165">
        <f>IFERROR(AVERAGE(M21:M27),0)</f>
        <v>4.9999999999999996E-2</v>
      </c>
      <c r="N28" s="166"/>
      <c r="O28" s="166"/>
      <c r="P28" s="166"/>
      <c r="Q28" s="166"/>
      <c r="R28" s="166"/>
      <c r="S28" s="166"/>
      <c r="T28" s="165">
        <f>IFERROR(AVERAGE(T21:T27),0)</f>
        <v>0</v>
      </c>
      <c r="U28" s="165">
        <f>IFERROR(AVERAGE(U21:U27),0)</f>
        <v>0.21428571428571427</v>
      </c>
      <c r="V28" s="165">
        <f>IFERROR(AVERAGE(V21:V27),0)</f>
        <v>4.9999999999999996E-2</v>
      </c>
      <c r="W28" s="166"/>
      <c r="X28" s="166"/>
      <c r="Y28" s="166"/>
      <c r="Z28" s="166"/>
      <c r="AA28" s="166"/>
      <c r="AB28" s="166"/>
      <c r="AC28" s="165">
        <f>IFERROR(AVERAGE(AC21:AC27),0)</f>
        <v>0</v>
      </c>
      <c r="AD28" s="165">
        <f>IFERROR(AVERAGE(AD21:AD27),0)</f>
        <v>8.666666666666667E-2</v>
      </c>
      <c r="AE28" s="165">
        <f>IFERROR(AVERAGE(AE21:AE27),0)</f>
        <v>4.9999999999999996E-2</v>
      </c>
      <c r="AF28" s="166"/>
      <c r="AG28" s="166"/>
      <c r="AH28" s="166"/>
      <c r="AI28" s="166"/>
      <c r="AJ28" s="166"/>
      <c r="AK28" s="167"/>
      <c r="AL28" s="165">
        <f>IFERROR(AVERAGE(AL21:AL27),0)</f>
        <v>0</v>
      </c>
      <c r="AM28" s="165">
        <f>IFERROR(AVERAGE(AM21:AM27),0)</f>
        <v>4.9999999999999996E-2</v>
      </c>
      <c r="AN28" s="165">
        <f>IFERROR(AVERAGE(AN21:AN27),0)</f>
        <v>4.9999999999999996E-2</v>
      </c>
      <c r="AO28" s="168"/>
      <c r="AP28" s="168"/>
      <c r="AQ28" s="168"/>
      <c r="AR28" s="168"/>
      <c r="AS28" s="168"/>
      <c r="AT28" s="168"/>
      <c r="AU28" s="168"/>
      <c r="AV28" s="168"/>
      <c r="AW28" s="169"/>
    </row>
    <row r="29" spans="2:53" s="144" customFormat="1" ht="24" customHeight="1" thickBot="1">
      <c r="C29" s="175"/>
      <c r="D29" s="176"/>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45"/>
      <c r="AY29" s="129"/>
      <c r="AZ29" s="129"/>
    </row>
    <row r="30" spans="2:53" s="144" customFormat="1" ht="16.2" thickBot="1">
      <c r="C30" s="149" t="s">
        <v>809</v>
      </c>
      <c r="D30" s="150"/>
      <c r="E30" s="1453" t="s">
        <v>792</v>
      </c>
      <c r="F30" s="1454"/>
      <c r="G30" s="1454"/>
      <c r="H30" s="1454"/>
      <c r="I30" s="1454"/>
      <c r="J30" s="1454"/>
      <c r="K30" s="1454"/>
      <c r="L30" s="1454"/>
      <c r="M30" s="1455"/>
      <c r="N30" s="1463" t="s">
        <v>793</v>
      </c>
      <c r="O30" s="1464"/>
      <c r="P30" s="1464"/>
      <c r="Q30" s="1464"/>
      <c r="R30" s="1464"/>
      <c r="S30" s="1464"/>
      <c r="T30" s="1464"/>
      <c r="U30" s="1464"/>
      <c r="V30" s="1465"/>
      <c r="W30" s="1466" t="s">
        <v>794</v>
      </c>
      <c r="X30" s="1467"/>
      <c r="Y30" s="1467"/>
      <c r="Z30" s="1467"/>
      <c r="AA30" s="1467"/>
      <c r="AB30" s="1467"/>
      <c r="AC30" s="1467"/>
      <c r="AD30" s="1467"/>
      <c r="AE30" s="1468"/>
      <c r="AF30" s="1463" t="s">
        <v>789</v>
      </c>
      <c r="AG30" s="1464"/>
      <c r="AH30" s="1464"/>
      <c r="AI30" s="1464"/>
      <c r="AJ30" s="1464"/>
      <c r="AK30" s="1464"/>
      <c r="AL30" s="1464"/>
      <c r="AM30" s="1464"/>
      <c r="AN30" s="1465"/>
      <c r="AO30" s="175"/>
      <c r="AP30" s="175"/>
      <c r="AQ30" s="175"/>
      <c r="AR30" s="175"/>
      <c r="AS30" s="175"/>
      <c r="AT30" s="175"/>
      <c r="AU30" s="175"/>
      <c r="AV30" s="175"/>
      <c r="AW30" s="145"/>
      <c r="AY30" s="129"/>
      <c r="AZ30" s="129"/>
    </row>
    <row r="31" spans="2:53" ht="31.95" customHeight="1">
      <c r="B31" s="1444" t="s">
        <v>833</v>
      </c>
      <c r="C31" s="1444" t="str">
        <f>+$C$11</f>
        <v>Identificación del Indicador</v>
      </c>
      <c r="D31" s="1456" t="s">
        <v>796</v>
      </c>
      <c r="E31" s="1457" t="s">
        <v>797</v>
      </c>
      <c r="F31" s="1458"/>
      <c r="G31" s="1459"/>
      <c r="H31" s="1460" t="s">
        <v>798</v>
      </c>
      <c r="I31" s="1461" t="str">
        <f>$I$9</f>
        <v>Ejecución 
Corte
31/03/2025</v>
      </c>
      <c r="J31" s="1460" t="s">
        <v>799</v>
      </c>
      <c r="K31" s="1460" t="s">
        <v>800</v>
      </c>
      <c r="L31" s="1460"/>
      <c r="M31" s="1460"/>
      <c r="N31" s="1457" t="s">
        <v>797</v>
      </c>
      <c r="O31" s="1458"/>
      <c r="P31" s="1459"/>
      <c r="Q31" s="1460" t="s">
        <v>801</v>
      </c>
      <c r="R31" s="1461" t="str">
        <f>$R$9</f>
        <v>Ejecución 
Corte
30/06/2025</v>
      </c>
      <c r="S31" s="1460" t="s">
        <v>799</v>
      </c>
      <c r="T31" s="1460" t="s">
        <v>800</v>
      </c>
      <c r="U31" s="1460"/>
      <c r="V31" s="1460"/>
      <c r="W31" s="1457" t="s">
        <v>797</v>
      </c>
      <c r="X31" s="1458"/>
      <c r="Y31" s="1459"/>
      <c r="Z31" s="1460" t="s">
        <v>802</v>
      </c>
      <c r="AA31" s="1461" t="str">
        <f>$AA$9</f>
        <v>Ejecución 
Corte
30/09/2025</v>
      </c>
      <c r="AB31" s="1460" t="s">
        <v>799</v>
      </c>
      <c r="AC31" s="1460" t="s">
        <v>800</v>
      </c>
      <c r="AD31" s="1460"/>
      <c r="AE31" s="1460"/>
      <c r="AF31" s="1457" t="s">
        <v>797</v>
      </c>
      <c r="AG31" s="1458"/>
      <c r="AH31" s="1459"/>
      <c r="AI31" s="1460" t="s">
        <v>803</v>
      </c>
      <c r="AJ31" s="1461" t="str">
        <f>$AJ$9</f>
        <v>Ejecución 
Corte
31/12/2024</v>
      </c>
      <c r="AK31" s="1460" t="s">
        <v>799</v>
      </c>
      <c r="AL31" s="1460" t="s">
        <v>800</v>
      </c>
      <c r="AM31" s="1460"/>
      <c r="AN31" s="1460"/>
      <c r="AO31" s="1469" t="s">
        <v>639</v>
      </c>
      <c r="AP31" s="1469"/>
      <c r="AQ31" s="1469"/>
      <c r="AR31" s="1469"/>
      <c r="AS31" s="1469"/>
      <c r="AT31" s="1469"/>
      <c r="AU31" s="1469"/>
      <c r="AV31" s="1469"/>
      <c r="AW31" s="1444" t="s">
        <v>804</v>
      </c>
    </row>
    <row r="32" spans="2:53" ht="53.4" customHeight="1">
      <c r="B32" s="1444"/>
      <c r="C32" s="1444"/>
      <c r="D32" s="1456"/>
      <c r="E32" s="151" t="str">
        <f>$E$9</f>
        <v>Año 2025</v>
      </c>
      <c r="F32" s="151" t="str">
        <f>+E30</f>
        <v>Primer Trimestre</v>
      </c>
      <c r="G32" s="152" t="str">
        <f>$G$9</f>
        <v>Acumulado
Corte 
31/03/2025</v>
      </c>
      <c r="H32" s="1444"/>
      <c r="I32" s="1462"/>
      <c r="J32" s="1444"/>
      <c r="K32" s="1024" t="str">
        <f>+$E$10</f>
        <v>Primer Trimestre</v>
      </c>
      <c r="L32" s="152" t="str">
        <f>$G$12</f>
        <v>Acumulado
Corte 
31/03/2025</v>
      </c>
      <c r="M32" s="153" t="s">
        <v>762</v>
      </c>
      <c r="N32" s="151" t="str">
        <f>$N$9</f>
        <v>Año 2025</v>
      </c>
      <c r="O32" s="151" t="str">
        <f>+N30</f>
        <v>Segundo Trimestre</v>
      </c>
      <c r="P32" s="152" t="str">
        <f>$P$9</f>
        <v>Acumulado
Corte 
30/06/2025</v>
      </c>
      <c r="Q32" s="1444"/>
      <c r="R32" s="1462"/>
      <c r="S32" s="1444"/>
      <c r="T32" s="151" t="str">
        <f>+O32</f>
        <v>Segundo Trimestre</v>
      </c>
      <c r="U32" s="152" t="str">
        <f>$P$12</f>
        <v>Acumulado
Corte 
30/06/2025</v>
      </c>
      <c r="V32" s="153" t="s">
        <v>762</v>
      </c>
      <c r="W32" s="151" t="str">
        <f>$W$9</f>
        <v>Año 2025</v>
      </c>
      <c r="X32" s="151" t="str">
        <f>+W30</f>
        <v>Tercer Trimestre</v>
      </c>
      <c r="Y32" s="152" t="str">
        <f>$Y$9</f>
        <v>Acumulado
Corte 
30/09/2025</v>
      </c>
      <c r="Z32" s="1444"/>
      <c r="AA32" s="1462"/>
      <c r="AB32" s="1444"/>
      <c r="AC32" s="151" t="str">
        <f>+X32</f>
        <v>Tercer Trimestre</v>
      </c>
      <c r="AD32" s="152" t="str">
        <f>$Y$12</f>
        <v>Acumulado
Corte 
30/09/2025</v>
      </c>
      <c r="AE32" s="153" t="s">
        <v>762</v>
      </c>
      <c r="AF32" s="151" t="str">
        <f>$AF$9</f>
        <v>Año 2025</v>
      </c>
      <c r="AG32" s="151" t="str">
        <f>$AG$9</f>
        <v>Cuarto Trimestre</v>
      </c>
      <c r="AH32" s="152" t="str">
        <f>$AH$9</f>
        <v>Acumulado
Corte 
31/12/2025</v>
      </c>
      <c r="AI32" s="1444"/>
      <c r="AJ32" s="1462"/>
      <c r="AK32" s="1444"/>
      <c r="AL32" s="151" t="str">
        <f>+$AG$9</f>
        <v>Cuarto Trimestre</v>
      </c>
      <c r="AM32" s="152" t="str">
        <f>$AH$12</f>
        <v>Acumulado
Corte 
31/12/2025</v>
      </c>
      <c r="AN32" s="153" t="s">
        <v>762</v>
      </c>
      <c r="AO32" s="1470" t="s">
        <v>805</v>
      </c>
      <c r="AP32" s="1137"/>
      <c r="AQ32" s="1138" t="s">
        <v>806</v>
      </c>
      <c r="AR32" s="1139"/>
      <c r="AS32" s="1139"/>
      <c r="AT32" s="1140"/>
      <c r="AU32" s="1141" t="s">
        <v>648</v>
      </c>
      <c r="AV32" s="1142"/>
      <c r="AW32" s="1444"/>
    </row>
    <row r="33" spans="2:54" ht="81" customHeight="1">
      <c r="B33" s="216" t="str">
        <f>+'03-DIRECIONAMIENTO TIC 2025'!D16</f>
        <v>4.1.1 Implementar el 100% de los proyectos programados en la hoja de ruta del Plan Estratégico de Tecnología, garantizando el cumpliendo con los plazos y presupuestos asignados para el cuatrienio</v>
      </c>
      <c r="C33" s="155" t="str">
        <f>+'Rango indicadores'!D15</f>
        <v>03-RI-01</v>
      </c>
      <c r="D33" s="221" t="str">
        <f>+'Rango indicadores'!E15</f>
        <v xml:space="preserve">
 Proyectos programados en la hoja de ruta del PETI implementados.
</v>
      </c>
      <c r="E33" s="177">
        <f>+'Rango indicadores'!R15</f>
        <v>0.25</v>
      </c>
      <c r="F33" s="156">
        <f>+'1.Informe Seguimiento POA 2025'!P50</f>
        <v>0.04</v>
      </c>
      <c r="G33" s="156">
        <f>+'1.Informe Seguimiento POA 2025'!P50</f>
        <v>0.04</v>
      </c>
      <c r="H33" s="156">
        <f>+'1.Informe Seguimiento POA 2025'!Q50</f>
        <v>0.04</v>
      </c>
      <c r="I33" s="156">
        <f>+'1.Informe Seguimiento POA 2025'!Q50</f>
        <v>0.04</v>
      </c>
      <c r="J33" s="156">
        <f>+'03-DIRECIONAMIENTO TIC 2025'!AV16</f>
        <v>0.04</v>
      </c>
      <c r="K33" s="178">
        <f t="shared" ref="K33:L40" si="10">IF(AND(F33&gt;0),H33/F33,"No programado")</f>
        <v>1</v>
      </c>
      <c r="L33" s="178">
        <f>IF(AND(G33&gt;0),I33/G33,"No programado")</f>
        <v>1</v>
      </c>
      <c r="M33" s="157">
        <f>+'03-DIRECIONAMIENTO TIC 2025'!AZ16</f>
        <v>0.16</v>
      </c>
      <c r="N33" s="156">
        <f>$E33</f>
        <v>0.25</v>
      </c>
      <c r="O33" s="156">
        <f>+'1.Informe Seguimiento POA 2025'!R50</f>
        <v>0.08</v>
      </c>
      <c r="P33" s="156">
        <f>+'1.Informe Seguimiento POA 2025'!P50+'1.Informe Seguimiento POA 2025'!R50</f>
        <v>0.12</v>
      </c>
      <c r="Q33" s="156">
        <f>+'1.Informe Seguimiento POA 2025'!S50</f>
        <v>0</v>
      </c>
      <c r="R33" s="156">
        <f>+'1.Informe Seguimiento POA 2025'!Q50+'1.Informe Seguimiento POA 2025'!S50</f>
        <v>0.04</v>
      </c>
      <c r="S33" s="156">
        <f>+'03-DIRECIONAMIENTO TIC 2025'!AV16</f>
        <v>0.04</v>
      </c>
      <c r="T33" s="178">
        <f t="shared" ref="T33:U40" si="11">IF(AND(O33&gt;0),Q33/O33,"No programado")</f>
        <v>0</v>
      </c>
      <c r="U33" s="178">
        <f>IF(AND(P33&gt;0),R33/P33,"No programado")</f>
        <v>0.33333333333333337</v>
      </c>
      <c r="V33" s="157">
        <f>+'03-DIRECIONAMIENTO TIC 2025'!BA16</f>
        <v>0.16</v>
      </c>
      <c r="W33" s="156">
        <f>$E33</f>
        <v>0.25</v>
      </c>
      <c r="X33" s="156">
        <f>+'1.Informe Seguimiento POA 2025'!T50</f>
        <v>0.08</v>
      </c>
      <c r="Y33" s="156">
        <f>+'1.Informe Seguimiento POA 2025'!T50+'1.Informe Seguimiento POA 2025'!R50+'1.Informe Seguimiento POA 2025'!P50</f>
        <v>0.2</v>
      </c>
      <c r="Z33" s="156">
        <f>+'1.Informe Seguimiento POA 2025'!U50</f>
        <v>0</v>
      </c>
      <c r="AA33" s="156">
        <f>+'1.Informe Seguimiento POA 2025'!U50+'1.Informe Seguimiento POA 2025'!S50+'1.Informe Seguimiento POA 2025'!Q50</f>
        <v>0.04</v>
      </c>
      <c r="AB33" s="156">
        <f>H33+Q33+Z33</f>
        <v>0.04</v>
      </c>
      <c r="AC33" s="178">
        <f t="shared" ref="AC33:AD40" si="12">IF(AND(X33&gt;0),Z33/X33,"No programado")</f>
        <v>0</v>
      </c>
      <c r="AD33" s="178">
        <f>IF(AND(Y33&gt;0),AA33/Y33,"No programado")</f>
        <v>0.19999999999999998</v>
      </c>
      <c r="AE33" s="157">
        <f t="shared" ref="AE33:AE38" si="13">IF(AND(W33&gt;0,$AB33&gt;0),AB33/$W33,0)</f>
        <v>0.16</v>
      </c>
      <c r="AF33" s="177">
        <f t="shared" ref="AF33:AF40" si="14">+E33</f>
        <v>0.25</v>
      </c>
      <c r="AG33" s="646">
        <f>+'1.Informe Seguimiento POA 2025'!V50</f>
        <v>0.05</v>
      </c>
      <c r="AH33" s="177">
        <f>+'1.Informe Seguimiento POA 2025'!T50+'1.Informe Seguimiento POA 2025'!R50+'1.Informe Seguimiento POA 2025'!P50+'1.Informe Seguimiento POA 2025'!V50</f>
        <v>0.25</v>
      </c>
      <c r="AI33" s="177">
        <f>+'1.Informe Seguimiento POA 2025'!W50</f>
        <v>0</v>
      </c>
      <c r="AJ33" s="177">
        <f>+'1.Informe Seguimiento POA 2025'!U50+'1.Informe Seguimiento POA 2025'!S50+'1.Informe Seguimiento POA 2025'!Q50+'1.Informe Seguimiento POA 2025'!W50</f>
        <v>0.04</v>
      </c>
      <c r="AK33" s="214">
        <f>'03-DIRECIONAMIENTO TIC 2025'!AY16</f>
        <v>0.04</v>
      </c>
      <c r="AL33" s="178">
        <f t="shared" ref="AL33:AM40" si="15">IF(AND(AG33&gt;0),AI33/AG33,"No programado")</f>
        <v>0</v>
      </c>
      <c r="AM33" s="178">
        <f>IF(AND(AH33&gt;0),AJ33/AH33,"No programado")</f>
        <v>0.16</v>
      </c>
      <c r="AN33" s="157">
        <f t="shared" ref="AN33:AN38" si="16">IF(AND(AF33&gt;0,$AK33&gt;0),AK33/$AF33,0)</f>
        <v>0.16</v>
      </c>
      <c r="AO33" s="179" t="str">
        <f>+'[14]Rango indicadores'!H13</f>
        <v>Mayor A:</v>
      </c>
      <c r="AP33" s="160">
        <f>+'[14]Rango indicadores'!I13</f>
        <v>95</v>
      </c>
      <c r="AQ33" s="160" t="str">
        <f>+'[14]Rango indicadores'!J13</f>
        <v>Desde (&gt;=):</v>
      </c>
      <c r="AR33" s="160">
        <f>+'[14]Rango indicadores'!K13</f>
        <v>75</v>
      </c>
      <c r="AS33" s="160" t="str">
        <f>+'[14]Rango indicadores'!L13</f>
        <v>Hasta (&lt;=):</v>
      </c>
      <c r="AT33" s="160">
        <f>+'[14]Rango indicadores'!M13</f>
        <v>95</v>
      </c>
      <c r="AU33" s="160" t="str">
        <f>+'[14]Rango indicadores'!N13</f>
        <v>Menor A:</v>
      </c>
      <c r="AV33" s="160">
        <f>+'[14]Rango indicadores'!O13</f>
        <v>75</v>
      </c>
      <c r="AW33" s="1123" t="s">
        <v>1074</v>
      </c>
    </row>
    <row r="34" spans="2:54" ht="88.2" customHeight="1">
      <c r="B34" s="216" t="str">
        <f>+'03-DIRECIONAMIENTO TIC 2025'!D17</f>
        <v xml:space="preserve">4.1.2 Ejecutar el 100% de los controles y requisitos de seguridad definidos por el Sistema de Gestión de Seguridad de la Información -SGSI- durante el cuatrienio.
</v>
      </c>
      <c r="C34" s="155" t="str">
        <f>+'Rango indicadores'!D16</f>
        <v>03-RI-02</v>
      </c>
      <c r="D34" s="221" t="str">
        <f>+'Rango indicadores'!E16</f>
        <v xml:space="preserve">Porcentaje de los controles y requisitos de seguridad ejecutados, en el Plan de Seguridad y Privacidad de la Información
</v>
      </c>
      <c r="E34" s="177">
        <f>+'Rango indicadores'!R16</f>
        <v>1</v>
      </c>
      <c r="F34" s="156">
        <f>+'1.Informe Seguimiento POA 2025'!P51</f>
        <v>1</v>
      </c>
      <c r="G34" s="156">
        <f>+'1.Informe Seguimiento POA 2025'!P51</f>
        <v>1</v>
      </c>
      <c r="H34" s="156">
        <f>+'1.Informe Seguimiento POA 2025'!Q51</f>
        <v>1</v>
      </c>
      <c r="I34" s="156">
        <f>+'1.Informe Seguimiento POA 2025'!Q51</f>
        <v>1</v>
      </c>
      <c r="J34" s="156">
        <f>+'03-DIRECIONAMIENTO TIC 2025'!AV17</f>
        <v>1</v>
      </c>
      <c r="K34" s="178">
        <f t="shared" si="10"/>
        <v>1</v>
      </c>
      <c r="L34" s="178">
        <f t="shared" si="10"/>
        <v>1</v>
      </c>
      <c r="M34" s="157">
        <f>+'03-DIRECIONAMIENTO TIC 2025'!AZ17</f>
        <v>0.25</v>
      </c>
      <c r="N34" s="156">
        <f t="shared" ref="N34" si="17">$E34</f>
        <v>1</v>
      </c>
      <c r="O34" s="156">
        <v>0</v>
      </c>
      <c r="P34" s="156">
        <v>0</v>
      </c>
      <c r="Q34" s="156">
        <v>0</v>
      </c>
      <c r="R34" s="156">
        <v>0</v>
      </c>
      <c r="S34" s="156">
        <v>0</v>
      </c>
      <c r="T34" s="178" t="str">
        <f t="shared" si="11"/>
        <v>No programado</v>
      </c>
      <c r="U34" s="178" t="str">
        <f t="shared" si="11"/>
        <v>No programado</v>
      </c>
      <c r="V34" s="157">
        <f>+'03-DIRECIONAMIENTO TIC 2025'!BA17</f>
        <v>0.25</v>
      </c>
      <c r="W34" s="156">
        <f t="shared" ref="W34:W40" si="18">$E34</f>
        <v>1</v>
      </c>
      <c r="X34" s="156">
        <f>+'1.Informe Seguimiento POA 2025'!T51</f>
        <v>1</v>
      </c>
      <c r="Y34" s="156">
        <f>IFERROR(AVERAGE('1.Informe Seguimiento POA 2025'!T51),0)</f>
        <v>1</v>
      </c>
      <c r="Z34" s="156">
        <f>+'1.Informe Seguimiento POA 2025'!U51</f>
        <v>0</v>
      </c>
      <c r="AA34" s="156">
        <f>IFERROR(AVERAGE('1.Informe Seguimiento POA 2025'!U51),0)</f>
        <v>0</v>
      </c>
      <c r="AB34" s="156">
        <f>AA34</f>
        <v>0</v>
      </c>
      <c r="AC34" s="178">
        <f t="shared" si="12"/>
        <v>0</v>
      </c>
      <c r="AD34" s="178">
        <f t="shared" si="12"/>
        <v>0</v>
      </c>
      <c r="AE34" s="157">
        <f>IF(AND(W34&gt;0,$AB34&gt;0),AB34/$W34,0)*0.5</f>
        <v>0</v>
      </c>
      <c r="AF34" s="177">
        <f t="shared" si="14"/>
        <v>1</v>
      </c>
      <c r="AG34" s="646">
        <f>+'1.Informe Seguimiento POA 2025'!V51</f>
        <v>1</v>
      </c>
      <c r="AH34" s="177">
        <f>IFERROR(AVERAGE('1.Informe Seguimiento POA 2025'!T51,'1.Informe Seguimiento POA 2025'!V51),0)</f>
        <v>1</v>
      </c>
      <c r="AI34" s="177">
        <f>+'1.Informe Seguimiento POA 2025'!W51</f>
        <v>0</v>
      </c>
      <c r="AJ34" s="177">
        <f>+'1.Informe Seguimiento POA 2025'!Y51</f>
        <v>1</v>
      </c>
      <c r="AK34" s="158">
        <f>'03-DIRECIONAMIENTO TIC 2025'!AY17</f>
        <v>0.23076923076923078</v>
      </c>
      <c r="AL34" s="178">
        <f t="shared" si="15"/>
        <v>0</v>
      </c>
      <c r="AM34" s="178">
        <f t="shared" si="15"/>
        <v>1</v>
      </c>
      <c r="AN34" s="157">
        <f t="shared" si="16"/>
        <v>0.23076923076923078</v>
      </c>
      <c r="AO34" s="179" t="str">
        <f>+'[14]Rango indicadores'!H14</f>
        <v>Mayor A:</v>
      </c>
      <c r="AP34" s="160">
        <f>+'[14]Rango indicadores'!I14</f>
        <v>95</v>
      </c>
      <c r="AQ34" s="160" t="str">
        <f>+'[14]Rango indicadores'!J14</f>
        <v>Desde (&gt;=):</v>
      </c>
      <c r="AR34" s="160">
        <f>+'[14]Rango indicadores'!K14</f>
        <v>75</v>
      </c>
      <c r="AS34" s="160" t="str">
        <f>+'[14]Rango indicadores'!L14</f>
        <v>Hasta (&lt;=):</v>
      </c>
      <c r="AT34" s="160">
        <f>+'[14]Rango indicadores'!M14</f>
        <v>95</v>
      </c>
      <c r="AU34" s="160" t="str">
        <f>+'[14]Rango indicadores'!N14</f>
        <v>Menor A:</v>
      </c>
      <c r="AV34" s="160">
        <f>+'[14]Rango indicadores'!O14</f>
        <v>75</v>
      </c>
      <c r="AW34" s="1123" t="s">
        <v>1074</v>
      </c>
      <c r="AX34" s="180"/>
      <c r="AY34" s="180"/>
      <c r="AZ34" s="180"/>
    </row>
    <row r="35" spans="2:54" ht="73.95" customHeight="1">
      <c r="B35" s="216" t="str">
        <f>+'03-DIRECIONAMIENTO TIC 2025'!D18</f>
        <v>4.1.3 Implementar el 100% de los proyectos planificados, ofreciendo cobertura, rapidez y seguridad en la prestación de servicios digitales a los ciudadanos durante el cuatrienio.</v>
      </c>
      <c r="C35" s="155" t="str">
        <f>+'Rango indicadores'!D17</f>
        <v>03-RI-03</v>
      </c>
      <c r="D35" s="221" t="str">
        <f>+'Rango indicadores'!E17</f>
        <v>Proyectos planificados de mejorar los servicios digitales a los ciudadanos  implementados</v>
      </c>
      <c r="E35" s="177">
        <f>+'Rango indicadores'!R17</f>
        <v>0.25</v>
      </c>
      <c r="F35" s="156">
        <f>+'1.Informe Seguimiento POA 2025'!P52</f>
        <v>0.04</v>
      </c>
      <c r="G35" s="156">
        <f>+'1.Informe Seguimiento POA 2025'!P52</f>
        <v>0.04</v>
      </c>
      <c r="H35" s="156">
        <f>+'1.Informe Seguimiento POA 2025'!Q52</f>
        <v>0.04</v>
      </c>
      <c r="I35" s="156">
        <f>+'1.Informe Seguimiento POA 2025'!Q52</f>
        <v>0.04</v>
      </c>
      <c r="J35" s="156">
        <f>+'03-DIRECIONAMIENTO TIC 2025'!AV18</f>
        <v>0.04</v>
      </c>
      <c r="K35" s="178">
        <f t="shared" si="10"/>
        <v>1</v>
      </c>
      <c r="L35" s="178">
        <f t="shared" ref="L35:L40" si="19">IF(AND(G35&gt;0),I35/G35,"No programado")</f>
        <v>1</v>
      </c>
      <c r="M35" s="157">
        <f>+'03-DIRECIONAMIENTO TIC 2025'!AZ18</f>
        <v>0.16</v>
      </c>
      <c r="N35" s="156">
        <f>$E35</f>
        <v>0.25</v>
      </c>
      <c r="O35" s="156">
        <f>+'1.Informe Seguimiento POA 2025'!R52</f>
        <v>0.08</v>
      </c>
      <c r="P35" s="156">
        <f>+'1.Informe Seguimiento POA 2025'!P52+'1.Informe Seguimiento POA 2025'!R52</f>
        <v>0.12</v>
      </c>
      <c r="Q35" s="156">
        <f>+'1.Informe Seguimiento POA 2025'!S52</f>
        <v>0</v>
      </c>
      <c r="R35" s="156">
        <f>+'1.Informe Seguimiento POA 2025'!Q52+'1.Informe Seguimiento POA 2025'!S52</f>
        <v>0.04</v>
      </c>
      <c r="S35" s="156">
        <f>+'03-DIRECIONAMIENTO TIC 2025'!AV18</f>
        <v>0.04</v>
      </c>
      <c r="T35" s="178">
        <f t="shared" si="11"/>
        <v>0</v>
      </c>
      <c r="U35" s="178">
        <f t="shared" ref="U35:U40" si="20">IF(AND(P35&gt;0),R35/P35,"No programado")</f>
        <v>0.33333333333333337</v>
      </c>
      <c r="V35" s="157">
        <f>+'03-DIRECIONAMIENTO TIC 2025'!BA18</f>
        <v>0.16</v>
      </c>
      <c r="W35" s="156">
        <f t="shared" si="18"/>
        <v>0.25</v>
      </c>
      <c r="X35" s="156">
        <f>+'1.Informe Seguimiento POA 2025'!T52</f>
        <v>0.08</v>
      </c>
      <c r="Y35" s="156">
        <f>+'1.Informe Seguimiento POA 2025'!T52+'1.Informe Seguimiento POA 2025'!R52+'1.Informe Seguimiento POA 2025'!P52</f>
        <v>0.2</v>
      </c>
      <c r="Z35" s="156">
        <f>+'1.Informe Seguimiento POA 2025'!U52</f>
        <v>0</v>
      </c>
      <c r="AA35" s="156">
        <f>+'1.Informe Seguimiento POA 2025'!U52+'1.Informe Seguimiento POA 2025'!S52+'1.Informe Seguimiento POA 2025'!Q52</f>
        <v>0.04</v>
      </c>
      <c r="AB35" s="156">
        <f t="shared" ref="AB35:AB40" si="21">H35+Q35+Z35</f>
        <v>0.04</v>
      </c>
      <c r="AC35" s="178">
        <f t="shared" si="12"/>
        <v>0</v>
      </c>
      <c r="AD35" s="178">
        <f t="shared" si="12"/>
        <v>0.19999999999999998</v>
      </c>
      <c r="AE35" s="157">
        <f t="shared" si="13"/>
        <v>0.16</v>
      </c>
      <c r="AF35" s="177">
        <f t="shared" si="14"/>
        <v>0.25</v>
      </c>
      <c r="AG35" s="646">
        <f>+'1.Informe Seguimiento POA 2025'!V52</f>
        <v>0.05</v>
      </c>
      <c r="AH35" s="177">
        <f>+'1.Informe Seguimiento POA 2025'!T52+'1.Informe Seguimiento POA 2025'!R52+'1.Informe Seguimiento POA 2025'!P52+'1.Informe Seguimiento POA 2025'!V52</f>
        <v>0.25</v>
      </c>
      <c r="AI35" s="177">
        <f>+'1.Informe Seguimiento POA 2025'!W52</f>
        <v>0</v>
      </c>
      <c r="AJ35" s="177">
        <f>+'1.Informe Seguimiento POA 2025'!U52+'1.Informe Seguimiento POA 2025'!S52+'1.Informe Seguimiento POA 2025'!Q52+'1.Informe Seguimiento POA 2025'!W52</f>
        <v>0.04</v>
      </c>
      <c r="AK35" s="214">
        <f>'03-DIRECIONAMIENTO TIC 2025'!AY18</f>
        <v>0.04</v>
      </c>
      <c r="AL35" s="178">
        <f t="shared" si="15"/>
        <v>0</v>
      </c>
      <c r="AM35" s="178">
        <f t="shared" ref="AM35:AM40" si="22">IF(AND(AH35&gt;0),AJ35/AH35,"No programado")</f>
        <v>0.16</v>
      </c>
      <c r="AN35" s="157">
        <f t="shared" si="16"/>
        <v>0.16</v>
      </c>
      <c r="AO35" s="179" t="str">
        <f>+'[14]Rango indicadores'!H15</f>
        <v>Mayor A:</v>
      </c>
      <c r="AP35" s="160">
        <f>+'[14]Rango indicadores'!I15</f>
        <v>95</v>
      </c>
      <c r="AQ35" s="160" t="str">
        <f>+'[14]Rango indicadores'!J15</f>
        <v>Desde (&gt;=):</v>
      </c>
      <c r="AR35" s="160">
        <f>+'[14]Rango indicadores'!K15</f>
        <v>75</v>
      </c>
      <c r="AS35" s="160" t="str">
        <f>+'[14]Rango indicadores'!L15</f>
        <v>Hasta (&lt;=):</v>
      </c>
      <c r="AT35" s="160">
        <f>+'[14]Rango indicadores'!M15</f>
        <v>95</v>
      </c>
      <c r="AU35" s="160" t="str">
        <f>+'[14]Rango indicadores'!N15</f>
        <v>Menor A:</v>
      </c>
      <c r="AV35" s="160">
        <f>+'[14]Rango indicadores'!O15</f>
        <v>75</v>
      </c>
      <c r="AW35" s="1123" t="s">
        <v>1074</v>
      </c>
    </row>
    <row r="36" spans="2:54" ht="73.95" customHeight="1">
      <c r="B36" s="216" t="str">
        <f>+'03-DIRECIONAMIENTO TIC 2025'!D19</f>
        <v>4.1.4 Ejecutar el 100% de las actividades programadas para garantizar la exactitud, completitud y fiabilidad de los datos que facilite la toma de decisiones durante el cuatrienio.</v>
      </c>
      <c r="C36" s="155" t="str">
        <f>+'Rango indicadores'!D18</f>
        <v>03-RI-04</v>
      </c>
      <c r="D36" s="221" t="str">
        <f>+'Rango indicadores'!E18</f>
        <v xml:space="preserve">  Actividades programadas para garantizar la exactitud, completitud y fiabilidad de los datos ejecutadas</v>
      </c>
      <c r="E36" s="177">
        <f>+'Rango indicadores'!R18</f>
        <v>0.25</v>
      </c>
      <c r="F36" s="156">
        <f>+'1.Informe Seguimiento POA 2025'!P53</f>
        <v>0.04</v>
      </c>
      <c r="G36" s="156">
        <f>+'1.Informe Seguimiento POA 2025'!P53</f>
        <v>0.04</v>
      </c>
      <c r="H36" s="156">
        <f>+'1.Informe Seguimiento POA 2025'!Q53</f>
        <v>0.02</v>
      </c>
      <c r="I36" s="156">
        <f>+'1.Informe Seguimiento POA 2025'!Q53</f>
        <v>0.02</v>
      </c>
      <c r="J36" s="156">
        <f>+'03-DIRECIONAMIENTO TIC 2025'!AV19</f>
        <v>0.02</v>
      </c>
      <c r="K36" s="178">
        <f t="shared" si="10"/>
        <v>0.5</v>
      </c>
      <c r="L36" s="178">
        <f t="shared" si="19"/>
        <v>0.5</v>
      </c>
      <c r="M36" s="157">
        <f>+'03-DIRECIONAMIENTO TIC 2025'!AZ19</f>
        <v>0.08</v>
      </c>
      <c r="N36" s="156">
        <f t="shared" ref="N36:N40" si="23">$E36</f>
        <v>0.25</v>
      </c>
      <c r="O36" s="156">
        <f>+'1.Informe Seguimiento POA 2025'!R53</f>
        <v>0.08</v>
      </c>
      <c r="P36" s="156">
        <f>+'1.Informe Seguimiento POA 2025'!P53+'1.Informe Seguimiento POA 2025'!R53</f>
        <v>0.12</v>
      </c>
      <c r="Q36" s="156">
        <f>+'1.Informe Seguimiento POA 2025'!S53</f>
        <v>0</v>
      </c>
      <c r="R36" s="156">
        <f>+'1.Informe Seguimiento POA 2025'!Q53+'1.Informe Seguimiento POA 2025'!S53</f>
        <v>0.02</v>
      </c>
      <c r="S36" s="156">
        <f>+'03-DIRECIONAMIENTO TIC 2025'!AV19</f>
        <v>0.02</v>
      </c>
      <c r="T36" s="178">
        <f t="shared" si="11"/>
        <v>0</v>
      </c>
      <c r="U36" s="178">
        <f t="shared" si="20"/>
        <v>0.16666666666666669</v>
      </c>
      <c r="V36" s="157">
        <f>+'03-DIRECIONAMIENTO TIC 2025'!BA19</f>
        <v>0.08</v>
      </c>
      <c r="W36" s="156">
        <f t="shared" si="18"/>
        <v>0.25</v>
      </c>
      <c r="X36" s="156">
        <f>+'1.Informe Seguimiento POA 2025'!T53</f>
        <v>0.08</v>
      </c>
      <c r="Y36" s="156">
        <f>+'1.Informe Seguimiento POA 2025'!T53+'1.Informe Seguimiento POA 2025'!R53+'1.Informe Seguimiento POA 2025'!P53</f>
        <v>0.2</v>
      </c>
      <c r="Z36" s="156">
        <f>+'1.Informe Seguimiento POA 2025'!U53</f>
        <v>0</v>
      </c>
      <c r="AA36" s="156">
        <f>+'1.Informe Seguimiento POA 2025'!U53+'1.Informe Seguimiento POA 2025'!S53+'1.Informe Seguimiento POA 2025'!Q53</f>
        <v>0.02</v>
      </c>
      <c r="AB36" s="156">
        <f t="shared" si="21"/>
        <v>0.02</v>
      </c>
      <c r="AC36" s="178">
        <f t="shared" si="12"/>
        <v>0</v>
      </c>
      <c r="AD36" s="178">
        <f t="shared" si="12"/>
        <v>9.9999999999999992E-2</v>
      </c>
      <c r="AE36" s="157">
        <f t="shared" si="13"/>
        <v>0.08</v>
      </c>
      <c r="AF36" s="177">
        <f t="shared" si="14"/>
        <v>0.25</v>
      </c>
      <c r="AG36" s="646">
        <f>+'1.Informe Seguimiento POA 2025'!V53</f>
        <v>0.05</v>
      </c>
      <c r="AH36" s="177">
        <f>+'1.Informe Seguimiento POA 2025'!T53+'1.Informe Seguimiento POA 2025'!R53+'1.Informe Seguimiento POA 2025'!P53+'1.Informe Seguimiento POA 2025'!V53</f>
        <v>0.25</v>
      </c>
      <c r="AI36" s="177">
        <f>+'1.Informe Seguimiento POA 2025'!W53</f>
        <v>0</v>
      </c>
      <c r="AJ36" s="177">
        <f>+'1.Informe Seguimiento POA 2025'!U53+'1.Informe Seguimiento POA 2025'!S53+'1.Informe Seguimiento POA 2025'!Q53+'1.Informe Seguimiento POA 2025'!W53</f>
        <v>0.02</v>
      </c>
      <c r="AK36" s="214">
        <f>'03-DIRECIONAMIENTO TIC 2025'!AY19</f>
        <v>0.02</v>
      </c>
      <c r="AL36" s="178">
        <f t="shared" si="15"/>
        <v>0</v>
      </c>
      <c r="AM36" s="178">
        <f t="shared" si="22"/>
        <v>0.08</v>
      </c>
      <c r="AN36" s="157">
        <f t="shared" si="16"/>
        <v>0.08</v>
      </c>
      <c r="AO36" s="179" t="str">
        <f>+'[14]Rango indicadores'!H16</f>
        <v>Mayor A:</v>
      </c>
      <c r="AP36" s="160">
        <f>+'[14]Rango indicadores'!I16</f>
        <v>95</v>
      </c>
      <c r="AQ36" s="160" t="str">
        <f>+'[14]Rango indicadores'!J16</f>
        <v>Desde (&gt;=):</v>
      </c>
      <c r="AR36" s="160">
        <f>+'[14]Rango indicadores'!K16</f>
        <v>75</v>
      </c>
      <c r="AS36" s="160" t="str">
        <f>+'[14]Rango indicadores'!L16</f>
        <v>Hasta (&lt;=):</v>
      </c>
      <c r="AT36" s="160">
        <f>+'[14]Rango indicadores'!M16</f>
        <v>95</v>
      </c>
      <c r="AU36" s="160" t="str">
        <f>+'[14]Rango indicadores'!N16</f>
        <v>Menor A:</v>
      </c>
      <c r="AV36" s="160">
        <f>+'[14]Rango indicadores'!O16</f>
        <v>75</v>
      </c>
      <c r="AW36" s="1123" t="s">
        <v>1077</v>
      </c>
      <c r="BB36" s="180"/>
    </row>
    <row r="37" spans="2:54" ht="73.95" customHeight="1">
      <c r="B37" s="216" t="str">
        <f>+'03-DIRECIONAMIENTO TIC 2025'!D20</f>
        <v>4.1.5 Implementar el 100% de los proyectos programados, garantizando la usabilidad, fiabilidad y eficiencia a los Sistemas de Información durante el cuatrienio,</v>
      </c>
      <c r="C37" s="155" t="str">
        <f>+'Rango indicadores'!D19</f>
        <v>03-RI-05</v>
      </c>
      <c r="D37" s="221" t="str">
        <f>+'Rango indicadores'!E19</f>
        <v xml:space="preserve">Proyectos programados a los Sistemas de Información implementados
</v>
      </c>
      <c r="E37" s="177">
        <f>+'Rango indicadores'!R19</f>
        <v>0.25</v>
      </c>
      <c r="F37" s="156">
        <f>+'1.Informe Seguimiento POA 2025'!P54</f>
        <v>0.04</v>
      </c>
      <c r="G37" s="156">
        <f>+'1.Informe Seguimiento POA 2025'!P54</f>
        <v>0.04</v>
      </c>
      <c r="H37" s="156">
        <f>+'1.Informe Seguimiento POA 2025'!Q54</f>
        <v>0.04</v>
      </c>
      <c r="I37" s="156">
        <f>+'1.Informe Seguimiento POA 2025'!Q54</f>
        <v>0.04</v>
      </c>
      <c r="J37" s="156">
        <f>+'03-DIRECIONAMIENTO TIC 2025'!AV20</f>
        <v>0.04</v>
      </c>
      <c r="K37" s="178">
        <f t="shared" si="10"/>
        <v>1</v>
      </c>
      <c r="L37" s="178">
        <f t="shared" si="19"/>
        <v>1</v>
      </c>
      <c r="M37" s="157">
        <f>+'03-DIRECIONAMIENTO TIC 2025'!AZ20</f>
        <v>0.16</v>
      </c>
      <c r="N37" s="156">
        <f t="shared" si="23"/>
        <v>0.25</v>
      </c>
      <c r="O37" s="156">
        <f>+'1.Informe Seguimiento POA 2025'!R54</f>
        <v>0.08</v>
      </c>
      <c r="P37" s="156">
        <f>+'1.Informe Seguimiento POA 2025'!P54+'1.Informe Seguimiento POA 2025'!R54</f>
        <v>0.12</v>
      </c>
      <c r="Q37" s="156">
        <f>+'1.Informe Seguimiento POA 2025'!S54</f>
        <v>0</v>
      </c>
      <c r="R37" s="156">
        <f>+'1.Informe Seguimiento POA 2025'!Q54+'1.Informe Seguimiento POA 2025'!S54</f>
        <v>0.04</v>
      </c>
      <c r="S37" s="156">
        <f>+'03-DIRECIONAMIENTO TIC 2025'!AV20</f>
        <v>0.04</v>
      </c>
      <c r="T37" s="178">
        <f t="shared" si="11"/>
        <v>0</v>
      </c>
      <c r="U37" s="178">
        <f t="shared" si="20"/>
        <v>0.33333333333333337</v>
      </c>
      <c r="V37" s="157">
        <f>+'03-DIRECIONAMIENTO TIC 2025'!BA20</f>
        <v>0.16</v>
      </c>
      <c r="W37" s="156">
        <f t="shared" si="18"/>
        <v>0.25</v>
      </c>
      <c r="X37" s="156">
        <f>+'1.Informe Seguimiento POA 2025'!T54</f>
        <v>0.08</v>
      </c>
      <c r="Y37" s="156">
        <f>+'1.Informe Seguimiento POA 2025'!T54+'1.Informe Seguimiento POA 2025'!R54+'1.Informe Seguimiento POA 2025'!P54</f>
        <v>0.2</v>
      </c>
      <c r="Z37" s="156">
        <f>+'1.Informe Seguimiento POA 2025'!U54</f>
        <v>0</v>
      </c>
      <c r="AA37" s="156">
        <f>+'1.Informe Seguimiento POA 2025'!U54+'1.Informe Seguimiento POA 2025'!S54+'1.Informe Seguimiento POA 2025'!Q54</f>
        <v>0.04</v>
      </c>
      <c r="AB37" s="156">
        <f t="shared" si="21"/>
        <v>0.04</v>
      </c>
      <c r="AC37" s="178">
        <f t="shared" si="12"/>
        <v>0</v>
      </c>
      <c r="AD37" s="178">
        <f t="shared" si="12"/>
        <v>0.19999999999999998</v>
      </c>
      <c r="AE37" s="157">
        <f t="shared" si="13"/>
        <v>0.16</v>
      </c>
      <c r="AF37" s="177">
        <f t="shared" si="14"/>
        <v>0.25</v>
      </c>
      <c r="AG37" s="646">
        <f>+'1.Informe Seguimiento POA 2025'!V54</f>
        <v>0.05</v>
      </c>
      <c r="AH37" s="177">
        <f>+'1.Informe Seguimiento POA 2025'!T54+'1.Informe Seguimiento POA 2025'!R54+'1.Informe Seguimiento POA 2025'!P54+'1.Informe Seguimiento POA 2025'!V54</f>
        <v>0.25</v>
      </c>
      <c r="AI37" s="177">
        <f>+'1.Informe Seguimiento POA 2025'!W54</f>
        <v>0</v>
      </c>
      <c r="AJ37" s="177">
        <f>+'1.Informe Seguimiento POA 2025'!U54+'1.Informe Seguimiento POA 2025'!S54+'1.Informe Seguimiento POA 2025'!Q54+'1.Informe Seguimiento POA 2025'!W54</f>
        <v>0.04</v>
      </c>
      <c r="AK37" s="214">
        <f>'03-DIRECIONAMIENTO TIC 2025'!AY20</f>
        <v>0.04</v>
      </c>
      <c r="AL37" s="178">
        <f t="shared" si="15"/>
        <v>0</v>
      </c>
      <c r="AM37" s="178">
        <f t="shared" si="22"/>
        <v>0.16</v>
      </c>
      <c r="AN37" s="157">
        <f t="shared" si="16"/>
        <v>0.16</v>
      </c>
      <c r="AO37" s="179" t="str">
        <f>+'[14]Rango indicadores'!H17</f>
        <v>Mayor A:</v>
      </c>
      <c r="AP37" s="160">
        <f>+'[14]Rango indicadores'!I17</f>
        <v>95</v>
      </c>
      <c r="AQ37" s="160" t="str">
        <f>+'[14]Rango indicadores'!J17</f>
        <v>Desde (&gt;=):</v>
      </c>
      <c r="AR37" s="160">
        <f>+'[14]Rango indicadores'!K17</f>
        <v>75</v>
      </c>
      <c r="AS37" s="160" t="str">
        <f>+'[14]Rango indicadores'!L17</f>
        <v>Hasta (&lt;=):</v>
      </c>
      <c r="AT37" s="160">
        <f>+'[14]Rango indicadores'!M17</f>
        <v>95</v>
      </c>
      <c r="AU37" s="160" t="str">
        <f>+'[14]Rango indicadores'!N17</f>
        <v>Menor A:</v>
      </c>
      <c r="AV37" s="160">
        <f>+'[14]Rango indicadores'!O17</f>
        <v>75</v>
      </c>
      <c r="AW37" s="1123" t="s">
        <v>1074</v>
      </c>
    </row>
    <row r="38" spans="2:54" ht="73.95" customHeight="1">
      <c r="B38" s="216" t="str">
        <f>+'03-DIRECIONAMIENTO TIC 2025'!D21</f>
        <v>4.1.6 Ejecutar el 100% las actividades programadas en el Plan de Cultura y  Apropiación, para fomentar el uso y aprovechamiento de las herramientas TIC durante el cuatrienio</v>
      </c>
      <c r="C38" s="155" t="str">
        <f>+'Rango indicadores'!D20</f>
        <v>03-RI-06</v>
      </c>
      <c r="D38" s="221" t="str">
        <f>+'Rango indicadores'!E20</f>
        <v>Actividades programadas en el Plan de Cultura y  Apropiación ejecutadas</v>
      </c>
      <c r="E38" s="177">
        <f>+'Rango indicadores'!R20</f>
        <v>0.25</v>
      </c>
      <c r="F38" s="156">
        <f>+'1.Informe Seguimiento POA 2025'!P55</f>
        <v>0.04</v>
      </c>
      <c r="G38" s="156">
        <f>+'1.Informe Seguimiento POA 2025'!P55</f>
        <v>0.04</v>
      </c>
      <c r="H38" s="156">
        <f>+'1.Informe Seguimiento POA 2025'!Q55</f>
        <v>0.01</v>
      </c>
      <c r="I38" s="156">
        <f>+'1.Informe Seguimiento POA 2025'!Q55</f>
        <v>0.01</v>
      </c>
      <c r="J38" s="156">
        <f>+'03-DIRECIONAMIENTO TIC 2025'!AV21</f>
        <v>0.01</v>
      </c>
      <c r="K38" s="178">
        <f t="shared" si="10"/>
        <v>0.25</v>
      </c>
      <c r="L38" s="178">
        <f t="shared" si="19"/>
        <v>0.25</v>
      </c>
      <c r="M38" s="157">
        <f>+'03-DIRECIONAMIENTO TIC 2025'!AZ21</f>
        <v>0.04</v>
      </c>
      <c r="N38" s="156">
        <f t="shared" si="23"/>
        <v>0.25</v>
      </c>
      <c r="O38" s="156">
        <f>+'1.Informe Seguimiento POA 2025'!R55</f>
        <v>0.08</v>
      </c>
      <c r="P38" s="156">
        <f>+'1.Informe Seguimiento POA 2025'!P55+'1.Informe Seguimiento POA 2025'!R55</f>
        <v>0.12</v>
      </c>
      <c r="Q38" s="156">
        <f>+'1.Informe Seguimiento POA 2025'!S55</f>
        <v>0</v>
      </c>
      <c r="R38" s="156">
        <f>+'1.Informe Seguimiento POA 2025'!Q55+'1.Informe Seguimiento POA 2025'!S55</f>
        <v>0.01</v>
      </c>
      <c r="S38" s="156">
        <f>+'03-DIRECIONAMIENTO TIC 2025'!AV21</f>
        <v>0.01</v>
      </c>
      <c r="T38" s="178">
        <f t="shared" si="11"/>
        <v>0</v>
      </c>
      <c r="U38" s="178">
        <f t="shared" si="20"/>
        <v>8.3333333333333343E-2</v>
      </c>
      <c r="V38" s="157">
        <f>+'03-DIRECIONAMIENTO TIC 2025'!BA21</f>
        <v>0.04</v>
      </c>
      <c r="W38" s="156">
        <f>$E38</f>
        <v>0.25</v>
      </c>
      <c r="X38" s="156">
        <f>+'1.Informe Seguimiento POA 2025'!T55</f>
        <v>0.08</v>
      </c>
      <c r="Y38" s="156">
        <f>+'1.Informe Seguimiento POA 2025'!T55+'1.Informe Seguimiento POA 2025'!R55+'1.Informe Seguimiento POA 2025'!P55</f>
        <v>0.2</v>
      </c>
      <c r="Z38" s="156">
        <f>+'1.Informe Seguimiento POA 2025'!U55</f>
        <v>0</v>
      </c>
      <c r="AA38" s="156">
        <f>+'1.Informe Seguimiento POA 2025'!U55+'1.Informe Seguimiento POA 2025'!S55+'1.Informe Seguimiento POA 2025'!Q55</f>
        <v>0.01</v>
      </c>
      <c r="AB38" s="156">
        <f t="shared" si="21"/>
        <v>0.01</v>
      </c>
      <c r="AC38" s="178">
        <f t="shared" si="12"/>
        <v>0</v>
      </c>
      <c r="AD38" s="178">
        <f t="shared" si="12"/>
        <v>4.9999999999999996E-2</v>
      </c>
      <c r="AE38" s="157">
        <f t="shared" si="13"/>
        <v>0.04</v>
      </c>
      <c r="AF38" s="177">
        <f t="shared" si="14"/>
        <v>0.25</v>
      </c>
      <c r="AG38" s="646">
        <f>+'1.Informe Seguimiento POA 2025'!V55</f>
        <v>0.05</v>
      </c>
      <c r="AH38" s="177">
        <f>+'1.Informe Seguimiento POA 2025'!T55+'1.Informe Seguimiento POA 2025'!R55+'1.Informe Seguimiento POA 2025'!P55+'1.Informe Seguimiento POA 2025'!V55</f>
        <v>0.25</v>
      </c>
      <c r="AI38" s="177">
        <f>+'1.Informe Seguimiento POA 2025'!W55</f>
        <v>0</v>
      </c>
      <c r="AJ38" s="177">
        <f>+'1.Informe Seguimiento POA 2025'!U55+'1.Informe Seguimiento POA 2025'!S55+'1.Informe Seguimiento POA 2025'!Q55+'1.Informe Seguimiento POA 2025'!W55</f>
        <v>0.01</v>
      </c>
      <c r="AK38" s="214">
        <f>'03-DIRECIONAMIENTO TIC 2025'!AY21</f>
        <v>0.01</v>
      </c>
      <c r="AL38" s="178">
        <f t="shared" si="15"/>
        <v>0</v>
      </c>
      <c r="AM38" s="178">
        <f t="shared" si="22"/>
        <v>0.04</v>
      </c>
      <c r="AN38" s="157">
        <f t="shared" si="16"/>
        <v>0.04</v>
      </c>
      <c r="AO38" s="179" t="str">
        <f>+'[14]Rango indicadores'!H18</f>
        <v>Mayor A:</v>
      </c>
      <c r="AP38" s="160">
        <f>+'[14]Rango indicadores'!I18</f>
        <v>95</v>
      </c>
      <c r="AQ38" s="160" t="str">
        <f>+'[14]Rango indicadores'!J18</f>
        <v>Desde (&gt;=):</v>
      </c>
      <c r="AR38" s="160">
        <f>+'[14]Rango indicadores'!K18</f>
        <v>75</v>
      </c>
      <c r="AS38" s="160" t="str">
        <f>+'[14]Rango indicadores'!L18</f>
        <v>Hasta (&lt;=):</v>
      </c>
      <c r="AT38" s="160">
        <f>+'[14]Rango indicadores'!M18</f>
        <v>95</v>
      </c>
      <c r="AU38" s="160" t="str">
        <f>+'[14]Rango indicadores'!N18</f>
        <v>Menor A:</v>
      </c>
      <c r="AV38" s="160">
        <f>+'[14]Rango indicadores'!O18</f>
        <v>75</v>
      </c>
      <c r="AW38" s="1123" t="s">
        <v>1077</v>
      </c>
    </row>
    <row r="39" spans="2:54" ht="82.5" customHeight="1">
      <c r="B39" s="216" t="str">
        <f>+'03-DIRECIONAMIENTO TIC 2025'!D22</f>
        <v xml:space="preserve">
4.1.7 Ejecutar el 100% de las actividades programadas para garantizar la robustez, disponibilidad y escalabilidad de la infraestructura tecnológica durante el cuatrienio.</v>
      </c>
      <c r="C39" s="155" t="str">
        <f>+'Rango indicadores'!D21</f>
        <v>03-RI-07</v>
      </c>
      <c r="D39" s="221" t="str">
        <f>+'Rango indicadores'!E21</f>
        <v>Actividades programadas para garantizar la robustez, disponibilidad y escalabilidad de la infraestructura tecnológica ejecutadas</v>
      </c>
      <c r="E39" s="177">
        <f>+'Rango indicadores'!R21</f>
        <v>0.25</v>
      </c>
      <c r="F39" s="156">
        <f>+'1.Informe Seguimiento POA 2025'!P56</f>
        <v>0.04</v>
      </c>
      <c r="G39" s="156">
        <f>+'1.Informe Seguimiento POA 2025'!P56</f>
        <v>0.04</v>
      </c>
      <c r="H39" s="156">
        <f>+'1.Informe Seguimiento POA 2025'!Q56</f>
        <v>0.04</v>
      </c>
      <c r="I39" s="156">
        <f>+'1.Informe Seguimiento POA 2025'!Q56</f>
        <v>0.04</v>
      </c>
      <c r="J39" s="156">
        <f>+'03-DIRECIONAMIENTO TIC 2025'!AV22</f>
        <v>0.04</v>
      </c>
      <c r="K39" s="178">
        <f>IF(AND(F39&gt;0),H39/F39,"No programado")</f>
        <v>1</v>
      </c>
      <c r="L39" s="178">
        <f t="shared" si="19"/>
        <v>1</v>
      </c>
      <c r="M39" s="157">
        <f>+'03-DIRECIONAMIENTO TIC 2025'!AZ22</f>
        <v>0.16</v>
      </c>
      <c r="N39" s="156">
        <f t="shared" si="23"/>
        <v>0.25</v>
      </c>
      <c r="O39" s="156">
        <f>+'1.Informe Seguimiento POA 2025'!R56</f>
        <v>0.08</v>
      </c>
      <c r="P39" s="156">
        <f>+'1.Informe Seguimiento POA 2025'!P56+'1.Informe Seguimiento POA 2025'!R56</f>
        <v>0.12</v>
      </c>
      <c r="Q39" s="156">
        <f>+'1.Informe Seguimiento POA 2025'!S56</f>
        <v>0</v>
      </c>
      <c r="R39" s="156">
        <f>+'1.Informe Seguimiento POA 2025'!Q56+'1.Informe Seguimiento POA 2025'!S56</f>
        <v>0.04</v>
      </c>
      <c r="S39" s="156">
        <f>+'03-DIRECIONAMIENTO TIC 2025'!AV22</f>
        <v>0.04</v>
      </c>
      <c r="T39" s="178">
        <f>IF(AND(O39&gt;0),Q39/O39,"No programado")</f>
        <v>0</v>
      </c>
      <c r="U39" s="178">
        <f t="shared" si="20"/>
        <v>0.33333333333333337</v>
      </c>
      <c r="V39" s="157">
        <f>+'03-DIRECIONAMIENTO TIC 2025'!BA22</f>
        <v>0.16</v>
      </c>
      <c r="W39" s="156">
        <f t="shared" si="18"/>
        <v>0.25</v>
      </c>
      <c r="X39" s="156">
        <f>+'1.Informe Seguimiento POA 2025'!T56</f>
        <v>0.08</v>
      </c>
      <c r="Y39" s="156">
        <f>+'1.Informe Seguimiento POA 2025'!T56+'1.Informe Seguimiento POA 2025'!R56+'1.Informe Seguimiento POA 2025'!P56</f>
        <v>0.2</v>
      </c>
      <c r="Z39" s="156">
        <f>+'1.Informe Seguimiento POA 2025'!U56</f>
        <v>0</v>
      </c>
      <c r="AA39" s="156">
        <f>+'1.Informe Seguimiento POA 2025'!U56+'1.Informe Seguimiento POA 2025'!S56+'1.Informe Seguimiento POA 2025'!Q56</f>
        <v>0.04</v>
      </c>
      <c r="AB39" s="156">
        <f t="shared" si="21"/>
        <v>0.04</v>
      </c>
      <c r="AC39" s="178">
        <f>IF(AND(X39&gt;0),Z39/X39,"No programado")</f>
        <v>0</v>
      </c>
      <c r="AD39" s="178">
        <f>IF(AND(Y39&gt;0),AA39/Y39,"No programado")</f>
        <v>0.19999999999999998</v>
      </c>
      <c r="AE39" s="157">
        <f>IF(AND(W39&gt;0,$AB39&gt;0),AB39/$W39,0)</f>
        <v>0.16</v>
      </c>
      <c r="AF39" s="177">
        <f t="shared" si="14"/>
        <v>0.25</v>
      </c>
      <c r="AG39" s="646">
        <f>+'1.Informe Seguimiento POA 2025'!V56</f>
        <v>0.05</v>
      </c>
      <c r="AH39" s="177">
        <f>+'1.Informe Seguimiento POA 2025'!T56+'1.Informe Seguimiento POA 2025'!R56+'1.Informe Seguimiento POA 2025'!P56+'1.Informe Seguimiento POA 2025'!V56</f>
        <v>0.25</v>
      </c>
      <c r="AI39" s="177">
        <f>+'1.Informe Seguimiento POA 2025'!W56</f>
        <v>0</v>
      </c>
      <c r="AJ39" s="177">
        <f>+'1.Informe Seguimiento POA 2025'!U56+'1.Informe Seguimiento POA 2025'!S56+'1.Informe Seguimiento POA 2025'!Q56+'1.Informe Seguimiento POA 2025'!W56</f>
        <v>0.04</v>
      </c>
      <c r="AK39" s="214">
        <f>'03-DIRECIONAMIENTO TIC 2025'!AY22</f>
        <v>0.04</v>
      </c>
      <c r="AL39" s="178">
        <f>IF(AND(AG39&gt;0),AI39/AG39,"No programado")</f>
        <v>0</v>
      </c>
      <c r="AM39" s="178">
        <f t="shared" si="22"/>
        <v>0.16</v>
      </c>
      <c r="AN39" s="157">
        <f>IF(AND(AF39&gt;0,$AK39&gt;0),AK39/$AF39,0)</f>
        <v>0.16</v>
      </c>
      <c r="AO39" s="179" t="str">
        <f>+'[14]Rango indicadores'!H19</f>
        <v>Mayor A:</v>
      </c>
      <c r="AP39" s="160">
        <f>+'[14]Rango indicadores'!I19</f>
        <v>95</v>
      </c>
      <c r="AQ39" s="160" t="str">
        <f>+'[14]Rango indicadores'!J19</f>
        <v>Desde (&gt;=):</v>
      </c>
      <c r="AR39" s="160">
        <f>+'[14]Rango indicadores'!K19</f>
        <v>75</v>
      </c>
      <c r="AS39" s="160" t="str">
        <f>+'[14]Rango indicadores'!L19</f>
        <v>Hasta (&lt;=):</v>
      </c>
      <c r="AT39" s="160">
        <f>+'[14]Rango indicadores'!M19</f>
        <v>95</v>
      </c>
      <c r="AU39" s="160" t="str">
        <f>+'[14]Rango indicadores'!N19</f>
        <v>Menor A:</v>
      </c>
      <c r="AV39" s="160">
        <f>+'[14]Rango indicadores'!O19</f>
        <v>75</v>
      </c>
      <c r="AW39" s="1123" t="s">
        <v>1074</v>
      </c>
    </row>
    <row r="40" spans="2:54" ht="88.5" customHeight="1">
      <c r="B40" s="216" t="str">
        <f>+'03-DIRECIONAMIENTO TIC 2025'!D23</f>
        <v>4.1.8  Diseñar y/o implementar en un 100% los módulos y/o mejoras definidas para el Sistema de Información sobre Protesta y Conflictividad Social en el Distrito Capital, de la Personería de Bogotá, en el cuatrienio.</v>
      </c>
      <c r="C40" s="155" t="str">
        <f>+'Rango indicadores'!D22</f>
        <v>03-RI-08</v>
      </c>
      <c r="D40" s="221" t="str">
        <f>+'Rango indicadores'!E22</f>
        <v>Módulos y/o Mejoras al Sistema de Información de Protestas y Conflictividad Social Diseñadas y/o Implementadas</v>
      </c>
      <c r="E40" s="177">
        <f>+'Rango indicadores'!R22</f>
        <v>0.25</v>
      </c>
      <c r="F40" s="156">
        <f>+'1.Informe Seguimiento POA 2025'!P57</f>
        <v>0</v>
      </c>
      <c r="G40" s="156">
        <f>+'1.Informe Seguimiento POA 2025'!P57</f>
        <v>0</v>
      </c>
      <c r="H40" s="156">
        <f>+'1.Informe Seguimiento POA 2025'!Q57</f>
        <v>0</v>
      </c>
      <c r="I40" s="156">
        <f>+'1.Informe Seguimiento POA 2025'!Q57</f>
        <v>0</v>
      </c>
      <c r="J40" s="156">
        <f>+'03-DIRECIONAMIENTO TIC 2025'!AV23</f>
        <v>0</v>
      </c>
      <c r="K40" s="178" t="str">
        <f t="shared" si="10"/>
        <v>No programado</v>
      </c>
      <c r="L40" s="178" t="str">
        <f t="shared" si="19"/>
        <v>No programado</v>
      </c>
      <c r="M40" s="157">
        <f>+'03-DIRECIONAMIENTO TIC 2025'!AZ23</f>
        <v>0</v>
      </c>
      <c r="N40" s="156">
        <f t="shared" si="23"/>
        <v>0.25</v>
      </c>
      <c r="O40" s="156">
        <f>+'1.Informe Seguimiento POA 2025'!R57</f>
        <v>0</v>
      </c>
      <c r="P40" s="156">
        <f>+'1.Informe Seguimiento POA 2025'!P57+'1.Informe Seguimiento POA 2025'!R57</f>
        <v>0</v>
      </c>
      <c r="Q40" s="156">
        <f>+'1.Informe Seguimiento POA 2025'!S57</f>
        <v>0</v>
      </c>
      <c r="R40" s="156">
        <f>+'1.Informe Seguimiento POA 2025'!Q57+'1.Informe Seguimiento POA 2025'!S57</f>
        <v>0</v>
      </c>
      <c r="S40" s="156">
        <f>+'03-DIRECIONAMIENTO TIC 2025'!AV23</f>
        <v>0</v>
      </c>
      <c r="T40" s="178" t="str">
        <f t="shared" si="11"/>
        <v>No programado</v>
      </c>
      <c r="U40" s="178" t="str">
        <f t="shared" si="20"/>
        <v>No programado</v>
      </c>
      <c r="V40" s="157">
        <f>+'03-DIRECIONAMIENTO TIC 2025'!BA23</f>
        <v>0</v>
      </c>
      <c r="W40" s="156">
        <f t="shared" si="18"/>
        <v>0.25</v>
      </c>
      <c r="X40" s="156">
        <f>+'1.Informe Seguimiento POA 2025'!T57</f>
        <v>0</v>
      </c>
      <c r="Y40" s="156">
        <f>+'1.Informe Seguimiento POA 2025'!T57+'1.Informe Seguimiento POA 2025'!R57+'1.Informe Seguimiento POA 2025'!P57</f>
        <v>0</v>
      </c>
      <c r="Z40" s="156">
        <f>+'1.Informe Seguimiento POA 2025'!U57</f>
        <v>0</v>
      </c>
      <c r="AA40" s="156">
        <f>+'1.Informe Seguimiento POA 2025'!U57+'1.Informe Seguimiento POA 2025'!S57+'1.Informe Seguimiento POA 2025'!Q57</f>
        <v>0</v>
      </c>
      <c r="AB40" s="156">
        <f t="shared" si="21"/>
        <v>0</v>
      </c>
      <c r="AC40" s="178" t="str">
        <f t="shared" si="12"/>
        <v>No programado</v>
      </c>
      <c r="AD40" s="178" t="str">
        <f t="shared" si="12"/>
        <v>No programado</v>
      </c>
      <c r="AE40" s="184">
        <f>IF(AND(W40&gt;0),AB40/W40,"No programado")</f>
        <v>0</v>
      </c>
      <c r="AF40" s="177">
        <f t="shared" si="14"/>
        <v>0.25</v>
      </c>
      <c r="AG40" s="646">
        <f>+'1.Informe Seguimiento POA 2025'!V57</f>
        <v>0.25</v>
      </c>
      <c r="AH40" s="177">
        <f>+'1.Informe Seguimiento POA 2025'!T57+'1.Informe Seguimiento POA 2025'!R57+'1.Informe Seguimiento POA 2025'!P57+'1.Informe Seguimiento POA 2025'!V57</f>
        <v>0.25</v>
      </c>
      <c r="AI40" s="177">
        <f>+'1.Informe Seguimiento POA 2025'!W57</f>
        <v>0</v>
      </c>
      <c r="AJ40" s="177">
        <f>+'1.Informe Seguimiento POA 2025'!U57+'1.Informe Seguimiento POA 2025'!S57+'1.Informe Seguimiento POA 2025'!Q57+'1.Informe Seguimiento POA 2025'!W57</f>
        <v>0</v>
      </c>
      <c r="AK40" s="214">
        <f>'03-DIRECIONAMIENTO TIC 2025'!AY23</f>
        <v>0</v>
      </c>
      <c r="AL40" s="178">
        <f t="shared" si="15"/>
        <v>0</v>
      </c>
      <c r="AM40" s="178">
        <f t="shared" si="22"/>
        <v>0</v>
      </c>
      <c r="AN40" s="157" t="str">
        <f>IF(AND(AF40&gt;0,$AK40&gt;0),AK40/$AF40,"No programado")</f>
        <v>No programado</v>
      </c>
      <c r="AO40" s="179" t="str">
        <f>+'[14]Rango indicadores'!H19</f>
        <v>Mayor A:</v>
      </c>
      <c r="AP40" s="160">
        <f>+'[14]Rango indicadores'!I19</f>
        <v>95</v>
      </c>
      <c r="AQ40" s="160" t="str">
        <f>+'[14]Rango indicadores'!J19</f>
        <v>Desde (&gt;=):</v>
      </c>
      <c r="AR40" s="160">
        <f>+'[14]Rango indicadores'!K19</f>
        <v>75</v>
      </c>
      <c r="AS40" s="160" t="str">
        <f>+'[14]Rango indicadores'!L19</f>
        <v>Hasta (&lt;=):</v>
      </c>
      <c r="AT40" s="160">
        <f>+'[14]Rango indicadores'!M19</f>
        <v>95</v>
      </c>
      <c r="AU40" s="160" t="str">
        <f>+'[14]Rango indicadores'!N19</f>
        <v>Menor A:</v>
      </c>
      <c r="AV40" s="160">
        <f>+'[14]Rango indicadores'!O19</f>
        <v>75</v>
      </c>
      <c r="AW40" s="161" t="s">
        <v>1076</v>
      </c>
    </row>
    <row r="41" spans="2:54" ht="15.6">
      <c r="C41" s="1451" t="s">
        <v>807</v>
      </c>
      <c r="D41" s="1452"/>
      <c r="E41" s="1452"/>
      <c r="F41" s="1452"/>
      <c r="G41" s="1452"/>
      <c r="H41" s="1452"/>
      <c r="I41" s="1452"/>
      <c r="J41" s="1452"/>
      <c r="K41" s="165">
        <f>IFERROR(AVERAGE(K33:K40),0)</f>
        <v>0.8214285714285714</v>
      </c>
      <c r="L41" s="165">
        <f>IFERROR(AVERAGE(L33:L40),0)</f>
        <v>0.8214285714285714</v>
      </c>
      <c r="M41" s="165">
        <f>IFERROR(AVERAGE(M33:M40),0)</f>
        <v>0.12625</v>
      </c>
      <c r="N41" s="166"/>
      <c r="O41" s="166"/>
      <c r="P41" s="166"/>
      <c r="Q41" s="166"/>
      <c r="R41" s="166"/>
      <c r="S41" s="166"/>
      <c r="T41" s="165">
        <f>IFERROR(AVERAGE(T33:T40),0)</f>
        <v>0</v>
      </c>
      <c r="U41" s="165">
        <f>IFERROR(AVERAGE(U33:U40),0)</f>
        <v>0.2638888888888889</v>
      </c>
      <c r="V41" s="165">
        <f>IFERROR(AVERAGE(V33:V40),0)</f>
        <v>0.12625</v>
      </c>
      <c r="W41" s="166"/>
      <c r="X41" s="166"/>
      <c r="Y41" s="166"/>
      <c r="Z41" s="166"/>
      <c r="AA41" s="166"/>
      <c r="AB41" s="166"/>
      <c r="AC41" s="165">
        <f>IFERROR(AVERAGE(AC33:AC40),0)</f>
        <v>0</v>
      </c>
      <c r="AD41" s="165">
        <f>IFERROR(AVERAGE(AD33:AD40),0)</f>
        <v>0.1357142857142857</v>
      </c>
      <c r="AE41" s="165">
        <f>IFERROR(AVERAGE(AE33:AE40),0)</f>
        <v>9.5000000000000015E-2</v>
      </c>
      <c r="AF41" s="166"/>
      <c r="AG41" s="166"/>
      <c r="AH41" s="166"/>
      <c r="AI41" s="166"/>
      <c r="AJ41" s="166"/>
      <c r="AK41" s="167"/>
      <c r="AL41" s="165">
        <f>IFERROR(AVERAGE(AL33:AL40),0)</f>
        <v>0</v>
      </c>
      <c r="AM41" s="165">
        <f>IFERROR(AVERAGE(AM33:AM40),0)</f>
        <v>0.21999999999999997</v>
      </c>
      <c r="AN41" s="165">
        <f>IFERROR(AVERAGE(AN33:AN40),0)</f>
        <v>0.14153846153846156</v>
      </c>
      <c r="AO41" s="168"/>
      <c r="AP41" s="168"/>
      <c r="AQ41" s="168"/>
      <c r="AR41" s="168"/>
      <c r="AS41" s="168"/>
      <c r="AT41" s="168"/>
      <c r="AU41" s="168"/>
      <c r="AV41" s="168"/>
      <c r="AW41" s="169"/>
    </row>
    <row r="42" spans="2:54" s="144" customFormat="1" ht="24" customHeight="1" thickBot="1">
      <c r="D42" s="145"/>
      <c r="AW42" s="145"/>
      <c r="AY42" s="129"/>
      <c r="AZ42" s="129"/>
    </row>
    <row r="43" spans="2:54" s="144" customFormat="1" ht="16.2" thickBot="1">
      <c r="C43" s="149" t="s">
        <v>810</v>
      </c>
      <c r="D43" s="150"/>
      <c r="E43" s="1453" t="s">
        <v>792</v>
      </c>
      <c r="F43" s="1454"/>
      <c r="G43" s="1454"/>
      <c r="H43" s="1454"/>
      <c r="I43" s="1454"/>
      <c r="J43" s="1454"/>
      <c r="K43" s="1454"/>
      <c r="L43" s="1454"/>
      <c r="M43" s="1455"/>
      <c r="N43" s="1463" t="s">
        <v>793</v>
      </c>
      <c r="O43" s="1464"/>
      <c r="P43" s="1464"/>
      <c r="Q43" s="1464"/>
      <c r="R43" s="1464"/>
      <c r="S43" s="1464"/>
      <c r="T43" s="1464"/>
      <c r="U43" s="1464"/>
      <c r="V43" s="1465"/>
      <c r="W43" s="1466" t="s">
        <v>794</v>
      </c>
      <c r="X43" s="1467"/>
      <c r="Y43" s="1467"/>
      <c r="Z43" s="1467"/>
      <c r="AA43" s="1467"/>
      <c r="AB43" s="1467"/>
      <c r="AC43" s="1467"/>
      <c r="AD43" s="1467"/>
      <c r="AE43" s="1468"/>
      <c r="AF43" s="1463" t="s">
        <v>789</v>
      </c>
      <c r="AG43" s="1464"/>
      <c r="AH43" s="1464"/>
      <c r="AI43" s="1464"/>
      <c r="AJ43" s="1464"/>
      <c r="AK43" s="1464"/>
      <c r="AL43" s="1464"/>
      <c r="AM43" s="1464"/>
      <c r="AN43" s="1465"/>
      <c r="AW43" s="145"/>
      <c r="AY43" s="129"/>
      <c r="AZ43" s="129"/>
    </row>
    <row r="44" spans="2:54" ht="34.5" customHeight="1">
      <c r="B44" s="1444" t="s">
        <v>833</v>
      </c>
      <c r="C44" s="1444" t="str">
        <f>+$C$11</f>
        <v>Identificación del Indicador</v>
      </c>
      <c r="D44" s="1456" t="s">
        <v>796</v>
      </c>
      <c r="E44" s="1457" t="s">
        <v>797</v>
      </c>
      <c r="F44" s="1458"/>
      <c r="G44" s="1459"/>
      <c r="H44" s="1460" t="s">
        <v>798</v>
      </c>
      <c r="I44" s="1461" t="str">
        <f>$I$9</f>
        <v>Ejecución 
Corte
31/03/2025</v>
      </c>
      <c r="J44" s="1460" t="s">
        <v>799</v>
      </c>
      <c r="K44" s="1460" t="s">
        <v>800</v>
      </c>
      <c r="L44" s="1460"/>
      <c r="M44" s="1460"/>
      <c r="N44" s="1457" t="s">
        <v>797</v>
      </c>
      <c r="O44" s="1458"/>
      <c r="P44" s="1459"/>
      <c r="Q44" s="1460" t="s">
        <v>801</v>
      </c>
      <c r="R44" s="1461" t="str">
        <f>$R$9</f>
        <v>Ejecución 
Corte
30/06/2025</v>
      </c>
      <c r="S44" s="1460" t="s">
        <v>799</v>
      </c>
      <c r="T44" s="1460" t="s">
        <v>800</v>
      </c>
      <c r="U44" s="1460"/>
      <c r="V44" s="1460"/>
      <c r="W44" s="1457" t="s">
        <v>797</v>
      </c>
      <c r="X44" s="1458"/>
      <c r="Y44" s="1459"/>
      <c r="Z44" s="1460" t="s">
        <v>802</v>
      </c>
      <c r="AA44" s="1461" t="str">
        <f>$AA$9</f>
        <v>Ejecución 
Corte
30/09/2025</v>
      </c>
      <c r="AB44" s="1460" t="s">
        <v>799</v>
      </c>
      <c r="AC44" s="1460" t="s">
        <v>800</v>
      </c>
      <c r="AD44" s="1460"/>
      <c r="AE44" s="1460"/>
      <c r="AF44" s="1457" t="s">
        <v>797</v>
      </c>
      <c r="AG44" s="1458"/>
      <c r="AH44" s="1459"/>
      <c r="AI44" s="1460" t="s">
        <v>803</v>
      </c>
      <c r="AJ44" s="1461" t="str">
        <f>$AJ$9</f>
        <v>Ejecución 
Corte
31/12/2024</v>
      </c>
      <c r="AK44" s="1460" t="s">
        <v>799</v>
      </c>
      <c r="AL44" s="1460" t="s">
        <v>800</v>
      </c>
      <c r="AM44" s="1460"/>
      <c r="AN44" s="1460"/>
      <c r="AO44" s="1469" t="s">
        <v>639</v>
      </c>
      <c r="AP44" s="1469"/>
      <c r="AQ44" s="1469"/>
      <c r="AR44" s="1469"/>
      <c r="AS44" s="1469"/>
      <c r="AT44" s="1469"/>
      <c r="AU44" s="1469"/>
      <c r="AV44" s="1469"/>
      <c r="AW44" s="1444" t="s">
        <v>804</v>
      </c>
    </row>
    <row r="45" spans="2:54" ht="47.4" customHeight="1">
      <c r="B45" s="1444"/>
      <c r="C45" s="1444"/>
      <c r="D45" s="1456"/>
      <c r="E45" s="151" t="str">
        <f>$E$9</f>
        <v>Año 2025</v>
      </c>
      <c r="F45" s="151" t="str">
        <f>+E43</f>
        <v>Primer Trimestre</v>
      </c>
      <c r="G45" s="152" t="str">
        <f>$G$9</f>
        <v>Acumulado
Corte 
31/03/2025</v>
      </c>
      <c r="H45" s="1444"/>
      <c r="I45" s="1462"/>
      <c r="J45" s="1444"/>
      <c r="K45" s="1024" t="str">
        <f>+$E$10</f>
        <v>Primer Trimestre</v>
      </c>
      <c r="L45" s="152" t="str">
        <f>$G$12</f>
        <v>Acumulado
Corte 
31/03/2025</v>
      </c>
      <c r="M45" s="153" t="s">
        <v>762</v>
      </c>
      <c r="N45" s="151" t="str">
        <f>$N$9</f>
        <v>Año 2025</v>
      </c>
      <c r="O45" s="151" t="str">
        <f>+N43</f>
        <v>Segundo Trimestre</v>
      </c>
      <c r="P45" s="152" t="str">
        <f>$P$9</f>
        <v>Acumulado
Corte 
30/06/2025</v>
      </c>
      <c r="Q45" s="1444"/>
      <c r="R45" s="1462"/>
      <c r="S45" s="1444"/>
      <c r="T45" s="151" t="str">
        <f>+O45</f>
        <v>Segundo Trimestre</v>
      </c>
      <c r="U45" s="152" t="str">
        <f>$P$12</f>
        <v>Acumulado
Corte 
30/06/2025</v>
      </c>
      <c r="V45" s="153" t="s">
        <v>762</v>
      </c>
      <c r="W45" s="151" t="str">
        <f>$W$9</f>
        <v>Año 2025</v>
      </c>
      <c r="X45" s="151" t="str">
        <f>+W43</f>
        <v>Tercer Trimestre</v>
      </c>
      <c r="Y45" s="152" t="str">
        <f>$Y$9</f>
        <v>Acumulado
Corte 
30/09/2025</v>
      </c>
      <c r="Z45" s="1444"/>
      <c r="AA45" s="1462"/>
      <c r="AB45" s="1444"/>
      <c r="AC45" s="151" t="str">
        <f>+X45</f>
        <v>Tercer Trimestre</v>
      </c>
      <c r="AD45" s="152" t="str">
        <f>$Y$12</f>
        <v>Acumulado
Corte 
30/09/2025</v>
      </c>
      <c r="AE45" s="153" t="s">
        <v>762</v>
      </c>
      <c r="AF45" s="151" t="str">
        <f>$AF$9</f>
        <v>Año 2025</v>
      </c>
      <c r="AG45" s="151" t="str">
        <f>$AG$9</f>
        <v>Cuarto Trimestre</v>
      </c>
      <c r="AH45" s="152" t="str">
        <f>$AH$9</f>
        <v>Acumulado
Corte 
31/12/2025</v>
      </c>
      <c r="AI45" s="1444"/>
      <c r="AJ45" s="1462"/>
      <c r="AK45" s="1444"/>
      <c r="AL45" s="151" t="str">
        <f>+$AG$9</f>
        <v>Cuarto Trimestre</v>
      </c>
      <c r="AM45" s="152" t="str">
        <f>$AH$12</f>
        <v>Acumulado
Corte 
31/12/2025</v>
      </c>
      <c r="AN45" s="153" t="s">
        <v>762</v>
      </c>
      <c r="AO45" s="1470" t="s">
        <v>805</v>
      </c>
      <c r="AP45" s="1137"/>
      <c r="AQ45" s="1138" t="s">
        <v>806</v>
      </c>
      <c r="AR45" s="1139"/>
      <c r="AS45" s="1139"/>
      <c r="AT45" s="1140"/>
      <c r="AU45" s="1141" t="s">
        <v>648</v>
      </c>
      <c r="AV45" s="1142"/>
      <c r="AW45" s="1444"/>
    </row>
    <row r="46" spans="2:54" ht="71.400000000000006" customHeight="1">
      <c r="B46" s="216" t="str">
        <f>+'04-COMUNICACIÓN ESTRATÉGIC 2025'!D16</f>
        <v>4.3.1. Difundir el 100% de las noticias de impacto derivadas de la gestión de los procesos misionales con el fin de aumentar la visibilización de la  Personería de Bogotá  en medios de comunicación, en cada vigencia.</v>
      </c>
      <c r="C46" s="155" t="str">
        <f>+'Rango indicadores'!D23</f>
        <v>04-RI-01</v>
      </c>
      <c r="D46" s="155" t="str">
        <f>+'Rango indicadores'!E23</f>
        <v>Noticias de impacto derivadas de la gestión de los procesos misionales difundidas</v>
      </c>
      <c r="E46" s="177">
        <f>+'Rango indicadores'!R23</f>
        <v>1</v>
      </c>
      <c r="F46" s="177">
        <f>+'1.Informe Seguimiento POA 2025'!P62</f>
        <v>1</v>
      </c>
      <c r="G46" s="177">
        <f>+'1.Informe Seguimiento POA 2025'!P62</f>
        <v>1</v>
      </c>
      <c r="H46" s="177">
        <f>+'1.Informe Seguimiento POA 2025'!Q62</f>
        <v>1</v>
      </c>
      <c r="I46" s="177">
        <f>+'1.Informe Seguimiento POA 2025'!Q62</f>
        <v>1</v>
      </c>
      <c r="J46" s="177">
        <f>+'04-COMUNICACIÓN ESTRATÉGIC 2025'!AV16</f>
        <v>1</v>
      </c>
      <c r="K46" s="181">
        <f t="shared" ref="K46:L48" si="24">IF(AND(F46&gt;0),H46/F46,"No programado")</f>
        <v>1</v>
      </c>
      <c r="L46" s="181">
        <f t="shared" si="24"/>
        <v>1</v>
      </c>
      <c r="M46" s="157">
        <f>+'04-COMUNICACIÓN ESTRATÉGIC 2025'!AZ16</f>
        <v>0.25</v>
      </c>
      <c r="N46" s="177">
        <f>$E46</f>
        <v>1</v>
      </c>
      <c r="O46" s="177">
        <f>+'1.Informe Seguimiento POA 2025'!R62</f>
        <v>1</v>
      </c>
      <c r="P46" s="177">
        <f>IFERROR(AVERAGE('1.Informe Seguimiento POA 2025'!P62,'1.Informe Seguimiento POA 2025'!R62),0)</f>
        <v>1</v>
      </c>
      <c r="Q46" s="177">
        <f>+'1.Informe Seguimiento POA 2025'!E62</f>
        <v>0.4</v>
      </c>
      <c r="R46" s="177">
        <f>IFERROR(AVERAGE('1.Informe Seguimiento POA 2025'!Q62,'1.Informe Seguimiento POA 2025'!S62),0)</f>
        <v>0.5</v>
      </c>
      <c r="S46" s="177">
        <f>+'04-COMUNICACIÓN ESTRATÉGIC 2025'!AW16</f>
        <v>0.5</v>
      </c>
      <c r="T46" s="181">
        <f t="shared" ref="T46:U48" si="25">IF(AND(O46&gt;0),Q46/O46,"No programado")</f>
        <v>0.4</v>
      </c>
      <c r="U46" s="181">
        <f t="shared" si="25"/>
        <v>0.5</v>
      </c>
      <c r="V46" s="157">
        <f>+'04-COMUNICACIÓN ESTRATÉGIC 2025'!BA16</f>
        <v>0.25</v>
      </c>
      <c r="W46" s="177">
        <f>+$E46</f>
        <v>1</v>
      </c>
      <c r="X46" s="177">
        <f>+'1.Informe Seguimiento POA 2025'!T62</f>
        <v>1</v>
      </c>
      <c r="Y46" s="177">
        <f>IFERROR(AVERAGE('1.Informe Seguimiento POA 2025'!T62),0)</f>
        <v>1</v>
      </c>
      <c r="Z46" s="177">
        <f>+'1.Informe Seguimiento POA 2025'!U62</f>
        <v>0</v>
      </c>
      <c r="AA46" s="177">
        <f>IFERROR(AVERAGE('1.Informe Seguimiento POA 2025'!U62),0)</f>
        <v>0</v>
      </c>
      <c r="AB46" s="177">
        <f>IFERROR(IF(OR($W46="",$W46=0),0,ROUNDDOWN(AVERAGE(Z46),3)),0)</f>
        <v>0</v>
      </c>
      <c r="AC46" s="181">
        <f t="shared" ref="AC46:AD48" si="26">IF(AND(X46&gt;0),Z46/X46,"No programado")</f>
        <v>0</v>
      </c>
      <c r="AD46" s="181">
        <f t="shared" si="26"/>
        <v>0</v>
      </c>
      <c r="AE46" s="157">
        <f>IF(AND(W46&gt;0,$AB46&gt;0),AB46/$W46,0)*0.5</f>
        <v>0</v>
      </c>
      <c r="AF46" s="177">
        <f>$E46</f>
        <v>1</v>
      </c>
      <c r="AG46" s="177">
        <f>+'1.Informe Seguimiento POA 2025'!V62</f>
        <v>1</v>
      </c>
      <c r="AH46" s="177">
        <f>IFERROR(AVERAGE('1.Informe Seguimiento POA 2025'!T62,'1.Informe Seguimiento POA 2025'!V62),0)</f>
        <v>1</v>
      </c>
      <c r="AI46" s="177">
        <f>+'1.Informe Seguimiento POA 2025'!W62</f>
        <v>0</v>
      </c>
      <c r="AJ46" s="177">
        <f>IFERROR(AVERAGE('1.Informe Seguimiento POA 2025'!U62,'1.Informe Seguimiento POA 2025'!W62),0)</f>
        <v>0</v>
      </c>
      <c r="AK46" s="177">
        <f>'04-COMUNICACIÓN ESTRATÉGIC 2025'!AY16</f>
        <v>0.25</v>
      </c>
      <c r="AL46" s="181">
        <f t="shared" ref="AL46:AM48" si="27">IF(AND(AG46&gt;0),AI46/AG46,"No programado")</f>
        <v>0</v>
      </c>
      <c r="AM46" s="181">
        <f t="shared" si="27"/>
        <v>0</v>
      </c>
      <c r="AN46" s="157">
        <f>IF(AND(AF46&gt;0,$AK46&gt;0),AK46/$AF46,0)</f>
        <v>0.25</v>
      </c>
      <c r="AO46" s="179" t="str">
        <f>+'[14]Rango indicadores'!H20</f>
        <v>Mayor A:</v>
      </c>
      <c r="AP46" s="160">
        <f>+'[14]Rango indicadores'!I20</f>
        <v>95</v>
      </c>
      <c r="AQ46" s="160" t="str">
        <f>+'[14]Rango indicadores'!J20</f>
        <v>Desde (&gt;=):</v>
      </c>
      <c r="AR46" s="160">
        <f>+'[14]Rango indicadores'!K20</f>
        <v>75</v>
      </c>
      <c r="AS46" s="160" t="str">
        <f>+'[14]Rango indicadores'!L20</f>
        <v>Hasta (&lt;=):</v>
      </c>
      <c r="AT46" s="160">
        <f>+'[14]Rango indicadores'!M20</f>
        <v>95</v>
      </c>
      <c r="AU46" s="160" t="str">
        <f>+'[14]Rango indicadores'!N20</f>
        <v>Menor A:</v>
      </c>
      <c r="AV46" s="160">
        <f>+'[14]Rango indicadores'!O20</f>
        <v>75</v>
      </c>
      <c r="AW46" s="1123" t="s">
        <v>1074</v>
      </c>
    </row>
    <row r="47" spans="2:54" ht="96" customHeight="1">
      <c r="B47" s="216" t="str">
        <f>+'04-COMUNICACIÓN ESTRATÉGIC 2025'!D17</f>
        <v xml:space="preserve">4.3.2 Comunicar  el 100% de la información interna de interés para los servidores y contratistas de la Entidad, durante el cuatrienio, en cada vigencia. </v>
      </c>
      <c r="C47" s="155" t="str">
        <f>+'Rango indicadores'!D24</f>
        <v>04-RI-02</v>
      </c>
      <c r="D47" s="155" t="str">
        <f>+'Rango indicadores'!E24</f>
        <v xml:space="preserve"> Información interna de interés para los servidores y contratistas de la Entidad, comunicada.</v>
      </c>
      <c r="E47" s="177">
        <f>+'Rango indicadores'!R24</f>
        <v>1</v>
      </c>
      <c r="F47" s="177">
        <f>+'1.Informe Seguimiento POA 2025'!P63</f>
        <v>1</v>
      </c>
      <c r="G47" s="177">
        <f>+'1.Informe Seguimiento POA 2025'!P63</f>
        <v>1</v>
      </c>
      <c r="H47" s="177">
        <f>+'1.Informe Seguimiento POA 2025'!Q63</f>
        <v>1</v>
      </c>
      <c r="I47" s="177">
        <f>+'1.Informe Seguimiento POA 2025'!Q63</f>
        <v>1</v>
      </c>
      <c r="J47" s="177">
        <f>+'04-COMUNICACIÓN ESTRATÉGIC 2025'!AV17</f>
        <v>1</v>
      </c>
      <c r="K47" s="181">
        <f t="shared" si="24"/>
        <v>1</v>
      </c>
      <c r="L47" s="181">
        <f t="shared" si="24"/>
        <v>1</v>
      </c>
      <c r="M47" s="157">
        <f>+'04-COMUNICACIÓN ESTRATÉGIC 2025'!AZ17</f>
        <v>0.25</v>
      </c>
      <c r="N47" s="177">
        <f>$E47</f>
        <v>1</v>
      </c>
      <c r="O47" s="177">
        <f>+'1.Informe Seguimiento POA 2025'!R63</f>
        <v>1</v>
      </c>
      <c r="P47" s="177">
        <f>IFERROR(AVERAGE('1.Informe Seguimiento POA 2025'!P63,'1.Informe Seguimiento POA 2025'!R63),0)</f>
        <v>1</v>
      </c>
      <c r="Q47" s="177">
        <f>+'1.Informe Seguimiento POA 2025'!S63</f>
        <v>0</v>
      </c>
      <c r="R47" s="177">
        <f>IFERROR(AVERAGE('1.Informe Seguimiento POA 2025'!Q63,'1.Informe Seguimiento POA 2025'!S63),0)</f>
        <v>0.5</v>
      </c>
      <c r="S47" s="177">
        <f>+'04-COMUNICACIÓN ESTRATÉGIC 2025'!AW17</f>
        <v>0.5</v>
      </c>
      <c r="T47" s="181">
        <f t="shared" si="25"/>
        <v>0</v>
      </c>
      <c r="U47" s="181">
        <f t="shared" si="25"/>
        <v>0.5</v>
      </c>
      <c r="V47" s="157">
        <f>+'04-COMUNICACIÓN ESTRATÉGIC 2025'!BA17</f>
        <v>0.25</v>
      </c>
      <c r="W47" s="177">
        <f>+$E47</f>
        <v>1</v>
      </c>
      <c r="X47" s="177">
        <f>+'1.Informe Seguimiento POA 2025'!T63</f>
        <v>1</v>
      </c>
      <c r="Y47" s="177">
        <f>IFERROR(AVERAGE('1.Informe Seguimiento POA 2025'!T63),0)</f>
        <v>1</v>
      </c>
      <c r="Z47" s="177">
        <f>+'1.Informe Seguimiento POA 2025'!U63</f>
        <v>0</v>
      </c>
      <c r="AA47" s="177">
        <f>IFERROR(AVERAGE('1.Informe Seguimiento POA 2025'!U63),0)</f>
        <v>0</v>
      </c>
      <c r="AB47" s="177">
        <f>IFERROR(IF(OR($W47="",$W47=0),0,ROUNDDOWN(AVERAGE(Z47),3)),0)</f>
        <v>0</v>
      </c>
      <c r="AC47" s="181">
        <f t="shared" si="26"/>
        <v>0</v>
      </c>
      <c r="AD47" s="181">
        <f t="shared" si="26"/>
        <v>0</v>
      </c>
      <c r="AE47" s="157">
        <f>IF(AND(W47&gt;0,$AB47&gt;0),AB47/$W47,0)*0.5</f>
        <v>0</v>
      </c>
      <c r="AF47" s="177">
        <f>$E47</f>
        <v>1</v>
      </c>
      <c r="AG47" s="177">
        <f>+'1.Informe Seguimiento POA 2025'!V63</f>
        <v>1</v>
      </c>
      <c r="AH47" s="177">
        <f>IFERROR(AVERAGE('1.Informe Seguimiento POA 2025'!T63,'1.Informe Seguimiento POA 2025'!V63),0)</f>
        <v>1</v>
      </c>
      <c r="AI47" s="177">
        <f>+'1.Informe Seguimiento POA 2025'!W63</f>
        <v>0</v>
      </c>
      <c r="AJ47" s="177">
        <f>IFERROR(AVERAGE('1.Informe Seguimiento POA 2025'!U63,'1.Informe Seguimiento POA 2025'!W63),0)</f>
        <v>0</v>
      </c>
      <c r="AK47" s="177">
        <f>'04-COMUNICACIÓN ESTRATÉGIC 2025'!AY17</f>
        <v>0.25</v>
      </c>
      <c r="AL47" s="181">
        <f t="shared" si="27"/>
        <v>0</v>
      </c>
      <c r="AM47" s="181">
        <f t="shared" si="27"/>
        <v>0</v>
      </c>
      <c r="AN47" s="157">
        <f>IF(AND(AF47&gt;0,$AK47&gt;0),AK47/$AF47,0)</f>
        <v>0.25</v>
      </c>
      <c r="AO47" s="179" t="str">
        <f>+'[14]Rango indicadores'!H21</f>
        <v>Mayor A:</v>
      </c>
      <c r="AP47" s="160">
        <f>+'[14]Rango indicadores'!I21</f>
        <v>95</v>
      </c>
      <c r="AQ47" s="160" t="str">
        <f>+'[14]Rango indicadores'!J21</f>
        <v>Desde (&gt;=):</v>
      </c>
      <c r="AR47" s="160">
        <f>+'[14]Rango indicadores'!K21</f>
        <v>75</v>
      </c>
      <c r="AS47" s="160" t="str">
        <f>+'[14]Rango indicadores'!L21</f>
        <v>Hasta (&lt;=):</v>
      </c>
      <c r="AT47" s="160">
        <f>+'[14]Rango indicadores'!M21</f>
        <v>95</v>
      </c>
      <c r="AU47" s="160" t="str">
        <f>+'[14]Rango indicadores'!N21</f>
        <v>Menor A:</v>
      </c>
      <c r="AV47" s="160">
        <f>+'[14]Rango indicadores'!O21</f>
        <v>75</v>
      </c>
      <c r="AW47" s="1123" t="s">
        <v>1074</v>
      </c>
    </row>
    <row r="48" spans="2:54" ht="94.5" customHeight="1">
      <c r="B48" s="216" t="str">
        <f>+'04-COMUNICACIÓN ESTRATÉGIC 2025'!D18</f>
        <v>4.3.3 Alcanzar el 85% de satisfacción de los usuarios internos con los servicios prestados por el proceso Comunicación Estratégica, en cada vigencia</v>
      </c>
      <c r="C48" s="155" t="str">
        <f>+'Rango indicadores'!D25</f>
        <v>04-RI-03</v>
      </c>
      <c r="D48" s="155" t="str">
        <f>+'Rango indicadores'!E25</f>
        <v>Porcentaje de satisfacción de usuarios internos  alcanzado</v>
      </c>
      <c r="E48" s="177">
        <f>+'Rango indicadores'!R25</f>
        <v>0.85</v>
      </c>
      <c r="F48" s="177">
        <f>+'1.Informe Seguimiento POA 2025'!P64</f>
        <v>0.85</v>
      </c>
      <c r="G48" s="177">
        <f>+'1.Informe Seguimiento POA 2025'!P64</f>
        <v>0.85</v>
      </c>
      <c r="H48" s="177">
        <f>+'1.Informe Seguimiento POA 2025'!Q64</f>
        <v>1</v>
      </c>
      <c r="I48" s="177">
        <f>+'1.Informe Seguimiento POA 2025'!Q64</f>
        <v>1</v>
      </c>
      <c r="J48" s="177">
        <f>+'04-COMUNICACIÓN ESTRATÉGIC 2025'!AV18</f>
        <v>1</v>
      </c>
      <c r="K48" s="181">
        <f t="shared" si="24"/>
        <v>1.1764705882352942</v>
      </c>
      <c r="L48" s="181">
        <f t="shared" si="24"/>
        <v>1.1764705882352942</v>
      </c>
      <c r="M48" s="157">
        <f>+'04-COMUNICACIÓN ESTRATÉGIC 2025'!AZ18</f>
        <v>0.58823529411764708</v>
      </c>
      <c r="N48" s="177">
        <f>$E48</f>
        <v>0.85</v>
      </c>
      <c r="O48" s="177">
        <f>+'1.Informe Seguimiento POA 2025'!R64</f>
        <v>0</v>
      </c>
      <c r="P48" s="177">
        <f>+G48</f>
        <v>0.85</v>
      </c>
      <c r="Q48" s="177">
        <f>+'1.Informe Seguimiento POA 2025'!S64</f>
        <v>0</v>
      </c>
      <c r="R48" s="177">
        <f>+I48</f>
        <v>1</v>
      </c>
      <c r="S48" s="177">
        <f>+'04-COMUNICACIÓN ESTRATÉGIC 2025'!AW18</f>
        <v>1</v>
      </c>
      <c r="T48" s="181" t="str">
        <f t="shared" si="25"/>
        <v>No programado</v>
      </c>
      <c r="U48" s="181">
        <f t="shared" si="25"/>
        <v>1.1764705882352942</v>
      </c>
      <c r="V48" s="157">
        <f>+'04-COMUNICACIÓN ESTRATÉGIC 2025'!BA18</f>
        <v>0.58823529411764708</v>
      </c>
      <c r="W48" s="177">
        <f>+$E48</f>
        <v>0.85</v>
      </c>
      <c r="X48" s="177">
        <f>+'1.Informe Seguimiento POA 2025'!T64</f>
        <v>0.85</v>
      </c>
      <c r="Y48" s="177">
        <f>IFERROR(AVERAGE('1.Informe Seguimiento POA 2025'!T64),0)</f>
        <v>0.85</v>
      </c>
      <c r="Z48" s="177">
        <f>+'1.Informe Seguimiento POA 2025'!U64</f>
        <v>0</v>
      </c>
      <c r="AA48" s="177">
        <f>IFERROR(AVERAGE('1.Informe Seguimiento POA 2025'!U64),0)</f>
        <v>0</v>
      </c>
      <c r="AB48" s="177">
        <f>IFERROR(IF(OR($W48="",$W48=0),0,ROUNDDOWN(AVERAGE(Z48),3)),0)</f>
        <v>0</v>
      </c>
      <c r="AC48" s="181">
        <f t="shared" si="26"/>
        <v>0</v>
      </c>
      <c r="AD48" s="181">
        <f t="shared" si="26"/>
        <v>0</v>
      </c>
      <c r="AE48" s="157">
        <f>IF(AND(W48&gt;0,$AB48&gt;0),AB48/$W48,0)*0.5</f>
        <v>0</v>
      </c>
      <c r="AF48" s="177">
        <f>$E48</f>
        <v>0.85</v>
      </c>
      <c r="AG48" s="177">
        <f>+'1.Informe Seguimiento POA 2025'!V64</f>
        <v>0</v>
      </c>
      <c r="AH48" s="177">
        <f>IFERROR(AVERAGE('1.Informe Seguimiento POA 2025'!T64),0)</f>
        <v>0.85</v>
      </c>
      <c r="AI48" s="177">
        <f>+'1.Informe Seguimiento POA 2025'!W64</f>
        <v>0</v>
      </c>
      <c r="AJ48" s="177">
        <f>IFERROR(AVERAGE('1.Informe Seguimiento POA 2025'!U64),0)</f>
        <v>0</v>
      </c>
      <c r="AK48" s="177">
        <f>'04-COMUNICACIÓN ESTRATÉGIC 2025'!AY18</f>
        <v>0.5</v>
      </c>
      <c r="AL48" s="181" t="str">
        <f t="shared" si="27"/>
        <v>No programado</v>
      </c>
      <c r="AM48" s="181">
        <f t="shared" si="27"/>
        <v>0</v>
      </c>
      <c r="AN48" s="157">
        <f>IF(AND(AF48&gt;0,$AK48&gt;0),AK48/$AF48,0)</f>
        <v>0.58823529411764708</v>
      </c>
      <c r="AO48" s="179" t="str">
        <f>+'[14]Rango indicadores'!H22</f>
        <v>Mayor A:</v>
      </c>
      <c r="AP48" s="160">
        <f>+'[14]Rango indicadores'!I22</f>
        <v>95</v>
      </c>
      <c r="AQ48" s="160" t="str">
        <f>+'[14]Rango indicadores'!J22</f>
        <v>Desde (&gt;=):</v>
      </c>
      <c r="AR48" s="160">
        <f>+'[14]Rango indicadores'!K22</f>
        <v>75</v>
      </c>
      <c r="AS48" s="160" t="str">
        <f>+'[14]Rango indicadores'!L22</f>
        <v>Hasta (&lt;=):</v>
      </c>
      <c r="AT48" s="160">
        <f>+'[14]Rango indicadores'!M22</f>
        <v>95</v>
      </c>
      <c r="AU48" s="160" t="str">
        <f>+'[14]Rango indicadores'!N22</f>
        <v>Menor A:</v>
      </c>
      <c r="AV48" s="160">
        <f>+'[14]Rango indicadores'!O22</f>
        <v>75</v>
      </c>
      <c r="AW48" s="1123" t="s">
        <v>1078</v>
      </c>
    </row>
    <row r="49" spans="2:53" ht="15.6">
      <c r="C49" s="1451" t="s">
        <v>807</v>
      </c>
      <c r="D49" s="1452"/>
      <c r="E49" s="1452"/>
      <c r="F49" s="1452"/>
      <c r="G49" s="1452"/>
      <c r="H49" s="1452"/>
      <c r="I49" s="1452"/>
      <c r="J49" s="1452"/>
      <c r="K49" s="165">
        <f>IFERROR(AVERAGE(K46:K48),0)</f>
        <v>1.0588235294117647</v>
      </c>
      <c r="L49" s="165">
        <f>IFERROR(AVERAGE(L46:L48),0)</f>
        <v>1.0588235294117647</v>
      </c>
      <c r="M49" s="165">
        <f>IFERROR(AVERAGE(M46:M48),0)</f>
        <v>0.36274509803921573</v>
      </c>
      <c r="N49" s="166"/>
      <c r="O49" s="166"/>
      <c r="P49" s="166"/>
      <c r="Q49" s="166"/>
      <c r="R49" s="166"/>
      <c r="S49" s="166"/>
      <c r="T49" s="165">
        <f>IFERROR(AVERAGE(T46:T47),0)</f>
        <v>0.2</v>
      </c>
      <c r="U49" s="165">
        <f>IFERROR(AVERAGE(U46:U47),0)</f>
        <v>0.5</v>
      </c>
      <c r="V49" s="165">
        <f>IFERROR(AVERAGE(V46:V47),0)</f>
        <v>0.25</v>
      </c>
      <c r="W49" s="166"/>
      <c r="X49" s="166"/>
      <c r="Y49" s="166"/>
      <c r="Z49" s="166"/>
      <c r="AA49" s="166"/>
      <c r="AB49" s="166"/>
      <c r="AC49" s="165">
        <f>IFERROR(AVERAGE(AC46:AC48),0)</f>
        <v>0</v>
      </c>
      <c r="AD49" s="165">
        <f>IFERROR(AVERAGE(AD46:AD48),0)</f>
        <v>0</v>
      </c>
      <c r="AE49" s="165">
        <f>IFERROR(AVERAGE(AE46:AE48),0)</f>
        <v>0</v>
      </c>
      <c r="AF49" s="166"/>
      <c r="AG49" s="166"/>
      <c r="AH49" s="166"/>
      <c r="AI49" s="166"/>
      <c r="AJ49" s="166"/>
      <c r="AK49" s="167"/>
      <c r="AL49" s="165">
        <f>IFERROR(AVERAGE(AL46:AL48),0)</f>
        <v>0</v>
      </c>
      <c r="AM49" s="165">
        <f>IFERROR(AVERAGE(AM46:AM48),0)</f>
        <v>0</v>
      </c>
      <c r="AN49" s="165">
        <f>IFERROR(AVERAGE(AN46:AN48),0)</f>
        <v>0.36274509803921573</v>
      </c>
      <c r="AO49" s="182"/>
      <c r="AP49" s="182"/>
      <c r="AQ49" s="182"/>
      <c r="AR49" s="182"/>
      <c r="AS49" s="182"/>
      <c r="AT49" s="182"/>
      <c r="AU49" s="182"/>
      <c r="AV49" s="182"/>
      <c r="AW49" s="169"/>
    </row>
    <row r="50" spans="2:53" s="144" customFormat="1" ht="24" customHeight="1" thickBot="1">
      <c r="D50" s="145"/>
      <c r="AW50" s="145"/>
      <c r="AY50" s="129"/>
      <c r="AZ50" s="129"/>
    </row>
    <row r="51" spans="2:53" s="144" customFormat="1" ht="16.2" thickBot="1">
      <c r="C51" s="149" t="s">
        <v>811</v>
      </c>
      <c r="D51" s="150"/>
      <c r="E51" s="1453" t="s">
        <v>792</v>
      </c>
      <c r="F51" s="1454"/>
      <c r="G51" s="1454"/>
      <c r="H51" s="1454"/>
      <c r="I51" s="1454"/>
      <c r="J51" s="1454"/>
      <c r="K51" s="1454"/>
      <c r="L51" s="1454"/>
      <c r="M51" s="1455"/>
      <c r="N51" s="1463" t="s">
        <v>793</v>
      </c>
      <c r="O51" s="1464"/>
      <c r="P51" s="1464"/>
      <c r="Q51" s="1464"/>
      <c r="R51" s="1464"/>
      <c r="S51" s="1464"/>
      <c r="T51" s="1464"/>
      <c r="U51" s="1464"/>
      <c r="V51" s="1465"/>
      <c r="W51" s="1466" t="s">
        <v>794</v>
      </c>
      <c r="X51" s="1467"/>
      <c r="Y51" s="1467"/>
      <c r="Z51" s="1467"/>
      <c r="AA51" s="1467"/>
      <c r="AB51" s="1467"/>
      <c r="AC51" s="1467"/>
      <c r="AD51" s="1467"/>
      <c r="AE51" s="1468"/>
      <c r="AF51" s="1463" t="s">
        <v>789</v>
      </c>
      <c r="AG51" s="1464"/>
      <c r="AH51" s="1464"/>
      <c r="AI51" s="1464"/>
      <c r="AJ51" s="1464"/>
      <c r="AK51" s="1464"/>
      <c r="AL51" s="1464"/>
      <c r="AM51" s="1464"/>
      <c r="AN51" s="1465"/>
      <c r="AW51" s="145"/>
      <c r="AY51" s="129"/>
      <c r="AZ51" s="129"/>
    </row>
    <row r="52" spans="2:53" ht="28.2" customHeight="1">
      <c r="B52" s="1444" t="s">
        <v>833</v>
      </c>
      <c r="C52" s="1444" t="str">
        <f>+$C$11</f>
        <v>Identificación del Indicador</v>
      </c>
      <c r="D52" s="1456" t="s">
        <v>796</v>
      </c>
      <c r="E52" s="1457" t="s">
        <v>797</v>
      </c>
      <c r="F52" s="1458"/>
      <c r="G52" s="1459"/>
      <c r="H52" s="1460" t="s">
        <v>798</v>
      </c>
      <c r="I52" s="1461" t="str">
        <f>$I$9</f>
        <v>Ejecución 
Corte
31/03/2025</v>
      </c>
      <c r="J52" s="1460" t="s">
        <v>799</v>
      </c>
      <c r="K52" s="1460" t="s">
        <v>800</v>
      </c>
      <c r="L52" s="1460"/>
      <c r="M52" s="1460"/>
      <c r="N52" s="1457" t="s">
        <v>797</v>
      </c>
      <c r="O52" s="1458"/>
      <c r="P52" s="1459"/>
      <c r="Q52" s="1460" t="s">
        <v>801</v>
      </c>
      <c r="R52" s="1461" t="str">
        <f>$R$9</f>
        <v>Ejecución 
Corte
30/06/2025</v>
      </c>
      <c r="S52" s="1460" t="s">
        <v>799</v>
      </c>
      <c r="T52" s="1460" t="s">
        <v>800</v>
      </c>
      <c r="U52" s="1460"/>
      <c r="V52" s="1460"/>
      <c r="W52" s="1457" t="s">
        <v>797</v>
      </c>
      <c r="X52" s="1458"/>
      <c r="Y52" s="1459"/>
      <c r="Z52" s="1460" t="s">
        <v>802</v>
      </c>
      <c r="AA52" s="1461" t="str">
        <f>$AA$9</f>
        <v>Ejecución 
Corte
30/09/2025</v>
      </c>
      <c r="AB52" s="1460" t="s">
        <v>799</v>
      </c>
      <c r="AC52" s="1460" t="s">
        <v>800</v>
      </c>
      <c r="AD52" s="1460"/>
      <c r="AE52" s="1460"/>
      <c r="AF52" s="1457" t="s">
        <v>797</v>
      </c>
      <c r="AG52" s="1458"/>
      <c r="AH52" s="1459"/>
      <c r="AI52" s="1460" t="s">
        <v>803</v>
      </c>
      <c r="AJ52" s="1461" t="str">
        <f>$AJ$9</f>
        <v>Ejecución 
Corte
31/12/2024</v>
      </c>
      <c r="AK52" s="1460" t="s">
        <v>799</v>
      </c>
      <c r="AL52" s="1460" t="s">
        <v>800</v>
      </c>
      <c r="AM52" s="1460"/>
      <c r="AN52" s="1460"/>
      <c r="AO52" s="1469" t="s">
        <v>639</v>
      </c>
      <c r="AP52" s="1469"/>
      <c r="AQ52" s="1469"/>
      <c r="AR52" s="1469"/>
      <c r="AS52" s="1469"/>
      <c r="AT52" s="1469"/>
      <c r="AU52" s="1469"/>
      <c r="AV52" s="1469"/>
      <c r="AW52" s="1444" t="s">
        <v>804</v>
      </c>
    </row>
    <row r="53" spans="2:53" ht="46.2" customHeight="1">
      <c r="B53" s="1444"/>
      <c r="C53" s="1444"/>
      <c r="D53" s="1456"/>
      <c r="E53" s="151" t="str">
        <f>$E$9</f>
        <v>Año 2025</v>
      </c>
      <c r="F53" s="151" t="str">
        <f>+E51</f>
        <v>Primer Trimestre</v>
      </c>
      <c r="G53" s="152" t="str">
        <f>$G$9</f>
        <v>Acumulado
Corte 
31/03/2025</v>
      </c>
      <c r="H53" s="1444"/>
      <c r="I53" s="1462"/>
      <c r="J53" s="1444"/>
      <c r="K53" s="1024">
        <f>$K$9</f>
        <v>0</v>
      </c>
      <c r="L53" s="152" t="str">
        <f>$G$12</f>
        <v>Acumulado
Corte 
31/03/2025</v>
      </c>
      <c r="M53" s="153" t="s">
        <v>762</v>
      </c>
      <c r="N53" s="151" t="str">
        <f>$N$9</f>
        <v>Año 2025</v>
      </c>
      <c r="O53" s="151" t="str">
        <f>+N51</f>
        <v>Segundo Trimestre</v>
      </c>
      <c r="P53" s="152" t="str">
        <f>$P$9</f>
        <v>Acumulado
Corte 
30/06/2025</v>
      </c>
      <c r="Q53" s="1444"/>
      <c r="R53" s="1462"/>
      <c r="S53" s="1444"/>
      <c r="T53" s="151" t="str">
        <f>+O53</f>
        <v>Segundo Trimestre</v>
      </c>
      <c r="U53" s="152" t="str">
        <f>$P$12</f>
        <v>Acumulado
Corte 
30/06/2025</v>
      </c>
      <c r="V53" s="153" t="s">
        <v>762</v>
      </c>
      <c r="W53" s="151" t="str">
        <f>$W$9</f>
        <v>Año 2025</v>
      </c>
      <c r="X53" s="151" t="str">
        <f>+W51</f>
        <v>Tercer Trimestre</v>
      </c>
      <c r="Y53" s="152" t="str">
        <f>$Y$9</f>
        <v>Acumulado
Corte 
30/09/2025</v>
      </c>
      <c r="Z53" s="1444"/>
      <c r="AA53" s="1462"/>
      <c r="AB53" s="1444"/>
      <c r="AC53" s="151" t="str">
        <f>+X53</f>
        <v>Tercer Trimestre</v>
      </c>
      <c r="AD53" s="152" t="str">
        <f>$Y$12</f>
        <v>Acumulado
Corte 
30/09/2025</v>
      </c>
      <c r="AE53" s="153" t="s">
        <v>762</v>
      </c>
      <c r="AF53" s="151" t="str">
        <f>$AF$9</f>
        <v>Año 2025</v>
      </c>
      <c r="AG53" s="151" t="str">
        <f>$AG$9</f>
        <v>Cuarto Trimestre</v>
      </c>
      <c r="AH53" s="152" t="str">
        <f>$AH$9</f>
        <v>Acumulado
Corte 
31/12/2025</v>
      </c>
      <c r="AI53" s="1444"/>
      <c r="AJ53" s="1462"/>
      <c r="AK53" s="1444"/>
      <c r="AL53" s="151" t="str">
        <f>+$AG$9</f>
        <v>Cuarto Trimestre</v>
      </c>
      <c r="AM53" s="152" t="str">
        <f>$AH$12</f>
        <v>Acumulado
Corte 
31/12/2025</v>
      </c>
      <c r="AN53" s="153" t="s">
        <v>762</v>
      </c>
      <c r="AO53" s="1470" t="s">
        <v>805</v>
      </c>
      <c r="AP53" s="1137"/>
      <c r="AQ53" s="1138" t="s">
        <v>806</v>
      </c>
      <c r="AR53" s="1139"/>
      <c r="AS53" s="1139"/>
      <c r="AT53" s="1140"/>
      <c r="AU53" s="1141" t="s">
        <v>648</v>
      </c>
      <c r="AV53" s="1142"/>
      <c r="AW53" s="1444"/>
    </row>
    <row r="54" spans="2:53" ht="94.2" customHeight="1">
      <c r="B54" s="216" t="str">
        <f>+'14-SERVICIO AL USUARIO2025'!D16</f>
        <v>2.2.1 Implementar 8 lineamientos en compromiso con la calidad para satisfacer las necesidades y expectativas de los (as) usuarios(as) y partes interesadas, en el cuatrienio.</v>
      </c>
      <c r="C54" s="155" t="str">
        <f>+'Rango indicadores'!D79</f>
        <v>14-RI-01</v>
      </c>
      <c r="D54" s="155" t="str">
        <f>+'Rango indicadores'!E79</f>
        <v xml:space="preserve">Lineamientos en compromiso con la calidad implementados </v>
      </c>
      <c r="E54" s="160">
        <f>+'Rango indicadores'!R79</f>
        <v>3</v>
      </c>
      <c r="F54" s="160">
        <f>+'1.Informe Seguimiento POA 2025'!P42</f>
        <v>1</v>
      </c>
      <c r="G54" s="160">
        <f>+'1.Informe Seguimiento POA 2025'!P42</f>
        <v>1</v>
      </c>
      <c r="H54" s="160">
        <f>+'1.Informe Seguimiento POA 2025'!Q42</f>
        <v>1</v>
      </c>
      <c r="I54" s="160">
        <f>+'1.Informe Seguimiento POA 2025'!Q42</f>
        <v>1</v>
      </c>
      <c r="J54" s="160">
        <f>+'14-SERVICIO AL USUARIO2025'!AV16</f>
        <v>1</v>
      </c>
      <c r="K54" s="173">
        <f t="shared" ref="K54:L56" si="28">IF(AND(F54&gt;0),H54/F54,"No programado")</f>
        <v>1</v>
      </c>
      <c r="L54" s="173">
        <f t="shared" si="28"/>
        <v>1</v>
      </c>
      <c r="M54" s="157">
        <f>+'14-SERVICIO AL USUARIO2025'!AZ16</f>
        <v>0.33333333333333331</v>
      </c>
      <c r="N54" s="160">
        <f>$E54</f>
        <v>3</v>
      </c>
      <c r="O54" s="160">
        <f>+'1.Informe Seguimiento POA 2025'!R42</f>
        <v>0</v>
      </c>
      <c r="P54" s="160">
        <f>+'1.Informe Seguimiento POA 2025'!P42+'1.Informe Seguimiento POA 2025'!R42</f>
        <v>1</v>
      </c>
      <c r="Q54" s="160">
        <f>+'1.Informe Seguimiento POA 2025'!S42</f>
        <v>0</v>
      </c>
      <c r="R54" s="160">
        <f>+'1.Informe Seguimiento POA 2025'!Q42+'1.Informe Seguimiento POA 2025'!S42</f>
        <v>1</v>
      </c>
      <c r="S54" s="160">
        <f>+'14-SERVICIO AL USUARIO2025'!AW16</f>
        <v>1</v>
      </c>
      <c r="T54" s="173" t="str">
        <f t="shared" ref="T54:U56" si="29">IF(AND(O54&gt;0),Q54/O54,"No programado")</f>
        <v>No programado</v>
      </c>
      <c r="U54" s="173">
        <f t="shared" si="29"/>
        <v>1</v>
      </c>
      <c r="V54" s="157">
        <f>+'14-SERVICIO AL USUARIO2025'!BA16</f>
        <v>0.33333333333333331</v>
      </c>
      <c r="W54" s="160">
        <f>N54</f>
        <v>3</v>
      </c>
      <c r="X54" s="160">
        <f>+'1.Informe Seguimiento POA 2025'!T42</f>
        <v>2</v>
      </c>
      <c r="Y54" s="160">
        <f>+'1.Informe Seguimiento POA 2025'!P42+'1.Informe Seguimiento POA 2025'!R42+'1.Informe Seguimiento POA 2025'!U42</f>
        <v>1</v>
      </c>
      <c r="Z54" s="160">
        <f>+'1.Informe Seguimiento POA 2025'!U42</f>
        <v>0</v>
      </c>
      <c r="AA54" s="160">
        <f>+'1.Informe Seguimiento POA 2025'!Q42+'1.Informe Seguimiento POA 2025'!S42+'1.Informe Seguimiento POA 2025'!U42</f>
        <v>1</v>
      </c>
      <c r="AB54" s="160">
        <f>H54+Q54+Z54</f>
        <v>1</v>
      </c>
      <c r="AC54" s="173">
        <f t="shared" ref="AC54:AD56" si="30">IF(AND(X54&gt;0),Z54/X54,"No programado")</f>
        <v>0</v>
      </c>
      <c r="AD54" s="173">
        <f t="shared" si="30"/>
        <v>1</v>
      </c>
      <c r="AE54" s="157">
        <f>IF(AND(W54&gt;0,$AB54&gt;0),AB54/$W54,0)</f>
        <v>0.33333333333333331</v>
      </c>
      <c r="AF54" s="160">
        <f>+E54</f>
        <v>3</v>
      </c>
      <c r="AG54" s="160">
        <f>+'1.Informe Seguimiento POA 2025'!V42</f>
        <v>0</v>
      </c>
      <c r="AH54" s="160">
        <f>+'1.Informe Seguimiento POA 2025'!P42+'1.Informe Seguimiento POA 2025'!R42+'1.Informe Seguimiento POA 2025'!T42+'1.Informe Seguimiento POA 2025'!V42</f>
        <v>3</v>
      </c>
      <c r="AI54" s="160">
        <f>'1.Informe Seguimiento POA 2025'!W42</f>
        <v>0</v>
      </c>
      <c r="AJ54" s="160">
        <f>+'1.Informe Seguimiento POA 2025'!Q42+'1.Informe Seguimiento POA 2025'!S42+'1.Informe Seguimiento POA 2025'!U42+'1.Informe Seguimiento POA 2025'!W42</f>
        <v>1</v>
      </c>
      <c r="AK54" s="160">
        <f>'14-SERVICIO AL USUARIO2025'!AY16</f>
        <v>1</v>
      </c>
      <c r="AL54" s="173" t="str">
        <f t="shared" ref="AL54:AM56" si="31">IF(AND(AG54&gt;0),AI54/AG54,"No programado")</f>
        <v>No programado</v>
      </c>
      <c r="AM54" s="173">
        <f t="shared" si="31"/>
        <v>0.33333333333333331</v>
      </c>
      <c r="AN54" s="157">
        <f>IF(AND(AF54&gt;0,$AK54&gt;0),AK54/$AF54,0)</f>
        <v>0.33333333333333331</v>
      </c>
      <c r="AO54" s="183" t="str">
        <f>+'[14]Rango indicadores'!H83</f>
        <v>Mayor A:</v>
      </c>
      <c r="AP54" s="160">
        <f>+'[14]Rango indicadores'!I83</f>
        <v>95</v>
      </c>
      <c r="AQ54" s="160" t="str">
        <f>+'[14]Rango indicadores'!J83</f>
        <v>Desde (&gt;=):</v>
      </c>
      <c r="AR54" s="160">
        <f>+'[14]Rango indicadores'!K83</f>
        <v>75</v>
      </c>
      <c r="AS54" s="160" t="str">
        <f>+'[14]Rango indicadores'!L83</f>
        <v>Hasta (&lt;=):</v>
      </c>
      <c r="AT54" s="160">
        <f>+'[14]Rango indicadores'!M83</f>
        <v>95</v>
      </c>
      <c r="AU54" s="160" t="str">
        <f>+'[14]Rango indicadores'!N83</f>
        <v>Menor A:</v>
      </c>
      <c r="AV54" s="160">
        <f>+'[14]Rango indicadores'!O83</f>
        <v>75</v>
      </c>
      <c r="AW54" s="1123" t="s">
        <v>1077</v>
      </c>
    </row>
    <row r="55" spans="2:53" ht="79.2" customHeight="1">
      <c r="B55" s="216" t="str">
        <f>+'14-SERVICIO AL USUARIO2025'!D17</f>
        <v>2.2.2 Gestionar 4 acuerdos interinstitucionales y/o de cooperación para garantizar el enfoque social en el marco de un estado pluralista, para el fortalecimiento de la prestación de Servicio al Usuario, en el cuatrienio</v>
      </c>
      <c r="C55" s="155" t="str">
        <f>+'Rango indicadores'!D80</f>
        <v>14-RI-02</v>
      </c>
      <c r="D55" s="155" t="str">
        <f>+'Rango indicadores'!E80</f>
        <v>Acuerdos interinstitucionales y/o de cooperación  gestionados</v>
      </c>
      <c r="E55" s="160">
        <f>+'Rango indicadores'!R80</f>
        <v>2</v>
      </c>
      <c r="F55" s="160">
        <f>+'1.Informe Seguimiento POA 2025'!P43</f>
        <v>0</v>
      </c>
      <c r="G55" s="160">
        <f>+'1.Informe Seguimiento POA 2025'!P43</f>
        <v>0</v>
      </c>
      <c r="H55" s="160">
        <f>+'1.Informe Seguimiento POA 2025'!Q43</f>
        <v>0</v>
      </c>
      <c r="I55" s="160">
        <f>+'1.Informe Seguimiento POA 2025'!Q43</f>
        <v>0</v>
      </c>
      <c r="J55" s="160">
        <f>+'14-SERVICIO AL USUARIO2025'!AV17</f>
        <v>0</v>
      </c>
      <c r="K55" s="184" t="str">
        <f t="shared" si="28"/>
        <v>No programado</v>
      </c>
      <c r="L55" s="184" t="str">
        <f t="shared" si="28"/>
        <v>No programado</v>
      </c>
      <c r="M55" s="157">
        <f>+'14-SERVICIO AL USUARIO2025'!AZ17</f>
        <v>0</v>
      </c>
      <c r="N55" s="160">
        <f>$E55</f>
        <v>2</v>
      </c>
      <c r="O55" s="160">
        <f>+'1.Informe Seguimiento POA 2025'!R43</f>
        <v>0</v>
      </c>
      <c r="P55" s="160">
        <f>+'1.Informe Seguimiento POA 2025'!P43+'1.Informe Seguimiento POA 2025'!R43</f>
        <v>0</v>
      </c>
      <c r="Q55" s="160">
        <f>+'1.Informe Seguimiento POA 2025'!S43</f>
        <v>0</v>
      </c>
      <c r="R55" s="160">
        <f>+'1.Informe Seguimiento POA 2025'!Q43+'1.Informe Seguimiento POA 2025'!S43</f>
        <v>0</v>
      </c>
      <c r="S55" s="160">
        <f>+'14-SERVICIO AL USUARIO2025'!AW17</f>
        <v>0</v>
      </c>
      <c r="T55" s="184" t="str">
        <f t="shared" si="29"/>
        <v>No programado</v>
      </c>
      <c r="U55" s="184" t="str">
        <f t="shared" si="29"/>
        <v>No programado</v>
      </c>
      <c r="V55" s="157">
        <f>+'14-SERVICIO AL USUARIO2025'!BA17</f>
        <v>0</v>
      </c>
      <c r="W55" s="160">
        <f>+N55</f>
        <v>2</v>
      </c>
      <c r="X55" s="160">
        <f>+'1.Informe Seguimiento POA 2025'!T43</f>
        <v>0</v>
      </c>
      <c r="Y55" s="160">
        <f>+'1.Informe Seguimiento POA 2025'!P43+'1.Informe Seguimiento POA 2025'!R43+'1.Informe Seguimiento POA 2025'!U43</f>
        <v>0</v>
      </c>
      <c r="Z55" s="160">
        <f>+'1.Informe Seguimiento POA 2025'!U43</f>
        <v>0</v>
      </c>
      <c r="AA55" s="160">
        <f>+'1.Informe Seguimiento POA 2025'!Q43+'1.Informe Seguimiento POA 2025'!S43+'1.Informe Seguimiento POA 2025'!U43</f>
        <v>0</v>
      </c>
      <c r="AB55" s="160">
        <f>H55+Q55+Z55</f>
        <v>0</v>
      </c>
      <c r="AC55" s="184" t="str">
        <f t="shared" si="30"/>
        <v>No programado</v>
      </c>
      <c r="AD55" s="184" t="str">
        <f t="shared" si="30"/>
        <v>No programado</v>
      </c>
      <c r="AE55" s="184">
        <f>IF(AND(W55&gt;0),AB55/W55,"No programado")</f>
        <v>0</v>
      </c>
      <c r="AF55" s="160">
        <f>+E55</f>
        <v>2</v>
      </c>
      <c r="AG55" s="160">
        <f>+'1.Informe Seguimiento POA 2025'!V43</f>
        <v>2</v>
      </c>
      <c r="AH55" s="160">
        <f>+'1.Informe Seguimiento POA 2025'!P43+'1.Informe Seguimiento POA 2025'!R43+'1.Informe Seguimiento POA 2025'!T43+'1.Informe Seguimiento POA 2025'!V43</f>
        <v>2</v>
      </c>
      <c r="AI55" s="160">
        <f>'1.Informe Seguimiento POA 2025'!W43</f>
        <v>0</v>
      </c>
      <c r="AJ55" s="160">
        <f>+'1.Informe Seguimiento POA 2025'!Q43+'1.Informe Seguimiento POA 2025'!S43+'1.Informe Seguimiento POA 2025'!U43+'1.Informe Seguimiento POA 2025'!W43</f>
        <v>0</v>
      </c>
      <c r="AK55" s="160">
        <f>'14-SERVICIO AL USUARIO2025'!AY17</f>
        <v>0</v>
      </c>
      <c r="AL55" s="184">
        <f t="shared" si="31"/>
        <v>0</v>
      </c>
      <c r="AM55" s="184">
        <f t="shared" si="31"/>
        <v>0</v>
      </c>
      <c r="AN55" s="157" t="str">
        <f>IF(AND(AF55&gt;0,$AK55&gt;0),AK55/$AF55,"No programado")</f>
        <v>No programado</v>
      </c>
      <c r="AO55" s="183" t="str">
        <f>+'[14]Rango indicadores'!H84</f>
        <v>Mayor A:</v>
      </c>
      <c r="AP55" s="160">
        <f>+'[14]Rango indicadores'!I84</f>
        <v>95</v>
      </c>
      <c r="AQ55" s="160" t="str">
        <f>+'[14]Rango indicadores'!J84</f>
        <v>Desde (&gt;=):</v>
      </c>
      <c r="AR55" s="160">
        <f>+'[14]Rango indicadores'!K84</f>
        <v>75</v>
      </c>
      <c r="AS55" s="160" t="str">
        <f>+'[14]Rango indicadores'!L84</f>
        <v>Hasta (&lt;=):</v>
      </c>
      <c r="AT55" s="160">
        <f>+'[14]Rango indicadores'!M84</f>
        <v>95</v>
      </c>
      <c r="AU55" s="160" t="str">
        <f>+'[14]Rango indicadores'!N84</f>
        <v>Menor A:</v>
      </c>
      <c r="AV55" s="160">
        <f>+'[14]Rango indicadores'!O84</f>
        <v>75</v>
      </c>
      <c r="AW55" s="161" t="s">
        <v>1076</v>
      </c>
    </row>
    <row r="56" spans="2:53" ht="93" customHeight="1">
      <c r="B56" s="216" t="str">
        <f>+'14-SERVICIO AL USUARIO2025'!D18</f>
        <v>4.2.4 Incrementar al 98% la percepción de los usuarios que califican como excelente y bueno el servicio en la Personería de Bogotá, D. C., en el cuatrienio.</v>
      </c>
      <c r="C56" s="155" t="str">
        <f>+'Rango indicadores'!D81</f>
        <v>14-RI-03</v>
      </c>
      <c r="D56" s="155" t="str">
        <f>+'Rango indicadores'!E81</f>
        <v>Percepción de los usuarios en calificación excelente y bueno el servicio incrementada.</v>
      </c>
      <c r="E56" s="214">
        <f>+'Rango indicadores'!R81</f>
        <v>0.98</v>
      </c>
      <c r="F56" s="224">
        <f>+'1.Informe Seguimiento POA 2025'!P61</f>
        <v>0.98</v>
      </c>
      <c r="G56" s="224">
        <f>+'1.Informe Seguimiento POA 2025'!P61</f>
        <v>0.98</v>
      </c>
      <c r="H56" s="224">
        <f>+'1.Informe Seguimiento POA 2025'!Q61</f>
        <v>0.98299999999999998</v>
      </c>
      <c r="I56" s="224">
        <f>+'1.Informe Seguimiento POA 2025'!Q61</f>
        <v>0.98299999999999998</v>
      </c>
      <c r="J56" s="224">
        <f>+'14-SERVICIO AL USUARIO2025'!AV18</f>
        <v>0.98299999999999998</v>
      </c>
      <c r="K56" s="184">
        <f t="shared" si="28"/>
        <v>1.0030612244897958</v>
      </c>
      <c r="L56" s="184">
        <f t="shared" si="28"/>
        <v>1.0030612244897958</v>
      </c>
      <c r="M56" s="157">
        <f>+'14-SERVICIO AL USUARIO2025'!AZ18</f>
        <v>0.50153061224489792</v>
      </c>
      <c r="N56" s="177">
        <f>$E56</f>
        <v>0.98</v>
      </c>
      <c r="O56" s="177">
        <f>+'1.Informe Seguimiento POA 2025'!R61</f>
        <v>0</v>
      </c>
      <c r="P56" s="224">
        <f>+G56</f>
        <v>0.98</v>
      </c>
      <c r="Q56" s="646">
        <f>+'1.Informe Seguimiento POA 2025'!S61</f>
        <v>0</v>
      </c>
      <c r="R56" s="224">
        <f>+I56</f>
        <v>0.98299999999999998</v>
      </c>
      <c r="S56" s="685">
        <f>+'14-SERVICIO AL USUARIO2025'!AW18</f>
        <v>0.98299999999999998</v>
      </c>
      <c r="T56" s="184" t="str">
        <f t="shared" si="29"/>
        <v>No programado</v>
      </c>
      <c r="U56" s="184">
        <f t="shared" si="29"/>
        <v>1.0030612244897958</v>
      </c>
      <c r="V56" s="157">
        <f>+'14-SERVICIO AL USUARIO2025'!BA18</f>
        <v>0.50153061224489792</v>
      </c>
      <c r="W56" s="214">
        <f>+N56</f>
        <v>0.98</v>
      </c>
      <c r="X56" s="214">
        <f>+'1.Informe Seguimiento POA 2025'!T61</f>
        <v>0.98</v>
      </c>
      <c r="Y56" s="214">
        <f>+'1.Informe Seguimiento POA 2025'!T61</f>
        <v>0.98</v>
      </c>
      <c r="Z56" s="224">
        <f>+'1.Informe Seguimiento POA 2025'!U61</f>
        <v>0</v>
      </c>
      <c r="AA56" s="224">
        <f>+'1.Informe Seguimiento POA 2025'!U61</f>
        <v>0</v>
      </c>
      <c r="AB56" s="224">
        <f>+AA56</f>
        <v>0</v>
      </c>
      <c r="AC56" s="184">
        <f t="shared" si="30"/>
        <v>0</v>
      </c>
      <c r="AD56" s="184">
        <f t="shared" si="30"/>
        <v>0</v>
      </c>
      <c r="AE56" s="157">
        <f>IF(AND(W56&gt;0,$AB56&gt;0),AB56/$W56,0)</f>
        <v>0</v>
      </c>
      <c r="AF56" s="214">
        <f>+E56</f>
        <v>0.98</v>
      </c>
      <c r="AG56" s="224">
        <f>+'1.Informe Seguimiento POA 2025'!V61</f>
        <v>0</v>
      </c>
      <c r="AH56" s="177">
        <f>IFERROR(AVERAGE('1.Informe Seguimiento POA 2025'!T61),0)</f>
        <v>0.98</v>
      </c>
      <c r="AI56" s="177">
        <f>+'1.Informe Seguimiento POA 2025'!W61</f>
        <v>0</v>
      </c>
      <c r="AJ56" s="177">
        <f>Z56</f>
        <v>0</v>
      </c>
      <c r="AK56" s="177">
        <f>'14-SERVICIO AL USUARIO2025'!AY18</f>
        <v>0.49099999999999999</v>
      </c>
      <c r="AL56" s="184" t="str">
        <f t="shared" si="31"/>
        <v>No programado</v>
      </c>
      <c r="AM56" s="173">
        <f t="shared" si="31"/>
        <v>0</v>
      </c>
      <c r="AN56" s="157">
        <f>IF(AND(AF56&gt;0,$AK56&gt;0),AK56/$AF56,0)</f>
        <v>0.50102040816326532</v>
      </c>
      <c r="AO56" s="183" t="str">
        <f>+'[14]Rango indicadores'!H85</f>
        <v>Mayor A:</v>
      </c>
      <c r="AP56" s="160">
        <f>+'[14]Rango indicadores'!I85</f>
        <v>95</v>
      </c>
      <c r="AQ56" s="160" t="str">
        <f>+'[14]Rango indicadores'!J85</f>
        <v>Desde (&gt;=):</v>
      </c>
      <c r="AR56" s="160">
        <f>+'[14]Rango indicadores'!K85</f>
        <v>75</v>
      </c>
      <c r="AS56" s="160" t="str">
        <f>+'[14]Rango indicadores'!L85</f>
        <v>Hasta (&lt;=):</v>
      </c>
      <c r="AT56" s="160">
        <f>+'[14]Rango indicadores'!M85</f>
        <v>95</v>
      </c>
      <c r="AU56" s="160" t="str">
        <f>+'[14]Rango indicadores'!N85</f>
        <v>Menor A:</v>
      </c>
      <c r="AV56" s="160">
        <f>+'[14]Rango indicadores'!O85</f>
        <v>75</v>
      </c>
      <c r="AW56" s="1123" t="s">
        <v>1078</v>
      </c>
    </row>
    <row r="57" spans="2:53" ht="15.6">
      <c r="C57" s="1451" t="s">
        <v>807</v>
      </c>
      <c r="D57" s="1452"/>
      <c r="E57" s="1452"/>
      <c r="F57" s="1452"/>
      <c r="G57" s="1452"/>
      <c r="H57" s="1452"/>
      <c r="I57" s="1452"/>
      <c r="J57" s="1452"/>
      <c r="K57" s="165">
        <f>IFERROR(AVERAGE(K54:K56),0)</f>
        <v>1.0015306122448979</v>
      </c>
      <c r="L57" s="165">
        <f>IFERROR(AVERAGE(L54:L56),0)</f>
        <v>1.0015306122448979</v>
      </c>
      <c r="M57" s="165">
        <f>IFERROR(AVERAGE(M54:M56),0)</f>
        <v>0.27828798185941039</v>
      </c>
      <c r="N57" s="166"/>
      <c r="O57" s="166"/>
      <c r="P57" s="166"/>
      <c r="Q57" s="166"/>
      <c r="R57" s="166"/>
      <c r="S57" s="166"/>
      <c r="T57" s="165">
        <f>IFERROR(AVERAGE(T54:T56),0)</f>
        <v>0</v>
      </c>
      <c r="U57" s="165">
        <f>IFERROR(AVERAGE(U54:U56),0)</f>
        <v>1.0015306122448979</v>
      </c>
      <c r="V57" s="165">
        <f>IFERROR(AVERAGE(V54:V55),0)</f>
        <v>0.16666666666666666</v>
      </c>
      <c r="W57" s="166"/>
      <c r="X57" s="166"/>
      <c r="Y57" s="166"/>
      <c r="Z57" s="166"/>
      <c r="AA57" s="166"/>
      <c r="AB57" s="166"/>
      <c r="AC57" s="165">
        <f>IFERROR(AVERAGE(AC54:AC56),0)</f>
        <v>0</v>
      </c>
      <c r="AD57" s="165">
        <f>IFERROR(AVERAGE(AD54:AD56),0)</f>
        <v>0.5</v>
      </c>
      <c r="AE57" s="165">
        <f>IFERROR(AVERAGE(AE54:AE56),0)</f>
        <v>0.1111111111111111</v>
      </c>
      <c r="AF57" s="166"/>
      <c r="AG57" s="166"/>
      <c r="AH57" s="166"/>
      <c r="AI57" s="166"/>
      <c r="AJ57" s="166"/>
      <c r="AK57" s="167"/>
      <c r="AL57" s="165">
        <f>IFERROR(AVERAGE(AL54:AL56),"No programado")</f>
        <v>0</v>
      </c>
      <c r="AM57" s="165">
        <f>IFERROR(AVERAGE(AM54:AM56),0)</f>
        <v>0.1111111111111111</v>
      </c>
      <c r="AN57" s="165">
        <f>IFERROR(AVERAGE(AN54:AN56),0)</f>
        <v>0.41717687074829934</v>
      </c>
      <c r="AO57" s="182"/>
      <c r="AP57" s="182"/>
      <c r="AQ57" s="182"/>
      <c r="AR57" s="182"/>
      <c r="AS57" s="182"/>
      <c r="AT57" s="182"/>
      <c r="AU57" s="182"/>
      <c r="AV57" s="182"/>
      <c r="AW57" s="169"/>
    </row>
    <row r="58" spans="2:53" s="144" customFormat="1" ht="23.4" customHeight="1" thickBot="1">
      <c r="D58" s="145"/>
      <c r="AW58" s="145"/>
      <c r="AY58" s="129"/>
      <c r="AZ58" s="129"/>
    </row>
    <row r="59" spans="2:53" s="144" customFormat="1" ht="16.2" thickBot="1">
      <c r="C59" s="149" t="s">
        <v>812</v>
      </c>
      <c r="D59" s="150"/>
      <c r="E59" s="1453" t="s">
        <v>792</v>
      </c>
      <c r="F59" s="1454"/>
      <c r="G59" s="1454"/>
      <c r="H59" s="1454"/>
      <c r="I59" s="1454"/>
      <c r="J59" s="1454"/>
      <c r="K59" s="1454"/>
      <c r="L59" s="1454"/>
      <c r="M59" s="1455"/>
      <c r="N59" s="1463" t="s">
        <v>793</v>
      </c>
      <c r="O59" s="1464"/>
      <c r="P59" s="1464"/>
      <c r="Q59" s="1464"/>
      <c r="R59" s="1464"/>
      <c r="S59" s="1464"/>
      <c r="T59" s="1464"/>
      <c r="U59" s="1464"/>
      <c r="V59" s="1465"/>
      <c r="W59" s="1466" t="s">
        <v>794</v>
      </c>
      <c r="X59" s="1467"/>
      <c r="Y59" s="1467"/>
      <c r="Z59" s="1467"/>
      <c r="AA59" s="1467"/>
      <c r="AB59" s="1467"/>
      <c r="AC59" s="1467"/>
      <c r="AD59" s="1467"/>
      <c r="AE59" s="1468"/>
      <c r="AF59" s="1463" t="s">
        <v>789</v>
      </c>
      <c r="AG59" s="1464"/>
      <c r="AH59" s="1464"/>
      <c r="AI59" s="1464"/>
      <c r="AJ59" s="1464"/>
      <c r="AK59" s="1464"/>
      <c r="AL59" s="1464"/>
      <c r="AM59" s="1464"/>
      <c r="AN59" s="1465"/>
      <c r="AW59" s="145"/>
      <c r="AY59" s="129"/>
      <c r="AZ59" s="129"/>
    </row>
    <row r="60" spans="2:53" ht="27" customHeight="1">
      <c r="B60" s="1444" t="s">
        <v>833</v>
      </c>
      <c r="C60" s="1444" t="str">
        <f>+$C$11</f>
        <v>Identificación del Indicador</v>
      </c>
      <c r="D60" s="1456" t="s">
        <v>796</v>
      </c>
      <c r="E60" s="1457" t="s">
        <v>797</v>
      </c>
      <c r="F60" s="1458"/>
      <c r="G60" s="1459"/>
      <c r="H60" s="1460" t="s">
        <v>798</v>
      </c>
      <c r="I60" s="1461" t="str">
        <f>$I$9</f>
        <v>Ejecución 
Corte
31/03/2025</v>
      </c>
      <c r="J60" s="1460" t="s">
        <v>799</v>
      </c>
      <c r="K60" s="1460" t="s">
        <v>800</v>
      </c>
      <c r="L60" s="1460"/>
      <c r="M60" s="1460"/>
      <c r="N60" s="1457" t="s">
        <v>797</v>
      </c>
      <c r="O60" s="1458"/>
      <c r="P60" s="1459"/>
      <c r="Q60" s="1460" t="s">
        <v>801</v>
      </c>
      <c r="R60" s="1461" t="str">
        <f>$R$9</f>
        <v>Ejecución 
Corte
30/06/2025</v>
      </c>
      <c r="S60" s="1460" t="s">
        <v>799</v>
      </c>
      <c r="T60" s="1460" t="s">
        <v>800</v>
      </c>
      <c r="U60" s="1460"/>
      <c r="V60" s="1460"/>
      <c r="W60" s="1457" t="s">
        <v>797</v>
      </c>
      <c r="X60" s="1458"/>
      <c r="Y60" s="1459"/>
      <c r="Z60" s="1460" t="s">
        <v>802</v>
      </c>
      <c r="AA60" s="1461" t="str">
        <f>$AA$9</f>
        <v>Ejecución 
Corte
30/09/2025</v>
      </c>
      <c r="AB60" s="1460" t="s">
        <v>799</v>
      </c>
      <c r="AC60" s="1460" t="s">
        <v>800</v>
      </c>
      <c r="AD60" s="1460"/>
      <c r="AE60" s="1460"/>
      <c r="AF60" s="1457" t="s">
        <v>797</v>
      </c>
      <c r="AG60" s="1458"/>
      <c r="AH60" s="1459"/>
      <c r="AI60" s="1460" t="s">
        <v>803</v>
      </c>
      <c r="AJ60" s="1461" t="str">
        <f>$AJ$9</f>
        <v>Ejecución 
Corte
31/12/2024</v>
      </c>
      <c r="AK60" s="1460" t="s">
        <v>799</v>
      </c>
      <c r="AL60" s="1460" t="s">
        <v>800</v>
      </c>
      <c r="AM60" s="1460"/>
      <c r="AN60" s="1460"/>
      <c r="AO60" s="1469" t="s">
        <v>639</v>
      </c>
      <c r="AP60" s="1469"/>
      <c r="AQ60" s="1469"/>
      <c r="AR60" s="1469"/>
      <c r="AS60" s="1469"/>
      <c r="AT60" s="1469"/>
      <c r="AU60" s="1469"/>
      <c r="AV60" s="1469"/>
      <c r="AW60" s="1444" t="s">
        <v>804</v>
      </c>
    </row>
    <row r="61" spans="2:53" ht="53.4" customHeight="1">
      <c r="B61" s="1444"/>
      <c r="C61" s="1444"/>
      <c r="D61" s="1456"/>
      <c r="E61" s="151" t="str">
        <f>$E$9</f>
        <v>Año 2025</v>
      </c>
      <c r="F61" s="151" t="str">
        <f>+E59</f>
        <v>Primer Trimestre</v>
      </c>
      <c r="G61" s="152" t="str">
        <f>$G$9</f>
        <v>Acumulado
Corte 
31/03/2025</v>
      </c>
      <c r="H61" s="1444"/>
      <c r="I61" s="1462"/>
      <c r="J61" s="1444"/>
      <c r="K61" s="1024" t="str">
        <f>+$E$10</f>
        <v>Primer Trimestre</v>
      </c>
      <c r="L61" s="152" t="str">
        <f>$G$12</f>
        <v>Acumulado
Corte 
31/03/2025</v>
      </c>
      <c r="M61" s="153" t="s">
        <v>762</v>
      </c>
      <c r="N61" s="151" t="str">
        <f>$N$9</f>
        <v>Año 2025</v>
      </c>
      <c r="O61" s="151" t="str">
        <f>+N59</f>
        <v>Segundo Trimestre</v>
      </c>
      <c r="P61" s="152" t="str">
        <f>$P$9</f>
        <v>Acumulado
Corte 
30/06/2025</v>
      </c>
      <c r="Q61" s="1444"/>
      <c r="R61" s="1462"/>
      <c r="S61" s="1444"/>
      <c r="T61" s="151" t="str">
        <f>+O61</f>
        <v>Segundo Trimestre</v>
      </c>
      <c r="U61" s="152" t="str">
        <f>$P$12</f>
        <v>Acumulado
Corte 
30/06/2025</v>
      </c>
      <c r="V61" s="153" t="s">
        <v>762</v>
      </c>
      <c r="W61" s="151" t="str">
        <f>$W$9</f>
        <v>Año 2025</v>
      </c>
      <c r="X61" s="151" t="str">
        <f>+W59</f>
        <v>Tercer Trimestre</v>
      </c>
      <c r="Y61" s="152" t="str">
        <f>$Y$9</f>
        <v>Acumulado
Corte 
30/09/2025</v>
      </c>
      <c r="Z61" s="1444"/>
      <c r="AA61" s="1462"/>
      <c r="AB61" s="1444"/>
      <c r="AC61" s="151" t="str">
        <f>+X61</f>
        <v>Tercer Trimestre</v>
      </c>
      <c r="AD61" s="152" t="str">
        <f>$Y$12</f>
        <v>Acumulado
Corte 
30/09/2025</v>
      </c>
      <c r="AE61" s="153" t="s">
        <v>762</v>
      </c>
      <c r="AF61" s="151" t="str">
        <f>$AF$9</f>
        <v>Año 2025</v>
      </c>
      <c r="AG61" s="151" t="str">
        <f>$AG$9</f>
        <v>Cuarto Trimestre</v>
      </c>
      <c r="AH61" s="152" t="str">
        <f>$AH$9</f>
        <v>Acumulado
Corte 
31/12/2025</v>
      </c>
      <c r="AI61" s="1444"/>
      <c r="AJ61" s="1462"/>
      <c r="AK61" s="1444"/>
      <c r="AL61" s="151" t="str">
        <f>+$AG$9</f>
        <v>Cuarto Trimestre</v>
      </c>
      <c r="AM61" s="152" t="str">
        <f>$AH$12</f>
        <v>Acumulado
Corte 
31/12/2025</v>
      </c>
      <c r="AN61" s="153" t="s">
        <v>762</v>
      </c>
      <c r="AO61" s="1470" t="s">
        <v>805</v>
      </c>
      <c r="AP61" s="1137"/>
      <c r="AQ61" s="1138" t="s">
        <v>806</v>
      </c>
      <c r="AR61" s="1139"/>
      <c r="AS61" s="1139"/>
      <c r="AT61" s="1140"/>
      <c r="AU61" s="1141" t="s">
        <v>648</v>
      </c>
      <c r="AV61" s="1142"/>
      <c r="AW61" s="1444"/>
      <c r="AY61" s="129" t="s">
        <v>813</v>
      </c>
      <c r="AZ61" s="129" t="s">
        <v>814</v>
      </c>
    </row>
    <row r="62" spans="2:53" ht="90.75" customHeight="1">
      <c r="B62" s="216" t="str">
        <f>+'05-PROM DEFENSA DDHH 2025'!D16</f>
        <v>1.1.1. Realizar 481.058 intervenciones dentro del ejercicio del Ministerio Público para prevenir la vulneración de derechos y/o lograr el restablecimiento de los mismos, en el cuatrienio.</v>
      </c>
      <c r="C62" s="155" t="str">
        <f>+'Rango indicadores'!D26</f>
        <v>05-RI-01</v>
      </c>
      <c r="D62" s="155" t="str">
        <f>+'Rango indicadores'!E26</f>
        <v>Intervenciones Realizadas en Defensa de los Derechos</v>
      </c>
      <c r="E62" s="185">
        <f>+'Rango indicadores'!R26</f>
        <v>120935</v>
      </c>
      <c r="F62" s="185">
        <f>+'1.Informe Seguimiento POA 2025'!P13</f>
        <v>28766</v>
      </c>
      <c r="G62" s="185">
        <f>+'1.Informe Seguimiento POA 2025'!P13</f>
        <v>28766</v>
      </c>
      <c r="H62" s="185">
        <f>+'1.Informe Seguimiento POA 2025'!Q13</f>
        <v>32329</v>
      </c>
      <c r="I62" s="185">
        <f>+'1.Informe Seguimiento POA 2025'!Q13</f>
        <v>32329</v>
      </c>
      <c r="J62" s="185">
        <f>+'05-PROM DEFENSA DDHH 2025'!AV16</f>
        <v>32329</v>
      </c>
      <c r="K62" s="157">
        <f t="shared" ref="K62:L72" si="32">IF(AND(F62&gt;0),H62/F62,"No programado")</f>
        <v>1.1238615031634569</v>
      </c>
      <c r="L62" s="157">
        <f>IF(AND(G62&gt;0),I62/G62,"No programado")</f>
        <v>1.1238615031634569</v>
      </c>
      <c r="M62" s="189">
        <f>+'05-PROM DEFENSA DDHH 2025'!AZ16</f>
        <v>0.26732542274775706</v>
      </c>
      <c r="N62" s="185">
        <f>$E62</f>
        <v>120935</v>
      </c>
      <c r="O62" s="160">
        <f>+'1.Informe Seguimiento POA 2025'!R13</f>
        <v>31584</v>
      </c>
      <c r="P62" s="185">
        <f>+'1.Informe Seguimiento POA 2025'!P13+'1.Informe Seguimiento POA 2025'!R13</f>
        <v>60350</v>
      </c>
      <c r="Q62" s="160">
        <f>+'1.Informe Seguimiento POA 2025'!S13</f>
        <v>0</v>
      </c>
      <c r="R62" s="160">
        <f>+'1.Informe Seguimiento POA 2025'!Q13+'1.Informe Seguimiento POA 2025'!S13</f>
        <v>32329</v>
      </c>
      <c r="S62" s="185">
        <f>+'05-PROM DEFENSA DDHH 2025'!AW16</f>
        <v>32329</v>
      </c>
      <c r="T62" s="157">
        <f t="shared" ref="T62:U72" si="33">IF(AND(O62&gt;0),Q62/O62,"No programado")</f>
        <v>0</v>
      </c>
      <c r="U62" s="157">
        <f>IF(AND(P62&gt;0),R62/P62,"No programado")</f>
        <v>0.53569179784589893</v>
      </c>
      <c r="V62" s="157">
        <f>+'05-PROM DEFENSA DDHH 2025'!BA16</f>
        <v>0.26732542274775706</v>
      </c>
      <c r="W62" s="185">
        <f>+N62</f>
        <v>120935</v>
      </c>
      <c r="X62" s="160">
        <f>+'1.Informe Seguimiento POA 2025'!T13</f>
        <v>31499</v>
      </c>
      <c r="Y62" s="160">
        <f>+'1.Informe Seguimiento POA 2025'!T13+'1.Informe Seguimiento POA 2025'!R13+'1.Informe Seguimiento POA 2025'!P13</f>
        <v>91849</v>
      </c>
      <c r="Z62" s="160">
        <f>+'1.Informe Seguimiento POA 2025'!U13</f>
        <v>0</v>
      </c>
      <c r="AA62" s="160">
        <f>+'1.Informe Seguimiento POA 2025'!U13+'1.Informe Seguimiento POA 2025'!S13+'1.Informe Seguimiento POA 2025'!Q13</f>
        <v>32329</v>
      </c>
      <c r="AB62" s="160">
        <f>H62+Q62+Z62</f>
        <v>32329</v>
      </c>
      <c r="AC62" s="157">
        <f t="shared" ref="AC62:AD72" si="34">IF(AND(X62&gt;0),Z62/X62,"No programado")</f>
        <v>0</v>
      </c>
      <c r="AD62" s="157">
        <f>IF(AND(Y62&gt;0),AA62/Y62,"No programado")</f>
        <v>0.35197988002046837</v>
      </c>
      <c r="AE62" s="157">
        <f t="shared" ref="AE62:AE68" si="35">IF(AND(W62&gt;0,$AB62&gt;0),AB62/$W62,0)</f>
        <v>0.26732542274775706</v>
      </c>
      <c r="AF62" s="185">
        <f>$E62</f>
        <v>120935</v>
      </c>
      <c r="AG62" s="160">
        <f>+'1.Informe Seguimiento POA 2025'!V13</f>
        <v>29086</v>
      </c>
      <c r="AH62" s="185">
        <f>+'1.Informe Seguimiento POA 2025'!T13+'1.Informe Seguimiento POA 2025'!R13+'1.Informe Seguimiento POA 2025'!P13+'1.Informe Seguimiento POA 2025'!V13</f>
        <v>120935</v>
      </c>
      <c r="AI62" s="185">
        <f>+'1.Informe Seguimiento POA 2025'!W13</f>
        <v>0</v>
      </c>
      <c r="AJ62" s="185">
        <f>+'1.Informe Seguimiento POA 2025'!U13+'1.Informe Seguimiento POA 2025'!S13+'1.Informe Seguimiento POA 2025'!Q13+'1.Informe Seguimiento POA 2025'!W13</f>
        <v>32329</v>
      </c>
      <c r="AK62" s="185">
        <f>'05-PROM DEFENSA DDHH 2025'!AY16</f>
        <v>32329</v>
      </c>
      <c r="AL62" s="157">
        <f t="shared" ref="AL62:AM66" si="36">IF(AND(AG62&gt;0),AI62/AG62,"No programado")</f>
        <v>0</v>
      </c>
      <c r="AM62" s="157">
        <f t="shared" si="36"/>
        <v>0.26732542274775706</v>
      </c>
      <c r="AN62" s="157">
        <f>IF(AND(AF62&gt;0,$AK62&gt;0),AK62/$AF62,0)</f>
        <v>0.26732542274775706</v>
      </c>
      <c r="AO62" s="179" t="str">
        <f>+'[14]Rango indicadores'!H22</f>
        <v>Mayor A:</v>
      </c>
      <c r="AP62" s="160">
        <f>+'[14]Rango indicadores'!I22</f>
        <v>95</v>
      </c>
      <c r="AQ62" s="160" t="str">
        <f>+'[14]Rango indicadores'!J22</f>
        <v>Desde (&gt;=):</v>
      </c>
      <c r="AR62" s="160">
        <f>+'[14]Rango indicadores'!K22</f>
        <v>75</v>
      </c>
      <c r="AS62" s="160" t="str">
        <f>+'[14]Rango indicadores'!L22</f>
        <v>Hasta (&lt;=):</v>
      </c>
      <c r="AT62" s="160">
        <f>+'[14]Rango indicadores'!M22</f>
        <v>95</v>
      </c>
      <c r="AU62" s="160" t="str">
        <f>+'[14]Rango indicadores'!N22</f>
        <v>Menor A:</v>
      </c>
      <c r="AV62" s="160">
        <f>+'[14]Rango indicadores'!O22</f>
        <v>75</v>
      </c>
      <c r="AW62" s="1123" t="s">
        <v>1078</v>
      </c>
      <c r="AX62" s="186"/>
      <c r="AY62" s="186"/>
      <c r="AZ62" s="187">
        <f>AF62-AK62</f>
        <v>88606</v>
      </c>
      <c r="BA62" s="186"/>
    </row>
    <row r="63" spans="2:53" ht="87" customHeight="1">
      <c r="B63" s="216" t="str">
        <f>+'05-PROM DEFENSA DDHH 2025'!D17</f>
        <v>1.1.2. Orientar 485.702 personas en garantía de derechos, en el cuatrienio.</v>
      </c>
      <c r="C63" s="155" t="str">
        <f>+'Rango indicadores'!D27</f>
        <v>05-RI-02</v>
      </c>
      <c r="D63" s="155" t="str">
        <f>+'Rango indicadores'!E27</f>
        <v>Personas Orientadas en Garantía de Derechos</v>
      </c>
      <c r="E63" s="185">
        <f>+'Rango indicadores'!R27</f>
        <v>123517</v>
      </c>
      <c r="F63" s="185">
        <f>+'1.Informe Seguimiento POA 2025'!P14</f>
        <v>26695</v>
      </c>
      <c r="G63" s="185">
        <f>+'1.Informe Seguimiento POA 2025'!P14</f>
        <v>26695</v>
      </c>
      <c r="H63" s="185">
        <f>+'1.Informe Seguimiento POA 2025'!Q14</f>
        <v>26771</v>
      </c>
      <c r="I63" s="185">
        <f>+'1.Informe Seguimiento POA 2025'!Q14</f>
        <v>26771</v>
      </c>
      <c r="J63" s="185">
        <f>+'05-PROM DEFENSA DDHH 2025'!AV17</f>
        <v>26771</v>
      </c>
      <c r="K63" s="157">
        <f t="shared" si="32"/>
        <v>1.0028469750889679</v>
      </c>
      <c r="L63" s="157">
        <f>IF(AND(G63&gt;0),I63/G63,"No programado")</f>
        <v>1.0028469750889679</v>
      </c>
      <c r="M63" s="189">
        <f>+'05-PROM DEFENSA DDHH 2025'!AZ17</f>
        <v>0.21673939619647498</v>
      </c>
      <c r="N63" s="185">
        <f t="shared" ref="N63:N72" si="37">$E63</f>
        <v>123517</v>
      </c>
      <c r="O63" s="160">
        <f>+'1.Informe Seguimiento POA 2025'!R14</f>
        <v>33275</v>
      </c>
      <c r="P63" s="185">
        <f>+'1.Informe Seguimiento POA 2025'!P14+'1.Informe Seguimiento POA 2025'!R14</f>
        <v>59970</v>
      </c>
      <c r="Q63" s="160">
        <f>+'1.Informe Seguimiento POA 2025'!S14</f>
        <v>0</v>
      </c>
      <c r="R63" s="160">
        <f>+'1.Informe Seguimiento POA 2025'!Q14+'1.Informe Seguimiento POA 2025'!S14</f>
        <v>26771</v>
      </c>
      <c r="S63" s="185">
        <f>+'05-PROM DEFENSA DDHH 2025'!AW17</f>
        <v>26771</v>
      </c>
      <c r="T63" s="157">
        <f t="shared" si="33"/>
        <v>0</v>
      </c>
      <c r="U63" s="157">
        <f>IF(AND(P63&gt;0),R63/P63,"No programado")</f>
        <v>0.44640653660163415</v>
      </c>
      <c r="V63" s="157">
        <f>+'05-PROM DEFENSA DDHH 2025'!BA17</f>
        <v>0.21673939619647498</v>
      </c>
      <c r="W63" s="185">
        <f t="shared" ref="W63:W72" si="38">+N63</f>
        <v>123517</v>
      </c>
      <c r="X63" s="160">
        <f>+'1.Informe Seguimiento POA 2025'!T14</f>
        <v>33501</v>
      </c>
      <c r="Y63" s="160">
        <f>+'1.Informe Seguimiento POA 2025'!T14+'1.Informe Seguimiento POA 2025'!R14+'1.Informe Seguimiento POA 2025'!P14</f>
        <v>93471</v>
      </c>
      <c r="Z63" s="160">
        <f>+'1.Informe Seguimiento POA 2025'!U14</f>
        <v>0</v>
      </c>
      <c r="AA63" s="160">
        <f>+'1.Informe Seguimiento POA 2025'!U14+'1.Informe Seguimiento POA 2025'!S14+'1.Informe Seguimiento POA 2025'!Q14</f>
        <v>26771</v>
      </c>
      <c r="AB63" s="160">
        <f t="shared" ref="AB63:AB72" si="39">H63+Q63+Z63</f>
        <v>26771</v>
      </c>
      <c r="AC63" s="157">
        <f t="shared" si="34"/>
        <v>0</v>
      </c>
      <c r="AD63" s="157">
        <f>IF(AND(Y63&gt;0),AA63/Y63,"No programado")</f>
        <v>0.28640968856650728</v>
      </c>
      <c r="AE63" s="157">
        <f t="shared" si="35"/>
        <v>0.21673939619647498</v>
      </c>
      <c r="AF63" s="185">
        <f t="shared" ref="AF63:AF72" si="40">$E63</f>
        <v>123517</v>
      </c>
      <c r="AG63" s="160">
        <f>+'1.Informe Seguimiento POA 2025'!V14</f>
        <v>30046</v>
      </c>
      <c r="AH63" s="185">
        <f>+'1.Informe Seguimiento POA 2025'!T14+'1.Informe Seguimiento POA 2025'!R14+'1.Informe Seguimiento POA 2025'!P14+'1.Informe Seguimiento POA 2025'!V14</f>
        <v>123517</v>
      </c>
      <c r="AI63" s="185">
        <f>+'1.Informe Seguimiento POA 2025'!W14</f>
        <v>0</v>
      </c>
      <c r="AJ63" s="185">
        <f>+'1.Informe Seguimiento POA 2025'!U14+'1.Informe Seguimiento POA 2025'!S14+'1.Informe Seguimiento POA 2025'!Q14+'1.Informe Seguimiento POA 2025'!W14</f>
        <v>26771</v>
      </c>
      <c r="AK63" s="185">
        <f>'05-PROM DEFENSA DDHH 2025'!AY17</f>
        <v>26771</v>
      </c>
      <c r="AL63" s="157">
        <f t="shared" si="36"/>
        <v>0</v>
      </c>
      <c r="AM63" s="157">
        <f t="shared" si="36"/>
        <v>0.21673939619647498</v>
      </c>
      <c r="AN63" s="157">
        <f>IF(AND(AF63&gt;0,$AK63&gt;0),AK63/$AF63,0)</f>
        <v>0.21673939619647498</v>
      </c>
      <c r="AO63" s="179" t="str">
        <f>+'[14]Rango indicadores'!H23</f>
        <v>Mayor A:</v>
      </c>
      <c r="AP63" s="160">
        <f>+'[14]Rango indicadores'!I23</f>
        <v>95</v>
      </c>
      <c r="AQ63" s="160" t="str">
        <f>+'[14]Rango indicadores'!J23</f>
        <v>Desde (&gt;=):</v>
      </c>
      <c r="AR63" s="160">
        <f>+'[14]Rango indicadores'!K23</f>
        <v>75</v>
      </c>
      <c r="AS63" s="160" t="str">
        <f>+'[14]Rango indicadores'!L23</f>
        <v>Hasta (&lt;=):</v>
      </c>
      <c r="AT63" s="160">
        <f>+'[14]Rango indicadores'!M23</f>
        <v>95</v>
      </c>
      <c r="AU63" s="160" t="str">
        <f>+'[14]Rango indicadores'!N23</f>
        <v>Menor A:</v>
      </c>
      <c r="AV63" s="160">
        <f>+'[14]Rango indicadores'!O23</f>
        <v>75</v>
      </c>
      <c r="AW63" s="1123" t="s">
        <v>1078</v>
      </c>
      <c r="AX63" s="164"/>
      <c r="AY63" s="186"/>
      <c r="AZ63" s="187">
        <f t="shared" ref="AZ63:AZ72" si="41">AF63-AK63</f>
        <v>96746</v>
      </c>
      <c r="BA63" s="164"/>
    </row>
    <row r="64" spans="2:53" ht="88.5" customHeight="1">
      <c r="B64" s="216" t="str">
        <f>+'05-PROM DEFENSA DDHH 2025'!D18</f>
        <v>1.1.3. Asistir 256.330 personas en garantía de derechos, en el cuatrienio.</v>
      </c>
      <c r="C64" s="155" t="str">
        <f>+'Rango indicadores'!D28</f>
        <v>05-RI-03</v>
      </c>
      <c r="D64" s="155" t="str">
        <f>+'Rango indicadores'!E28</f>
        <v>Personas Asistidas en Garantía de Derechos</v>
      </c>
      <c r="E64" s="185">
        <f>+'Rango indicadores'!R28</f>
        <v>61402</v>
      </c>
      <c r="F64" s="185">
        <f>+'1.Informe Seguimiento POA 2025'!P15</f>
        <v>13373</v>
      </c>
      <c r="G64" s="185">
        <f>+'1.Informe Seguimiento POA 2025'!P15</f>
        <v>13373</v>
      </c>
      <c r="H64" s="185">
        <f>+'1.Informe Seguimiento POA 2025'!Q15</f>
        <v>14378</v>
      </c>
      <c r="I64" s="185">
        <f>+'1.Informe Seguimiento POA 2025'!Q15</f>
        <v>14378</v>
      </c>
      <c r="J64" s="185">
        <f>+'05-PROM DEFENSA DDHH 2025'!AV18</f>
        <v>14378</v>
      </c>
      <c r="K64" s="157">
        <f t="shared" si="32"/>
        <v>1.0751514245120766</v>
      </c>
      <c r="L64" s="157">
        <f>IF(AND(G64&gt;0),I64/G64,"No programado")</f>
        <v>1.0751514245120766</v>
      </c>
      <c r="M64" s="189">
        <f>+'05-PROM DEFENSA DDHH 2025'!AZ18</f>
        <v>0.23416175368880493</v>
      </c>
      <c r="N64" s="185">
        <f t="shared" si="37"/>
        <v>61402</v>
      </c>
      <c r="O64" s="160">
        <f>+'1.Informe Seguimiento POA 2025'!R15</f>
        <v>16523</v>
      </c>
      <c r="P64" s="185">
        <f>+'1.Informe Seguimiento POA 2025'!P15+'1.Informe Seguimiento POA 2025'!R15</f>
        <v>29896</v>
      </c>
      <c r="Q64" s="160">
        <f>+'1.Informe Seguimiento POA 2025'!S15</f>
        <v>0</v>
      </c>
      <c r="R64" s="160">
        <f>+'1.Informe Seguimiento POA 2025'!Q15+'1.Informe Seguimiento POA 2025'!S15</f>
        <v>14378</v>
      </c>
      <c r="S64" s="185">
        <f>+'05-PROM DEFENSA DDHH 2025'!AW18</f>
        <v>14378</v>
      </c>
      <c r="T64" s="157">
        <f t="shared" si="33"/>
        <v>0</v>
      </c>
      <c r="U64" s="157">
        <f>IF(AND(P64&gt;0),R64/P64,"No programado")</f>
        <v>0.48093390420123094</v>
      </c>
      <c r="V64" s="157">
        <f>+'05-PROM DEFENSA DDHH 2025'!BA18</f>
        <v>0.23416175368880493</v>
      </c>
      <c r="W64" s="185">
        <f t="shared" si="38"/>
        <v>61402</v>
      </c>
      <c r="X64" s="160">
        <f>+'1.Informe Seguimiento POA 2025'!T15</f>
        <v>16598</v>
      </c>
      <c r="Y64" s="160">
        <f>+'1.Informe Seguimiento POA 2025'!T15+'1.Informe Seguimiento POA 2025'!R15+'1.Informe Seguimiento POA 2025'!P15</f>
        <v>46494</v>
      </c>
      <c r="Z64" s="160">
        <f>+'1.Informe Seguimiento POA 2025'!U15</f>
        <v>0</v>
      </c>
      <c r="AA64" s="160">
        <f>+'1.Informe Seguimiento POA 2025'!U15+'1.Informe Seguimiento POA 2025'!S15+'1.Informe Seguimiento POA 2025'!Q15</f>
        <v>14378</v>
      </c>
      <c r="AB64" s="160">
        <f t="shared" si="39"/>
        <v>14378</v>
      </c>
      <c r="AC64" s="157">
        <f t="shared" si="34"/>
        <v>0</v>
      </c>
      <c r="AD64" s="157">
        <f>IF(AND(Y64&gt;0),AA64/Y64,"No programado")</f>
        <v>0.30924420355314663</v>
      </c>
      <c r="AE64" s="157">
        <f t="shared" si="35"/>
        <v>0.23416175368880493</v>
      </c>
      <c r="AF64" s="185">
        <f t="shared" si="40"/>
        <v>61402</v>
      </c>
      <c r="AG64" s="160">
        <f>+'1.Informe Seguimiento POA 2025'!V15</f>
        <v>14908</v>
      </c>
      <c r="AH64" s="185">
        <f>+'1.Informe Seguimiento POA 2025'!T15+'1.Informe Seguimiento POA 2025'!R15+'1.Informe Seguimiento POA 2025'!P15+'1.Informe Seguimiento POA 2025'!V15</f>
        <v>61402</v>
      </c>
      <c r="AI64" s="185">
        <f>+'1.Informe Seguimiento POA 2025'!W15</f>
        <v>0</v>
      </c>
      <c r="AJ64" s="185">
        <f>+'1.Informe Seguimiento POA 2025'!U15+'1.Informe Seguimiento POA 2025'!S15+'1.Informe Seguimiento POA 2025'!Q15+'1.Informe Seguimiento POA 2025'!W15</f>
        <v>14378</v>
      </c>
      <c r="AK64" s="185">
        <f>'05-PROM DEFENSA DDHH 2025'!AY18</f>
        <v>14378</v>
      </c>
      <c r="AL64" s="157">
        <f t="shared" si="36"/>
        <v>0</v>
      </c>
      <c r="AM64" s="157">
        <f t="shared" si="36"/>
        <v>0.23416175368880493</v>
      </c>
      <c r="AN64" s="157">
        <f>IF(AND(AF64&gt;0,$AK64&gt;0),AK64/$AF64,0)</f>
        <v>0.23416175368880493</v>
      </c>
      <c r="AO64" s="179" t="str">
        <f>+'[14]Rango indicadores'!H24</f>
        <v>Mayor A:</v>
      </c>
      <c r="AP64" s="160">
        <f>+'[14]Rango indicadores'!I24</f>
        <v>95</v>
      </c>
      <c r="AQ64" s="160" t="str">
        <f>+'[14]Rango indicadores'!J24</f>
        <v>Desde (&gt;=):</v>
      </c>
      <c r="AR64" s="160">
        <f>+'[14]Rango indicadores'!K24</f>
        <v>75</v>
      </c>
      <c r="AS64" s="160" t="str">
        <f>+'[14]Rango indicadores'!L24</f>
        <v>Hasta (&lt;=):</v>
      </c>
      <c r="AT64" s="160">
        <f>+'[14]Rango indicadores'!M24</f>
        <v>95</v>
      </c>
      <c r="AU64" s="160" t="str">
        <f>+'[14]Rango indicadores'!N24</f>
        <v>Menor A:</v>
      </c>
      <c r="AV64" s="160">
        <f>+'[14]Rango indicadores'!O24</f>
        <v>75</v>
      </c>
      <c r="AW64" s="1123" t="s">
        <v>1078</v>
      </c>
      <c r="AX64" s="164"/>
      <c r="AY64" s="186"/>
      <c r="AZ64" s="187">
        <f t="shared" si="41"/>
        <v>47024</v>
      </c>
      <c r="BA64" s="188"/>
    </row>
    <row r="65" spans="2:53" ht="98.25" customHeight="1">
      <c r="B65" s="216" t="str">
        <f>+'05-PROM DEFENSA DDHH 2025'!D19</f>
        <v>1.1.4. Atender y/o gestionar 90.399 peticiones presentadas por la comunidad en garantía de derechos, en el cuatrienio.</v>
      </c>
      <c r="C65" s="155" t="str">
        <f>+'Rango indicadores'!D29</f>
        <v>05-RI-04</v>
      </c>
      <c r="D65" s="155" t="str">
        <f>+'Rango indicadores'!E29</f>
        <v>Peticiones Atendidas y/o Gestionadas en Garantía de Derechos</v>
      </c>
      <c r="E65" s="185">
        <f>+'Rango indicadores'!R29</f>
        <v>19248</v>
      </c>
      <c r="F65" s="185">
        <f>+'1.Informe Seguimiento POA 2025'!P16</f>
        <v>4572</v>
      </c>
      <c r="G65" s="185">
        <f>+'1.Informe Seguimiento POA 2025'!P16</f>
        <v>4572</v>
      </c>
      <c r="H65" s="185">
        <f>+'1.Informe Seguimiento POA 2025'!Q16</f>
        <v>4974</v>
      </c>
      <c r="I65" s="185">
        <f>+'1.Informe Seguimiento POA 2025'!Q16</f>
        <v>4974</v>
      </c>
      <c r="J65" s="185">
        <f>+'05-PROM DEFENSA DDHH 2025'!AV19</f>
        <v>4974</v>
      </c>
      <c r="K65" s="157">
        <f t="shared" si="32"/>
        <v>1.0879265091863517</v>
      </c>
      <c r="L65" s="157">
        <f t="shared" si="32"/>
        <v>1.0879265091863517</v>
      </c>
      <c r="M65" s="189">
        <f>+'05-PROM DEFENSA DDHH 2025'!AZ19</f>
        <v>0.25841645885286785</v>
      </c>
      <c r="N65" s="185">
        <f t="shared" si="37"/>
        <v>19248</v>
      </c>
      <c r="O65" s="160">
        <f>+'1.Informe Seguimiento POA 2025'!R16</f>
        <v>5046</v>
      </c>
      <c r="P65" s="185">
        <f>+'1.Informe Seguimiento POA 2025'!P16+'1.Informe Seguimiento POA 2025'!R16</f>
        <v>9618</v>
      </c>
      <c r="Q65" s="160">
        <f>+'1.Informe Seguimiento POA 2025'!S16</f>
        <v>0</v>
      </c>
      <c r="R65" s="160">
        <f>+'1.Informe Seguimiento POA 2025'!Q16+'1.Informe Seguimiento POA 2025'!S16</f>
        <v>4974</v>
      </c>
      <c r="S65" s="185">
        <f>+'05-PROM DEFENSA DDHH 2025'!AW19</f>
        <v>4974</v>
      </c>
      <c r="T65" s="157">
        <f t="shared" si="33"/>
        <v>0</v>
      </c>
      <c r="U65" s="157">
        <f t="shared" si="33"/>
        <v>0.51715533374922018</v>
      </c>
      <c r="V65" s="157">
        <f>+'05-PROM DEFENSA DDHH 2025'!BA19</f>
        <v>0.25841645885286785</v>
      </c>
      <c r="W65" s="185">
        <f t="shared" si="38"/>
        <v>19248</v>
      </c>
      <c r="X65" s="160">
        <f>+'1.Informe Seguimiento POA 2025'!T16</f>
        <v>5116</v>
      </c>
      <c r="Y65" s="160">
        <f>+'1.Informe Seguimiento POA 2025'!T16+'1.Informe Seguimiento POA 2025'!R16+'1.Informe Seguimiento POA 2025'!P16</f>
        <v>14734</v>
      </c>
      <c r="Z65" s="160">
        <f>+'1.Informe Seguimiento POA 2025'!U16</f>
        <v>0</v>
      </c>
      <c r="AA65" s="160">
        <f>+'1.Informe Seguimiento POA 2025'!U16+'1.Informe Seguimiento POA 2025'!S16+'1.Informe Seguimiento POA 2025'!Q16</f>
        <v>4974</v>
      </c>
      <c r="AB65" s="160">
        <f t="shared" si="39"/>
        <v>4974</v>
      </c>
      <c r="AC65" s="157">
        <f t="shared" si="34"/>
        <v>0</v>
      </c>
      <c r="AD65" s="157">
        <f t="shared" si="34"/>
        <v>0.33758653454594817</v>
      </c>
      <c r="AE65" s="157">
        <f t="shared" si="35"/>
        <v>0.25841645885286785</v>
      </c>
      <c r="AF65" s="185">
        <f t="shared" si="40"/>
        <v>19248</v>
      </c>
      <c r="AG65" s="160">
        <f>+'1.Informe Seguimiento POA 2025'!V16</f>
        <v>4514</v>
      </c>
      <c r="AH65" s="185">
        <f>+'1.Informe Seguimiento POA 2025'!T16+'1.Informe Seguimiento POA 2025'!R16+'1.Informe Seguimiento POA 2025'!P16+'1.Informe Seguimiento POA 2025'!V16</f>
        <v>19248</v>
      </c>
      <c r="AI65" s="185">
        <f>+'1.Informe Seguimiento POA 2025'!W16</f>
        <v>0</v>
      </c>
      <c r="AJ65" s="185">
        <f>+'1.Informe Seguimiento POA 2025'!U16+'1.Informe Seguimiento POA 2025'!S16+'1.Informe Seguimiento POA 2025'!Q16+'1.Informe Seguimiento POA 2025'!W16</f>
        <v>4974</v>
      </c>
      <c r="AK65" s="185">
        <f>'05-PROM DEFENSA DDHH 2025'!AY19</f>
        <v>4974</v>
      </c>
      <c r="AL65" s="157">
        <f t="shared" si="36"/>
        <v>0</v>
      </c>
      <c r="AM65" s="157">
        <f t="shared" si="36"/>
        <v>0.25841645885286785</v>
      </c>
      <c r="AN65" s="157">
        <f>IF(AND(AF65&gt;0,$AK65&gt;0),AK65/$AF65,0)</f>
        <v>0.25841645885286785</v>
      </c>
      <c r="AO65" s="179" t="str">
        <f>+'[14]Rango indicadores'!H25</f>
        <v>Mayor A:</v>
      </c>
      <c r="AP65" s="160">
        <f>+'[14]Rango indicadores'!I25</f>
        <v>95</v>
      </c>
      <c r="AQ65" s="160" t="str">
        <f>+'[14]Rango indicadores'!J25</f>
        <v>Desde (&gt;=):</v>
      </c>
      <c r="AR65" s="160">
        <f>+'[14]Rango indicadores'!K25</f>
        <v>75</v>
      </c>
      <c r="AS65" s="160" t="str">
        <f>+'[14]Rango indicadores'!L25</f>
        <v>Hasta (&lt;=):</v>
      </c>
      <c r="AT65" s="160">
        <f>+'[14]Rango indicadores'!M25</f>
        <v>95</v>
      </c>
      <c r="AU65" s="160" t="str">
        <f>+'[14]Rango indicadores'!N25</f>
        <v>Menor A:</v>
      </c>
      <c r="AV65" s="160">
        <f>+'[14]Rango indicadores'!O25</f>
        <v>75</v>
      </c>
      <c r="AW65" s="1123" t="s">
        <v>1078</v>
      </c>
      <c r="AX65" s="164"/>
      <c r="AY65" s="186"/>
      <c r="AZ65" s="187">
        <f t="shared" si="41"/>
        <v>14274</v>
      </c>
      <c r="BA65" s="188"/>
    </row>
    <row r="66" spans="2:53" ht="79.2">
      <c r="B66" s="216" t="str">
        <f>+'05-PROM DEFENSA DDHH 2025'!D20</f>
        <v>1.1.5. Sensibilizar y/o capacitar a 352.132 personas en derechos humanos, Derecho Internacional Humanitario, Deberes de los Ciudadanos y oferta institucional, en el cuatrienio.</v>
      </c>
      <c r="C66" s="155" t="str">
        <f>+'Rango indicadores'!D30</f>
        <v>05-RI-05</v>
      </c>
      <c r="D66" s="155" t="str">
        <f>+'Rango indicadores'!E30</f>
        <v>Personas Sensibilizadas y/o Capacitadas en el Distrito Capital</v>
      </c>
      <c r="E66" s="185">
        <f>+'Rango indicadores'!R30</f>
        <v>89587</v>
      </c>
      <c r="F66" s="185">
        <f>+'1.Informe Seguimiento POA 2025'!P17</f>
        <v>17859</v>
      </c>
      <c r="G66" s="185">
        <f>+'1.Informe Seguimiento POA 2025'!P17</f>
        <v>17859</v>
      </c>
      <c r="H66" s="185">
        <f>+'1.Informe Seguimiento POA 2025'!Q17</f>
        <v>22995</v>
      </c>
      <c r="I66" s="185">
        <f>+'1.Informe Seguimiento POA 2025'!Q17</f>
        <v>22995</v>
      </c>
      <c r="J66" s="185">
        <f>+'05-PROM DEFENSA DDHH 2025'!AV20</f>
        <v>22995</v>
      </c>
      <c r="K66" s="157">
        <f t="shared" si="32"/>
        <v>1.2875860910465311</v>
      </c>
      <c r="L66" s="157">
        <f t="shared" si="32"/>
        <v>1.2875860910465311</v>
      </c>
      <c r="M66" s="189">
        <f>+'05-PROM DEFENSA DDHH 2025'!AZ20</f>
        <v>0.25667786620826682</v>
      </c>
      <c r="N66" s="185">
        <f t="shared" si="37"/>
        <v>89587</v>
      </c>
      <c r="O66" s="160">
        <f>+'1.Informe Seguimiento POA 2025'!R17</f>
        <v>24509</v>
      </c>
      <c r="P66" s="185">
        <f>+'1.Informe Seguimiento POA 2025'!P17+'1.Informe Seguimiento POA 2025'!R17</f>
        <v>42368</v>
      </c>
      <c r="Q66" s="160">
        <f>+'1.Informe Seguimiento POA 2025'!S17</f>
        <v>0</v>
      </c>
      <c r="R66" s="160">
        <f>+'1.Informe Seguimiento POA 2025'!Q17+'1.Informe Seguimiento POA 2025'!S17</f>
        <v>22995</v>
      </c>
      <c r="S66" s="185">
        <f>+'05-PROM DEFENSA DDHH 2025'!AW20</f>
        <v>22995</v>
      </c>
      <c r="T66" s="157">
        <f t="shared" si="33"/>
        <v>0</v>
      </c>
      <c r="U66" s="157">
        <f t="shared" si="33"/>
        <v>0.54274452416918428</v>
      </c>
      <c r="V66" s="157">
        <f>+'05-PROM DEFENSA DDHH 2025'!BA20</f>
        <v>0.25667786620826682</v>
      </c>
      <c r="W66" s="185">
        <f t="shared" si="38"/>
        <v>89587</v>
      </c>
      <c r="X66" s="160">
        <f>+'1.Informe Seguimiento POA 2025'!T17</f>
        <v>26524</v>
      </c>
      <c r="Y66" s="160">
        <f>+'1.Informe Seguimiento POA 2025'!T17+'1.Informe Seguimiento POA 2025'!R17+'1.Informe Seguimiento POA 2025'!P17</f>
        <v>68892</v>
      </c>
      <c r="Z66" s="160">
        <f>+'1.Informe Seguimiento POA 2025'!U17</f>
        <v>0</v>
      </c>
      <c r="AA66" s="160">
        <f>+'1.Informe Seguimiento POA 2025'!U17+'1.Informe Seguimiento POA 2025'!S17+'1.Informe Seguimiento POA 2025'!Q17</f>
        <v>22995</v>
      </c>
      <c r="AB66" s="160">
        <f t="shared" si="39"/>
        <v>22995</v>
      </c>
      <c r="AC66" s="157">
        <f t="shared" si="34"/>
        <v>0</v>
      </c>
      <c r="AD66" s="157">
        <f t="shared" si="34"/>
        <v>0.33378331301167047</v>
      </c>
      <c r="AE66" s="157">
        <f t="shared" si="35"/>
        <v>0.25667786620826682</v>
      </c>
      <c r="AF66" s="185">
        <f t="shared" si="40"/>
        <v>89587</v>
      </c>
      <c r="AG66" s="160">
        <f>+'1.Informe Seguimiento POA 2025'!V17</f>
        <v>20695</v>
      </c>
      <c r="AH66" s="185">
        <f>+'1.Informe Seguimiento POA 2025'!T17+'1.Informe Seguimiento POA 2025'!R17+'1.Informe Seguimiento POA 2025'!P17+'1.Informe Seguimiento POA 2025'!V17</f>
        <v>89587</v>
      </c>
      <c r="AI66" s="185">
        <f>+'1.Informe Seguimiento POA 2025'!W17</f>
        <v>0</v>
      </c>
      <c r="AJ66" s="185">
        <f>+'1.Informe Seguimiento POA 2025'!U17+'1.Informe Seguimiento POA 2025'!S17+'1.Informe Seguimiento POA 2025'!Q17+'1.Informe Seguimiento POA 2025'!W17</f>
        <v>22995</v>
      </c>
      <c r="AK66" s="185">
        <f>'05-PROM DEFENSA DDHH 2025'!AY20</f>
        <v>22995</v>
      </c>
      <c r="AL66" s="157">
        <f t="shared" si="36"/>
        <v>0</v>
      </c>
      <c r="AM66" s="157">
        <f t="shared" si="36"/>
        <v>0.25667786620826682</v>
      </c>
      <c r="AN66" s="157">
        <f>IF(AND(AF66&gt;0,$AK66&gt;0),AK66/$AF66,0)</f>
        <v>0.25667786620826682</v>
      </c>
      <c r="AO66" s="179" t="str">
        <f>+'[14]Rango indicadores'!H26</f>
        <v>Mayor A:</v>
      </c>
      <c r="AP66" s="160">
        <f>+'[14]Rango indicadores'!I26</f>
        <v>95</v>
      </c>
      <c r="AQ66" s="160" t="str">
        <f>+'[14]Rango indicadores'!J26</f>
        <v>Desde (&gt;=):</v>
      </c>
      <c r="AR66" s="160">
        <f>+'[14]Rango indicadores'!K26</f>
        <v>75</v>
      </c>
      <c r="AS66" s="160" t="str">
        <f>+'[14]Rango indicadores'!L26</f>
        <v>Hasta (&lt;=):</v>
      </c>
      <c r="AT66" s="160">
        <f>+'[14]Rango indicadores'!M26</f>
        <v>95</v>
      </c>
      <c r="AU66" s="160" t="str">
        <f>+'[14]Rango indicadores'!N26</f>
        <v>Menor A:</v>
      </c>
      <c r="AV66" s="160">
        <f>+'[14]Rango indicadores'!O26</f>
        <v>75</v>
      </c>
      <c r="AW66" s="1123" t="s">
        <v>1078</v>
      </c>
      <c r="AX66" s="164"/>
      <c r="AY66" s="186"/>
      <c r="AZ66" s="187">
        <f t="shared" si="41"/>
        <v>66592</v>
      </c>
      <c r="BA66" s="188"/>
    </row>
    <row r="67" spans="2:53" ht="98.25" customHeight="1">
      <c r="B67" s="216" t="str">
        <f>+'05-PROM DEFENSA DDHH 2025'!D21</f>
        <v>1.1.6. Realizar 757 seguimientos y/o informes a las posibles vulneraciones de los derechos de las personas en el Distrito Capital, en el cuatrienio.</v>
      </c>
      <c r="C67" s="155" t="str">
        <f>+'Rango indicadores'!D31</f>
        <v>05-RI-06</v>
      </c>
      <c r="D67" s="155" t="str">
        <f>+'Rango indicadores'!E31</f>
        <v>Seguimientos y/o Informes a la Posible Vulneración de los Derechos Realizados</v>
      </c>
      <c r="E67" s="185">
        <f>+'Rango indicadores'!R31</f>
        <v>238</v>
      </c>
      <c r="F67" s="185">
        <f>+'1.Informe Seguimiento POA 2025'!P18</f>
        <v>35</v>
      </c>
      <c r="G67" s="185">
        <f>+'1.Informe Seguimiento POA 2025'!P18</f>
        <v>35</v>
      </c>
      <c r="H67" s="185">
        <f>+'1.Informe Seguimiento POA 2025'!Q18</f>
        <v>40</v>
      </c>
      <c r="I67" s="185">
        <f>+'1.Informe Seguimiento POA 2025'!Q18</f>
        <v>40</v>
      </c>
      <c r="J67" s="185">
        <f>+'05-PROM DEFENSA DDHH 2025'!AV21</f>
        <v>40</v>
      </c>
      <c r="K67" s="189">
        <f t="shared" si="32"/>
        <v>1.1428571428571428</v>
      </c>
      <c r="L67" s="189">
        <f t="shared" si="32"/>
        <v>1.1428571428571428</v>
      </c>
      <c r="M67" s="189">
        <f>+'05-PROM DEFENSA DDHH 2025'!AZ21</f>
        <v>0.16806722689075632</v>
      </c>
      <c r="N67" s="185">
        <f t="shared" si="37"/>
        <v>238</v>
      </c>
      <c r="O67" s="160">
        <f>+'1.Informe Seguimiento POA 2025'!R18</f>
        <v>74</v>
      </c>
      <c r="P67" s="185">
        <f>+'1.Informe Seguimiento POA 2025'!P18+'1.Informe Seguimiento POA 2025'!R18</f>
        <v>109</v>
      </c>
      <c r="Q67" s="160">
        <f>+'1.Informe Seguimiento POA 2025'!S18</f>
        <v>0</v>
      </c>
      <c r="R67" s="160">
        <f>+'1.Informe Seguimiento POA 2025'!Q18+'1.Informe Seguimiento POA 2025'!S18</f>
        <v>40</v>
      </c>
      <c r="S67" s="185">
        <f>+'05-PROM DEFENSA DDHH 2025'!AW21</f>
        <v>40</v>
      </c>
      <c r="T67" s="189">
        <f t="shared" si="33"/>
        <v>0</v>
      </c>
      <c r="U67" s="189">
        <f t="shared" si="33"/>
        <v>0.3669724770642202</v>
      </c>
      <c r="V67" s="157">
        <f>+'05-PROM DEFENSA DDHH 2025'!BA21</f>
        <v>0.16806722689075632</v>
      </c>
      <c r="W67" s="185">
        <f t="shared" si="38"/>
        <v>238</v>
      </c>
      <c r="X67" s="160">
        <f>+'1.Informe Seguimiento POA 2025'!T18</f>
        <v>72</v>
      </c>
      <c r="Y67" s="160">
        <f>+'1.Informe Seguimiento POA 2025'!T18+'1.Informe Seguimiento POA 2025'!R18+'1.Informe Seguimiento POA 2025'!P18</f>
        <v>181</v>
      </c>
      <c r="Z67" s="160">
        <f>+'1.Informe Seguimiento POA 2025'!U18</f>
        <v>0</v>
      </c>
      <c r="AA67" s="160">
        <f>+'1.Informe Seguimiento POA 2025'!U18+'1.Informe Seguimiento POA 2025'!S18+'1.Informe Seguimiento POA 2025'!Q18</f>
        <v>40</v>
      </c>
      <c r="AB67" s="160">
        <f t="shared" si="39"/>
        <v>40</v>
      </c>
      <c r="AC67" s="189">
        <f t="shared" si="34"/>
        <v>0</v>
      </c>
      <c r="AD67" s="189">
        <f t="shared" si="34"/>
        <v>0.22099447513812154</v>
      </c>
      <c r="AE67" s="157">
        <f t="shared" si="35"/>
        <v>0.16806722689075632</v>
      </c>
      <c r="AF67" s="185">
        <f t="shared" si="40"/>
        <v>238</v>
      </c>
      <c r="AG67" s="160">
        <f>+'1.Informe Seguimiento POA 2025'!V18</f>
        <v>57</v>
      </c>
      <c r="AH67" s="185">
        <f>+'1.Informe Seguimiento POA 2025'!T18+'1.Informe Seguimiento POA 2025'!R18+'1.Informe Seguimiento POA 2025'!P18+'1.Informe Seguimiento POA 2025'!V18</f>
        <v>238</v>
      </c>
      <c r="AI67" s="185">
        <f>+'1.Informe Seguimiento POA 2025'!W18</f>
        <v>0</v>
      </c>
      <c r="AJ67" s="185">
        <f>+'1.Informe Seguimiento POA 2025'!U18+'1.Informe Seguimiento POA 2025'!S18+'1.Informe Seguimiento POA 2025'!Q18+'1.Informe Seguimiento POA 2025'!W18</f>
        <v>40</v>
      </c>
      <c r="AK67" s="185">
        <f>'05-PROM DEFENSA DDHH 2025'!AY21</f>
        <v>40</v>
      </c>
      <c r="AL67" s="157">
        <f t="shared" ref="AL67:AL72" si="42">IF(AND(AG67&gt;0),AI67/AG67,"No programado")</f>
        <v>0</v>
      </c>
      <c r="AM67" s="157">
        <f t="shared" ref="AM67:AM72" si="43">IF(AND(AH67&gt;0),AJ67/AH67,"No programado")</f>
        <v>0.16806722689075632</v>
      </c>
      <c r="AN67" s="157">
        <f t="shared" ref="AN67:AN72" si="44">IF(AND(AF67&gt;0,$AK67&gt;0),AK67/$AF67,0)</f>
        <v>0.16806722689075632</v>
      </c>
      <c r="AO67" s="179" t="str">
        <f>+'[14]Rango indicadores'!H27</f>
        <v>Mayor A:</v>
      </c>
      <c r="AP67" s="160">
        <f>+'[14]Rango indicadores'!I27</f>
        <v>95</v>
      </c>
      <c r="AQ67" s="160" t="str">
        <f>+'[14]Rango indicadores'!J27</f>
        <v>Desde (&gt;=):</v>
      </c>
      <c r="AR67" s="160">
        <f>+'[14]Rango indicadores'!K27</f>
        <v>75</v>
      </c>
      <c r="AS67" s="160" t="str">
        <f>+'[14]Rango indicadores'!L27</f>
        <v>Hasta (&lt;=):</v>
      </c>
      <c r="AT67" s="160">
        <f>+'[14]Rango indicadores'!M27</f>
        <v>95</v>
      </c>
      <c r="AU67" s="160" t="str">
        <f>+'[14]Rango indicadores'!N27</f>
        <v>Menor A:</v>
      </c>
      <c r="AV67" s="160">
        <f>+'[14]Rango indicadores'!O27</f>
        <v>75</v>
      </c>
      <c r="AW67" s="1123" t="s">
        <v>1078</v>
      </c>
      <c r="AX67" s="164"/>
      <c r="AY67" s="186"/>
      <c r="AZ67" s="187">
        <f t="shared" si="41"/>
        <v>198</v>
      </c>
      <c r="BA67" s="188"/>
    </row>
    <row r="68" spans="2:53" ht="79.2">
      <c r="B68" s="216" t="str">
        <f>+'05-PROM DEFENSA DDHH 2025'!D22</f>
        <v>1.1.7. Monitorear 2.800  escenarios de posible vulneración de derechos en la ciudad, en el cuatrienio.</v>
      </c>
      <c r="C68" s="155" t="str">
        <f>+'Rango indicadores'!D32</f>
        <v>05-RI-07</v>
      </c>
      <c r="D68" s="155" t="str">
        <f>+'Rango indicadores'!E32</f>
        <v>Monitoreos Realizados en Escenarios de Posible Vulneración de Derechos</v>
      </c>
      <c r="E68" s="185">
        <f>+'Rango indicadores'!R32</f>
        <v>700</v>
      </c>
      <c r="F68" s="185">
        <f>+'1.Informe Seguimiento POA 2025'!P19</f>
        <v>150</v>
      </c>
      <c r="G68" s="185">
        <f>+'1.Informe Seguimiento POA 2025'!P19</f>
        <v>150</v>
      </c>
      <c r="H68" s="185">
        <f>+'1.Informe Seguimiento POA 2025'!Q19</f>
        <v>137</v>
      </c>
      <c r="I68" s="185">
        <f>+'1.Informe Seguimiento POA 2025'!Q19</f>
        <v>137</v>
      </c>
      <c r="J68" s="185">
        <f>+'05-PROM DEFENSA DDHH 2025'!AV22</f>
        <v>137</v>
      </c>
      <c r="K68" s="157">
        <f t="shared" si="32"/>
        <v>0.91333333333333333</v>
      </c>
      <c r="L68" s="157">
        <f>(IF(AND(G68&gt;0),I68/G68,"No programado"))</f>
        <v>0.91333333333333333</v>
      </c>
      <c r="M68" s="189">
        <f>+'05-PROM DEFENSA DDHH 2025'!AZ22</f>
        <v>0.1957142857142857</v>
      </c>
      <c r="N68" s="185">
        <f t="shared" si="37"/>
        <v>700</v>
      </c>
      <c r="O68" s="160">
        <f>+'1.Informe Seguimiento POA 2025'!R19</f>
        <v>200</v>
      </c>
      <c r="P68" s="185">
        <f>+'1.Informe Seguimiento POA 2025'!P19+'1.Informe Seguimiento POA 2025'!R19</f>
        <v>350</v>
      </c>
      <c r="Q68" s="160">
        <f>+'1.Informe Seguimiento POA 2025'!S19</f>
        <v>0</v>
      </c>
      <c r="R68" s="160">
        <f>+'1.Informe Seguimiento POA 2025'!Q19+'1.Informe Seguimiento POA 2025'!S19</f>
        <v>137</v>
      </c>
      <c r="S68" s="185">
        <f>+'05-PROM DEFENSA DDHH 2025'!AW22</f>
        <v>137</v>
      </c>
      <c r="T68" s="157">
        <f t="shared" si="33"/>
        <v>0</v>
      </c>
      <c r="U68" s="157">
        <f>(IF(AND(P68&gt;0),R68/P68,"No programado"))</f>
        <v>0.3914285714285714</v>
      </c>
      <c r="V68" s="157">
        <f>+'05-PROM DEFENSA DDHH 2025'!BA22</f>
        <v>0.1957142857142857</v>
      </c>
      <c r="W68" s="185">
        <f t="shared" si="38"/>
        <v>700</v>
      </c>
      <c r="X68" s="160">
        <f>+'1.Informe Seguimiento POA 2025'!T19</f>
        <v>180</v>
      </c>
      <c r="Y68" s="160">
        <f>+'1.Informe Seguimiento POA 2025'!T19+'1.Informe Seguimiento POA 2025'!R19+'1.Informe Seguimiento POA 2025'!P19</f>
        <v>530</v>
      </c>
      <c r="Z68" s="160">
        <f>+'1.Informe Seguimiento POA 2025'!U19</f>
        <v>0</v>
      </c>
      <c r="AA68" s="160">
        <f>+'1.Informe Seguimiento POA 2025'!U19+'1.Informe Seguimiento POA 2025'!S19+'1.Informe Seguimiento POA 2025'!Q19</f>
        <v>137</v>
      </c>
      <c r="AB68" s="160">
        <f t="shared" si="39"/>
        <v>137</v>
      </c>
      <c r="AC68" s="157">
        <f t="shared" si="34"/>
        <v>0</v>
      </c>
      <c r="AD68" s="157">
        <f>(IF(AND(Y68&gt;0),AA68/Y68,"No programado"))</f>
        <v>0.25849056603773585</v>
      </c>
      <c r="AE68" s="157">
        <f t="shared" si="35"/>
        <v>0.1957142857142857</v>
      </c>
      <c r="AF68" s="185">
        <f t="shared" si="40"/>
        <v>700</v>
      </c>
      <c r="AG68" s="160">
        <f>+'1.Informe Seguimiento POA 2025'!V19</f>
        <v>170</v>
      </c>
      <c r="AH68" s="185">
        <f>+'1.Informe Seguimiento POA 2025'!T19+'1.Informe Seguimiento POA 2025'!R19+'1.Informe Seguimiento POA 2025'!P19+'1.Informe Seguimiento POA 2025'!V19</f>
        <v>700</v>
      </c>
      <c r="AI68" s="185">
        <f>+'1.Informe Seguimiento POA 2025'!W19</f>
        <v>0</v>
      </c>
      <c r="AJ68" s="185">
        <f>+'1.Informe Seguimiento POA 2025'!U19+'1.Informe Seguimiento POA 2025'!S19+'1.Informe Seguimiento POA 2025'!Q19+'1.Informe Seguimiento POA 2025'!W19</f>
        <v>137</v>
      </c>
      <c r="AK68" s="185">
        <f>'05-PROM DEFENSA DDHH 2025'!AY22</f>
        <v>137</v>
      </c>
      <c r="AL68" s="157">
        <f t="shared" si="42"/>
        <v>0</v>
      </c>
      <c r="AM68" s="157">
        <f t="shared" si="43"/>
        <v>0.1957142857142857</v>
      </c>
      <c r="AN68" s="157">
        <f t="shared" si="44"/>
        <v>0.1957142857142857</v>
      </c>
      <c r="AO68" s="179" t="str">
        <f>+'[14]Rango indicadores'!H28</f>
        <v>Mayor A:</v>
      </c>
      <c r="AP68" s="160">
        <f>+'[14]Rango indicadores'!I28</f>
        <v>95</v>
      </c>
      <c r="AQ68" s="160" t="str">
        <f>+'[14]Rango indicadores'!J28</f>
        <v>Desde (&gt;=):</v>
      </c>
      <c r="AR68" s="160">
        <f>+'[14]Rango indicadores'!K28</f>
        <v>75</v>
      </c>
      <c r="AS68" s="160" t="str">
        <f>+'[14]Rango indicadores'!L28</f>
        <v>Hasta (&lt;=):</v>
      </c>
      <c r="AT68" s="160">
        <f>+'[14]Rango indicadores'!M28</f>
        <v>95</v>
      </c>
      <c r="AU68" s="160" t="str">
        <f>+'[14]Rango indicadores'!N28</f>
        <v>Menor A:</v>
      </c>
      <c r="AV68" s="160">
        <f>+'[14]Rango indicadores'!O28</f>
        <v>75</v>
      </c>
      <c r="AW68" s="1123" t="s">
        <v>1079</v>
      </c>
      <c r="AX68" s="164"/>
      <c r="AY68" s="703"/>
      <c r="AZ68" s="187">
        <f t="shared" si="41"/>
        <v>563</v>
      </c>
      <c r="BA68" s="188"/>
    </row>
    <row r="69" spans="2:53" ht="79.2">
      <c r="B69" s="216" t="str">
        <f>+'05-PROM DEFENSA DDHH 2025'!D23</f>
        <v>1.1.8. Realizar 165 jornadas de Sensibilización y   Verificación de identificación,  dotación y órdenes de servicio a la Fuerza  Pública en la ciudad, en el cuatrienio.</v>
      </c>
      <c r="C69" s="155" t="str">
        <f>+'Rango indicadores'!D33</f>
        <v>05-RI-08</v>
      </c>
      <c r="D69" s="155" t="str">
        <f>+'Rango indicadores'!E33</f>
        <v>Jornadas de Sensibilización y Verificación a la Fuerza Pública Realizadas</v>
      </c>
      <c r="E69" s="185">
        <f>+'Rango indicadores'!R33</f>
        <v>45</v>
      </c>
      <c r="F69" s="185">
        <f>+'1.Informe Seguimiento POA 2025'!P20</f>
        <v>7</v>
      </c>
      <c r="G69" s="185">
        <f>+'1.Informe Seguimiento POA 2025'!P20</f>
        <v>7</v>
      </c>
      <c r="H69" s="185">
        <f>+'1.Informe Seguimiento POA 2025'!Q20</f>
        <v>18</v>
      </c>
      <c r="I69" s="185">
        <f>+'1.Informe Seguimiento POA 2025'!Q20</f>
        <v>18</v>
      </c>
      <c r="J69" s="185">
        <f>+'05-PROM DEFENSA DDHH 2025'!AV23</f>
        <v>18</v>
      </c>
      <c r="K69" s="157">
        <f t="shared" si="32"/>
        <v>2.5714285714285716</v>
      </c>
      <c r="L69" s="157">
        <f t="shared" si="32"/>
        <v>2.5714285714285716</v>
      </c>
      <c r="M69" s="189">
        <f>+'05-PROM DEFENSA DDHH 2025'!AZ23</f>
        <v>0.4</v>
      </c>
      <c r="N69" s="185">
        <f t="shared" si="37"/>
        <v>45</v>
      </c>
      <c r="O69" s="160">
        <f>+'1.Informe Seguimiento POA 2025'!R20</f>
        <v>15</v>
      </c>
      <c r="P69" s="185">
        <f>+'1.Informe Seguimiento POA 2025'!P20+'1.Informe Seguimiento POA 2025'!R20</f>
        <v>22</v>
      </c>
      <c r="Q69" s="160">
        <f>+'1.Informe Seguimiento POA 2025'!S20</f>
        <v>0</v>
      </c>
      <c r="R69" s="160">
        <f>+'1.Informe Seguimiento POA 2025'!Q20+'1.Informe Seguimiento POA 2025'!S20</f>
        <v>18</v>
      </c>
      <c r="S69" s="185">
        <f>+'05-PROM DEFENSA DDHH 2025'!AW23</f>
        <v>18</v>
      </c>
      <c r="T69" s="157">
        <f t="shared" si="33"/>
        <v>0</v>
      </c>
      <c r="U69" s="157">
        <f t="shared" si="33"/>
        <v>0.81818181818181823</v>
      </c>
      <c r="V69" s="157">
        <f>+'05-PROM DEFENSA DDHH 2025'!BA23</f>
        <v>0.4</v>
      </c>
      <c r="W69" s="185">
        <f t="shared" si="38"/>
        <v>45</v>
      </c>
      <c r="X69" s="160">
        <f>+'1.Informe Seguimiento POA 2025'!T20</f>
        <v>14</v>
      </c>
      <c r="Y69" s="160">
        <f>+'1.Informe Seguimiento POA 2025'!T20+'1.Informe Seguimiento POA 2025'!R20+'1.Informe Seguimiento POA 2025'!P20</f>
        <v>36</v>
      </c>
      <c r="Z69" s="160">
        <f>+'1.Informe Seguimiento POA 2025'!U20</f>
        <v>0</v>
      </c>
      <c r="AA69" s="160">
        <f>+'1.Informe Seguimiento POA 2025'!U20+'1.Informe Seguimiento POA 2025'!S20+'1.Informe Seguimiento POA 2025'!Q20</f>
        <v>18</v>
      </c>
      <c r="AB69" s="160">
        <f t="shared" si="39"/>
        <v>18</v>
      </c>
      <c r="AC69" s="157">
        <f t="shared" si="34"/>
        <v>0</v>
      </c>
      <c r="AD69" s="157">
        <f t="shared" si="34"/>
        <v>0.5</v>
      </c>
      <c r="AE69" s="157">
        <f>IF(AND(W69&gt;0,$AB69&gt;0),AB69/$W69,0)</f>
        <v>0.4</v>
      </c>
      <c r="AF69" s="185">
        <f t="shared" si="40"/>
        <v>45</v>
      </c>
      <c r="AG69" s="160">
        <f>+'1.Informe Seguimiento POA 2025'!V20</f>
        <v>9</v>
      </c>
      <c r="AH69" s="185">
        <f>+'1.Informe Seguimiento POA 2025'!T20+'1.Informe Seguimiento POA 2025'!R20+'1.Informe Seguimiento POA 2025'!P20+'1.Informe Seguimiento POA 2025'!V20</f>
        <v>45</v>
      </c>
      <c r="AI69" s="185">
        <f>+'1.Informe Seguimiento POA 2025'!W20</f>
        <v>0</v>
      </c>
      <c r="AJ69" s="185">
        <f>+'1.Informe Seguimiento POA 2025'!U20+'1.Informe Seguimiento POA 2025'!S20+'1.Informe Seguimiento POA 2025'!Q20+'1.Informe Seguimiento POA 2025'!W20</f>
        <v>18</v>
      </c>
      <c r="AK69" s="185">
        <f>'05-PROM DEFENSA DDHH 2025'!AY23</f>
        <v>18</v>
      </c>
      <c r="AL69" s="157">
        <f t="shared" si="42"/>
        <v>0</v>
      </c>
      <c r="AM69" s="157">
        <f t="shared" si="43"/>
        <v>0.4</v>
      </c>
      <c r="AN69" s="157">
        <f t="shared" si="44"/>
        <v>0.4</v>
      </c>
      <c r="AO69" s="179" t="str">
        <f>+'[14]Rango indicadores'!H29</f>
        <v>Mayor A:</v>
      </c>
      <c r="AP69" s="160">
        <f>+'[14]Rango indicadores'!I29</f>
        <v>95</v>
      </c>
      <c r="AQ69" s="160" t="str">
        <f>+'[14]Rango indicadores'!J29</f>
        <v>Desde (&gt;=):</v>
      </c>
      <c r="AR69" s="160">
        <f>+'[14]Rango indicadores'!K29</f>
        <v>75</v>
      </c>
      <c r="AS69" s="160" t="str">
        <f>+'[14]Rango indicadores'!L29</f>
        <v>Hasta (&lt;=):</v>
      </c>
      <c r="AT69" s="160">
        <f>+'[14]Rango indicadores'!M29</f>
        <v>95</v>
      </c>
      <c r="AU69" s="160" t="str">
        <f>+'[14]Rango indicadores'!N29</f>
        <v>Menor A:</v>
      </c>
      <c r="AV69" s="160">
        <f>+'[14]Rango indicadores'!O29</f>
        <v>75</v>
      </c>
      <c r="AW69" s="1123" t="s">
        <v>1078</v>
      </c>
      <c r="AX69" s="164"/>
      <c r="AY69" s="186"/>
      <c r="AZ69" s="187">
        <f t="shared" si="41"/>
        <v>27</v>
      </c>
    </row>
    <row r="70" spans="2:53" ht="79.2">
      <c r="B70" s="216" t="str">
        <f>+'05-PROM DEFENSA DDHH 2025'!D24</f>
        <v>1.1.9. Realizar 16.000 intervenciones en los procesos policivos de primera instancia en las inspecciones de policía y alcaldías locales y corregidurías para garantizar el debido proceso y la defensa del patrimonio público, durante el cuatrienio</v>
      </c>
      <c r="C70" s="155" t="str">
        <f>+'Rango indicadores'!D34</f>
        <v>05-RI-09</v>
      </c>
      <c r="D70" s="155" t="str">
        <f>+'Rango indicadores'!E34</f>
        <v>Intervenciones Realizadas en los procesos policivos de primera instancia.</v>
      </c>
      <c r="E70" s="185">
        <f>+'Rango indicadores'!R34</f>
        <v>4000</v>
      </c>
      <c r="F70" s="185">
        <f>+'1.Informe Seguimiento POA 2025'!P21</f>
        <v>800</v>
      </c>
      <c r="G70" s="185">
        <f>+'1.Informe Seguimiento POA 2025'!P21</f>
        <v>800</v>
      </c>
      <c r="H70" s="185">
        <f>+'1.Informe Seguimiento POA 2025'!Q21</f>
        <v>1973</v>
      </c>
      <c r="I70" s="185">
        <f>+'1.Informe Seguimiento POA 2025'!Q21</f>
        <v>1973</v>
      </c>
      <c r="J70" s="185">
        <f>+'05-PROM DEFENSA DDHH 2025'!AV24</f>
        <v>1973</v>
      </c>
      <c r="K70" s="157">
        <f t="shared" si="32"/>
        <v>2.4662500000000001</v>
      </c>
      <c r="L70" s="157">
        <f t="shared" si="32"/>
        <v>2.4662500000000001</v>
      </c>
      <c r="M70" s="189">
        <f>+'05-PROM DEFENSA DDHH 2025'!AZ24</f>
        <v>0.49325000000000002</v>
      </c>
      <c r="N70" s="185">
        <f t="shared" si="37"/>
        <v>4000</v>
      </c>
      <c r="O70" s="160">
        <f>+'1.Informe Seguimiento POA 2025'!R21</f>
        <v>1200</v>
      </c>
      <c r="P70" s="185">
        <f>+'1.Informe Seguimiento POA 2025'!P21+'1.Informe Seguimiento POA 2025'!R21</f>
        <v>2000</v>
      </c>
      <c r="Q70" s="160">
        <f>+'1.Informe Seguimiento POA 2025'!S21</f>
        <v>0</v>
      </c>
      <c r="R70" s="160">
        <f>+'1.Informe Seguimiento POA 2025'!Q21+'1.Informe Seguimiento POA 2025'!S21</f>
        <v>1973</v>
      </c>
      <c r="S70" s="185">
        <f>+'05-PROM DEFENSA DDHH 2025'!AW24</f>
        <v>1973</v>
      </c>
      <c r="T70" s="157">
        <f t="shared" si="33"/>
        <v>0</v>
      </c>
      <c r="U70" s="157">
        <f t="shared" si="33"/>
        <v>0.98650000000000004</v>
      </c>
      <c r="V70" s="157">
        <f>+'05-PROM DEFENSA DDHH 2025'!BA24</f>
        <v>0.49325000000000002</v>
      </c>
      <c r="W70" s="185">
        <f t="shared" si="38"/>
        <v>4000</v>
      </c>
      <c r="X70" s="160">
        <f>+'1.Informe Seguimiento POA 2025'!T21</f>
        <v>1200</v>
      </c>
      <c r="Y70" s="160">
        <f>+'1.Informe Seguimiento POA 2025'!T21+'1.Informe Seguimiento POA 2025'!R21+'1.Informe Seguimiento POA 2025'!P21</f>
        <v>3200</v>
      </c>
      <c r="Z70" s="160">
        <f>+'1.Informe Seguimiento POA 2025'!U21</f>
        <v>0</v>
      </c>
      <c r="AA70" s="160">
        <f>+'1.Informe Seguimiento POA 2025'!U21+'1.Informe Seguimiento POA 2025'!S21+'1.Informe Seguimiento POA 2025'!Q21</f>
        <v>1973</v>
      </c>
      <c r="AB70" s="160">
        <f t="shared" si="39"/>
        <v>1973</v>
      </c>
      <c r="AC70" s="157">
        <f t="shared" si="34"/>
        <v>0</v>
      </c>
      <c r="AD70" s="157">
        <f t="shared" si="34"/>
        <v>0.61656250000000001</v>
      </c>
      <c r="AE70" s="157">
        <f>IF(AND(W70&gt;0,$AB70&gt;0),AB70/$W70,0)</f>
        <v>0.49325000000000002</v>
      </c>
      <c r="AF70" s="185">
        <f t="shared" si="40"/>
        <v>4000</v>
      </c>
      <c r="AG70" s="160">
        <f>+'1.Informe Seguimiento POA 2025'!V21</f>
        <v>800</v>
      </c>
      <c r="AH70" s="185">
        <f>+'1.Informe Seguimiento POA 2025'!T21+'1.Informe Seguimiento POA 2025'!R21+'1.Informe Seguimiento POA 2025'!P21+'1.Informe Seguimiento POA 2025'!V21</f>
        <v>4000</v>
      </c>
      <c r="AI70" s="185">
        <f>+'1.Informe Seguimiento POA 2025'!W21</f>
        <v>0</v>
      </c>
      <c r="AJ70" s="185">
        <f>+'1.Informe Seguimiento POA 2025'!U21+'1.Informe Seguimiento POA 2025'!S21+'1.Informe Seguimiento POA 2025'!Q21+'1.Informe Seguimiento POA 2025'!W21</f>
        <v>1973</v>
      </c>
      <c r="AK70" s="185">
        <f>'05-PROM DEFENSA DDHH 2025'!AY24</f>
        <v>1973</v>
      </c>
      <c r="AL70" s="157">
        <f t="shared" si="42"/>
        <v>0</v>
      </c>
      <c r="AM70" s="157">
        <f t="shared" si="43"/>
        <v>0.49325000000000002</v>
      </c>
      <c r="AN70" s="157">
        <f t="shared" si="44"/>
        <v>0.49325000000000002</v>
      </c>
      <c r="AO70" s="179" t="str">
        <f>+'[14]Rango indicadores'!H30</f>
        <v>Mayor A:</v>
      </c>
      <c r="AP70" s="160">
        <f>+'[14]Rango indicadores'!I30</f>
        <v>95</v>
      </c>
      <c r="AQ70" s="160" t="str">
        <f>+'[14]Rango indicadores'!J30</f>
        <v>Desde (&gt;=):</v>
      </c>
      <c r="AR70" s="160">
        <f>+'[14]Rango indicadores'!K30</f>
        <v>75</v>
      </c>
      <c r="AS70" s="160" t="str">
        <f>+'[14]Rango indicadores'!L30</f>
        <v>Hasta (&lt;=):</v>
      </c>
      <c r="AT70" s="160">
        <f>+'[14]Rango indicadores'!M30</f>
        <v>95</v>
      </c>
      <c r="AU70" s="160" t="str">
        <f>+'[14]Rango indicadores'!N30</f>
        <v>Menor A:</v>
      </c>
      <c r="AV70" s="160">
        <f>+'[14]Rango indicadores'!O30</f>
        <v>75</v>
      </c>
      <c r="AW70" s="1123" t="s">
        <v>1078</v>
      </c>
      <c r="AX70" s="164"/>
      <c r="AY70" s="186"/>
      <c r="AZ70" s="187">
        <f t="shared" si="41"/>
        <v>2027</v>
      </c>
    </row>
    <row r="71" spans="2:53" ht="79.2">
      <c r="B71" s="1115" t="str">
        <f>+'05-PROM DEFENSA DDHH 2025'!D25</f>
        <v>2.1.1. Participar en 2.330 comités, mesas, consejos interinstitucionales y/o con comunidades vulnerables en garantía de derechos, en el cuatrienio.</v>
      </c>
      <c r="C71" s="155" t="str">
        <f>+'Rango indicadores'!D35</f>
        <v>05-RI-10</v>
      </c>
      <c r="D71" s="155" t="str">
        <f>+'Rango indicadores'!E35</f>
        <v>Espacios de Participación Interinstitucional y/o con Comunidades Vulnerables Asistidos</v>
      </c>
      <c r="E71" s="185">
        <f>+'Rango indicadores'!R35</f>
        <v>659</v>
      </c>
      <c r="F71" s="185">
        <f>+'1.Informe Seguimiento POA 2025'!P40</f>
        <v>137</v>
      </c>
      <c r="G71" s="185">
        <f>+'1.Informe Seguimiento POA 2025'!P40</f>
        <v>137</v>
      </c>
      <c r="H71" s="185">
        <f>+'1.Informe Seguimiento POA 2025'!Q40</f>
        <v>145</v>
      </c>
      <c r="I71" s="185">
        <f>+'1.Informe Seguimiento POA 2025'!Q40</f>
        <v>145</v>
      </c>
      <c r="J71" s="185">
        <f>+'05-PROM DEFENSA DDHH 2025'!AV25</f>
        <v>145</v>
      </c>
      <c r="K71" s="157">
        <f t="shared" si="32"/>
        <v>1.0583941605839415</v>
      </c>
      <c r="L71" s="157">
        <f t="shared" si="32"/>
        <v>1.0583941605839415</v>
      </c>
      <c r="M71" s="189">
        <f>+'05-PROM DEFENSA DDHH 2025'!AZ25</f>
        <v>0.22003034901365706</v>
      </c>
      <c r="N71" s="185">
        <f t="shared" si="37"/>
        <v>659</v>
      </c>
      <c r="O71" s="160">
        <f>+'1.Informe Seguimiento POA 2025'!R40</f>
        <v>186.5</v>
      </c>
      <c r="P71" s="185">
        <f>+'1.Informe Seguimiento POA 2025'!P40+'1.Informe Seguimiento POA 2025'!R40</f>
        <v>323.5</v>
      </c>
      <c r="Q71" s="160">
        <f>+'1.Informe Seguimiento POA 2025'!S40</f>
        <v>0</v>
      </c>
      <c r="R71" s="160">
        <f>+'1.Informe Seguimiento POA 2025'!Q40+'1.Informe Seguimiento POA 2025'!S40</f>
        <v>145</v>
      </c>
      <c r="S71" s="185">
        <f>+'05-PROM DEFENSA DDHH 2025'!AW25</f>
        <v>145</v>
      </c>
      <c r="T71" s="157">
        <f t="shared" si="33"/>
        <v>0</v>
      </c>
      <c r="U71" s="157">
        <f t="shared" si="33"/>
        <v>0.44822256568778979</v>
      </c>
      <c r="V71" s="157">
        <f>+'05-PROM DEFENSA DDHH 2025'!BA25</f>
        <v>0.22003034901365706</v>
      </c>
      <c r="W71" s="185">
        <f t="shared" si="38"/>
        <v>659</v>
      </c>
      <c r="X71" s="160">
        <f>+'1.Informe Seguimiento POA 2025'!T40</f>
        <v>183.5</v>
      </c>
      <c r="Y71" s="160">
        <f>+'1.Informe Seguimiento POA 2025'!T40+'1.Informe Seguimiento POA 2025'!R40+'1.Informe Seguimiento POA 2025'!P40</f>
        <v>507</v>
      </c>
      <c r="Z71" s="160">
        <f>+'1.Informe Seguimiento POA 2025'!U40</f>
        <v>0</v>
      </c>
      <c r="AA71" s="160">
        <f>+'1.Informe Seguimiento POA 2025'!U40+'1.Informe Seguimiento POA 2025'!S40+'1.Informe Seguimiento POA 2025'!Q40</f>
        <v>145</v>
      </c>
      <c r="AB71" s="160">
        <f t="shared" si="39"/>
        <v>145</v>
      </c>
      <c r="AC71" s="157">
        <f t="shared" si="34"/>
        <v>0</v>
      </c>
      <c r="AD71" s="157">
        <f t="shared" si="34"/>
        <v>0.28599605522682447</v>
      </c>
      <c r="AE71" s="157">
        <f>IF(AND(W71&gt;0,$AB71&gt;0),AB71/$W71,0)</f>
        <v>0.22003034901365706</v>
      </c>
      <c r="AF71" s="185">
        <f t="shared" si="40"/>
        <v>659</v>
      </c>
      <c r="AG71" s="160">
        <f>+'1.Informe Seguimiento POA 2025'!V40</f>
        <v>152</v>
      </c>
      <c r="AH71" s="185">
        <f>+'1.Informe Seguimiento POA 2025'!T40+'1.Informe Seguimiento POA 2025'!R40+'1.Informe Seguimiento POA 2025'!P40+'1.Informe Seguimiento POA 2025'!V40</f>
        <v>659</v>
      </c>
      <c r="AI71" s="185">
        <f>+'1.Informe Seguimiento POA 2025'!W40</f>
        <v>0</v>
      </c>
      <c r="AJ71" s="185">
        <f>+'1.Informe Seguimiento POA 2025'!U40+'1.Informe Seguimiento POA 2025'!S40+'1.Informe Seguimiento POA 2025'!Q40+'1.Informe Seguimiento POA 2025'!W40</f>
        <v>145</v>
      </c>
      <c r="AK71" s="185">
        <f>'05-PROM DEFENSA DDHH 2025'!AY25</f>
        <v>145</v>
      </c>
      <c r="AL71" s="157">
        <f t="shared" si="42"/>
        <v>0</v>
      </c>
      <c r="AM71" s="157">
        <f t="shared" si="43"/>
        <v>0.22003034901365706</v>
      </c>
      <c r="AN71" s="157">
        <f t="shared" si="44"/>
        <v>0.22003034901365706</v>
      </c>
      <c r="AO71" s="179" t="str">
        <f>+'[14]Rango indicadores'!H31</f>
        <v>Mayor A:</v>
      </c>
      <c r="AP71" s="160">
        <f>+'[14]Rango indicadores'!I31</f>
        <v>95</v>
      </c>
      <c r="AQ71" s="160" t="str">
        <f>+'[14]Rango indicadores'!J31</f>
        <v>Desde (&gt;=):</v>
      </c>
      <c r="AR71" s="160">
        <f>+'[14]Rango indicadores'!K31</f>
        <v>75</v>
      </c>
      <c r="AS71" s="160" t="str">
        <f>+'[14]Rango indicadores'!L31</f>
        <v>Hasta (&lt;=):</v>
      </c>
      <c r="AT71" s="160">
        <f>+'[14]Rango indicadores'!M31</f>
        <v>95</v>
      </c>
      <c r="AU71" s="160" t="str">
        <f>+'[14]Rango indicadores'!N31</f>
        <v>Menor A:</v>
      </c>
      <c r="AV71" s="160">
        <f>+'[14]Rango indicadores'!O31</f>
        <v>75</v>
      </c>
      <c r="AW71" s="1123" t="s">
        <v>1078</v>
      </c>
      <c r="AX71" s="164"/>
      <c r="AY71" s="186"/>
      <c r="AZ71" s="187">
        <f t="shared" si="41"/>
        <v>514</v>
      </c>
    </row>
    <row r="72" spans="2:53" ht="79.2">
      <c r="B72" s="1115" t="str">
        <f>+'05-PROM DEFENSA DDHH 2025'!D26</f>
        <v>2.1.2. Realizar 90 actividades que permitan el acercamiento de la Entidad a la Comunidad, en el cuatrienio.</v>
      </c>
      <c r="C72" s="155" t="str">
        <f>+'Rango indicadores'!D36</f>
        <v>05-RI-11</v>
      </c>
      <c r="D72" s="155" t="str">
        <f>+'Rango indicadores'!E36</f>
        <v>Actividades de Acercamiento de la Entidad a la Comunidad Realizadas</v>
      </c>
      <c r="E72" s="185">
        <f>+'Rango indicadores'!R36</f>
        <v>20</v>
      </c>
      <c r="F72" s="185">
        <f>+'1.Informe Seguimiento POA 2025'!P41</f>
        <v>3</v>
      </c>
      <c r="G72" s="185">
        <f>+'1.Informe Seguimiento POA 2025'!P41</f>
        <v>3</v>
      </c>
      <c r="H72" s="185">
        <f>+'1.Informe Seguimiento POA 2025'!Q41</f>
        <v>4</v>
      </c>
      <c r="I72" s="185">
        <f>+'1.Informe Seguimiento POA 2025'!Q41</f>
        <v>4</v>
      </c>
      <c r="J72" s="185">
        <f>+'05-PROM DEFENSA DDHH 2025'!AV26</f>
        <v>4</v>
      </c>
      <c r="K72" s="189">
        <f t="shared" si="32"/>
        <v>1.3333333333333333</v>
      </c>
      <c r="L72" s="189">
        <f t="shared" si="32"/>
        <v>1.3333333333333333</v>
      </c>
      <c r="M72" s="189">
        <f>+'05-PROM DEFENSA DDHH 2025'!AZ26</f>
        <v>0.2</v>
      </c>
      <c r="N72" s="185">
        <f t="shared" si="37"/>
        <v>20</v>
      </c>
      <c r="O72" s="160">
        <f>+'1.Informe Seguimiento POA 2025'!R41</f>
        <v>7</v>
      </c>
      <c r="P72" s="185">
        <f>+'1.Informe Seguimiento POA 2025'!P41+'1.Informe Seguimiento POA 2025'!R41</f>
        <v>10</v>
      </c>
      <c r="Q72" s="160">
        <f>+'1.Informe Seguimiento POA 2025'!S41</f>
        <v>0</v>
      </c>
      <c r="R72" s="160">
        <f>+'1.Informe Seguimiento POA 2025'!Q41+'1.Informe Seguimiento POA 2025'!S41</f>
        <v>4</v>
      </c>
      <c r="S72" s="185">
        <f>+'05-PROM DEFENSA DDHH 2025'!AW26</f>
        <v>4</v>
      </c>
      <c r="T72" s="189">
        <f t="shared" si="33"/>
        <v>0</v>
      </c>
      <c r="U72" s="189">
        <f t="shared" si="33"/>
        <v>0.4</v>
      </c>
      <c r="V72" s="157">
        <f>+'05-PROM DEFENSA DDHH 2025'!BA26</f>
        <v>0.2</v>
      </c>
      <c r="W72" s="185">
        <f t="shared" si="38"/>
        <v>20</v>
      </c>
      <c r="X72" s="160">
        <f>+'1.Informe Seguimiento POA 2025'!T41</f>
        <v>6</v>
      </c>
      <c r="Y72" s="160">
        <f>+'1.Informe Seguimiento POA 2025'!T41+'1.Informe Seguimiento POA 2025'!R41+'1.Informe Seguimiento POA 2025'!P41</f>
        <v>16</v>
      </c>
      <c r="Z72" s="160">
        <f>+'1.Informe Seguimiento POA 2025'!U41</f>
        <v>0</v>
      </c>
      <c r="AA72" s="160">
        <f>+'1.Informe Seguimiento POA 2025'!U41+'1.Informe Seguimiento POA 2025'!S41+'1.Informe Seguimiento POA 2025'!Q41</f>
        <v>4</v>
      </c>
      <c r="AB72" s="160">
        <f t="shared" si="39"/>
        <v>4</v>
      </c>
      <c r="AC72" s="189">
        <f t="shared" si="34"/>
        <v>0</v>
      </c>
      <c r="AD72" s="189">
        <f t="shared" si="34"/>
        <v>0.25</v>
      </c>
      <c r="AE72" s="189">
        <f>IF(AND(W72&gt;0,$AB72&gt;0),AB72/$W72,"No programado")</f>
        <v>0.2</v>
      </c>
      <c r="AF72" s="185">
        <f t="shared" si="40"/>
        <v>20</v>
      </c>
      <c r="AG72" s="160">
        <f>+'1.Informe Seguimiento POA 2025'!V41</f>
        <v>4</v>
      </c>
      <c r="AH72" s="185">
        <f>+'1.Informe Seguimiento POA 2025'!T41+'1.Informe Seguimiento POA 2025'!R41+'1.Informe Seguimiento POA 2025'!P41+'1.Informe Seguimiento POA 2025'!V41</f>
        <v>20</v>
      </c>
      <c r="AI72" s="185">
        <f>+'1.Informe Seguimiento POA 2025'!W41</f>
        <v>0</v>
      </c>
      <c r="AJ72" s="185">
        <f>+'1.Informe Seguimiento POA 2025'!U41+'1.Informe Seguimiento POA 2025'!S41+'1.Informe Seguimiento POA 2025'!Q41+'1.Informe Seguimiento POA 2025'!W41</f>
        <v>4</v>
      </c>
      <c r="AK72" s="185">
        <f>'05-PROM DEFENSA DDHH 2025'!AY26</f>
        <v>4</v>
      </c>
      <c r="AL72" s="157">
        <f t="shared" si="42"/>
        <v>0</v>
      </c>
      <c r="AM72" s="157">
        <f t="shared" si="43"/>
        <v>0.2</v>
      </c>
      <c r="AN72" s="157">
        <f t="shared" si="44"/>
        <v>0.2</v>
      </c>
      <c r="AO72" s="179" t="str">
        <f>+'[14]Rango indicadores'!H32</f>
        <v>Mayor A:</v>
      </c>
      <c r="AP72" s="160">
        <f>+'[14]Rango indicadores'!I32</f>
        <v>95</v>
      </c>
      <c r="AQ72" s="160" t="str">
        <f>+'[14]Rango indicadores'!J32</f>
        <v>Desde (&gt;=):</v>
      </c>
      <c r="AR72" s="160">
        <f>+'[14]Rango indicadores'!K32</f>
        <v>75</v>
      </c>
      <c r="AS72" s="160" t="str">
        <f>+'[14]Rango indicadores'!L32</f>
        <v>Hasta (&lt;=):</v>
      </c>
      <c r="AT72" s="160">
        <f>+'[14]Rango indicadores'!M32</f>
        <v>95</v>
      </c>
      <c r="AU72" s="160" t="str">
        <f>+'[14]Rango indicadores'!N32</f>
        <v>Menor A:</v>
      </c>
      <c r="AV72" s="160">
        <f>+'[14]Rango indicadores'!O32</f>
        <v>75</v>
      </c>
      <c r="AW72" s="1123" t="s">
        <v>1078</v>
      </c>
      <c r="AX72" s="164"/>
      <c r="AY72" s="186"/>
      <c r="AZ72" s="187">
        <f t="shared" si="41"/>
        <v>16</v>
      </c>
      <c r="BA72" s="188"/>
    </row>
    <row r="73" spans="2:53" ht="15.6">
      <c r="C73" s="1451" t="s">
        <v>807</v>
      </c>
      <c r="D73" s="1452"/>
      <c r="E73" s="1452"/>
      <c r="F73" s="1452"/>
      <c r="G73" s="1452"/>
      <c r="H73" s="1452"/>
      <c r="I73" s="1452"/>
      <c r="J73" s="1452"/>
      <c r="K73" s="165">
        <f>IFERROR(AVERAGE(K62:K72),0)</f>
        <v>1.3693608222303371</v>
      </c>
      <c r="L73" s="165">
        <f>IFERROR(AVERAGE(L62:L72),0)</f>
        <v>1.3693608222303371</v>
      </c>
      <c r="M73" s="165">
        <f>IFERROR(AVERAGE(M62:M72),0)</f>
        <v>0.26458025084662468</v>
      </c>
      <c r="N73" s="166"/>
      <c r="O73" s="166"/>
      <c r="P73" s="166"/>
      <c r="Q73" s="166"/>
      <c r="R73" s="166"/>
      <c r="S73" s="166"/>
      <c r="T73" s="165">
        <f>IFERROR(AVERAGE(T62:T72),0)</f>
        <v>0</v>
      </c>
      <c r="U73" s="165">
        <f>IFERROR(AVERAGE(U62:U72),0)</f>
        <v>0.53947613899359714</v>
      </c>
      <c r="V73" s="165">
        <f>IFERROR(AVERAGE(V62:V72),0)</f>
        <v>0.26458025084662468</v>
      </c>
      <c r="W73" s="166"/>
      <c r="X73" s="166"/>
      <c r="Y73" s="166"/>
      <c r="Z73" s="166"/>
      <c r="AA73" s="166"/>
      <c r="AB73" s="166"/>
      <c r="AC73" s="165">
        <f>IFERROR(AVERAGE(AC62:AC72),0)</f>
        <v>0</v>
      </c>
      <c r="AD73" s="165">
        <f>IFERROR(AVERAGE(AD62:AD72),0)</f>
        <v>0.34100429237276569</v>
      </c>
      <c r="AE73" s="165">
        <f>IFERROR(AVERAGE(AE62:AE72),0)</f>
        <v>0.26458025084662468</v>
      </c>
      <c r="AF73" s="166"/>
      <c r="AG73" s="166"/>
      <c r="AH73" s="166"/>
      <c r="AI73" s="166"/>
      <c r="AJ73" s="166"/>
      <c r="AK73" s="167"/>
      <c r="AL73" s="165">
        <f>IFERROR(AVERAGE(AL62:AL72),0)</f>
        <v>0</v>
      </c>
      <c r="AM73" s="165">
        <f>IFERROR(AVERAGE(AM62:AM72),0)</f>
        <v>0.26458025084662468</v>
      </c>
      <c r="AN73" s="165">
        <f>IFERROR(AVERAGE(AN62:AN72),0)</f>
        <v>0.26458025084662468</v>
      </c>
      <c r="AO73" s="182"/>
      <c r="AP73" s="182"/>
      <c r="AQ73" s="182"/>
      <c r="AR73" s="182"/>
      <c r="AS73" s="182"/>
      <c r="AT73" s="182"/>
      <c r="AU73" s="182"/>
      <c r="AV73" s="182"/>
      <c r="AW73" s="169"/>
    </row>
    <row r="74" spans="2:53" s="144" customFormat="1" ht="24" customHeight="1" thickBot="1">
      <c r="D74" s="145"/>
      <c r="AW74" s="145"/>
      <c r="AY74" s="129"/>
      <c r="AZ74" s="129"/>
    </row>
    <row r="75" spans="2:53" s="144" customFormat="1" ht="16.2" thickBot="1">
      <c r="C75" s="149" t="s">
        <v>815</v>
      </c>
      <c r="D75" s="150"/>
      <c r="E75" s="1453" t="s">
        <v>792</v>
      </c>
      <c r="F75" s="1454"/>
      <c r="G75" s="1454"/>
      <c r="H75" s="1454"/>
      <c r="I75" s="1454"/>
      <c r="J75" s="1454"/>
      <c r="K75" s="1454"/>
      <c r="L75" s="1454"/>
      <c r="M75" s="1455"/>
      <c r="N75" s="1463" t="s">
        <v>793</v>
      </c>
      <c r="O75" s="1464"/>
      <c r="P75" s="1464"/>
      <c r="Q75" s="1464"/>
      <c r="R75" s="1464"/>
      <c r="S75" s="1464"/>
      <c r="T75" s="1464"/>
      <c r="U75" s="1464"/>
      <c r="V75" s="1465"/>
      <c r="W75" s="1466" t="s">
        <v>794</v>
      </c>
      <c r="X75" s="1467"/>
      <c r="Y75" s="1467"/>
      <c r="Z75" s="1467"/>
      <c r="AA75" s="1467"/>
      <c r="AB75" s="1467"/>
      <c r="AC75" s="1467"/>
      <c r="AD75" s="1467"/>
      <c r="AE75" s="1468"/>
      <c r="AF75" s="1463" t="s">
        <v>789</v>
      </c>
      <c r="AG75" s="1464"/>
      <c r="AH75" s="1464"/>
      <c r="AI75" s="1464"/>
      <c r="AJ75" s="1464"/>
      <c r="AK75" s="1464"/>
      <c r="AL75" s="1464"/>
      <c r="AM75" s="1464"/>
      <c r="AN75" s="1465"/>
      <c r="AW75" s="145"/>
      <c r="AY75" s="129"/>
      <c r="AZ75" s="129"/>
    </row>
    <row r="76" spans="2:53" ht="32.4" customHeight="1">
      <c r="B76" s="1444" t="s">
        <v>833</v>
      </c>
      <c r="C76" s="1444" t="str">
        <f>+$C$11</f>
        <v>Identificación del Indicador</v>
      </c>
      <c r="D76" s="1456" t="s">
        <v>796</v>
      </c>
      <c r="E76" s="1457" t="s">
        <v>797</v>
      </c>
      <c r="F76" s="1458"/>
      <c r="G76" s="1459"/>
      <c r="H76" s="1460" t="s">
        <v>798</v>
      </c>
      <c r="I76" s="1461" t="str">
        <f>$I$9</f>
        <v>Ejecución 
Corte
31/03/2025</v>
      </c>
      <c r="J76" s="1460" t="s">
        <v>799</v>
      </c>
      <c r="K76" s="1460" t="s">
        <v>800</v>
      </c>
      <c r="L76" s="1460"/>
      <c r="M76" s="1460"/>
      <c r="N76" s="1457" t="s">
        <v>797</v>
      </c>
      <c r="O76" s="1458"/>
      <c r="P76" s="1459"/>
      <c r="Q76" s="1460" t="s">
        <v>801</v>
      </c>
      <c r="R76" s="1461" t="str">
        <f>$R$9</f>
        <v>Ejecución 
Corte
30/06/2025</v>
      </c>
      <c r="S76" s="1460" t="s">
        <v>799</v>
      </c>
      <c r="T76" s="1460" t="s">
        <v>800</v>
      </c>
      <c r="U76" s="1460"/>
      <c r="V76" s="1460"/>
      <c r="W76" s="1457" t="s">
        <v>797</v>
      </c>
      <c r="X76" s="1458"/>
      <c r="Y76" s="1459"/>
      <c r="Z76" s="1460" t="s">
        <v>802</v>
      </c>
      <c r="AA76" s="1461" t="str">
        <f>$AA$9</f>
        <v>Ejecución 
Corte
30/09/2025</v>
      </c>
      <c r="AB76" s="1460" t="s">
        <v>799</v>
      </c>
      <c r="AC76" s="1460" t="s">
        <v>800</v>
      </c>
      <c r="AD76" s="1460"/>
      <c r="AE76" s="1460"/>
      <c r="AF76" s="1457" t="s">
        <v>797</v>
      </c>
      <c r="AG76" s="1458"/>
      <c r="AH76" s="1459"/>
      <c r="AI76" s="1460" t="s">
        <v>803</v>
      </c>
      <c r="AJ76" s="1461" t="str">
        <f>$AJ$9</f>
        <v>Ejecución 
Corte
31/12/2024</v>
      </c>
      <c r="AK76" s="1460" t="s">
        <v>799</v>
      </c>
      <c r="AL76" s="1460" t="s">
        <v>800</v>
      </c>
      <c r="AM76" s="1460"/>
      <c r="AN76" s="1460"/>
      <c r="AO76" s="1469" t="s">
        <v>639</v>
      </c>
      <c r="AP76" s="1469"/>
      <c r="AQ76" s="1469"/>
      <c r="AR76" s="1469"/>
      <c r="AS76" s="1469"/>
      <c r="AT76" s="1469"/>
      <c r="AU76" s="1469"/>
      <c r="AV76" s="1469"/>
      <c r="AW76" s="1444" t="s">
        <v>804</v>
      </c>
    </row>
    <row r="77" spans="2:53" ht="65.25" customHeight="1">
      <c r="B77" s="1444"/>
      <c r="C77" s="1444"/>
      <c r="D77" s="1456"/>
      <c r="E77" s="151" t="str">
        <f>$E$9</f>
        <v>Año 2025</v>
      </c>
      <c r="F77" s="151" t="str">
        <f>+E75</f>
        <v>Primer Trimestre</v>
      </c>
      <c r="G77" s="152" t="str">
        <f>$G$9</f>
        <v>Acumulado
Corte 
31/03/2025</v>
      </c>
      <c r="H77" s="1444"/>
      <c r="I77" s="1462"/>
      <c r="J77" s="1444"/>
      <c r="K77" s="1024" t="str">
        <f>+$E$10</f>
        <v>Primer Trimestre</v>
      </c>
      <c r="L77" s="152" t="str">
        <f>$G$12</f>
        <v>Acumulado
Corte 
31/03/2025</v>
      </c>
      <c r="M77" s="153" t="s">
        <v>762</v>
      </c>
      <c r="N77" s="151" t="str">
        <f>$N$9</f>
        <v>Año 2025</v>
      </c>
      <c r="O77" s="151" t="str">
        <f>+N75</f>
        <v>Segundo Trimestre</v>
      </c>
      <c r="P77" s="152" t="str">
        <f>$P$9</f>
        <v>Acumulado
Corte 
30/06/2025</v>
      </c>
      <c r="Q77" s="1444"/>
      <c r="R77" s="1462"/>
      <c r="S77" s="1444"/>
      <c r="T77" s="151" t="str">
        <f>+O77</f>
        <v>Segundo Trimestre</v>
      </c>
      <c r="U77" s="152" t="str">
        <f>$P$12</f>
        <v>Acumulado
Corte 
30/06/2025</v>
      </c>
      <c r="V77" s="153" t="s">
        <v>762</v>
      </c>
      <c r="W77" s="151" t="str">
        <f>$W$9</f>
        <v>Año 2025</v>
      </c>
      <c r="X77" s="151" t="str">
        <f>+W75</f>
        <v>Tercer Trimestre</v>
      </c>
      <c r="Y77" s="152" t="str">
        <f>$Y$9</f>
        <v>Acumulado
Corte 
30/09/2025</v>
      </c>
      <c r="Z77" s="1444"/>
      <c r="AA77" s="1462"/>
      <c r="AB77" s="1444"/>
      <c r="AC77" s="151" t="str">
        <f>+X77</f>
        <v>Tercer Trimestre</v>
      </c>
      <c r="AD77" s="152" t="str">
        <f>$Y$12</f>
        <v>Acumulado
Corte 
30/09/2025</v>
      </c>
      <c r="AE77" s="153" t="s">
        <v>762</v>
      </c>
      <c r="AF77" s="151" t="str">
        <f>$AF$9</f>
        <v>Año 2025</v>
      </c>
      <c r="AG77" s="151" t="str">
        <f>$AG$9</f>
        <v>Cuarto Trimestre</v>
      </c>
      <c r="AH77" s="152" t="str">
        <f>$AH$9</f>
        <v>Acumulado
Corte 
31/12/2025</v>
      </c>
      <c r="AI77" s="1444"/>
      <c r="AJ77" s="1462"/>
      <c r="AK77" s="1444"/>
      <c r="AL77" s="151" t="str">
        <f>+$AG$9</f>
        <v>Cuarto Trimestre</v>
      </c>
      <c r="AM77" s="152" t="str">
        <f>$AH$12</f>
        <v>Acumulado
Corte 
31/12/2025</v>
      </c>
      <c r="AN77" s="153" t="s">
        <v>762</v>
      </c>
      <c r="AO77" s="1470" t="s">
        <v>805</v>
      </c>
      <c r="AP77" s="1137"/>
      <c r="AQ77" s="1138" t="s">
        <v>806</v>
      </c>
      <c r="AR77" s="1139"/>
      <c r="AS77" s="1139"/>
      <c r="AT77" s="1140"/>
      <c r="AU77" s="1141" t="s">
        <v>648</v>
      </c>
      <c r="AV77" s="1142"/>
      <c r="AW77" s="1444"/>
      <c r="AZ77" s="129" t="s">
        <v>814</v>
      </c>
    </row>
    <row r="78" spans="2:53" ht="74.25" customHeight="1">
      <c r="B78" s="216" t="str">
        <f>+'06-PREV CTRL FUN PÚBLICA 2025'!D16</f>
        <v>1.2.1 Realizar 839 acciones de prevención y control a la función pública a las entidades de la administración distrital, durante el cuatrienio.</v>
      </c>
      <c r="C78" s="155" t="str">
        <f>+'Rango indicadores'!D37</f>
        <v>06-RI-01</v>
      </c>
      <c r="D78" s="155" t="str">
        <f>+'Rango indicadores'!E37</f>
        <v>Acciones de prevención y control a la función pública a las entidades de la administración distrital, realizadas</v>
      </c>
      <c r="E78" s="185">
        <f>+'Rango indicadores'!R37</f>
        <v>210</v>
      </c>
      <c r="F78" s="185">
        <f>+'1.Informe Seguimiento POA 2025'!P22</f>
        <v>32</v>
      </c>
      <c r="G78" s="185">
        <f>+'1.Informe Seguimiento POA 2025'!P22</f>
        <v>32</v>
      </c>
      <c r="H78" s="185">
        <f>+'1.Informe Seguimiento POA 2025'!Q22</f>
        <v>31</v>
      </c>
      <c r="I78" s="185">
        <f>+'1.Informe Seguimiento POA 2025'!Q22</f>
        <v>31</v>
      </c>
      <c r="J78" s="185">
        <f>+'06-PREV CTRL FUN PÚBLICA 2025'!AV16</f>
        <v>31</v>
      </c>
      <c r="K78" s="191">
        <f t="shared" ref="K78:L83" si="45">IF(AND(F78&gt;0),H78/F78,"No programado")</f>
        <v>0.96875</v>
      </c>
      <c r="L78" s="191">
        <f>IF(AND(G78&gt;0),I78/G78,"No programado")</f>
        <v>0.96875</v>
      </c>
      <c r="M78" s="157">
        <f>+'06-PREV CTRL FUN PÚBLICA 2025'!AZ16</f>
        <v>0.14761904761904762</v>
      </c>
      <c r="N78" s="185">
        <f t="shared" ref="N78:N83" si="46">$E78</f>
        <v>210</v>
      </c>
      <c r="O78" s="160">
        <f>+'1.Informe Seguimiento POA 2025'!R22</f>
        <v>75</v>
      </c>
      <c r="P78" s="185">
        <f>+'1.Informe Seguimiento POA 2025'!R22+'1.Informe Seguimiento POA 2025'!P22</f>
        <v>107</v>
      </c>
      <c r="Q78" s="160">
        <f>+'1.Informe Seguimiento POA 2025'!S22</f>
        <v>0</v>
      </c>
      <c r="R78" s="160">
        <f>+'1.Informe Seguimiento POA 2025'!Q22+'1.Informe Seguimiento POA 2025'!S22</f>
        <v>31</v>
      </c>
      <c r="S78" s="185">
        <f>+'06-PREV CTRL FUN PÚBLICA 2025'!AW16</f>
        <v>31</v>
      </c>
      <c r="T78" s="191">
        <f t="shared" ref="T78:U83" si="47">IF(AND(O78&gt;0),Q78/O78,"No programado")</f>
        <v>0</v>
      </c>
      <c r="U78" s="191">
        <f>IF(AND(P78&gt;0),R78/P78,"No programado")</f>
        <v>0.28971962616822428</v>
      </c>
      <c r="V78" s="157">
        <f>+'06-PREV CTRL FUN PÚBLICA 2025'!BA16</f>
        <v>0.14761904761904762</v>
      </c>
      <c r="W78" s="185">
        <f t="shared" ref="W78:W83" si="48">+N78</f>
        <v>210</v>
      </c>
      <c r="X78" s="160">
        <f>+'1.Informe Seguimiento POA 2025'!T22</f>
        <v>45</v>
      </c>
      <c r="Y78" s="160">
        <f>+'1.Informe Seguimiento POA 2025'!T22+'1.Informe Seguimiento POA 2025'!R22+'1.Informe Seguimiento POA 2025'!P22</f>
        <v>152</v>
      </c>
      <c r="Z78" s="160">
        <f>+'1.Informe Seguimiento POA 2025'!U22</f>
        <v>0</v>
      </c>
      <c r="AA78" s="160">
        <f>+'1.Informe Seguimiento POA 2025'!U22+'1.Informe Seguimiento POA 2025'!S22+'1.Informe Seguimiento POA 2025'!Q22</f>
        <v>31</v>
      </c>
      <c r="AB78" s="160">
        <f>H78+Q78+Z78</f>
        <v>31</v>
      </c>
      <c r="AC78" s="191">
        <f t="shared" ref="AC78:AD83" si="49">IF(AND(X78&gt;0),Z78/X78,"No programado")</f>
        <v>0</v>
      </c>
      <c r="AD78" s="191">
        <f>IF(AND(Y78&gt;0),AA78/Y78,"No programado")</f>
        <v>0.20394736842105263</v>
      </c>
      <c r="AE78" s="157">
        <f>IF(AND(W78&gt;0,$AB78&gt;0),AB78/$W78,0)</f>
        <v>0.14761904761904762</v>
      </c>
      <c r="AF78" s="185">
        <f t="shared" ref="AF78:AF83" si="50">$E78</f>
        <v>210</v>
      </c>
      <c r="AG78" s="160">
        <f>+'1.Informe Seguimiento POA 2025'!V22</f>
        <v>58</v>
      </c>
      <c r="AH78" s="160">
        <f>+'1.Informe Seguimiento POA 2025'!P22+'1.Informe Seguimiento POA 2025'!R22+'1.Informe Seguimiento POA 2025'!T22+'1.Informe Seguimiento POA 2025'!V22</f>
        <v>210</v>
      </c>
      <c r="AI78" s="160">
        <f>+'1.Informe Seguimiento POA 2025'!W22</f>
        <v>0</v>
      </c>
      <c r="AJ78" s="160">
        <f>+'1.Informe Seguimiento POA 2025'!S22+'1.Informe Seguimiento POA 2025'!Q22+'1.Informe Seguimiento POA 2025'!U22+'1.Informe Seguimiento POA 2025'!W22</f>
        <v>31</v>
      </c>
      <c r="AK78" s="185">
        <f>'06-PREV CTRL FUN PÚBLICA 2025'!AY16</f>
        <v>31</v>
      </c>
      <c r="AL78" s="191">
        <f t="shared" ref="AL78:AM83" si="51">IF(AND(AG78&gt;0),AI78/AG78,"No programado")</f>
        <v>0</v>
      </c>
      <c r="AM78" s="191">
        <f>IF(AND(AH78&gt;0),AJ78/AH78,"No programado")</f>
        <v>0.14761904761904762</v>
      </c>
      <c r="AN78" s="157">
        <f t="shared" ref="AN78:AN83" si="52">IF(AND(AF78&gt;0,$AK78&gt;0),AK78/$AF78,0)</f>
        <v>0.14761904761904762</v>
      </c>
      <c r="AO78" s="179" t="str">
        <f>+'[14]Rango indicadores'!H42</f>
        <v>Mayor A:</v>
      </c>
      <c r="AP78" s="160">
        <f>+'[14]Rango indicadores'!I42</f>
        <v>95</v>
      </c>
      <c r="AQ78" s="160" t="str">
        <f>+'[14]Rango indicadores'!J42</f>
        <v>Desde (&gt;=):</v>
      </c>
      <c r="AR78" s="160">
        <f>+'[14]Rango indicadores'!K42</f>
        <v>75</v>
      </c>
      <c r="AS78" s="160" t="str">
        <f>+'[14]Rango indicadores'!L42</f>
        <v>Hasta (&lt;=):</v>
      </c>
      <c r="AT78" s="160">
        <f>+'[14]Rango indicadores'!M42</f>
        <v>95</v>
      </c>
      <c r="AU78" s="160" t="str">
        <f>+'[14]Rango indicadores'!N42</f>
        <v>Menor A:</v>
      </c>
      <c r="AV78" s="160">
        <f>+'[14]Rango indicadores'!O42</f>
        <v>75</v>
      </c>
      <c r="AW78" s="1123" t="s">
        <v>1074</v>
      </c>
      <c r="AX78" s="164"/>
      <c r="AY78" s="186"/>
      <c r="AZ78" s="187">
        <f t="shared" ref="AZ78:AZ83" si="53">AF78-AK78</f>
        <v>179</v>
      </c>
    </row>
    <row r="79" spans="2:53" ht="74.25" customHeight="1">
      <c r="B79" s="216" t="str">
        <f>+'06-PREV CTRL FUN PÚBLICA 2025'!D17</f>
        <v>1.2.2 Realizar 218 seguimientos a los resultados de las acciones de prevención y control a la función pública a las entidades de la administración distrital, durante el cuatrienio.</v>
      </c>
      <c r="C79" s="155" t="str">
        <f>+'Rango indicadores'!D38</f>
        <v>06-RI-02</v>
      </c>
      <c r="D79" s="155" t="str">
        <f>+'Rango indicadores'!E38</f>
        <v>Seguimientos a los resultados de las acciones de prevención y control a la función pública a las entidades de la administración distrital, realizados</v>
      </c>
      <c r="E79" s="185">
        <f>+'Rango indicadores'!R38</f>
        <v>53</v>
      </c>
      <c r="F79" s="185">
        <f>+'1.Informe Seguimiento POA 2025'!P23</f>
        <v>9</v>
      </c>
      <c r="G79" s="185">
        <f>+'1.Informe Seguimiento POA 2025'!P23</f>
        <v>9</v>
      </c>
      <c r="H79" s="185">
        <f>+'1.Informe Seguimiento POA 2025'!Q23</f>
        <v>9</v>
      </c>
      <c r="I79" s="185">
        <f>+'1.Informe Seguimiento POA 2025'!Q23</f>
        <v>9</v>
      </c>
      <c r="J79" s="185">
        <f>+'06-PREV CTRL FUN PÚBLICA 2025'!AV17</f>
        <v>9</v>
      </c>
      <c r="K79" s="191">
        <f t="shared" si="45"/>
        <v>1</v>
      </c>
      <c r="L79" s="191">
        <f t="shared" si="45"/>
        <v>1</v>
      </c>
      <c r="M79" s="157">
        <f>+'06-PREV CTRL FUN PÚBLICA 2025'!AZ17</f>
        <v>0.16981132075471697</v>
      </c>
      <c r="N79" s="185">
        <f t="shared" si="46"/>
        <v>53</v>
      </c>
      <c r="O79" s="160">
        <f>+'1.Informe Seguimiento POA 2025'!R23</f>
        <v>14</v>
      </c>
      <c r="P79" s="185">
        <f>+'1.Informe Seguimiento POA 2025'!R23+'1.Informe Seguimiento POA 2025'!P23</f>
        <v>23</v>
      </c>
      <c r="Q79" s="160">
        <f>+'1.Informe Seguimiento POA 2025'!S23</f>
        <v>0</v>
      </c>
      <c r="R79" s="160">
        <f>+'1.Informe Seguimiento POA 2025'!Q23+'1.Informe Seguimiento POA 2025'!S23</f>
        <v>9</v>
      </c>
      <c r="S79" s="185">
        <f>+'06-PREV CTRL FUN PÚBLICA 2025'!AW17</f>
        <v>9</v>
      </c>
      <c r="T79" s="191">
        <f t="shared" si="47"/>
        <v>0</v>
      </c>
      <c r="U79" s="191">
        <f t="shared" si="47"/>
        <v>0.39130434782608697</v>
      </c>
      <c r="V79" s="157">
        <f>+'06-PREV CTRL FUN PÚBLICA 2025'!BA17</f>
        <v>0.16981132075471697</v>
      </c>
      <c r="W79" s="185">
        <f t="shared" si="48"/>
        <v>53</v>
      </c>
      <c r="X79" s="160">
        <f>+'1.Informe Seguimiento POA 2025'!T23</f>
        <v>12</v>
      </c>
      <c r="Y79" s="160">
        <f>+'1.Informe Seguimiento POA 2025'!T23+'1.Informe Seguimiento POA 2025'!R23+'1.Informe Seguimiento POA 2025'!P23</f>
        <v>35</v>
      </c>
      <c r="Z79" s="160">
        <f>+'1.Informe Seguimiento POA 2025'!U23</f>
        <v>0</v>
      </c>
      <c r="AA79" s="160">
        <f>+'1.Informe Seguimiento POA 2025'!U23+'1.Informe Seguimiento POA 2025'!S23+'1.Informe Seguimiento POA 2025'!Q23</f>
        <v>9</v>
      </c>
      <c r="AB79" s="160">
        <f>H79+Q79+Z79</f>
        <v>9</v>
      </c>
      <c r="AC79" s="191">
        <f t="shared" si="49"/>
        <v>0</v>
      </c>
      <c r="AD79" s="191">
        <f t="shared" si="49"/>
        <v>0.25714285714285712</v>
      </c>
      <c r="AE79" s="157">
        <f>IF(AND(W79&gt;0,$AB79&gt;0),AB79/$W79,0)</f>
        <v>0.16981132075471697</v>
      </c>
      <c r="AF79" s="185">
        <f t="shared" si="50"/>
        <v>53</v>
      </c>
      <c r="AG79" s="160">
        <f>+'1.Informe Seguimiento POA 2025'!V23</f>
        <v>18</v>
      </c>
      <c r="AH79" s="160">
        <f>+'1.Informe Seguimiento POA 2025'!P23+'1.Informe Seguimiento POA 2025'!R23+'1.Informe Seguimiento POA 2025'!T23+'1.Informe Seguimiento POA 2025'!V23</f>
        <v>53</v>
      </c>
      <c r="AI79" s="160">
        <f>+'1.Informe Seguimiento POA 2025'!W23</f>
        <v>0</v>
      </c>
      <c r="AJ79" s="160">
        <f>+'1.Informe Seguimiento POA 2025'!S23+'1.Informe Seguimiento POA 2025'!Q23+'1.Informe Seguimiento POA 2025'!U23+'1.Informe Seguimiento POA 2025'!W23</f>
        <v>9</v>
      </c>
      <c r="AK79" s="185">
        <f>'06-PREV CTRL FUN PÚBLICA 2025'!AY17</f>
        <v>9</v>
      </c>
      <c r="AL79" s="191">
        <f t="shared" si="51"/>
        <v>0</v>
      </c>
      <c r="AM79" s="191">
        <f t="shared" si="51"/>
        <v>0.16981132075471697</v>
      </c>
      <c r="AN79" s="157">
        <f t="shared" si="52"/>
        <v>0.16981132075471697</v>
      </c>
      <c r="AO79" s="179" t="str">
        <f>+'[14]Rango indicadores'!H43</f>
        <v>Mayor A:</v>
      </c>
      <c r="AP79" s="160">
        <f>+'[14]Rango indicadores'!I43</f>
        <v>95</v>
      </c>
      <c r="AQ79" s="160" t="str">
        <f>+'[14]Rango indicadores'!J43</f>
        <v>Desde (&gt;=):</v>
      </c>
      <c r="AR79" s="160">
        <f>+'[14]Rango indicadores'!K43</f>
        <v>75</v>
      </c>
      <c r="AS79" s="160" t="str">
        <f>+'[14]Rango indicadores'!L43</f>
        <v>Hasta (&lt;=):</v>
      </c>
      <c r="AT79" s="160">
        <f>+'[14]Rango indicadores'!M43</f>
        <v>95</v>
      </c>
      <c r="AU79" s="160" t="str">
        <f>+'[14]Rango indicadores'!N43</f>
        <v>Menor A:</v>
      </c>
      <c r="AV79" s="160">
        <f>+'[14]Rango indicadores'!O43</f>
        <v>75</v>
      </c>
      <c r="AW79" s="1123" t="s">
        <v>1074</v>
      </c>
      <c r="AX79" s="164"/>
      <c r="AY79" s="186"/>
      <c r="AZ79" s="187">
        <f t="shared" si="53"/>
        <v>44</v>
      </c>
      <c r="BA79" s="188"/>
    </row>
    <row r="80" spans="2:53" ht="79.2">
      <c r="B80" s="216" t="str">
        <f>+'06-PREV CTRL FUN PÚBLICA 2025'!D18</f>
        <v>1.2.3 Realizar 881 revisiones contractuales a contratos suscritos por las entidades de la administración distrital, durante el cuatrienio.</v>
      </c>
      <c r="C80" s="155" t="str">
        <f>+'Rango indicadores'!D39</f>
        <v>06-RI-03</v>
      </c>
      <c r="D80" s="155" t="str">
        <f>+'Rango indicadores'!E39</f>
        <v>Revisiones contractuales a contratos suscritos por las entidades de la administración distrital, realizadas</v>
      </c>
      <c r="E80" s="185">
        <f>+'Rango indicadores'!R39</f>
        <v>220</v>
      </c>
      <c r="F80" s="185">
        <f>+'1.Informe Seguimiento POA 2025'!P24</f>
        <v>41</v>
      </c>
      <c r="G80" s="185">
        <f>+'1.Informe Seguimiento POA 2025'!P24</f>
        <v>41</v>
      </c>
      <c r="H80" s="185">
        <f>+'1.Informe Seguimiento POA 2025'!Q24</f>
        <v>35</v>
      </c>
      <c r="I80" s="185">
        <f>+'1.Informe Seguimiento POA 2025'!Q24</f>
        <v>35</v>
      </c>
      <c r="J80" s="185">
        <f>+'06-PREV CTRL FUN PÚBLICA 2025'!AV18</f>
        <v>35</v>
      </c>
      <c r="K80" s="192">
        <f t="shared" si="45"/>
        <v>0.85365853658536583</v>
      </c>
      <c r="L80" s="192">
        <f t="shared" si="45"/>
        <v>0.85365853658536583</v>
      </c>
      <c r="M80" s="157">
        <f>+'06-PREV CTRL FUN PÚBLICA 2025'!AZ18</f>
        <v>0.15909090909090909</v>
      </c>
      <c r="N80" s="185">
        <f t="shared" si="46"/>
        <v>220</v>
      </c>
      <c r="O80" s="160">
        <f>+'1.Informe Seguimiento POA 2025'!R24</f>
        <v>68</v>
      </c>
      <c r="P80" s="185">
        <f>+'1.Informe Seguimiento POA 2025'!R24+'1.Informe Seguimiento POA 2025'!P24</f>
        <v>109</v>
      </c>
      <c r="Q80" s="160">
        <f>+'1.Informe Seguimiento POA 2025'!S24</f>
        <v>0</v>
      </c>
      <c r="R80" s="160">
        <f>+'1.Informe Seguimiento POA 2025'!Q24+'1.Informe Seguimiento POA 2025'!S24</f>
        <v>35</v>
      </c>
      <c r="S80" s="185">
        <f>+'06-PREV CTRL FUN PÚBLICA 2025'!AW18</f>
        <v>35</v>
      </c>
      <c r="T80" s="192">
        <f t="shared" si="47"/>
        <v>0</v>
      </c>
      <c r="U80" s="192">
        <f t="shared" si="47"/>
        <v>0.32110091743119268</v>
      </c>
      <c r="V80" s="157">
        <f>+'06-PREV CTRL FUN PÚBLICA 2025'!BA18</f>
        <v>0.15909090909090909</v>
      </c>
      <c r="W80" s="185">
        <f t="shared" si="48"/>
        <v>220</v>
      </c>
      <c r="X80" s="160">
        <f>+'1.Informe Seguimiento POA 2025'!T24</f>
        <v>63</v>
      </c>
      <c r="Y80" s="160">
        <f>+'1.Informe Seguimiento POA 2025'!T24+'1.Informe Seguimiento POA 2025'!R24+'1.Informe Seguimiento POA 2025'!P24</f>
        <v>172</v>
      </c>
      <c r="Z80" s="160">
        <f>+'1.Informe Seguimiento POA 2025'!U24</f>
        <v>0</v>
      </c>
      <c r="AA80" s="160">
        <f>+'1.Informe Seguimiento POA 2025'!U24+'1.Informe Seguimiento POA 2025'!S24+'1.Informe Seguimiento POA 2025'!Q24</f>
        <v>35</v>
      </c>
      <c r="AB80" s="160">
        <f>H80+Q80+Z80</f>
        <v>35</v>
      </c>
      <c r="AC80" s="192">
        <f t="shared" si="49"/>
        <v>0</v>
      </c>
      <c r="AD80" s="192">
        <f t="shared" si="49"/>
        <v>0.20348837209302326</v>
      </c>
      <c r="AE80" s="157">
        <f>IF(AND(W80&gt;0,$AB80&gt;0),AB80/$W80,0)</f>
        <v>0.15909090909090909</v>
      </c>
      <c r="AF80" s="185">
        <f t="shared" si="50"/>
        <v>220</v>
      </c>
      <c r="AG80" s="160">
        <f>+'1.Informe Seguimiento POA 2025'!V24</f>
        <v>48</v>
      </c>
      <c r="AH80" s="160">
        <f>+'1.Informe Seguimiento POA 2025'!P24+'1.Informe Seguimiento POA 2025'!R24+'1.Informe Seguimiento POA 2025'!T24+'1.Informe Seguimiento POA 2025'!V24</f>
        <v>220</v>
      </c>
      <c r="AI80" s="160">
        <f>+'1.Informe Seguimiento POA 2025'!W24</f>
        <v>0</v>
      </c>
      <c r="AJ80" s="160">
        <f>+'1.Informe Seguimiento POA 2025'!S24+'1.Informe Seguimiento POA 2025'!Q24+'1.Informe Seguimiento POA 2025'!U24+'1.Informe Seguimiento POA 2025'!W24</f>
        <v>35</v>
      </c>
      <c r="AK80" s="185">
        <f>'06-PREV CTRL FUN PÚBLICA 2025'!AY18</f>
        <v>35</v>
      </c>
      <c r="AL80" s="192">
        <f t="shared" si="51"/>
        <v>0</v>
      </c>
      <c r="AM80" s="157">
        <f t="shared" si="51"/>
        <v>0.15909090909090909</v>
      </c>
      <c r="AN80" s="157">
        <f t="shared" si="52"/>
        <v>0.15909090909090909</v>
      </c>
      <c r="AO80" s="179" t="str">
        <f>+'[14]Rango indicadores'!H44</f>
        <v>Mayor A:</v>
      </c>
      <c r="AP80" s="160">
        <f>+'[14]Rango indicadores'!I44</f>
        <v>95</v>
      </c>
      <c r="AQ80" s="160" t="str">
        <f>+'[14]Rango indicadores'!J44</f>
        <v>Desde (&gt;=):</v>
      </c>
      <c r="AR80" s="160">
        <f>+'[14]Rango indicadores'!K44</f>
        <v>75</v>
      </c>
      <c r="AS80" s="160" t="str">
        <f>+'[14]Rango indicadores'!L44</f>
        <v>Hasta (&lt;=):</v>
      </c>
      <c r="AT80" s="160">
        <f>+'[14]Rango indicadores'!M44</f>
        <v>95</v>
      </c>
      <c r="AU80" s="160" t="str">
        <f>+'[14]Rango indicadores'!N44</f>
        <v>Menor A:</v>
      </c>
      <c r="AV80" s="160">
        <f>+'[14]Rango indicadores'!O44</f>
        <v>75</v>
      </c>
      <c r="AW80" s="1123" t="s">
        <v>1079</v>
      </c>
      <c r="AX80" s="164"/>
      <c r="AY80" s="186"/>
      <c r="AZ80" s="187">
        <f t="shared" si="53"/>
        <v>185</v>
      </c>
      <c r="BA80" s="188"/>
    </row>
    <row r="81" spans="2:53" ht="93" customHeight="1">
      <c r="B81" s="216" t="str">
        <f>+'06-PREV CTRL FUN PÚBLICA 2025'!D19</f>
        <v>1.2.4 Realizar 120 ejercicios de control  de carácter preventivo o ejecutivo sobre la gestión de las entidades de la administración distrital, durante el  cuatrienio.</v>
      </c>
      <c r="C81" s="155" t="str">
        <f>+'Rango indicadores'!D40</f>
        <v>06-RI-04</v>
      </c>
      <c r="D81" s="155" t="str">
        <f>+'Rango indicadores'!E40</f>
        <v>Ejercicios de control  de carácter preventivo o ejecutivo sobre la gestión de las entidades de la administración distrital, realizados</v>
      </c>
      <c r="E81" s="185">
        <f>+'Rango indicadores'!R40</f>
        <v>30</v>
      </c>
      <c r="F81" s="185">
        <f>+'1.Informe Seguimiento POA 2025'!P25</f>
        <v>2</v>
      </c>
      <c r="G81" s="185">
        <f>+'1.Informe Seguimiento POA 2025'!P25</f>
        <v>2</v>
      </c>
      <c r="H81" s="185">
        <f>+'1.Informe Seguimiento POA 2025'!Q25</f>
        <v>4</v>
      </c>
      <c r="I81" s="185">
        <f>+'1.Informe Seguimiento POA 2025'!Q25</f>
        <v>4</v>
      </c>
      <c r="J81" s="185">
        <f>+'06-PREV CTRL FUN PÚBLICA 2025'!AV19</f>
        <v>4</v>
      </c>
      <c r="K81" s="192">
        <f t="shared" si="45"/>
        <v>2</v>
      </c>
      <c r="L81" s="192">
        <f t="shared" si="45"/>
        <v>2</v>
      </c>
      <c r="M81" s="157">
        <f>+'06-PREV CTRL FUN PÚBLICA 2025'!AZ19</f>
        <v>0.13333333333333333</v>
      </c>
      <c r="N81" s="185">
        <f t="shared" si="46"/>
        <v>30</v>
      </c>
      <c r="O81" s="160">
        <f>+'1.Informe Seguimiento POA 2025'!R25</f>
        <v>8</v>
      </c>
      <c r="P81" s="185">
        <f>+'1.Informe Seguimiento POA 2025'!R25+'1.Informe Seguimiento POA 2025'!P25</f>
        <v>10</v>
      </c>
      <c r="Q81" s="160">
        <f>+'1.Informe Seguimiento POA 2025'!S25</f>
        <v>0</v>
      </c>
      <c r="R81" s="160">
        <f>+'1.Informe Seguimiento POA 2025'!Q25+'1.Informe Seguimiento POA 2025'!S25</f>
        <v>4</v>
      </c>
      <c r="S81" s="185">
        <f>+'06-PREV CTRL FUN PÚBLICA 2025'!AW19</f>
        <v>4</v>
      </c>
      <c r="T81" s="192">
        <f t="shared" si="47"/>
        <v>0</v>
      </c>
      <c r="U81" s="192">
        <f t="shared" si="47"/>
        <v>0.4</v>
      </c>
      <c r="V81" s="157">
        <f>+'06-PREV CTRL FUN PÚBLICA 2025'!BA19</f>
        <v>0.13333333333333333</v>
      </c>
      <c r="W81" s="185">
        <f t="shared" si="48"/>
        <v>30</v>
      </c>
      <c r="X81" s="160">
        <f>+'1.Informe Seguimiento POA 2025'!T25</f>
        <v>7</v>
      </c>
      <c r="Y81" s="160">
        <f>+'1.Informe Seguimiento POA 2025'!T25+'1.Informe Seguimiento POA 2025'!R25+'1.Informe Seguimiento POA 2025'!P25</f>
        <v>17</v>
      </c>
      <c r="Z81" s="160">
        <f>+'1.Informe Seguimiento POA 2025'!U25</f>
        <v>0</v>
      </c>
      <c r="AA81" s="160">
        <f>+'1.Informe Seguimiento POA 2025'!U25+'1.Informe Seguimiento POA 2025'!S25+'1.Informe Seguimiento POA 2025'!Q25</f>
        <v>4</v>
      </c>
      <c r="AB81" s="160">
        <f>H81+Q81+Z81</f>
        <v>4</v>
      </c>
      <c r="AC81" s="192">
        <f t="shared" si="49"/>
        <v>0</v>
      </c>
      <c r="AD81" s="192">
        <f t="shared" si="49"/>
        <v>0.23529411764705882</v>
      </c>
      <c r="AE81" s="157">
        <f>IF(AND(W81&gt;0,$AB81&gt;0),AB81/$W81,0)</f>
        <v>0.13333333333333333</v>
      </c>
      <c r="AF81" s="185">
        <f t="shared" si="50"/>
        <v>30</v>
      </c>
      <c r="AG81" s="160">
        <f>+'1.Informe Seguimiento POA 2025'!V25</f>
        <v>13</v>
      </c>
      <c r="AH81" s="160">
        <f>+'1.Informe Seguimiento POA 2025'!P25+'1.Informe Seguimiento POA 2025'!R25+'1.Informe Seguimiento POA 2025'!T25+'1.Informe Seguimiento POA 2025'!V25</f>
        <v>30</v>
      </c>
      <c r="AI81" s="160">
        <f>+'1.Informe Seguimiento POA 2025'!W25</f>
        <v>0</v>
      </c>
      <c r="AJ81" s="160">
        <f>+'1.Informe Seguimiento POA 2025'!S25+'1.Informe Seguimiento POA 2025'!Q25+'1.Informe Seguimiento POA 2025'!U25+'1.Informe Seguimiento POA 2025'!W25</f>
        <v>4</v>
      </c>
      <c r="AK81" s="185">
        <f>'06-PREV CTRL FUN PÚBLICA 2025'!AY19</f>
        <v>4</v>
      </c>
      <c r="AL81" s="192">
        <f t="shared" si="51"/>
        <v>0</v>
      </c>
      <c r="AM81" s="192">
        <f t="shared" si="51"/>
        <v>0.13333333333333333</v>
      </c>
      <c r="AN81" s="157">
        <f t="shared" si="52"/>
        <v>0.13333333333333333</v>
      </c>
      <c r="AO81" s="179" t="str">
        <f>+'[14]Rango indicadores'!H45</f>
        <v>Mayor A:</v>
      </c>
      <c r="AP81" s="160">
        <f>+'[14]Rango indicadores'!I45</f>
        <v>95</v>
      </c>
      <c r="AQ81" s="160" t="str">
        <f>+'[14]Rango indicadores'!J45</f>
        <v>Desde (&gt;=):</v>
      </c>
      <c r="AR81" s="160">
        <f>+'[14]Rango indicadores'!K45</f>
        <v>75</v>
      </c>
      <c r="AS81" s="160" t="str">
        <f>+'[14]Rango indicadores'!L45</f>
        <v>Hasta (&lt;=):</v>
      </c>
      <c r="AT81" s="160">
        <f>+'[14]Rango indicadores'!M45</f>
        <v>95</v>
      </c>
      <c r="AU81" s="160" t="str">
        <f>+'[14]Rango indicadores'!N45</f>
        <v>Menor A:</v>
      </c>
      <c r="AV81" s="160">
        <f>+'[14]Rango indicadores'!O45</f>
        <v>75</v>
      </c>
      <c r="AW81" s="1123" t="s">
        <v>1078</v>
      </c>
      <c r="AX81" s="164"/>
      <c r="AY81" s="186"/>
      <c r="AZ81" s="187">
        <f t="shared" si="53"/>
        <v>26</v>
      </c>
      <c r="BA81" s="188"/>
    </row>
    <row r="82" spans="2:53" ht="53.25" customHeight="1">
      <c r="B82" s="216" t="str">
        <f>+'06-PREV CTRL FUN PÚBLICA 2025'!D20</f>
        <v>1.2.5 Realizar 13 acciones de prevención y control a la función pública transversales en temas prioritarios de ciudad, durante el cuatrienio.</v>
      </c>
      <c r="C82" s="155" t="str">
        <f>+'Rango indicadores'!D41</f>
        <v>06-RI-05</v>
      </c>
      <c r="D82" s="155" t="str">
        <f>+'Rango indicadores'!E41</f>
        <v>Acciones de prevención y control a la función pública transversales en temas prioritarios de ciudad, realizadas</v>
      </c>
      <c r="E82" s="185">
        <f>+'Rango indicadores'!R41</f>
        <v>3</v>
      </c>
      <c r="F82" s="185">
        <f>+'1.Informe Seguimiento POA 2025'!P26</f>
        <v>0</v>
      </c>
      <c r="G82" s="185">
        <f>+'1.Informe Seguimiento POA 2025'!P26</f>
        <v>0</v>
      </c>
      <c r="H82" s="185">
        <f>+'1.Informe Seguimiento POA 2025'!Q26</f>
        <v>0</v>
      </c>
      <c r="I82" s="185">
        <f>+'1.Informe Seguimiento POA 2025'!Q26</f>
        <v>0</v>
      </c>
      <c r="J82" s="185">
        <f>+'06-PREV CTRL FUN PÚBLICA 2025'!AV20</f>
        <v>0</v>
      </c>
      <c r="K82" s="192" t="str">
        <f t="shared" si="45"/>
        <v>No programado</v>
      </c>
      <c r="L82" s="192" t="str">
        <f t="shared" si="45"/>
        <v>No programado</v>
      </c>
      <c r="M82" s="157">
        <f>+'06-PREV CTRL FUN PÚBLICA 2025'!AZ20</f>
        <v>0</v>
      </c>
      <c r="N82" s="185">
        <f t="shared" si="46"/>
        <v>3</v>
      </c>
      <c r="O82" s="160">
        <f>+'1.Informe Seguimiento POA 2025'!R26</f>
        <v>1</v>
      </c>
      <c r="P82" s="185">
        <f>+'1.Informe Seguimiento POA 2025'!R26+'1.Informe Seguimiento POA 2025'!P26</f>
        <v>1</v>
      </c>
      <c r="Q82" s="160">
        <f>+'1.Informe Seguimiento POA 2025'!S26</f>
        <v>0</v>
      </c>
      <c r="R82" s="160">
        <f>+'1.Informe Seguimiento POA 2025'!Q26+'1.Informe Seguimiento POA 2025'!S26</f>
        <v>0</v>
      </c>
      <c r="S82" s="185">
        <f>+'06-PREV CTRL FUN PÚBLICA 2025'!AW20</f>
        <v>0</v>
      </c>
      <c r="T82" s="192">
        <f t="shared" si="47"/>
        <v>0</v>
      </c>
      <c r="U82" s="192">
        <f t="shared" si="47"/>
        <v>0</v>
      </c>
      <c r="V82" s="157">
        <f>+'06-PREV CTRL FUN PÚBLICA 2025'!BA20</f>
        <v>0</v>
      </c>
      <c r="W82" s="185">
        <f t="shared" si="48"/>
        <v>3</v>
      </c>
      <c r="X82" s="160">
        <f>+'1.Informe Seguimiento POA 2025'!T26</f>
        <v>1</v>
      </c>
      <c r="Y82" s="160">
        <f>+'1.Informe Seguimiento POA 2025'!T26+'1.Informe Seguimiento POA 2025'!R26+'1.Informe Seguimiento POA 2025'!P26</f>
        <v>2</v>
      </c>
      <c r="Z82" s="160">
        <f>+'1.Informe Seguimiento POA 2025'!U26</f>
        <v>0</v>
      </c>
      <c r="AA82" s="160">
        <f>+'1.Informe Seguimiento POA 2025'!U26+'1.Informe Seguimiento POA 2025'!S26+'1.Informe Seguimiento POA 2025'!Q26</f>
        <v>0</v>
      </c>
      <c r="AB82" s="160">
        <f>H82+Q82+Z82</f>
        <v>0</v>
      </c>
      <c r="AC82" s="192">
        <f t="shared" si="49"/>
        <v>0</v>
      </c>
      <c r="AD82" s="192">
        <f t="shared" si="49"/>
        <v>0</v>
      </c>
      <c r="AE82" s="157">
        <f>IF(AND(W82&gt;0,$AB82&gt;0),AB82/$W82,0)</f>
        <v>0</v>
      </c>
      <c r="AF82" s="185">
        <f t="shared" si="50"/>
        <v>3</v>
      </c>
      <c r="AG82" s="160">
        <f>+'1.Informe Seguimiento POA 2025'!V26</f>
        <v>1</v>
      </c>
      <c r="AH82" s="215">
        <f>+'1.Informe Seguimiento POA 2025'!P26+'1.Informe Seguimiento POA 2025'!R26+'1.Informe Seguimiento POA 2025'!T26+'1.Informe Seguimiento POA 2025'!V26</f>
        <v>3</v>
      </c>
      <c r="AI82" s="160">
        <f>+'1.Informe Seguimiento POA 2025'!W26</f>
        <v>0</v>
      </c>
      <c r="AJ82" s="160">
        <f>+'1.Informe Seguimiento POA 2025'!S26+'1.Informe Seguimiento POA 2025'!Q26+'1.Informe Seguimiento POA 2025'!U26+'1.Informe Seguimiento POA 2025'!W26</f>
        <v>0</v>
      </c>
      <c r="AK82" s="185">
        <f>'06-PREV CTRL FUN PÚBLICA 2025'!AY20</f>
        <v>0</v>
      </c>
      <c r="AL82" s="192">
        <f t="shared" si="51"/>
        <v>0</v>
      </c>
      <c r="AM82" s="192">
        <f t="shared" si="51"/>
        <v>0</v>
      </c>
      <c r="AN82" s="157">
        <f t="shared" si="52"/>
        <v>0</v>
      </c>
      <c r="AO82" s="179" t="str">
        <f>+'[14]Rango indicadores'!H46</f>
        <v>Mayor A:</v>
      </c>
      <c r="AP82" s="160">
        <f>+'[14]Rango indicadores'!I46</f>
        <v>95</v>
      </c>
      <c r="AQ82" s="160" t="str">
        <f>+'[14]Rango indicadores'!J46</f>
        <v>Desde (&gt;=):</v>
      </c>
      <c r="AR82" s="160">
        <f>+'[14]Rango indicadores'!K46</f>
        <v>75</v>
      </c>
      <c r="AS82" s="160" t="str">
        <f>+'[14]Rango indicadores'!L46</f>
        <v>Hasta (&lt;=):</v>
      </c>
      <c r="AT82" s="160">
        <f>+'[14]Rango indicadores'!M46</f>
        <v>95</v>
      </c>
      <c r="AU82" s="160" t="str">
        <f>+'[14]Rango indicadores'!N46</f>
        <v>Menor A:</v>
      </c>
      <c r="AV82" s="160">
        <f>+'[14]Rango indicadores'!O46</f>
        <v>75</v>
      </c>
      <c r="AW82" s="161" t="s">
        <v>1076</v>
      </c>
      <c r="AX82" s="164"/>
      <c r="AY82" s="186"/>
      <c r="AZ82" s="187">
        <f t="shared" si="53"/>
        <v>3</v>
      </c>
    </row>
    <row r="83" spans="2:53" ht="81.599999999999994" customHeight="1">
      <c r="B83" s="216" t="str">
        <f>+'06-PREV CTRL FUN PÚBLICA 2025'!D21</f>
        <v>2.3.1 Realizar el 100% de las actividades contenidas en el plan de participación ciudadana, durante el cuatrienio.</v>
      </c>
      <c r="C83" s="155" t="str">
        <f>+'Rango indicadores'!D42</f>
        <v>06-RI-06</v>
      </c>
      <c r="D83" s="155" t="str">
        <f>+'Rango indicadores'!E42</f>
        <v>Actividades contenidas en el plan de Participación Ciudadana realizadas</v>
      </c>
      <c r="E83" s="223">
        <f>+'Rango indicadores'!R42</f>
        <v>1</v>
      </c>
      <c r="F83" s="223">
        <f>+'1.Informe Seguimiento POA 2025'!P44</f>
        <v>1</v>
      </c>
      <c r="G83" s="223">
        <f>+'1.Informe Seguimiento POA 2025'!P44</f>
        <v>1</v>
      </c>
      <c r="H83" s="223">
        <f>+'1.Informe Seguimiento POA 2025'!Q44</f>
        <v>1.1000000000000001</v>
      </c>
      <c r="I83" s="223">
        <f>+'1.Informe Seguimiento POA 2025'!Q44</f>
        <v>1.1000000000000001</v>
      </c>
      <c r="J83" s="223">
        <f>+'06-PREV CTRL FUN PÚBLICA 2025'!AV21</f>
        <v>1.1000000000000001</v>
      </c>
      <c r="K83" s="225">
        <f t="shared" si="45"/>
        <v>1.1000000000000001</v>
      </c>
      <c r="L83" s="225">
        <f t="shared" si="45"/>
        <v>1.1000000000000001</v>
      </c>
      <c r="M83" s="157">
        <f>+'06-PREV CTRL FUN PÚBLICA 2025'!AZ21</f>
        <v>0.27500000000000002</v>
      </c>
      <c r="N83" s="223">
        <f t="shared" si="46"/>
        <v>1</v>
      </c>
      <c r="O83" s="214">
        <f>+'1.Informe Seguimiento POA 2025'!R44</f>
        <v>1</v>
      </c>
      <c r="P83" s="223">
        <f>IFERROR(AVERAGE('1.Informe Seguimiento POA 2025'!R44,'1.Informe Seguimiento POA 2025'!P44),0)</f>
        <v>1</v>
      </c>
      <c r="Q83" s="214">
        <f>+'1.Informe Seguimiento POA 2025'!S44</f>
        <v>0</v>
      </c>
      <c r="R83" s="214">
        <f>IFERROR(AVERAGE('1.Informe Seguimiento POA 2025'!Q44,'1.Informe Seguimiento POA 2025'!S44),0)</f>
        <v>0.55000000000000004</v>
      </c>
      <c r="S83" s="223">
        <f>+'06-PREV CTRL FUN PÚBLICA 2025'!AW21</f>
        <v>0.73333333333333339</v>
      </c>
      <c r="T83" s="225">
        <f t="shared" si="47"/>
        <v>0</v>
      </c>
      <c r="U83" s="225">
        <f t="shared" si="47"/>
        <v>0.55000000000000004</v>
      </c>
      <c r="V83" s="157">
        <f>+'06-PREV CTRL FUN PÚBLICA 2025'!BA21</f>
        <v>0.3666666666666667</v>
      </c>
      <c r="W83" s="223">
        <f t="shared" si="48"/>
        <v>1</v>
      </c>
      <c r="X83" s="214">
        <f>+'1.Informe Seguimiento POA 2025'!T44</f>
        <v>1</v>
      </c>
      <c r="Y83" s="177">
        <f>IFERROR(AVERAGE('1.Informe Seguimiento POA 2025'!T44),0)</f>
        <v>1</v>
      </c>
      <c r="Z83" s="214">
        <f>+'1.Informe Seguimiento POA 2025'!U44</f>
        <v>0</v>
      </c>
      <c r="AA83" s="177">
        <f>IFERROR(AVERAGE('1.Informe Seguimiento POA 2025'!U44),0)</f>
        <v>0</v>
      </c>
      <c r="AB83" s="177">
        <f>IFERROR(IF(OR($W83="",$W83=0),0,ROUNDDOWN(AVERAGE(Z83),3)),0)</f>
        <v>0</v>
      </c>
      <c r="AC83" s="192">
        <f t="shared" si="49"/>
        <v>0</v>
      </c>
      <c r="AD83" s="192">
        <f t="shared" si="49"/>
        <v>0</v>
      </c>
      <c r="AE83" s="157">
        <f>IF(AND(W83&gt;0,$AB83&gt;0),AB83/$W83,0)*0.5</f>
        <v>0</v>
      </c>
      <c r="AF83" s="223">
        <f t="shared" si="50"/>
        <v>1</v>
      </c>
      <c r="AG83" s="214">
        <f>+'1.Informe Seguimiento POA 2025'!V44</f>
        <v>1</v>
      </c>
      <c r="AH83" s="177">
        <f>IFERROR(AVERAGE('1.Informe Seguimiento POA 2025'!T44,'1.Informe Seguimiento POA 2025'!V44),0)</f>
        <v>1</v>
      </c>
      <c r="AI83" s="177">
        <f>+'1.Informe Seguimiento POA 2025'!W44</f>
        <v>0</v>
      </c>
      <c r="AJ83" s="177">
        <f>IFERROR(AVERAGE('1.Informe Seguimiento POA 2025'!U44,'1.Informe Seguimiento POA 2025'!W44),0)</f>
        <v>0</v>
      </c>
      <c r="AK83" s="177">
        <f>'06-PREV CTRL FUN PÚBLICA 2025'!AY21</f>
        <v>0.44000000000000006</v>
      </c>
      <c r="AL83" s="192">
        <f t="shared" si="51"/>
        <v>0</v>
      </c>
      <c r="AM83" s="192">
        <f t="shared" si="51"/>
        <v>0</v>
      </c>
      <c r="AN83" s="157">
        <f t="shared" si="52"/>
        <v>0.44000000000000006</v>
      </c>
      <c r="AO83" s="179" t="str">
        <f>+'[14]Rango indicadores'!H47</f>
        <v>Mayor A:</v>
      </c>
      <c r="AP83" s="160">
        <f>+'[14]Rango indicadores'!I47</f>
        <v>95</v>
      </c>
      <c r="AQ83" s="160" t="str">
        <f>+'[14]Rango indicadores'!J47</f>
        <v>Desde (&gt;=):</v>
      </c>
      <c r="AR83" s="160">
        <f>+'[14]Rango indicadores'!K47</f>
        <v>75</v>
      </c>
      <c r="AS83" s="160" t="str">
        <f>+'[14]Rango indicadores'!L47</f>
        <v>Hasta (&lt;=):</v>
      </c>
      <c r="AT83" s="160">
        <f>+'[14]Rango indicadores'!M47</f>
        <v>95</v>
      </c>
      <c r="AU83" s="160" t="str">
        <f>+'[14]Rango indicadores'!N47</f>
        <v>Menor A:</v>
      </c>
      <c r="AV83" s="160">
        <f>+'[14]Rango indicadores'!O47</f>
        <v>75</v>
      </c>
      <c r="AW83" s="1123" t="s">
        <v>1078</v>
      </c>
      <c r="AX83" s="164"/>
      <c r="AY83" s="186"/>
      <c r="AZ83" s="187">
        <f t="shared" si="53"/>
        <v>0.55999999999999994</v>
      </c>
    </row>
    <row r="84" spans="2:53" ht="15.6">
      <c r="C84" s="1451" t="s">
        <v>807</v>
      </c>
      <c r="D84" s="1452"/>
      <c r="E84" s="1452"/>
      <c r="F84" s="1452"/>
      <c r="G84" s="1452"/>
      <c r="H84" s="1452"/>
      <c r="I84" s="1452"/>
      <c r="J84" s="1452"/>
      <c r="K84" s="165">
        <f>IFERROR(AVERAGE(K78:K83),0)</f>
        <v>1.184481707317073</v>
      </c>
      <c r="L84" s="165">
        <f>IFERROR(AVERAGE(L78:L83),0)</f>
        <v>1.184481707317073</v>
      </c>
      <c r="M84" s="165">
        <f>IFERROR(AVERAGE(M78:M83),0)</f>
        <v>0.14747576846633451</v>
      </c>
      <c r="N84" s="193"/>
      <c r="O84" s="193"/>
      <c r="P84" s="193"/>
      <c r="Q84" s="193"/>
      <c r="R84" s="193"/>
      <c r="S84" s="193"/>
      <c r="T84" s="165">
        <f>IFERROR(AVERAGE(T78:T83),0)</f>
        <v>0</v>
      </c>
      <c r="U84" s="165">
        <f>IFERROR(AVERAGE(U78:U83),0)</f>
        <v>0.32535414857091732</v>
      </c>
      <c r="V84" s="165">
        <f>IFERROR(AVERAGE(V78:V83),0)</f>
        <v>0.16275354624411228</v>
      </c>
      <c r="W84" s="193"/>
      <c r="X84" s="193"/>
      <c r="Y84" s="193"/>
      <c r="Z84" s="193"/>
      <c r="AA84" s="193"/>
      <c r="AB84" s="193"/>
      <c r="AC84" s="165">
        <f>IFERROR(AVERAGE(AC78:AC83),0)</f>
        <v>0</v>
      </c>
      <c r="AD84" s="165">
        <f>IFERROR(AVERAGE(AD78:AD83),0)</f>
        <v>0.14997878588399863</v>
      </c>
      <c r="AE84" s="165">
        <f>IFERROR(AVERAGE(AE78:AE83),0)</f>
        <v>0.10164243513300115</v>
      </c>
      <c r="AF84" s="193"/>
      <c r="AG84" s="193"/>
      <c r="AH84" s="193"/>
      <c r="AI84" s="193"/>
      <c r="AJ84" s="194"/>
      <c r="AK84" s="194"/>
      <c r="AL84" s="165">
        <f>IFERROR(AVERAGE(AL78:AL83),0)</f>
        <v>0</v>
      </c>
      <c r="AM84" s="165">
        <f>IFERROR(AVERAGE(AM78:AM83),0)</f>
        <v>0.10164243513300115</v>
      </c>
      <c r="AN84" s="165">
        <f>IFERROR(AVERAGE(AN78:AN83),0)</f>
        <v>0.17497576846633453</v>
      </c>
      <c r="AO84" s="182"/>
      <c r="AP84" s="182"/>
      <c r="AQ84" s="182"/>
      <c r="AR84" s="182"/>
      <c r="AS84" s="182"/>
      <c r="AT84" s="182"/>
      <c r="AU84" s="182"/>
      <c r="AV84" s="182"/>
      <c r="AW84" s="169"/>
    </row>
    <row r="85" spans="2:53" s="144" customFormat="1" ht="29.4" customHeight="1" thickBot="1">
      <c r="D85" s="145"/>
      <c r="AW85" s="145"/>
      <c r="AY85" s="129"/>
      <c r="AZ85" s="129"/>
    </row>
    <row r="86" spans="2:53" s="144" customFormat="1" ht="16.2" thickBot="1">
      <c r="C86" s="149" t="s">
        <v>816</v>
      </c>
      <c r="D86" s="150"/>
      <c r="E86" s="1453" t="s">
        <v>792</v>
      </c>
      <c r="F86" s="1454"/>
      <c r="G86" s="1454"/>
      <c r="H86" s="1454"/>
      <c r="I86" s="1454"/>
      <c r="J86" s="1454"/>
      <c r="K86" s="1454"/>
      <c r="L86" s="1454"/>
      <c r="M86" s="1455"/>
      <c r="N86" s="1463" t="s">
        <v>793</v>
      </c>
      <c r="O86" s="1464"/>
      <c r="P86" s="1464"/>
      <c r="Q86" s="1464"/>
      <c r="R86" s="1464"/>
      <c r="S86" s="1464"/>
      <c r="T86" s="1464"/>
      <c r="U86" s="1464"/>
      <c r="V86" s="1465"/>
      <c r="W86" s="1466" t="s">
        <v>794</v>
      </c>
      <c r="X86" s="1467"/>
      <c r="Y86" s="1467"/>
      <c r="Z86" s="1467"/>
      <c r="AA86" s="1467"/>
      <c r="AB86" s="1467"/>
      <c r="AC86" s="1467"/>
      <c r="AD86" s="1467"/>
      <c r="AE86" s="1468"/>
      <c r="AF86" s="1463" t="s">
        <v>789</v>
      </c>
      <c r="AG86" s="1464"/>
      <c r="AH86" s="1464"/>
      <c r="AI86" s="1464"/>
      <c r="AJ86" s="1464"/>
      <c r="AK86" s="1464"/>
      <c r="AL86" s="1464"/>
      <c r="AM86" s="1464"/>
      <c r="AN86" s="1465"/>
      <c r="AW86" s="145"/>
      <c r="AY86" s="129"/>
      <c r="AZ86" s="129"/>
    </row>
    <row r="87" spans="2:53" ht="30" customHeight="1">
      <c r="B87" s="1444" t="s">
        <v>833</v>
      </c>
      <c r="C87" s="1444" t="str">
        <f>+$C$11</f>
        <v>Identificación del Indicador</v>
      </c>
      <c r="D87" s="1456" t="s">
        <v>796</v>
      </c>
      <c r="E87" s="1457" t="s">
        <v>797</v>
      </c>
      <c r="F87" s="1458"/>
      <c r="G87" s="1459"/>
      <c r="H87" s="1460" t="s">
        <v>798</v>
      </c>
      <c r="I87" s="1461" t="str">
        <f>$I$9</f>
        <v>Ejecución 
Corte
31/03/2025</v>
      </c>
      <c r="J87" s="1460" t="s">
        <v>799</v>
      </c>
      <c r="K87" s="1460" t="s">
        <v>800</v>
      </c>
      <c r="L87" s="1460"/>
      <c r="M87" s="1460"/>
      <c r="N87" s="1457" t="s">
        <v>797</v>
      </c>
      <c r="O87" s="1458"/>
      <c r="P87" s="1459"/>
      <c r="Q87" s="1460" t="s">
        <v>801</v>
      </c>
      <c r="R87" s="1461" t="str">
        <f>$R$9</f>
        <v>Ejecución 
Corte
30/06/2025</v>
      </c>
      <c r="S87" s="1460" t="s">
        <v>799</v>
      </c>
      <c r="T87" s="1460" t="s">
        <v>800</v>
      </c>
      <c r="U87" s="1460"/>
      <c r="V87" s="1460"/>
      <c r="W87" s="1457" t="s">
        <v>797</v>
      </c>
      <c r="X87" s="1458"/>
      <c r="Y87" s="1459"/>
      <c r="Z87" s="1460" t="s">
        <v>802</v>
      </c>
      <c r="AA87" s="1461" t="str">
        <f>$AA$9</f>
        <v>Ejecución 
Corte
30/09/2025</v>
      </c>
      <c r="AB87" s="1460" t="s">
        <v>799</v>
      </c>
      <c r="AC87" s="1460" t="s">
        <v>800</v>
      </c>
      <c r="AD87" s="1460"/>
      <c r="AE87" s="1460"/>
      <c r="AF87" s="1457" t="s">
        <v>797</v>
      </c>
      <c r="AG87" s="1458"/>
      <c r="AH87" s="1459"/>
      <c r="AI87" s="1460" t="s">
        <v>803</v>
      </c>
      <c r="AJ87" s="1461" t="str">
        <f>$AJ$9</f>
        <v>Ejecución 
Corte
31/12/2024</v>
      </c>
      <c r="AK87" s="1460" t="s">
        <v>799</v>
      </c>
      <c r="AL87" s="1460" t="s">
        <v>800</v>
      </c>
      <c r="AM87" s="1460"/>
      <c r="AN87" s="1460"/>
      <c r="AO87" s="1469" t="s">
        <v>639</v>
      </c>
      <c r="AP87" s="1469"/>
      <c r="AQ87" s="1469"/>
      <c r="AR87" s="1469"/>
      <c r="AS87" s="1469"/>
      <c r="AT87" s="1469"/>
      <c r="AU87" s="1469"/>
      <c r="AV87" s="1469"/>
      <c r="AW87" s="1444" t="s">
        <v>804</v>
      </c>
    </row>
    <row r="88" spans="2:53" ht="51.75" customHeight="1">
      <c r="B88" s="1444"/>
      <c r="C88" s="1444"/>
      <c r="D88" s="1456"/>
      <c r="E88" s="151" t="str">
        <f>$E$9</f>
        <v>Año 2025</v>
      </c>
      <c r="F88" s="151" t="str">
        <f>+E86</f>
        <v>Primer Trimestre</v>
      </c>
      <c r="G88" s="152" t="str">
        <f>$G$9</f>
        <v>Acumulado
Corte 
31/03/2025</v>
      </c>
      <c r="H88" s="1444"/>
      <c r="I88" s="1462"/>
      <c r="J88" s="1444"/>
      <c r="K88" s="1024" t="str">
        <f>+$E$10</f>
        <v>Primer Trimestre</v>
      </c>
      <c r="L88" s="152" t="str">
        <f>$G$12</f>
        <v>Acumulado
Corte 
31/03/2025</v>
      </c>
      <c r="M88" s="153" t="s">
        <v>762</v>
      </c>
      <c r="N88" s="151" t="str">
        <f>$N$9</f>
        <v>Año 2025</v>
      </c>
      <c r="O88" s="151" t="str">
        <f>+N86</f>
        <v>Segundo Trimestre</v>
      </c>
      <c r="P88" s="152" t="str">
        <f>$P$9</f>
        <v>Acumulado
Corte 
30/06/2025</v>
      </c>
      <c r="Q88" s="1444"/>
      <c r="R88" s="1462"/>
      <c r="S88" s="1444"/>
      <c r="T88" s="151" t="str">
        <f>+O88</f>
        <v>Segundo Trimestre</v>
      </c>
      <c r="U88" s="152" t="str">
        <f>$P$12</f>
        <v>Acumulado
Corte 
30/06/2025</v>
      </c>
      <c r="V88" s="153" t="s">
        <v>762</v>
      </c>
      <c r="W88" s="151" t="str">
        <f>$W$9</f>
        <v>Año 2025</v>
      </c>
      <c r="X88" s="151" t="str">
        <f>+W86</f>
        <v>Tercer Trimestre</v>
      </c>
      <c r="Y88" s="152" t="str">
        <f>$Y$9</f>
        <v>Acumulado
Corte 
30/09/2025</v>
      </c>
      <c r="Z88" s="1444"/>
      <c r="AA88" s="1462"/>
      <c r="AB88" s="1444"/>
      <c r="AC88" s="151" t="str">
        <f>+X88</f>
        <v>Tercer Trimestre</v>
      </c>
      <c r="AD88" s="152" t="str">
        <f>$Y$12</f>
        <v>Acumulado
Corte 
30/09/2025</v>
      </c>
      <c r="AE88" s="153" t="s">
        <v>762</v>
      </c>
      <c r="AF88" s="151" t="str">
        <f>$AF$9</f>
        <v>Año 2025</v>
      </c>
      <c r="AG88" s="151" t="str">
        <f>$AG$9</f>
        <v>Cuarto Trimestre</v>
      </c>
      <c r="AH88" s="152" t="str">
        <f>$AH$9</f>
        <v>Acumulado
Corte 
31/12/2025</v>
      </c>
      <c r="AI88" s="1444"/>
      <c r="AJ88" s="1462"/>
      <c r="AK88" s="1444"/>
      <c r="AL88" s="151" t="str">
        <f>+$AG$9</f>
        <v>Cuarto Trimestre</v>
      </c>
      <c r="AM88" s="152" t="str">
        <f>$AH$12</f>
        <v>Acumulado
Corte 
31/12/2025</v>
      </c>
      <c r="AN88" s="153" t="s">
        <v>762</v>
      </c>
      <c r="AO88" s="1470" t="s">
        <v>805</v>
      </c>
      <c r="AP88" s="1137"/>
      <c r="AQ88" s="1138" t="s">
        <v>806</v>
      </c>
      <c r="AR88" s="1139"/>
      <c r="AS88" s="1139"/>
      <c r="AT88" s="1140"/>
      <c r="AU88" s="1141" t="s">
        <v>648</v>
      </c>
      <c r="AV88" s="1142"/>
      <c r="AW88" s="1444"/>
      <c r="AX88" s="129" t="s">
        <v>817</v>
      </c>
      <c r="AZ88" s="129" t="s">
        <v>814</v>
      </c>
    </row>
    <row r="89" spans="2:53" ht="73.5" customHeight="1">
      <c r="B89" s="216" t="str">
        <f>+'07-POTESTAD DISCIPLINARIA 2025'!D16</f>
        <v>1.3.1 Descongestionar 1.079 procesos disciplinarios vencidos en su etapa procesal (indagación, investigación y juzgamiento), en el cuatrienio.</v>
      </c>
      <c r="C89" s="155" t="str">
        <f>+'Rango indicadores'!D43</f>
        <v>07-RI-01</v>
      </c>
      <c r="D89" s="155" t="str">
        <f>+'Rango indicadores'!E43</f>
        <v>Procesos disciplinarios descongestionados</v>
      </c>
      <c r="E89" s="185">
        <f>+'Rango indicadores'!R43</f>
        <v>396</v>
      </c>
      <c r="F89" s="185">
        <f>+'1.Informe Seguimiento POA 2025'!P27</f>
        <v>99</v>
      </c>
      <c r="G89" s="185">
        <f>+'1.Informe Seguimiento POA 2025'!P27</f>
        <v>99</v>
      </c>
      <c r="H89" s="185">
        <f>+'1.Informe Seguimiento POA 2025'!Q27</f>
        <v>99</v>
      </c>
      <c r="I89" s="185">
        <f>+'1.Informe Seguimiento POA 2025'!Q27</f>
        <v>99</v>
      </c>
      <c r="J89" s="185">
        <f>+'07-POTESTAD DISCIPLINARIA 2025'!AV16</f>
        <v>99</v>
      </c>
      <c r="K89" s="192">
        <f t="shared" ref="K89:L89" si="54">IF(AND(F89&gt;0),H89/F89,"No programado")</f>
        <v>1</v>
      </c>
      <c r="L89" s="192">
        <f t="shared" si="54"/>
        <v>1</v>
      </c>
      <c r="M89" s="157">
        <f>+'07-POTESTAD DISCIPLINARIA 2025'!AZ16</f>
        <v>0.25</v>
      </c>
      <c r="N89" s="185">
        <f>$E89</f>
        <v>396</v>
      </c>
      <c r="O89" s="160">
        <f>+'1.Informe Seguimiento POA 2025'!R27</f>
        <v>99</v>
      </c>
      <c r="P89" s="185">
        <f>'1.Informe Seguimiento POA 2025'!P27+'1.Informe Seguimiento POA 2025'!R27</f>
        <v>198</v>
      </c>
      <c r="Q89" s="160">
        <f>+'1.Informe Seguimiento POA 2025'!S27</f>
        <v>0</v>
      </c>
      <c r="R89" s="160">
        <f>'1.Informe Seguimiento POA 2025'!Q27+'1.Informe Seguimiento POA 2025'!S27</f>
        <v>99</v>
      </c>
      <c r="S89" s="185">
        <f>+'07-POTESTAD DISCIPLINARIA 2025'!AW16</f>
        <v>99</v>
      </c>
      <c r="T89" s="192">
        <f t="shared" ref="T89:U89" si="55">IF(AND(O89&gt;0),Q89/O89,"No programado")</f>
        <v>0</v>
      </c>
      <c r="U89" s="192">
        <f t="shared" si="55"/>
        <v>0.5</v>
      </c>
      <c r="V89" s="157">
        <f>+'07-POTESTAD DISCIPLINARIA 2025'!BA16</f>
        <v>0.25</v>
      </c>
      <c r="W89" s="185">
        <f>+N89</f>
        <v>396</v>
      </c>
      <c r="X89" s="160">
        <f>+'1.Informe Seguimiento POA 2025'!T27</f>
        <v>99</v>
      </c>
      <c r="Y89" s="160">
        <f>+'1.Informe Seguimiento POA 2025'!T27+'1.Informe Seguimiento POA 2025'!R27+'1.Informe Seguimiento POA 2025'!P27</f>
        <v>297</v>
      </c>
      <c r="Z89" s="160">
        <f>+'1.Informe Seguimiento POA 2025'!U27</f>
        <v>0</v>
      </c>
      <c r="AA89" s="160">
        <f>+'1.Informe Seguimiento POA 2025'!U27+'1.Informe Seguimiento POA 2025'!S27+'1.Informe Seguimiento POA 2025'!Q27</f>
        <v>99</v>
      </c>
      <c r="AB89" s="160">
        <f>H89+Q89+Z89</f>
        <v>99</v>
      </c>
      <c r="AC89" s="192">
        <f t="shared" ref="AC89:AD99" si="56">IF(AND(X89&gt;0),Z89/X89,"No programado")</f>
        <v>0</v>
      </c>
      <c r="AD89" s="192">
        <f t="shared" si="56"/>
        <v>0.33333333333333331</v>
      </c>
      <c r="AE89" s="157">
        <f>IF(AND(W89&gt;0,$AB89&gt;0),AB89/$W89,0)</f>
        <v>0.25</v>
      </c>
      <c r="AF89" s="185">
        <f>$E89</f>
        <v>396</v>
      </c>
      <c r="AG89" s="160">
        <f>+'1.Informe Seguimiento POA 2025'!V27</f>
        <v>99</v>
      </c>
      <c r="AH89" s="160">
        <f>+'1.Informe Seguimiento POA 2025'!P27+'1.Informe Seguimiento POA 2025'!R27+'1.Informe Seguimiento POA 2025'!T27+'1.Informe Seguimiento POA 2025'!W27</f>
        <v>297</v>
      </c>
      <c r="AI89" s="160">
        <f>+'1.Informe Seguimiento POA 2025'!W27</f>
        <v>0</v>
      </c>
      <c r="AJ89" s="160">
        <f>+'1.Informe Seguimiento POA 2025'!S27+'1.Informe Seguimiento POA 2025'!Q27+'1.Informe Seguimiento POA 2025'!U27+'1.Informe Seguimiento POA 2025'!W27</f>
        <v>99</v>
      </c>
      <c r="AK89" s="185">
        <f>'07-POTESTAD DISCIPLINARIA 2025'!AY16</f>
        <v>99</v>
      </c>
      <c r="AL89" s="192">
        <f t="shared" ref="AL89:AM99" si="57">IF(AND(AG89&gt;0),AI89/AG89,"No programado")</f>
        <v>0</v>
      </c>
      <c r="AM89" s="192">
        <f t="shared" si="57"/>
        <v>0.33333333333333331</v>
      </c>
      <c r="AN89" s="157">
        <f t="shared" ref="AN89:AN99" si="58">IF(AND(AF89&gt;0,$AK89&gt;0),AK89/$AF89,0)</f>
        <v>0.25</v>
      </c>
      <c r="AO89" s="179" t="str">
        <f>+'[14]Rango indicadores'!H49</f>
        <v>Mayor A:</v>
      </c>
      <c r="AP89" s="160">
        <f>+'[14]Rango indicadores'!I49</f>
        <v>95</v>
      </c>
      <c r="AQ89" s="160" t="str">
        <f>+'[14]Rango indicadores'!J49</f>
        <v>Desde (&gt;=):</v>
      </c>
      <c r="AR89" s="160">
        <f>+'[14]Rango indicadores'!K49</f>
        <v>75</v>
      </c>
      <c r="AS89" s="160" t="str">
        <f>+'[14]Rango indicadores'!L49</f>
        <v>Hasta (&lt;=):</v>
      </c>
      <c r="AT89" s="160">
        <f>+'[14]Rango indicadores'!M49</f>
        <v>95</v>
      </c>
      <c r="AU89" s="160" t="str">
        <f>+'[14]Rango indicadores'!N49</f>
        <v>Menor A:</v>
      </c>
      <c r="AV89" s="160">
        <f>+'[14]Rango indicadores'!O49</f>
        <v>75</v>
      </c>
      <c r="AW89" s="1123" t="s">
        <v>1074</v>
      </c>
      <c r="AX89" s="164"/>
      <c r="AY89" s="186"/>
      <c r="AZ89" s="187">
        <f>AF89-AK89</f>
        <v>297</v>
      </c>
    </row>
    <row r="90" spans="2:53" ht="83.4" customHeight="1">
      <c r="B90" s="216" t="str">
        <f>+'07-POTESTAD DISCIPLINARIA 2025'!D17</f>
        <v>1.3.2 Resolver de fondo el 100% de los  procesos que se encuentran en riesgo de prescripción, en el cuatrienio.</v>
      </c>
      <c r="C90" s="155" t="str">
        <f>+'Rango indicadores'!D44</f>
        <v>07-RI-02</v>
      </c>
      <c r="D90" s="155" t="str">
        <f>+'Rango indicadores'!E44</f>
        <v>Procesos con riesgo de prescripción resueltos de fondo</v>
      </c>
      <c r="E90" s="223">
        <f>+'Rango indicadores'!R44</f>
        <v>1</v>
      </c>
      <c r="F90" s="223">
        <f>+'1.Informe Seguimiento POA 2025'!P28</f>
        <v>1</v>
      </c>
      <c r="G90" s="223">
        <f>+'1.Informe Seguimiento POA 2025'!P28</f>
        <v>1</v>
      </c>
      <c r="H90" s="223">
        <f>+'1.Informe Seguimiento POA 2025'!Q28</f>
        <v>1</v>
      </c>
      <c r="I90" s="223">
        <f>+'1.Informe Seguimiento POA 2025'!Q28</f>
        <v>1</v>
      </c>
      <c r="J90" s="1117">
        <f>+'07-POTESTAD DISCIPLINARIA 2025'!AV17</f>
        <v>1</v>
      </c>
      <c r="K90" s="192">
        <f t="shared" ref="K90:K93" si="59">IF(AND(F90&gt;0),H90/F90,"No programado")</f>
        <v>1</v>
      </c>
      <c r="L90" s="192">
        <f t="shared" ref="L90:L93" si="60">IF(AND(G90&gt;0),I90/G90,"No programado")</f>
        <v>1</v>
      </c>
      <c r="M90" s="157">
        <f>+'07-POTESTAD DISCIPLINARIA 2025'!AZ17</f>
        <v>0.25</v>
      </c>
      <c r="N90" s="223">
        <f t="shared" ref="N90:N99" si="61">$E90</f>
        <v>1</v>
      </c>
      <c r="O90" s="214">
        <f>+'1.Informe Seguimiento POA 2025'!R28</f>
        <v>1</v>
      </c>
      <c r="P90" s="223">
        <f>IFERROR(AVERAGE('1.Informe Seguimiento POA 2025'!R28,'1.Informe Seguimiento POA 2025'!P28),0)</f>
        <v>1</v>
      </c>
      <c r="Q90" s="214">
        <f>+'1.Informe Seguimiento POA 2025'!S28</f>
        <v>0</v>
      </c>
      <c r="R90" s="214">
        <f>IFERROR(AVERAGE('1.Informe Seguimiento POA 2025'!Q28,'1.Informe Seguimiento POA 2025'!S28),0)</f>
        <v>0.5</v>
      </c>
      <c r="S90" s="223">
        <f>+'07-POTESTAD DISCIPLINARIA 2025'!AW17</f>
        <v>1</v>
      </c>
      <c r="T90" s="192">
        <f t="shared" ref="T90:T99" si="62">IF(AND(O90&gt;0),Q90/O90,"No programado")</f>
        <v>0</v>
      </c>
      <c r="U90" s="192">
        <f t="shared" ref="U90:U99" si="63">IF(AND(P90&gt;0),R90/P90,"No programado")</f>
        <v>0.5</v>
      </c>
      <c r="V90" s="157">
        <f>+'07-POTESTAD DISCIPLINARIA 2025'!BA17</f>
        <v>0.5</v>
      </c>
      <c r="W90" s="195">
        <f>N90</f>
        <v>1</v>
      </c>
      <c r="X90" s="214">
        <f>+'1.Informe Seguimiento POA 2025'!T28</f>
        <v>1</v>
      </c>
      <c r="Y90" s="214">
        <f>+'1.Informe Seguimiento POA 2025'!T28</f>
        <v>1</v>
      </c>
      <c r="Z90" s="214">
        <f>+'1.Informe Seguimiento POA 2025'!U28</f>
        <v>0</v>
      </c>
      <c r="AA90" s="214">
        <f>+'1.Informe Seguimiento POA 2025'!U28</f>
        <v>0</v>
      </c>
      <c r="AB90" s="177">
        <f>IFERROR(IF(OR($W90="",$W90=0),0,ROUNDDOWN(AVERAGE(Z90),3)),0)</f>
        <v>0</v>
      </c>
      <c r="AC90" s="192">
        <f t="shared" si="56"/>
        <v>0</v>
      </c>
      <c r="AD90" s="192">
        <f t="shared" si="56"/>
        <v>0</v>
      </c>
      <c r="AE90" s="157">
        <f>IF(AND(W90&gt;0,$AB90&gt;0),AB90/$W90,0)*0.5</f>
        <v>0</v>
      </c>
      <c r="AF90" s="195">
        <f t="shared" ref="AF90:AF99" si="64">$E90</f>
        <v>1</v>
      </c>
      <c r="AG90" s="223">
        <f>+'1.Informe Seguimiento POA 2025'!V28</f>
        <v>1</v>
      </c>
      <c r="AH90" s="177">
        <f>IFERROR(AVERAGE('1.Informe Seguimiento POA 2025'!T28,'1.Informe Seguimiento POA 2025'!V28),0)</f>
        <v>1</v>
      </c>
      <c r="AI90" s="177">
        <f>+'1.Informe Seguimiento POA 2025'!W28</f>
        <v>0</v>
      </c>
      <c r="AJ90" s="177">
        <f>IFERROR(AVERAGE('1.Informe Seguimiento POA 2025'!U28,'1.Informe Seguimiento POA 2025'!W28),0)</f>
        <v>0</v>
      </c>
      <c r="AK90" s="177">
        <f>'07-POTESTAD DISCIPLINARIA 2025'!AY17</f>
        <v>0</v>
      </c>
      <c r="AL90" s="192">
        <f t="shared" si="57"/>
        <v>0</v>
      </c>
      <c r="AM90" s="192">
        <f t="shared" si="57"/>
        <v>0</v>
      </c>
      <c r="AN90" s="157">
        <f t="shared" si="58"/>
        <v>0</v>
      </c>
      <c r="AO90" s="179" t="str">
        <f>+'[14]Rango indicadores'!H50</f>
        <v>Mayor A:</v>
      </c>
      <c r="AP90" s="160">
        <f>+'[14]Rango indicadores'!I50</f>
        <v>95</v>
      </c>
      <c r="AQ90" s="160" t="str">
        <f>+'[14]Rango indicadores'!J50</f>
        <v>Desde (&gt;=):</v>
      </c>
      <c r="AR90" s="160">
        <f>+'[14]Rango indicadores'!K50</f>
        <v>75</v>
      </c>
      <c r="AS90" s="160" t="str">
        <f>+'[14]Rango indicadores'!L50</f>
        <v>Hasta (&lt;=):</v>
      </c>
      <c r="AT90" s="160">
        <f>+'[14]Rango indicadores'!M50</f>
        <v>95</v>
      </c>
      <c r="AU90" s="160" t="str">
        <f>+'[14]Rango indicadores'!N50</f>
        <v>Menor A:</v>
      </c>
      <c r="AV90" s="160">
        <f>+'[14]Rango indicadores'!O50</f>
        <v>75</v>
      </c>
      <c r="AW90" s="1123" t="s">
        <v>1074</v>
      </c>
      <c r="AX90" s="196"/>
      <c r="AY90" s="197"/>
      <c r="AZ90" s="187">
        <f t="shared" ref="AZ90:AZ99" si="65">AF90-AK90</f>
        <v>1</v>
      </c>
    </row>
    <row r="91" spans="2:53" ht="85.95" customHeight="1">
      <c r="B91" s="216" t="str">
        <f>+'07-POTESTAD DISCIPLINARIA 2025'!D18</f>
        <v>1.3.3 Impulsar el 100% de los asuntos disciplinarios dentro del término establecido en la ley para el ejercicio de la acción disciplinaria, en el cuatrienio.</v>
      </c>
      <c r="C91" s="155" t="str">
        <f>+'Rango indicadores'!D45</f>
        <v>07-RI-03</v>
      </c>
      <c r="D91" s="155" t="str">
        <f>+'Rango indicadores'!E45</f>
        <v>Asuntos disciplinarios impulsados dentro del término establecido en la ley para el ejercicio de la acción disciplinaria.</v>
      </c>
      <c r="E91" s="223">
        <f>+'Rango indicadores'!R45</f>
        <v>1</v>
      </c>
      <c r="F91" s="223">
        <f>+'1.Informe Seguimiento POA 2025'!P29</f>
        <v>1</v>
      </c>
      <c r="G91" s="223">
        <f>+'1.Informe Seguimiento POA 2025'!P29</f>
        <v>1</v>
      </c>
      <c r="H91" s="223">
        <f>+'1.Informe Seguimiento POA 2025'!Q29</f>
        <v>1</v>
      </c>
      <c r="I91" s="223">
        <f>+'1.Informe Seguimiento POA 2025'!Q29</f>
        <v>1</v>
      </c>
      <c r="J91" s="1117">
        <f>+'07-POTESTAD DISCIPLINARIA 2025'!AV18</f>
        <v>1</v>
      </c>
      <c r="K91" s="192">
        <f t="shared" si="59"/>
        <v>1</v>
      </c>
      <c r="L91" s="192">
        <f t="shared" si="60"/>
        <v>1</v>
      </c>
      <c r="M91" s="157">
        <f>+'07-POTESTAD DISCIPLINARIA 2025'!AZ18</f>
        <v>0.25</v>
      </c>
      <c r="N91" s="223">
        <f t="shared" si="61"/>
        <v>1</v>
      </c>
      <c r="O91" s="214">
        <f>+'1.Informe Seguimiento POA 2025'!R29</f>
        <v>1</v>
      </c>
      <c r="P91" s="223">
        <f>IFERROR(AVERAGE('1.Informe Seguimiento POA 2025'!R29,'1.Informe Seguimiento POA 2025'!P29),0)</f>
        <v>1</v>
      </c>
      <c r="Q91" s="214">
        <f>+'1.Informe Seguimiento POA 2025'!S29</f>
        <v>0</v>
      </c>
      <c r="R91" s="214">
        <f>IFERROR(AVERAGE('1.Informe Seguimiento POA 2025'!Q29,'1.Informe Seguimiento POA 2025'!S29),0)</f>
        <v>0.5</v>
      </c>
      <c r="S91" s="223">
        <f>+'07-POTESTAD DISCIPLINARIA 2025'!AW18</f>
        <v>1</v>
      </c>
      <c r="T91" s="192">
        <f t="shared" si="62"/>
        <v>0</v>
      </c>
      <c r="U91" s="192">
        <f t="shared" si="63"/>
        <v>0.5</v>
      </c>
      <c r="V91" s="157">
        <f>+'07-POTESTAD DISCIPLINARIA 2025'!BA18</f>
        <v>0.5</v>
      </c>
      <c r="W91" s="223">
        <f>+N91</f>
        <v>1</v>
      </c>
      <c r="X91" s="214">
        <f>+'1.Informe Seguimiento POA 2025'!T29</f>
        <v>1</v>
      </c>
      <c r="Y91" s="214">
        <f>+'1.Informe Seguimiento POA 2025'!T29</f>
        <v>1</v>
      </c>
      <c r="Z91" s="214">
        <f>+'1.Informe Seguimiento POA 2025'!U29</f>
        <v>0</v>
      </c>
      <c r="AA91" s="214">
        <f>+'1.Informe Seguimiento POA 2025'!U29</f>
        <v>0</v>
      </c>
      <c r="AB91" s="177">
        <f>IFERROR(IF(OR($W91="",$W91=0),0,ROUNDDOWN(AVERAGE(Z91),3)),0)</f>
        <v>0</v>
      </c>
      <c r="AC91" s="191">
        <f t="shared" si="56"/>
        <v>0</v>
      </c>
      <c r="AD91" s="191">
        <f t="shared" si="56"/>
        <v>0</v>
      </c>
      <c r="AE91" s="157">
        <f>IF(AND(W91&gt;0,$AB91&gt;0),AB91/$W91,0)*0.5</f>
        <v>0</v>
      </c>
      <c r="AF91" s="195">
        <f t="shared" si="64"/>
        <v>1</v>
      </c>
      <c r="AG91" s="223">
        <f>+'1.Informe Seguimiento POA 2025'!V29</f>
        <v>1</v>
      </c>
      <c r="AH91" s="177">
        <f>IFERROR(AVERAGE('1.Informe Seguimiento POA 2025'!T29,'1.Informe Seguimiento POA 2025'!V29),0)</f>
        <v>1</v>
      </c>
      <c r="AI91" s="177">
        <f>+'1.Informe Seguimiento POA 2025'!W29</f>
        <v>0</v>
      </c>
      <c r="AJ91" s="177">
        <f>IFERROR(AVERAGE('1.Informe Seguimiento POA 2025'!U29,'1.Informe Seguimiento POA 2025'!W29),0)</f>
        <v>0</v>
      </c>
      <c r="AK91" s="177">
        <f>'07-POTESTAD DISCIPLINARIA 2025'!AY18</f>
        <v>0</v>
      </c>
      <c r="AL91" s="191">
        <f t="shared" si="57"/>
        <v>0</v>
      </c>
      <c r="AM91" s="191">
        <f t="shared" si="57"/>
        <v>0</v>
      </c>
      <c r="AN91" s="157">
        <f t="shared" si="58"/>
        <v>0</v>
      </c>
      <c r="AO91" s="179" t="str">
        <f>+'[14]Rango indicadores'!H51</f>
        <v>Mayor A:</v>
      </c>
      <c r="AP91" s="160">
        <f>+'[14]Rango indicadores'!I51</f>
        <v>95</v>
      </c>
      <c r="AQ91" s="160" t="str">
        <f>+'[14]Rango indicadores'!J51</f>
        <v>Desde (&gt;=):</v>
      </c>
      <c r="AR91" s="160">
        <f>+'[14]Rango indicadores'!K51</f>
        <v>75</v>
      </c>
      <c r="AS91" s="160" t="str">
        <f>+'[14]Rango indicadores'!L51</f>
        <v>Hasta (&lt;=):</v>
      </c>
      <c r="AT91" s="160">
        <f>+'[14]Rango indicadores'!M51</f>
        <v>95</v>
      </c>
      <c r="AU91" s="160" t="str">
        <f>+'[14]Rango indicadores'!N51</f>
        <v>Menor A:</v>
      </c>
      <c r="AV91" s="160">
        <f>+'[14]Rango indicadores'!O51</f>
        <v>75</v>
      </c>
      <c r="AW91" s="1123" t="s">
        <v>1074</v>
      </c>
      <c r="AX91" s="164"/>
      <c r="AY91" s="186"/>
      <c r="AZ91" s="187">
        <f t="shared" si="65"/>
        <v>1</v>
      </c>
    </row>
    <row r="92" spans="2:53" ht="101.4" customHeight="1">
      <c r="B92" s="216" t="str">
        <f>+'07-POTESTAD DISCIPLINARIA 2025'!D19</f>
        <v>1.3.4 Evaluar en oportunidad el 100% de las noticias disciplinarias comisionadas, en el cuatrienio.</v>
      </c>
      <c r="C92" s="155" t="str">
        <f>+'Rango indicadores'!D46</f>
        <v>07-RI-04</v>
      </c>
      <c r="D92" s="155" t="str">
        <f>+'Rango indicadores'!E46</f>
        <v>Noticias disciplinarias comisionadas evaluadas</v>
      </c>
      <c r="E92" s="223">
        <f>+'Rango indicadores'!R46</f>
        <v>1</v>
      </c>
      <c r="F92" s="223">
        <f>+'1.Informe Seguimiento POA 2025'!P30</f>
        <v>1</v>
      </c>
      <c r="G92" s="223">
        <f>+'1.Informe Seguimiento POA 2025'!P30</f>
        <v>1</v>
      </c>
      <c r="H92" s="223">
        <f>+'1.Informe Seguimiento POA 2025'!Q30</f>
        <v>0.8610000000000001</v>
      </c>
      <c r="I92" s="223">
        <f>+'1.Informe Seguimiento POA 2025'!Q30</f>
        <v>0.8610000000000001</v>
      </c>
      <c r="J92" s="1117">
        <f>+'07-POTESTAD DISCIPLINARIA 2025'!AV19</f>
        <v>0.8610000000000001</v>
      </c>
      <c r="K92" s="192">
        <f t="shared" si="59"/>
        <v>0.8610000000000001</v>
      </c>
      <c r="L92" s="192">
        <f t="shared" si="60"/>
        <v>0.8610000000000001</v>
      </c>
      <c r="M92" s="157">
        <f>+'07-POTESTAD DISCIPLINARIA 2025'!AZ19</f>
        <v>0.21525000000000002</v>
      </c>
      <c r="N92" s="223">
        <f t="shared" si="61"/>
        <v>1</v>
      </c>
      <c r="O92" s="214">
        <f>+'1.Informe Seguimiento POA 2025'!R30</f>
        <v>1</v>
      </c>
      <c r="P92" s="223">
        <f>IFERROR(AVERAGE('1.Informe Seguimiento POA 2025'!R30,'1.Informe Seguimiento POA 2025'!P30),0)</f>
        <v>1</v>
      </c>
      <c r="Q92" s="214">
        <f>+'1.Informe Seguimiento POA 2025'!S30</f>
        <v>0</v>
      </c>
      <c r="R92" s="214">
        <f>IFERROR(AVERAGE('1.Informe Seguimiento POA 2025'!Q30,'1.Informe Seguimiento POA 2025'!S30),0)</f>
        <v>0.43050000000000005</v>
      </c>
      <c r="S92" s="223">
        <f>+'07-POTESTAD DISCIPLINARIA 2025'!AW19</f>
        <v>0.8610000000000001</v>
      </c>
      <c r="T92" s="192">
        <f t="shared" si="62"/>
        <v>0</v>
      </c>
      <c r="U92" s="192">
        <f t="shared" si="63"/>
        <v>0.43050000000000005</v>
      </c>
      <c r="V92" s="157">
        <f>+'07-POTESTAD DISCIPLINARIA 2025'!BA19</f>
        <v>0.43050000000000005</v>
      </c>
      <c r="W92" s="195">
        <f>N92</f>
        <v>1</v>
      </c>
      <c r="X92" s="214">
        <f>+'1.Informe Seguimiento POA 2025'!T30</f>
        <v>1</v>
      </c>
      <c r="Y92" s="214">
        <f>+'1.Informe Seguimiento POA 2025'!T30</f>
        <v>1</v>
      </c>
      <c r="Z92" s="214">
        <f>+'1.Informe Seguimiento POA 2025'!U30</f>
        <v>0</v>
      </c>
      <c r="AA92" s="214">
        <f>+'1.Informe Seguimiento POA 2025'!U30</f>
        <v>0</v>
      </c>
      <c r="AB92" s="177">
        <f>IFERROR(IF(OR($W92="",$W92=0),0,ROUNDDOWN(AVERAGE(Z92),3)),0)</f>
        <v>0</v>
      </c>
      <c r="AC92" s="192">
        <f t="shared" si="56"/>
        <v>0</v>
      </c>
      <c r="AD92" s="192">
        <f t="shared" si="56"/>
        <v>0</v>
      </c>
      <c r="AE92" s="157">
        <f>IF(AND(W92&gt;0,$AB92&gt;0),AB92/$W92,0)*0.5</f>
        <v>0</v>
      </c>
      <c r="AF92" s="195">
        <f t="shared" si="64"/>
        <v>1</v>
      </c>
      <c r="AG92" s="223">
        <f>+'1.Informe Seguimiento POA 2025'!V30</f>
        <v>1</v>
      </c>
      <c r="AH92" s="177">
        <f>IFERROR(AVERAGE('1.Informe Seguimiento POA 2025'!T30,'1.Informe Seguimiento POA 2025'!V30),0)</f>
        <v>1</v>
      </c>
      <c r="AI92" s="177">
        <f>+'1.Informe Seguimiento POA 2025'!W30</f>
        <v>0</v>
      </c>
      <c r="AJ92" s="177">
        <f>'1.Informe Seguimiento POA 2025'!Y30</f>
        <v>0.8610000000000001</v>
      </c>
      <c r="AK92" s="177">
        <f>'07-POTESTAD DISCIPLINARIA 2025'!AY19</f>
        <v>0</v>
      </c>
      <c r="AL92" s="192">
        <f t="shared" si="57"/>
        <v>0</v>
      </c>
      <c r="AM92" s="192">
        <f t="shared" si="57"/>
        <v>0.8610000000000001</v>
      </c>
      <c r="AN92" s="157">
        <f t="shared" si="58"/>
        <v>0</v>
      </c>
      <c r="AO92" s="179" t="str">
        <f>+'[14]Rango indicadores'!H52</f>
        <v>Mayor A:</v>
      </c>
      <c r="AP92" s="160">
        <f>+'[14]Rango indicadores'!I52</f>
        <v>95</v>
      </c>
      <c r="AQ92" s="160" t="str">
        <f>+'[14]Rango indicadores'!J52</f>
        <v>Desde (&gt;=):</v>
      </c>
      <c r="AR92" s="160">
        <f>+'[14]Rango indicadores'!K52</f>
        <v>75</v>
      </c>
      <c r="AS92" s="160" t="str">
        <f>+'[14]Rango indicadores'!L52</f>
        <v>Hasta (&lt;=):</v>
      </c>
      <c r="AT92" s="160">
        <f>+'[14]Rango indicadores'!M52</f>
        <v>95</v>
      </c>
      <c r="AU92" s="160" t="str">
        <f>+'[14]Rango indicadores'!N52</f>
        <v>Menor A:</v>
      </c>
      <c r="AV92" s="160">
        <f>+'[14]Rango indicadores'!O52</f>
        <v>75</v>
      </c>
      <c r="AW92" s="1123" t="s">
        <v>1079</v>
      </c>
      <c r="AX92" s="164"/>
      <c r="AY92" s="186"/>
      <c r="AZ92" s="187">
        <f t="shared" si="65"/>
        <v>1</v>
      </c>
    </row>
    <row r="93" spans="2:53" ht="90">
      <c r="B93" s="216" t="str">
        <f>+'07-POTESTAD DISCIPLINARIA 2025'!D20</f>
        <v>1.4.1 Realizar 208 acciones de seguimiento a las Oficinas de Control Interno Disciplinario del Distrito para la evaluación y verificación de cumplimiento de sus obligaciones y la identificación de hechos constitutivos de faltas relevantes en temas de interés e impacto, en el cuatrienio.</v>
      </c>
      <c r="C93" s="155" t="str">
        <f>+'Rango indicadores'!D47</f>
        <v>07-RI-05</v>
      </c>
      <c r="D93" s="155" t="str">
        <f>+'Rango indicadores'!E47</f>
        <v>Acciones de seguimiento a las OCID realizadas</v>
      </c>
      <c r="E93" s="185">
        <f>+'Rango indicadores'!R47</f>
        <v>52</v>
      </c>
      <c r="F93" s="185">
        <f>+'1.Informe Seguimiento POA 2025'!P31</f>
        <v>9</v>
      </c>
      <c r="G93" s="185">
        <f>+'1.Informe Seguimiento POA 2025'!P31</f>
        <v>9</v>
      </c>
      <c r="H93" s="185">
        <f>+'1.Informe Seguimiento POA 2025'!Q31</f>
        <v>8</v>
      </c>
      <c r="I93" s="185">
        <f>+'1.Informe Seguimiento POA 2025'!Q31</f>
        <v>8</v>
      </c>
      <c r="J93" s="185">
        <f>+'07-POTESTAD DISCIPLINARIA 2025'!AV20</f>
        <v>8</v>
      </c>
      <c r="K93" s="192">
        <f t="shared" si="59"/>
        <v>0.88888888888888884</v>
      </c>
      <c r="L93" s="192">
        <f t="shared" si="60"/>
        <v>0.88888888888888884</v>
      </c>
      <c r="M93" s="157">
        <f>+'07-POTESTAD DISCIPLINARIA 2025'!AZ20</f>
        <v>0.15384615384615385</v>
      </c>
      <c r="N93" s="185">
        <f t="shared" si="61"/>
        <v>52</v>
      </c>
      <c r="O93" s="160">
        <f>+'1.Informe Seguimiento POA 2025'!R31</f>
        <v>15</v>
      </c>
      <c r="P93" s="185">
        <f>'1.Informe Seguimiento POA 2025'!P31+'1.Informe Seguimiento POA 2025'!R31</f>
        <v>24</v>
      </c>
      <c r="Q93" s="160">
        <f>+'1.Informe Seguimiento POA 2025'!S31</f>
        <v>0</v>
      </c>
      <c r="R93" s="160">
        <f>'1.Informe Seguimiento POA 2025'!Q31+'1.Informe Seguimiento POA 2025'!S31</f>
        <v>8</v>
      </c>
      <c r="S93" s="185">
        <f>+'07-POTESTAD DISCIPLINARIA 2025'!AW20</f>
        <v>8</v>
      </c>
      <c r="T93" s="192">
        <f t="shared" si="62"/>
        <v>0</v>
      </c>
      <c r="U93" s="192">
        <f t="shared" si="63"/>
        <v>0.33333333333333331</v>
      </c>
      <c r="V93" s="157">
        <f>+'07-POTESTAD DISCIPLINARIA 2025'!BA20</f>
        <v>0.15384615384615385</v>
      </c>
      <c r="W93" s="185">
        <f t="shared" ref="W93:W99" si="66">+N93</f>
        <v>52</v>
      </c>
      <c r="X93" s="160">
        <f>+'1.Informe Seguimiento POA 2025'!T31</f>
        <v>15</v>
      </c>
      <c r="Y93" s="160">
        <f>+'1.Informe Seguimiento POA 2025'!T31+'1.Informe Seguimiento POA 2025'!R31+'1.Informe Seguimiento POA 2025'!P31</f>
        <v>39</v>
      </c>
      <c r="Z93" s="160">
        <f>+'1.Informe Seguimiento POA 2025'!U31</f>
        <v>0</v>
      </c>
      <c r="AA93" s="160">
        <f>+'1.Informe Seguimiento POA 2025'!U31+'1.Informe Seguimiento POA 2025'!S31+'1.Informe Seguimiento POA 2025'!Q31</f>
        <v>8</v>
      </c>
      <c r="AB93" s="160">
        <f>H93+Q93+Z93</f>
        <v>8</v>
      </c>
      <c r="AC93" s="191">
        <f t="shared" si="56"/>
        <v>0</v>
      </c>
      <c r="AD93" s="191">
        <f t="shared" si="56"/>
        <v>0.20512820512820512</v>
      </c>
      <c r="AE93" s="157">
        <f>IF(AND(W93&gt;0,$AB93&gt;0),AB93/$W93,0)</f>
        <v>0.15384615384615385</v>
      </c>
      <c r="AF93" s="185">
        <f t="shared" si="64"/>
        <v>52</v>
      </c>
      <c r="AG93" s="223">
        <f>+'1.Informe Seguimiento POA 2025'!V31</f>
        <v>13</v>
      </c>
      <c r="AH93" s="160">
        <f>+'1.Informe Seguimiento POA 2025'!P31+'1.Informe Seguimiento POA 2025'!R31+'1.Informe Seguimiento POA 2025'!T31+'1.Informe Seguimiento POA 2025'!W31</f>
        <v>39</v>
      </c>
      <c r="AI93" s="160">
        <f>+'1.Informe Seguimiento POA 2025'!W31</f>
        <v>0</v>
      </c>
      <c r="AJ93" s="160">
        <f>+'1.Informe Seguimiento POA 2025'!S31+'1.Informe Seguimiento POA 2025'!Q31+'1.Informe Seguimiento POA 2025'!U31+'1.Informe Seguimiento POA 2025'!W31</f>
        <v>8</v>
      </c>
      <c r="AK93" s="185">
        <f>'07-POTESTAD DISCIPLINARIA 2025'!AY20</f>
        <v>8</v>
      </c>
      <c r="AL93" s="191">
        <f t="shared" si="57"/>
        <v>0</v>
      </c>
      <c r="AM93" s="191">
        <f t="shared" si="57"/>
        <v>0.20512820512820512</v>
      </c>
      <c r="AN93" s="157">
        <f t="shared" si="58"/>
        <v>0.15384615384615385</v>
      </c>
      <c r="AO93" s="179" t="str">
        <f>+'[14]Rango indicadores'!H53</f>
        <v>Mayor A:</v>
      </c>
      <c r="AP93" s="160">
        <f>+'[14]Rango indicadores'!I53</f>
        <v>95</v>
      </c>
      <c r="AQ93" s="160" t="str">
        <f>+'[14]Rango indicadores'!J53</f>
        <v>Desde (&gt;=):</v>
      </c>
      <c r="AR93" s="160">
        <f>+'[14]Rango indicadores'!K53</f>
        <v>75</v>
      </c>
      <c r="AS93" s="160" t="str">
        <f>+'[14]Rango indicadores'!L53</f>
        <v>Hasta (&lt;=):</v>
      </c>
      <c r="AT93" s="160">
        <f>+'[14]Rango indicadores'!M53</f>
        <v>95</v>
      </c>
      <c r="AU93" s="160" t="str">
        <f>+'[14]Rango indicadores'!N53</f>
        <v>Menor A:</v>
      </c>
      <c r="AV93" s="160">
        <f>+'[14]Rango indicadores'!O53</f>
        <v>75</v>
      </c>
      <c r="AW93" s="1123" t="s">
        <v>1079</v>
      </c>
      <c r="AX93" s="164"/>
      <c r="AY93" s="186"/>
      <c r="AZ93" s="187">
        <f t="shared" si="65"/>
        <v>44</v>
      </c>
    </row>
    <row r="94" spans="2:53" ht="71.400000000000006" customHeight="1">
      <c r="B94" s="216" t="str">
        <f>+'07-POTESTAD DISCIPLINARIA 2025'!D21</f>
        <v>1.4.2  Asumir por competencia preferente el 100% de los procesos cuyos temas sean considerados de interés e impacto para el Distrito Capital ya sea de oficio o a petición de parte, en el cuatrienio.</v>
      </c>
      <c r="C94" s="155" t="str">
        <f>+'Rango indicadores'!D48</f>
        <v>07-RI-06</v>
      </c>
      <c r="D94" s="155" t="str">
        <f>+'Rango indicadores'!E48</f>
        <v>Procesos de interés e impacto asumidos por competencia preferente</v>
      </c>
      <c r="E94" s="223">
        <f>+'Rango indicadores'!R48</f>
        <v>1</v>
      </c>
      <c r="F94" s="223">
        <f>+'1.Informe Seguimiento POA 2025'!P32</f>
        <v>1</v>
      </c>
      <c r="G94" s="223">
        <f>+'1.Informe Seguimiento POA 2025'!P32</f>
        <v>1</v>
      </c>
      <c r="H94" s="223">
        <f>+'1.Informe Seguimiento POA 2025'!Q32</f>
        <v>1</v>
      </c>
      <c r="I94" s="223">
        <f>+'1.Informe Seguimiento POA 2025'!Q32</f>
        <v>1</v>
      </c>
      <c r="J94" s="223">
        <f>+'07-POTESTAD DISCIPLINARIA 2025'!AV21</f>
        <v>1</v>
      </c>
      <c r="K94" s="192">
        <f t="shared" ref="K94:K99" si="67">IF(AND(F94&gt;0),H94/F94,"No programado")</f>
        <v>1</v>
      </c>
      <c r="L94" s="192">
        <f t="shared" ref="L94:L99" si="68">IF(AND(G94&gt;0),I94/G94,"No programado")</f>
        <v>1</v>
      </c>
      <c r="M94" s="157">
        <f>+'07-POTESTAD DISCIPLINARIA 2025'!AZ21</f>
        <v>0.25</v>
      </c>
      <c r="N94" s="223">
        <f t="shared" si="61"/>
        <v>1</v>
      </c>
      <c r="O94" s="214">
        <f>+'1.Informe Seguimiento POA 2025'!R32</f>
        <v>1</v>
      </c>
      <c r="P94" s="223">
        <f>IFERROR(AVERAGE('1.Informe Seguimiento POA 2025'!R32,'1.Informe Seguimiento POA 2025'!P32),0)</f>
        <v>1</v>
      </c>
      <c r="Q94" s="214">
        <f>+'1.Informe Seguimiento POA 2025'!S32</f>
        <v>0</v>
      </c>
      <c r="R94" s="214">
        <f>IFERROR(AVERAGE('1.Informe Seguimiento POA 2025'!Q32,'1.Informe Seguimiento POA 2025'!S32),0)</f>
        <v>0.5</v>
      </c>
      <c r="S94" s="223">
        <f>+'07-POTESTAD DISCIPLINARIA 2025'!AW21</f>
        <v>1</v>
      </c>
      <c r="T94" s="192">
        <f t="shared" si="62"/>
        <v>0</v>
      </c>
      <c r="U94" s="192">
        <f t="shared" si="63"/>
        <v>0.5</v>
      </c>
      <c r="V94" s="157">
        <f>+'07-POTESTAD DISCIPLINARIA 2025'!BA21</f>
        <v>0.5</v>
      </c>
      <c r="W94" s="223">
        <f t="shared" si="66"/>
        <v>1</v>
      </c>
      <c r="X94" s="214">
        <f>+'1.Informe Seguimiento POA 2025'!T32</f>
        <v>1</v>
      </c>
      <c r="Y94" s="214">
        <f>+'1.Informe Seguimiento POA 2025'!T32</f>
        <v>1</v>
      </c>
      <c r="Z94" s="214">
        <f>+'1.Informe Seguimiento POA 2025'!U32</f>
        <v>0</v>
      </c>
      <c r="AA94" s="214">
        <f>+'1.Informe Seguimiento POA 2025'!U32</f>
        <v>0</v>
      </c>
      <c r="AB94" s="177">
        <f>IFERROR(IF(OR($W94="",$W94=0),0,ROUNDDOWN(AVERAGE(Z94),3)),0)</f>
        <v>0</v>
      </c>
      <c r="AC94" s="191">
        <f t="shared" si="56"/>
        <v>0</v>
      </c>
      <c r="AD94" s="191">
        <f t="shared" si="56"/>
        <v>0</v>
      </c>
      <c r="AE94" s="157">
        <f>IF(AND(W94&gt;0,$AB94&gt;0),AB94/$W94,0)*0.5</f>
        <v>0</v>
      </c>
      <c r="AF94" s="195">
        <f t="shared" si="64"/>
        <v>1</v>
      </c>
      <c r="AG94" s="223">
        <f>+'1.Informe Seguimiento POA 2025'!V32</f>
        <v>1</v>
      </c>
      <c r="AH94" s="177">
        <f>IFERROR(AVERAGE('1.Informe Seguimiento POA 2025'!T32,'1.Informe Seguimiento POA 2025'!V32),0)</f>
        <v>1</v>
      </c>
      <c r="AI94" s="177">
        <f>+'1.Informe Seguimiento POA 2025'!W32</f>
        <v>0</v>
      </c>
      <c r="AJ94" s="177">
        <f>IFERROR(AVERAGE('1.Informe Seguimiento POA 2025'!U32,'1.Informe Seguimiento POA 2025'!W32),0)</f>
        <v>0</v>
      </c>
      <c r="AK94" s="177">
        <f>'07-POTESTAD DISCIPLINARIA 2025'!AY21</f>
        <v>0</v>
      </c>
      <c r="AL94" s="191">
        <f>IF(AND(AG94&gt;0),AI94/AG94,"No programado")</f>
        <v>0</v>
      </c>
      <c r="AM94" s="191">
        <f>IF(AND(AH94&gt;0),AJ94/AH94,"No programado")</f>
        <v>0</v>
      </c>
      <c r="AN94" s="157">
        <f>IF(AND(AF94&gt;0,$AK94&gt;0),AK94/$AF94,0)</f>
        <v>0</v>
      </c>
      <c r="AO94" s="179" t="str">
        <f>+'[14]Rango indicadores'!H54</f>
        <v>Mayor A:</v>
      </c>
      <c r="AP94" s="160">
        <f>+'[14]Rango indicadores'!I54</f>
        <v>95</v>
      </c>
      <c r="AQ94" s="160" t="str">
        <f>+'[14]Rango indicadores'!J54</f>
        <v>Desde (&gt;=):</v>
      </c>
      <c r="AR94" s="160">
        <f>+'[14]Rango indicadores'!K54</f>
        <v>75</v>
      </c>
      <c r="AS94" s="160" t="str">
        <f>+'[14]Rango indicadores'!L54</f>
        <v>Hasta (&lt;=):</v>
      </c>
      <c r="AT94" s="160">
        <f>+'[14]Rango indicadores'!M54</f>
        <v>95</v>
      </c>
      <c r="AU94" s="160" t="str">
        <f>+'[14]Rango indicadores'!N54</f>
        <v>Menor A:</v>
      </c>
      <c r="AV94" s="160">
        <f>+'[14]Rango indicadores'!O54</f>
        <v>75</v>
      </c>
      <c r="AW94" s="1123" t="s">
        <v>1074</v>
      </c>
      <c r="AX94" s="164"/>
      <c r="AY94" s="186"/>
      <c r="AZ94" s="187">
        <f t="shared" si="65"/>
        <v>1</v>
      </c>
      <c r="BA94" s="188"/>
    </row>
    <row r="95" spans="2:53" ht="107.4" customHeight="1">
      <c r="B95" s="216" t="str">
        <f>+'07-POTESTAD DISCIPLINARIA 2025'!D22</f>
        <v>1.4.3 Desarrollar 15 reuniones de sensibilización de asuntos disciplinarios por Sectores de la Administración Pública del Distrito Capital con las OCID correspondientes, para fortalecer el conocimiento en la sustanciación de procesos disciplinarios que se llevan en sus propias oficinas, en el cuatrienio.</v>
      </c>
      <c r="C95" s="155" t="str">
        <f>+'Rango indicadores'!D49</f>
        <v>07-RI-07</v>
      </c>
      <c r="D95" s="155" t="str">
        <f>+'Rango indicadores'!E49</f>
        <v>Reuniones de sensibilización de asuntos disciplinarios desarrolladas con las OCID</v>
      </c>
      <c r="E95" s="185">
        <f>+'Rango indicadores'!R49</f>
        <v>5</v>
      </c>
      <c r="F95" s="185">
        <f>+'1.Informe Seguimiento POA 2025'!P33</f>
        <v>0</v>
      </c>
      <c r="G95" s="185">
        <f>+'1.Informe Seguimiento POA 2025'!P33</f>
        <v>0</v>
      </c>
      <c r="H95" s="185">
        <f>+'1.Informe Seguimiento POA 2025'!Q33</f>
        <v>0</v>
      </c>
      <c r="I95" s="185">
        <f>+'1.Informe Seguimiento POA 2025'!Q33</f>
        <v>0</v>
      </c>
      <c r="J95" s="185">
        <f>+'07-POTESTAD DISCIPLINARIA 2025'!AV22</f>
        <v>0</v>
      </c>
      <c r="K95" s="192" t="str">
        <f t="shared" si="67"/>
        <v>No programado</v>
      </c>
      <c r="L95" s="192" t="str">
        <f t="shared" si="68"/>
        <v>No programado</v>
      </c>
      <c r="M95" s="157">
        <f>+'07-POTESTAD DISCIPLINARIA 2025'!AZ22</f>
        <v>0</v>
      </c>
      <c r="N95" s="185">
        <f t="shared" si="61"/>
        <v>5</v>
      </c>
      <c r="O95" s="160">
        <f>+'1.Informe Seguimiento POA 2025'!R33</f>
        <v>5</v>
      </c>
      <c r="P95" s="185">
        <f>'1.Informe Seguimiento POA 2025'!P33+'1.Informe Seguimiento POA 2025'!R33</f>
        <v>5</v>
      </c>
      <c r="Q95" s="160">
        <f>+'1.Informe Seguimiento POA 2025'!S33</f>
        <v>0</v>
      </c>
      <c r="R95" s="160">
        <f>'1.Informe Seguimiento POA 2025'!Q33+'1.Informe Seguimiento POA 2025'!S33</f>
        <v>0</v>
      </c>
      <c r="S95" s="185">
        <f>+'07-POTESTAD DISCIPLINARIA 2025'!AW22</f>
        <v>0</v>
      </c>
      <c r="T95" s="192">
        <f t="shared" si="62"/>
        <v>0</v>
      </c>
      <c r="U95" s="192">
        <f t="shared" si="63"/>
        <v>0</v>
      </c>
      <c r="V95" s="157">
        <f>+'07-POTESTAD DISCIPLINARIA 2025'!BA22</f>
        <v>0</v>
      </c>
      <c r="W95" s="185">
        <f t="shared" si="66"/>
        <v>5</v>
      </c>
      <c r="X95" s="160">
        <f>+'1.Informe Seguimiento POA 2025'!T33</f>
        <v>0</v>
      </c>
      <c r="Y95" s="160">
        <f>+'1.Informe Seguimiento POA 2025'!T33+'1.Informe Seguimiento POA 2025'!R33+'1.Informe Seguimiento POA 2025'!P33</f>
        <v>5</v>
      </c>
      <c r="Z95" s="160">
        <f>+'1.Informe Seguimiento POA 2025'!U33</f>
        <v>0</v>
      </c>
      <c r="AA95" s="160">
        <f>+'1.Informe Seguimiento POA 2025'!U33+'1.Informe Seguimiento POA 2025'!S33+'1.Informe Seguimiento POA 2025'!Q33</f>
        <v>0</v>
      </c>
      <c r="AB95" s="160">
        <f>H95+Q95+Z95</f>
        <v>0</v>
      </c>
      <c r="AC95" s="192" t="str">
        <f t="shared" si="56"/>
        <v>No programado</v>
      </c>
      <c r="AD95" s="192">
        <f t="shared" si="56"/>
        <v>0</v>
      </c>
      <c r="AE95" s="184">
        <f>IF(AND(W95&gt;0),AB95/W95,"No programado")</f>
        <v>0</v>
      </c>
      <c r="AF95" s="185">
        <f t="shared" si="64"/>
        <v>5</v>
      </c>
      <c r="AG95" s="160">
        <f>+'1.Informe Seguimiento POA 2025'!V33</f>
        <v>0</v>
      </c>
      <c r="AH95" s="160">
        <f>+'1.Informe Seguimiento POA 2025'!P33+'1.Informe Seguimiento POA 2025'!R33+'1.Informe Seguimiento POA 2025'!T33+'1.Informe Seguimiento POA 2025'!W33</f>
        <v>5</v>
      </c>
      <c r="AI95" s="160">
        <f>+'1.Informe Seguimiento POA 2025'!W33</f>
        <v>0</v>
      </c>
      <c r="AJ95" s="160">
        <f>+'1.Informe Seguimiento POA 2025'!S33+'1.Informe Seguimiento POA 2025'!Q33+'1.Informe Seguimiento POA 2025'!U33+'1.Informe Seguimiento POA 2025'!W33</f>
        <v>0</v>
      </c>
      <c r="AK95" s="185">
        <f>'07-POTESTAD DISCIPLINARIA 2025'!AY22</f>
        <v>0</v>
      </c>
      <c r="AL95" s="184" t="str">
        <f>IF(AND(AG95&gt;0),AI95/AG95,"No programado")</f>
        <v>No programado</v>
      </c>
      <c r="AM95" s="184">
        <f>IF(AND(AH95&gt;0),AJ95/AH95,"No programado")</f>
        <v>0</v>
      </c>
      <c r="AN95" s="157" t="str">
        <f>IF(AND(AF95&gt;0,$AK95&gt;0),AK95/$AF95,"No programado")</f>
        <v>No programado</v>
      </c>
      <c r="AO95" s="179" t="str">
        <f>+'[14]Rango indicadores'!H55</f>
        <v>Mayor A:</v>
      </c>
      <c r="AP95" s="160">
        <f>+'[14]Rango indicadores'!I55</f>
        <v>95</v>
      </c>
      <c r="AQ95" s="160" t="str">
        <f>+'[14]Rango indicadores'!J55</f>
        <v>Desde (&gt;=):</v>
      </c>
      <c r="AR95" s="160">
        <f>+'[14]Rango indicadores'!K55</f>
        <v>75</v>
      </c>
      <c r="AS95" s="160" t="str">
        <f>+'[14]Rango indicadores'!L55</f>
        <v>Hasta (&lt;=):</v>
      </c>
      <c r="AT95" s="160">
        <f>+'[14]Rango indicadores'!M55</f>
        <v>95</v>
      </c>
      <c r="AU95" s="160" t="str">
        <f>+'[14]Rango indicadores'!N55</f>
        <v>Menor A:</v>
      </c>
      <c r="AV95" s="160">
        <f>+'[14]Rango indicadores'!O55</f>
        <v>75</v>
      </c>
      <c r="AW95" s="161" t="s">
        <v>1076</v>
      </c>
      <c r="AX95" s="200"/>
      <c r="AY95" s="201"/>
      <c r="AZ95" s="187">
        <f t="shared" si="65"/>
        <v>5</v>
      </c>
      <c r="BA95" s="188"/>
    </row>
    <row r="96" spans="2:53" ht="107.4" customHeight="1">
      <c r="B96" s="216" t="str">
        <f>+'07-POTESTAD DISCIPLINARIA 2025'!D23</f>
        <v>1.4.4 Desarrollar 4 acciones de sensibilización en materia disciplinaria con los ejes misionales de la Entidad, para fortalecer el conocimiento frente a la sustentación disciplinaria y los soportes que permitan la identificación clara de los hechos disciplinariamente relevantes, en el cuatrienio.</v>
      </c>
      <c r="C96" s="155" t="str">
        <f>+'Rango indicadores'!D50</f>
        <v>07-RI-08</v>
      </c>
      <c r="D96" s="155" t="str">
        <f>+'Rango indicadores'!E50</f>
        <v>Acciones de sensibilización en materia disciplinaria desarrolladas con los ejes misionales de la Entidad</v>
      </c>
      <c r="E96" s="185">
        <f>+'Rango indicadores'!R50</f>
        <v>1</v>
      </c>
      <c r="F96" s="185">
        <f>+'1.Informe Seguimiento POA 2025'!P34</f>
        <v>0</v>
      </c>
      <c r="G96" s="185">
        <f>+'1.Informe Seguimiento POA 2025'!P34</f>
        <v>0</v>
      </c>
      <c r="H96" s="185">
        <f>+'1.Informe Seguimiento POA 2025'!Q34</f>
        <v>0</v>
      </c>
      <c r="I96" s="185">
        <f>+'1.Informe Seguimiento POA 2025'!Q34</f>
        <v>0</v>
      </c>
      <c r="J96" s="185">
        <f>+'07-POTESTAD DISCIPLINARIA 2025'!AV23</f>
        <v>0</v>
      </c>
      <c r="K96" s="192" t="str">
        <f t="shared" si="67"/>
        <v>No programado</v>
      </c>
      <c r="L96" s="192" t="str">
        <f t="shared" si="68"/>
        <v>No programado</v>
      </c>
      <c r="M96" s="157">
        <f>+'07-POTESTAD DISCIPLINARIA 2025'!AZ23</f>
        <v>0</v>
      </c>
      <c r="N96" s="222">
        <f t="shared" si="61"/>
        <v>1</v>
      </c>
      <c r="O96" s="160">
        <f>+'1.Informe Seguimiento POA 2025'!R34</f>
        <v>1</v>
      </c>
      <c r="P96" s="185">
        <f>'1.Informe Seguimiento POA 2025'!P34+'1.Informe Seguimiento POA 2025'!R34</f>
        <v>1</v>
      </c>
      <c r="Q96" s="160">
        <f>+'1.Informe Seguimiento POA 2025'!S34</f>
        <v>0</v>
      </c>
      <c r="R96" s="160">
        <f>'1.Informe Seguimiento POA 2025'!Q34+'1.Informe Seguimiento POA 2025'!S34</f>
        <v>0</v>
      </c>
      <c r="S96" s="185">
        <f>+'07-POTESTAD DISCIPLINARIA 2025'!AW23</f>
        <v>0</v>
      </c>
      <c r="T96" s="192">
        <f t="shared" si="62"/>
        <v>0</v>
      </c>
      <c r="U96" s="192">
        <f t="shared" si="63"/>
        <v>0</v>
      </c>
      <c r="V96" s="157">
        <f>+'07-POTESTAD DISCIPLINARIA 2025'!BA23</f>
        <v>0</v>
      </c>
      <c r="W96" s="185">
        <f t="shared" si="66"/>
        <v>1</v>
      </c>
      <c r="X96" s="160">
        <f>+'1.Informe Seguimiento POA 2025'!T34</f>
        <v>0</v>
      </c>
      <c r="Y96" s="160">
        <f>+'1.Informe Seguimiento POA 2025'!T34+'1.Informe Seguimiento POA 2025'!R34+'1.Informe Seguimiento POA 2025'!P34</f>
        <v>1</v>
      </c>
      <c r="Z96" s="160">
        <f>+'1.Informe Seguimiento POA 2025'!U34</f>
        <v>0</v>
      </c>
      <c r="AA96" s="160">
        <f>+'1.Informe Seguimiento POA 2025'!U34+'1.Informe Seguimiento POA 2025'!S34+'1.Informe Seguimiento POA 2025'!Q34</f>
        <v>0</v>
      </c>
      <c r="AB96" s="160">
        <f>H96+Q96+Z96</f>
        <v>0</v>
      </c>
      <c r="AC96" s="192" t="str">
        <f t="shared" ref="AC96:AD98" si="69">IF(AND(X96&gt;0),Z96/X96,"No programado")</f>
        <v>No programado</v>
      </c>
      <c r="AD96" s="192">
        <f t="shared" si="69"/>
        <v>0</v>
      </c>
      <c r="AE96" s="157">
        <f>IF(AND(W96&gt;0,$AB96&gt;0),AB96/$W96,0)</f>
        <v>0</v>
      </c>
      <c r="AF96" s="222">
        <f t="shared" si="64"/>
        <v>1</v>
      </c>
      <c r="AG96" s="160">
        <f>+'1.Informe Seguimiento POA 2025'!V34</f>
        <v>0</v>
      </c>
      <c r="AH96" s="160">
        <f>+'1.Informe Seguimiento POA 2025'!P34+'1.Informe Seguimiento POA 2025'!R34+'1.Informe Seguimiento POA 2025'!T34+'1.Informe Seguimiento POA 2025'!W34</f>
        <v>1</v>
      </c>
      <c r="AI96" s="160">
        <f>+'1.Informe Seguimiento POA 2025'!W34</f>
        <v>0</v>
      </c>
      <c r="AJ96" s="160">
        <f>+'1.Informe Seguimiento POA 2025'!S34+'1.Informe Seguimiento POA 2025'!Q34+'1.Informe Seguimiento POA 2025'!U34+'1.Informe Seguimiento POA 2025'!W34</f>
        <v>0</v>
      </c>
      <c r="AK96" s="185">
        <f>'07-POTESTAD DISCIPLINARIA 2025'!AY23</f>
        <v>0</v>
      </c>
      <c r="AL96" s="191" t="str">
        <f t="shared" si="57"/>
        <v>No programado</v>
      </c>
      <c r="AM96" s="191">
        <f t="shared" si="57"/>
        <v>0</v>
      </c>
      <c r="AN96" s="157">
        <f t="shared" si="58"/>
        <v>0</v>
      </c>
      <c r="AO96" s="179" t="str">
        <f>+'[14]Rango indicadores'!H56</f>
        <v>Mayor A:</v>
      </c>
      <c r="AP96" s="160">
        <f>+'[14]Rango indicadores'!I56</f>
        <v>95</v>
      </c>
      <c r="AQ96" s="160" t="str">
        <f>+'[14]Rango indicadores'!J56</f>
        <v>Desde (&gt;=):</v>
      </c>
      <c r="AR96" s="160">
        <f>+'[14]Rango indicadores'!K56</f>
        <v>75</v>
      </c>
      <c r="AS96" s="160" t="str">
        <f>+'[14]Rango indicadores'!L56</f>
        <v>Hasta (&lt;=):</v>
      </c>
      <c r="AT96" s="160">
        <f>+'[14]Rango indicadores'!M56</f>
        <v>95</v>
      </c>
      <c r="AU96" s="160" t="str">
        <f>+'[14]Rango indicadores'!N56</f>
        <v>Menor A:</v>
      </c>
      <c r="AV96" s="160">
        <f>+'[14]Rango indicadores'!O56</f>
        <v>75</v>
      </c>
      <c r="AW96" s="161" t="s">
        <v>1076</v>
      </c>
      <c r="AX96" s="200"/>
      <c r="AY96" s="201"/>
      <c r="AZ96" s="187">
        <f t="shared" si="65"/>
        <v>1</v>
      </c>
      <c r="BA96" s="188"/>
    </row>
    <row r="97" spans="2:53" ht="92.4" customHeight="1">
      <c r="B97" s="216" t="str">
        <f>+'07-POTESTAD DISCIPLINARIA 2025'!D24</f>
        <v>1.5.1 Realizar 8 jornadas de capacitación y diálogo para fortalecer el conocimiento de los operadores disciplinarios de la Personería de Bogotá, D.C., de las OCID y de las entidades territoriales y nacionales, en el cuatrienio.</v>
      </c>
      <c r="C97" s="155" t="str">
        <f>+'Rango indicadores'!D51</f>
        <v>07-RI-09</v>
      </c>
      <c r="D97" s="155" t="str">
        <f>+'Rango indicadores'!E51</f>
        <v>Jornadas de capacitación y diálogo realizadas</v>
      </c>
      <c r="E97" s="185">
        <f>+'Rango indicadores'!R51</f>
        <v>2</v>
      </c>
      <c r="F97" s="185">
        <f>+'1.Informe Seguimiento POA 2025'!P35</f>
        <v>0</v>
      </c>
      <c r="G97" s="185">
        <f>+'1.Informe Seguimiento POA 2025'!P35</f>
        <v>0</v>
      </c>
      <c r="H97" s="185">
        <f>+'1.Informe Seguimiento POA 2025'!Q35</f>
        <v>0</v>
      </c>
      <c r="I97" s="185">
        <f>+'1.Informe Seguimiento POA 2025'!Q35</f>
        <v>0</v>
      </c>
      <c r="J97" s="185">
        <f>+'07-POTESTAD DISCIPLINARIA 2025'!AV24</f>
        <v>0</v>
      </c>
      <c r="K97" s="192" t="str">
        <f t="shared" si="67"/>
        <v>No programado</v>
      </c>
      <c r="L97" s="192" t="str">
        <f t="shared" si="68"/>
        <v>No programado</v>
      </c>
      <c r="M97" s="157">
        <f>+'07-POTESTAD DISCIPLINARIA 2025'!AZ24</f>
        <v>0</v>
      </c>
      <c r="N97" s="222">
        <f t="shared" si="61"/>
        <v>2</v>
      </c>
      <c r="O97" s="160">
        <f>+'1.Informe Seguimiento POA 2025'!R35</f>
        <v>1</v>
      </c>
      <c r="P97" s="185">
        <f>'1.Informe Seguimiento POA 2025'!P35+'1.Informe Seguimiento POA 2025'!R35</f>
        <v>1</v>
      </c>
      <c r="Q97" s="160">
        <f>+'1.Informe Seguimiento POA 2025'!S35</f>
        <v>0</v>
      </c>
      <c r="R97" s="160">
        <f>'1.Informe Seguimiento POA 2025'!Q35+'1.Informe Seguimiento POA 2025'!S35</f>
        <v>0</v>
      </c>
      <c r="S97" s="185">
        <f>+'07-POTESTAD DISCIPLINARIA 2025'!AW24</f>
        <v>0</v>
      </c>
      <c r="T97" s="192">
        <f t="shared" si="62"/>
        <v>0</v>
      </c>
      <c r="U97" s="192">
        <f t="shared" si="63"/>
        <v>0</v>
      </c>
      <c r="V97" s="157">
        <f>+'07-POTESTAD DISCIPLINARIA 2025'!BA24</f>
        <v>0</v>
      </c>
      <c r="W97" s="185">
        <f t="shared" si="66"/>
        <v>2</v>
      </c>
      <c r="X97" s="160">
        <f>+'1.Informe Seguimiento POA 2025'!T35</f>
        <v>0</v>
      </c>
      <c r="Y97" s="160">
        <f>+'1.Informe Seguimiento POA 2025'!T35+'1.Informe Seguimiento POA 2025'!R35+'1.Informe Seguimiento POA 2025'!P35</f>
        <v>1</v>
      </c>
      <c r="Z97" s="160">
        <f>+'1.Informe Seguimiento POA 2025'!U35</f>
        <v>0</v>
      </c>
      <c r="AA97" s="160">
        <f>+'1.Informe Seguimiento POA 2025'!U35+'1.Informe Seguimiento POA 2025'!S35+'1.Informe Seguimiento POA 2025'!Q35</f>
        <v>0</v>
      </c>
      <c r="AB97" s="160">
        <f>H97+Q97+Z97</f>
        <v>0</v>
      </c>
      <c r="AC97" s="192" t="str">
        <f t="shared" si="69"/>
        <v>No programado</v>
      </c>
      <c r="AD97" s="192">
        <f t="shared" si="69"/>
        <v>0</v>
      </c>
      <c r="AE97" s="157">
        <f>IF(AND(W97&gt;0,$AB97&gt;0),AB97/$W97,0)</f>
        <v>0</v>
      </c>
      <c r="AF97" s="222">
        <f t="shared" si="64"/>
        <v>2</v>
      </c>
      <c r="AG97" s="160">
        <f>+'1.Informe Seguimiento POA 2025'!V35</f>
        <v>1</v>
      </c>
      <c r="AH97" s="160">
        <f>+'1.Informe Seguimiento POA 2025'!P35+'1.Informe Seguimiento POA 2025'!R35+'1.Informe Seguimiento POA 2025'!T35+'1.Informe Seguimiento POA 2025'!W35</f>
        <v>1</v>
      </c>
      <c r="AI97" s="160">
        <f>+'1.Informe Seguimiento POA 2025'!W35</f>
        <v>0</v>
      </c>
      <c r="AJ97" s="160">
        <f>+'1.Informe Seguimiento POA 2025'!S35+'1.Informe Seguimiento POA 2025'!Q35+'1.Informe Seguimiento POA 2025'!U35+'1.Informe Seguimiento POA 2025'!W35</f>
        <v>0</v>
      </c>
      <c r="AK97" s="185">
        <f>'07-POTESTAD DISCIPLINARIA 2025'!AY24</f>
        <v>0</v>
      </c>
      <c r="AL97" s="191">
        <f t="shared" si="57"/>
        <v>0</v>
      </c>
      <c r="AM97" s="191">
        <f t="shared" si="57"/>
        <v>0</v>
      </c>
      <c r="AN97" s="157">
        <f t="shared" si="58"/>
        <v>0</v>
      </c>
      <c r="AO97" s="179" t="str">
        <f>+'[14]Rango indicadores'!H57</f>
        <v>Mayor A:</v>
      </c>
      <c r="AP97" s="160">
        <f>+'[14]Rango indicadores'!I57</f>
        <v>95</v>
      </c>
      <c r="AQ97" s="160" t="str">
        <f>+'[14]Rango indicadores'!J57</f>
        <v>Desde (&gt;=):</v>
      </c>
      <c r="AR97" s="160">
        <f>+'[14]Rango indicadores'!K57</f>
        <v>75</v>
      </c>
      <c r="AS97" s="160" t="str">
        <f>+'[14]Rango indicadores'!L57</f>
        <v>Hasta (&lt;=):</v>
      </c>
      <c r="AT97" s="160">
        <f>+'[14]Rango indicadores'!M57</f>
        <v>95</v>
      </c>
      <c r="AU97" s="160" t="str">
        <f>+'[14]Rango indicadores'!N57</f>
        <v>Menor A:</v>
      </c>
      <c r="AV97" s="160">
        <f>+'[14]Rango indicadores'!O57</f>
        <v>75</v>
      </c>
      <c r="AW97" s="161" t="s">
        <v>1076</v>
      </c>
      <c r="AX97" s="200"/>
      <c r="AY97" s="201"/>
      <c r="AZ97" s="187">
        <f t="shared" si="65"/>
        <v>2</v>
      </c>
      <c r="BA97" s="188"/>
    </row>
    <row r="98" spans="2:53" ht="63" customHeight="1">
      <c r="B98" s="216" t="str">
        <f>+'07-POTESTAD DISCIPLINARIA 2025'!D25</f>
        <v>1.5.2 Construir y publicar 4 documentos de memorias de las jornadas de capacitación y diálogo sobre los temas de derecho disciplinario, en el cuatrienio.</v>
      </c>
      <c r="C98" s="155" t="str">
        <f>+'Rango indicadores'!D52</f>
        <v>07-RI-10</v>
      </c>
      <c r="D98" s="155" t="str">
        <f>+'Rango indicadores'!E52</f>
        <v>Documentos de memorias construidos y publicados</v>
      </c>
      <c r="E98" s="185">
        <f>+'Rango indicadores'!R52</f>
        <v>1</v>
      </c>
      <c r="F98" s="185">
        <f>+'1.Informe Seguimiento POA 2025'!P36</f>
        <v>0</v>
      </c>
      <c r="G98" s="185">
        <f>+'1.Informe Seguimiento POA 2025'!P36</f>
        <v>0</v>
      </c>
      <c r="H98" s="185">
        <f>+'1.Informe Seguimiento POA 2025'!Q36</f>
        <v>0</v>
      </c>
      <c r="I98" s="185">
        <f>+'1.Informe Seguimiento POA 2025'!Q36</f>
        <v>0</v>
      </c>
      <c r="J98" s="185">
        <f>+'07-POTESTAD DISCIPLINARIA 2025'!AV25</f>
        <v>0</v>
      </c>
      <c r="K98" s="192" t="str">
        <f t="shared" si="67"/>
        <v>No programado</v>
      </c>
      <c r="L98" s="192" t="str">
        <f t="shared" si="68"/>
        <v>No programado</v>
      </c>
      <c r="M98" s="157">
        <f>+'07-POTESTAD DISCIPLINARIA 2025'!AZ25</f>
        <v>0</v>
      </c>
      <c r="N98" s="222">
        <f t="shared" si="61"/>
        <v>1</v>
      </c>
      <c r="O98" s="160">
        <f>+'1.Informe Seguimiento POA 2025'!R36</f>
        <v>0</v>
      </c>
      <c r="P98" s="185">
        <f>'1.Informe Seguimiento POA 2025'!P36+'1.Informe Seguimiento POA 2025'!R36</f>
        <v>0</v>
      </c>
      <c r="Q98" s="160">
        <f>+'1.Informe Seguimiento POA 2025'!S36</f>
        <v>0</v>
      </c>
      <c r="R98" s="160">
        <f>'1.Informe Seguimiento POA 2025'!Q36+'1.Informe Seguimiento POA 2025'!S36</f>
        <v>0</v>
      </c>
      <c r="S98" s="185">
        <f>+'07-POTESTAD DISCIPLINARIA 2025'!AW25</f>
        <v>0</v>
      </c>
      <c r="T98" s="192" t="str">
        <f t="shared" si="62"/>
        <v>No programado</v>
      </c>
      <c r="U98" s="192" t="str">
        <f t="shared" si="63"/>
        <v>No programado</v>
      </c>
      <c r="V98" s="157">
        <f>+'07-POTESTAD DISCIPLINARIA 2025'!BA25</f>
        <v>0</v>
      </c>
      <c r="W98" s="185">
        <f t="shared" si="66"/>
        <v>1</v>
      </c>
      <c r="X98" s="160">
        <f>+'1.Informe Seguimiento POA 2025'!T36</f>
        <v>0</v>
      </c>
      <c r="Y98" s="160">
        <f>+'1.Informe Seguimiento POA 2025'!T36+'1.Informe Seguimiento POA 2025'!R36+'1.Informe Seguimiento POA 2025'!P36</f>
        <v>0</v>
      </c>
      <c r="Z98" s="160">
        <f>+'1.Informe Seguimiento POA 2025'!U36</f>
        <v>0</v>
      </c>
      <c r="AA98" s="160">
        <f>+'1.Informe Seguimiento POA 2025'!U36+'1.Informe Seguimiento POA 2025'!S36+'1.Informe Seguimiento POA 2025'!Q36</f>
        <v>0</v>
      </c>
      <c r="AB98" s="160">
        <f>H98+Q98+Z98</f>
        <v>0</v>
      </c>
      <c r="AC98" s="192" t="str">
        <f t="shared" si="69"/>
        <v>No programado</v>
      </c>
      <c r="AD98" s="192" t="str">
        <f t="shared" si="69"/>
        <v>No programado</v>
      </c>
      <c r="AE98" s="184">
        <f>IF(AND(W98&gt;0),AB98/W98,"No programado")</f>
        <v>0</v>
      </c>
      <c r="AF98" s="222">
        <f t="shared" si="64"/>
        <v>1</v>
      </c>
      <c r="AG98" s="160">
        <f>+'1.Informe Seguimiento POA 2025'!V36</f>
        <v>1</v>
      </c>
      <c r="AH98" s="160">
        <f>+'1.Informe Seguimiento POA 2025'!P36+'1.Informe Seguimiento POA 2025'!R36+'1.Informe Seguimiento POA 2025'!T36+'1.Informe Seguimiento POA 2025'!W36</f>
        <v>0</v>
      </c>
      <c r="AI98" s="160">
        <f>+'1.Informe Seguimiento POA 2025'!W36</f>
        <v>0</v>
      </c>
      <c r="AJ98" s="160">
        <f>+'1.Informe Seguimiento POA 2025'!S36+'1.Informe Seguimiento POA 2025'!Q36+'1.Informe Seguimiento POA 2025'!U36+'1.Informe Seguimiento POA 2025'!W36</f>
        <v>0</v>
      </c>
      <c r="AK98" s="185">
        <f>'07-POTESTAD DISCIPLINARIA 2025'!AY25</f>
        <v>0</v>
      </c>
      <c r="AL98" s="191">
        <f t="shared" si="57"/>
        <v>0</v>
      </c>
      <c r="AM98" s="191" t="str">
        <f t="shared" si="57"/>
        <v>No programado</v>
      </c>
      <c r="AN98" s="157">
        <f t="shared" si="58"/>
        <v>0</v>
      </c>
      <c r="AO98" s="179" t="str">
        <f>+'[14]Rango indicadores'!H58</f>
        <v>Mayor A:</v>
      </c>
      <c r="AP98" s="160">
        <f>+'[14]Rango indicadores'!I58</f>
        <v>95</v>
      </c>
      <c r="AQ98" s="160" t="str">
        <f>+'[14]Rango indicadores'!J58</f>
        <v>Desde (&gt;=):</v>
      </c>
      <c r="AR98" s="160">
        <f>+'[14]Rango indicadores'!K58</f>
        <v>75</v>
      </c>
      <c r="AS98" s="160" t="str">
        <f>+'[14]Rango indicadores'!L58</f>
        <v>Hasta (&lt;=):</v>
      </c>
      <c r="AT98" s="160">
        <f>+'[14]Rango indicadores'!M58</f>
        <v>95</v>
      </c>
      <c r="AU98" s="160" t="str">
        <f>+'[14]Rango indicadores'!N58</f>
        <v>Menor A:</v>
      </c>
      <c r="AV98" s="160">
        <f>+'[14]Rango indicadores'!O58</f>
        <v>75</v>
      </c>
      <c r="AW98" s="161" t="s">
        <v>1076</v>
      </c>
      <c r="AX98" s="200"/>
      <c r="AY98" s="201"/>
      <c r="AZ98" s="187">
        <f t="shared" si="65"/>
        <v>1</v>
      </c>
      <c r="BA98" s="188"/>
    </row>
    <row r="99" spans="2:53" ht="78" customHeight="1">
      <c r="B99" s="216" t="str">
        <f>+'07-POTESTAD DISCIPLINARIA 2025'!D26</f>
        <v>1.5.3 Efectuar 35 reuniones teórico prácticas de orientación en materia disciplinaria con los operadores disciplinarios de la Personería de Bogotá, D.C., en el cuatrienio.</v>
      </c>
      <c r="C99" s="155" t="str">
        <f>+'Rango indicadores'!D53</f>
        <v>07-RI-11</v>
      </c>
      <c r="D99" s="155" t="str">
        <f>+'Rango indicadores'!E53</f>
        <v>Reuniones teórico prácticas de orientación en materia disciplinaria efectuadas con el eje disciplinario de la Entidad</v>
      </c>
      <c r="E99" s="185">
        <f>+'Rango indicadores'!R53</f>
        <v>10</v>
      </c>
      <c r="F99" s="185">
        <f>+'1.Informe Seguimiento POA 2025'!P37</f>
        <v>2</v>
      </c>
      <c r="G99" s="185">
        <f>+'1.Informe Seguimiento POA 2025'!P37</f>
        <v>2</v>
      </c>
      <c r="H99" s="185">
        <f>+'1.Informe Seguimiento POA 2025'!Q37</f>
        <v>0</v>
      </c>
      <c r="I99" s="185">
        <f>+'1.Informe Seguimiento POA 2025'!Q37</f>
        <v>0</v>
      </c>
      <c r="J99" s="185">
        <f>+'07-POTESTAD DISCIPLINARIA 2025'!AV26</f>
        <v>0</v>
      </c>
      <c r="K99" s="192">
        <f t="shared" si="67"/>
        <v>0</v>
      </c>
      <c r="L99" s="192">
        <f t="shared" si="68"/>
        <v>0</v>
      </c>
      <c r="M99" s="157">
        <f>+'07-POTESTAD DISCIPLINARIA 2025'!AZ26</f>
        <v>0</v>
      </c>
      <c r="N99" s="185">
        <f t="shared" si="61"/>
        <v>10</v>
      </c>
      <c r="O99" s="160">
        <f>+'1.Informe Seguimiento POA 2025'!R37</f>
        <v>3</v>
      </c>
      <c r="P99" s="185">
        <f>'1.Informe Seguimiento POA 2025'!P37+'1.Informe Seguimiento POA 2025'!R37</f>
        <v>5</v>
      </c>
      <c r="Q99" s="160">
        <f>+'1.Informe Seguimiento POA 2025'!S37</f>
        <v>0</v>
      </c>
      <c r="R99" s="160">
        <f>'1.Informe Seguimiento POA 2025'!Q37+'1.Informe Seguimiento POA 2025'!S37</f>
        <v>0</v>
      </c>
      <c r="S99" s="185">
        <f>+'07-POTESTAD DISCIPLINARIA 2025'!AW26</f>
        <v>0</v>
      </c>
      <c r="T99" s="192">
        <f t="shared" si="62"/>
        <v>0</v>
      </c>
      <c r="U99" s="192">
        <f t="shared" si="63"/>
        <v>0</v>
      </c>
      <c r="V99" s="157">
        <f>+'07-POTESTAD DISCIPLINARIA 2025'!BA26</f>
        <v>0</v>
      </c>
      <c r="W99" s="185">
        <f t="shared" si="66"/>
        <v>10</v>
      </c>
      <c r="X99" s="160">
        <f>+'1.Informe Seguimiento POA 2025'!T37</f>
        <v>3</v>
      </c>
      <c r="Y99" s="160">
        <f>+'1.Informe Seguimiento POA 2025'!T37+'1.Informe Seguimiento POA 2025'!R37+'1.Informe Seguimiento POA 2025'!P37</f>
        <v>8</v>
      </c>
      <c r="Z99" s="160">
        <f>+'1.Informe Seguimiento POA 2025'!U37</f>
        <v>0</v>
      </c>
      <c r="AA99" s="160">
        <f>+'1.Informe Seguimiento POA 2025'!U37+'1.Informe Seguimiento POA 2025'!S37+'1.Informe Seguimiento POA 2025'!Q37</f>
        <v>0</v>
      </c>
      <c r="AB99" s="160">
        <f>H99+Q99+Z99</f>
        <v>0</v>
      </c>
      <c r="AC99" s="192">
        <f t="shared" si="56"/>
        <v>0</v>
      </c>
      <c r="AD99" s="192">
        <f t="shared" si="56"/>
        <v>0</v>
      </c>
      <c r="AE99" s="157">
        <f>IF(AND(W99&gt;0,$AB99&gt;0),AB99/$W99,0)</f>
        <v>0</v>
      </c>
      <c r="AF99" s="185">
        <f t="shared" si="64"/>
        <v>10</v>
      </c>
      <c r="AG99" s="160">
        <f>+'1.Informe Seguimiento POA 2025'!V37</f>
        <v>2</v>
      </c>
      <c r="AH99" s="160">
        <f>+'1.Informe Seguimiento POA 2025'!P37+'1.Informe Seguimiento POA 2025'!R37+'1.Informe Seguimiento POA 2025'!T37+'1.Informe Seguimiento POA 2025'!W37</f>
        <v>8</v>
      </c>
      <c r="AI99" s="160">
        <f>+'1.Informe Seguimiento POA 2025'!W37</f>
        <v>0</v>
      </c>
      <c r="AJ99" s="160">
        <f>+'1.Informe Seguimiento POA 2025'!S37+'1.Informe Seguimiento POA 2025'!Q37+'1.Informe Seguimiento POA 2025'!U37+'1.Informe Seguimiento POA 2025'!W37</f>
        <v>0</v>
      </c>
      <c r="AK99" s="185">
        <f>'07-POTESTAD DISCIPLINARIA 2025'!AY26</f>
        <v>0</v>
      </c>
      <c r="AL99" s="191">
        <f t="shared" si="57"/>
        <v>0</v>
      </c>
      <c r="AM99" s="191">
        <f t="shared" si="57"/>
        <v>0</v>
      </c>
      <c r="AN99" s="157">
        <f t="shared" si="58"/>
        <v>0</v>
      </c>
      <c r="AO99" s="179" t="str">
        <f>+'[14]Rango indicadores'!H56</f>
        <v>Mayor A:</v>
      </c>
      <c r="AP99" s="160">
        <f>+'[14]Rango indicadores'!I56</f>
        <v>95</v>
      </c>
      <c r="AQ99" s="160" t="str">
        <f>+'[14]Rango indicadores'!J56</f>
        <v>Desde (&gt;=):</v>
      </c>
      <c r="AR99" s="160">
        <f>+'[14]Rango indicadores'!K56</f>
        <v>75</v>
      </c>
      <c r="AS99" s="160" t="str">
        <f>+'[14]Rango indicadores'!L56</f>
        <v>Hasta (&lt;=):</v>
      </c>
      <c r="AT99" s="160">
        <f>+'[14]Rango indicadores'!M56</f>
        <v>95</v>
      </c>
      <c r="AU99" s="160" t="str">
        <f>+'[14]Rango indicadores'!N56</f>
        <v>Menor A:</v>
      </c>
      <c r="AV99" s="160">
        <f>+'[14]Rango indicadores'!O56</f>
        <v>75</v>
      </c>
      <c r="AW99" s="1123" t="s">
        <v>1077</v>
      </c>
      <c r="AX99" s="200"/>
      <c r="AY99" s="186"/>
      <c r="AZ99" s="187">
        <f t="shared" si="65"/>
        <v>10</v>
      </c>
      <c r="BA99" s="188"/>
    </row>
    <row r="100" spans="2:53" ht="15.6">
      <c r="C100" s="1451" t="s">
        <v>807</v>
      </c>
      <c r="D100" s="1452"/>
      <c r="E100" s="1452"/>
      <c r="F100" s="1452"/>
      <c r="G100" s="1452"/>
      <c r="H100" s="1452"/>
      <c r="I100" s="1452"/>
      <c r="J100" s="1452"/>
      <c r="K100" s="165">
        <f>IFERROR(AVERAGE(K89:K99),0)</f>
        <v>0.82141269841269848</v>
      </c>
      <c r="L100" s="165">
        <f>IFERROR(AVERAGE(L89:L99),0)</f>
        <v>0.82141269841269848</v>
      </c>
      <c r="M100" s="165">
        <f>IFERROR(AVERAGE(M89:M99),0)</f>
        <v>0.12446328671328671</v>
      </c>
      <c r="N100" s="166"/>
      <c r="O100" s="166"/>
      <c r="P100" s="166"/>
      <c r="Q100" s="166"/>
      <c r="R100" s="166"/>
      <c r="S100" s="166"/>
      <c r="T100" s="165">
        <f>IFERROR(AVERAGE(T89:T99),0)</f>
        <v>0</v>
      </c>
      <c r="U100" s="165">
        <f>IFERROR(AVERAGE(U89:U99),0)</f>
        <v>0.27638333333333331</v>
      </c>
      <c r="V100" s="165">
        <f>IFERROR(AVERAGE(V89:V99),0)</f>
        <v>0.21221328671328674</v>
      </c>
      <c r="W100" s="166"/>
      <c r="X100" s="166"/>
      <c r="Y100" s="166"/>
      <c r="Z100" s="166"/>
      <c r="AA100" s="166"/>
      <c r="AB100" s="166"/>
      <c r="AC100" s="165">
        <f>IFERROR(AVERAGE(AC89:AC99),0)</f>
        <v>0</v>
      </c>
      <c r="AD100" s="165">
        <f>IFERROR(AVERAGE(AD89:AD99),0)</f>
        <v>5.3846153846153842E-2</v>
      </c>
      <c r="AE100" s="165">
        <f>IFERROR(AVERAGE(AE89:AE99),0)</f>
        <v>3.6713286713286712E-2</v>
      </c>
      <c r="AF100" s="166"/>
      <c r="AG100" s="166"/>
      <c r="AH100" s="166"/>
      <c r="AI100" s="166"/>
      <c r="AJ100" s="166"/>
      <c r="AK100" s="167"/>
      <c r="AL100" s="165">
        <f>IFERROR(AVERAGE(AL89:AL99),0)</f>
        <v>0</v>
      </c>
      <c r="AM100" s="165">
        <f>IFERROR(AVERAGE(AM89:AM99),0)</f>
        <v>0.13994615384615386</v>
      </c>
      <c r="AN100" s="165">
        <f>IFERROR(AVERAGE(AN89:AN99),0)</f>
        <v>4.0384615384615387E-2</v>
      </c>
      <c r="AO100" s="182"/>
      <c r="AP100" s="182"/>
      <c r="AQ100" s="182"/>
      <c r="AR100" s="182"/>
      <c r="AS100" s="182"/>
      <c r="AT100" s="182"/>
      <c r="AU100" s="182"/>
      <c r="AV100" s="182"/>
      <c r="AW100" s="202"/>
    </row>
    <row r="101" spans="2:53" s="144" customFormat="1" ht="25.2" customHeight="1" thickBot="1">
      <c r="D101" s="145"/>
      <c r="AN101" s="203"/>
      <c r="AO101" s="203"/>
      <c r="AP101" s="203"/>
      <c r="AQ101" s="203"/>
      <c r="AR101" s="203"/>
      <c r="AS101" s="203"/>
      <c r="AT101" s="203"/>
      <c r="AU101" s="203"/>
      <c r="AV101" s="203"/>
      <c r="AW101" s="202"/>
      <c r="AY101" s="129"/>
      <c r="AZ101" s="129"/>
    </row>
    <row r="102" spans="2:53" s="144" customFormat="1" ht="16.2" thickBot="1">
      <c r="C102" s="149" t="s">
        <v>818</v>
      </c>
      <c r="D102" s="150"/>
      <c r="E102" s="1453" t="s">
        <v>792</v>
      </c>
      <c r="F102" s="1454"/>
      <c r="G102" s="1454"/>
      <c r="H102" s="1454"/>
      <c r="I102" s="1454"/>
      <c r="J102" s="1454"/>
      <c r="K102" s="1454"/>
      <c r="L102" s="1454"/>
      <c r="M102" s="1455"/>
      <c r="N102" s="1463" t="s">
        <v>793</v>
      </c>
      <c r="O102" s="1464"/>
      <c r="P102" s="1464"/>
      <c r="Q102" s="1464"/>
      <c r="R102" s="1464"/>
      <c r="S102" s="1464"/>
      <c r="T102" s="1464"/>
      <c r="U102" s="1464"/>
      <c r="V102" s="1465"/>
      <c r="W102" s="1466" t="s">
        <v>794</v>
      </c>
      <c r="X102" s="1467"/>
      <c r="Y102" s="1467"/>
      <c r="Z102" s="1467"/>
      <c r="AA102" s="1467"/>
      <c r="AB102" s="1467"/>
      <c r="AC102" s="1467"/>
      <c r="AD102" s="1467"/>
      <c r="AE102" s="1468"/>
      <c r="AF102" s="1463" t="s">
        <v>789</v>
      </c>
      <c r="AG102" s="1464"/>
      <c r="AH102" s="1464"/>
      <c r="AI102" s="1464"/>
      <c r="AJ102" s="1464"/>
      <c r="AK102" s="1464"/>
      <c r="AL102" s="1464"/>
      <c r="AM102" s="1464"/>
      <c r="AN102" s="1465"/>
      <c r="AW102" s="202"/>
      <c r="AY102" s="129"/>
      <c r="AZ102" s="129"/>
    </row>
    <row r="103" spans="2:53" ht="33" customHeight="1">
      <c r="B103" s="1444" t="s">
        <v>833</v>
      </c>
      <c r="C103" s="1444" t="str">
        <f>+$C$11</f>
        <v>Identificación del Indicador</v>
      </c>
      <c r="D103" s="1456" t="s">
        <v>796</v>
      </c>
      <c r="E103" s="1457" t="s">
        <v>797</v>
      </c>
      <c r="F103" s="1458"/>
      <c r="G103" s="1459"/>
      <c r="H103" s="1460" t="s">
        <v>798</v>
      </c>
      <c r="I103" s="1461" t="str">
        <f>$I$9</f>
        <v>Ejecución 
Corte
31/03/2025</v>
      </c>
      <c r="J103" s="1460" t="s">
        <v>799</v>
      </c>
      <c r="K103" s="1460" t="s">
        <v>800</v>
      </c>
      <c r="L103" s="1460"/>
      <c r="M103" s="1460"/>
      <c r="N103" s="1457" t="s">
        <v>797</v>
      </c>
      <c r="O103" s="1458"/>
      <c r="P103" s="1459"/>
      <c r="Q103" s="1460" t="s">
        <v>801</v>
      </c>
      <c r="R103" s="1461" t="str">
        <f>$R$9</f>
        <v>Ejecución 
Corte
30/06/2025</v>
      </c>
      <c r="S103" s="1460" t="s">
        <v>799</v>
      </c>
      <c r="T103" s="1460" t="s">
        <v>800</v>
      </c>
      <c r="U103" s="1460"/>
      <c r="V103" s="1460"/>
      <c r="W103" s="1457" t="s">
        <v>797</v>
      </c>
      <c r="X103" s="1458"/>
      <c r="Y103" s="1459"/>
      <c r="Z103" s="1460" t="s">
        <v>802</v>
      </c>
      <c r="AA103" s="1461" t="str">
        <f>$AA$9</f>
        <v>Ejecución 
Corte
30/09/2025</v>
      </c>
      <c r="AB103" s="1460" t="s">
        <v>799</v>
      </c>
      <c r="AC103" s="1460" t="s">
        <v>800</v>
      </c>
      <c r="AD103" s="1460"/>
      <c r="AE103" s="1460"/>
      <c r="AF103" s="1457" t="s">
        <v>797</v>
      </c>
      <c r="AG103" s="1458"/>
      <c r="AH103" s="1459"/>
      <c r="AI103" s="1460" t="s">
        <v>803</v>
      </c>
      <c r="AJ103" s="1461" t="str">
        <f>$AJ$9</f>
        <v>Ejecución 
Corte
31/12/2024</v>
      </c>
      <c r="AK103" s="1460" t="s">
        <v>799</v>
      </c>
      <c r="AL103" s="1460" t="s">
        <v>800</v>
      </c>
      <c r="AM103" s="1460"/>
      <c r="AN103" s="1460"/>
      <c r="AO103" s="1469" t="s">
        <v>639</v>
      </c>
      <c r="AP103" s="1469"/>
      <c r="AQ103" s="1469"/>
      <c r="AR103" s="1469"/>
      <c r="AS103" s="1469"/>
      <c r="AT103" s="1469"/>
      <c r="AU103" s="1469"/>
      <c r="AV103" s="1469"/>
      <c r="AW103" s="1444" t="s">
        <v>804</v>
      </c>
    </row>
    <row r="104" spans="2:53" ht="56.25" customHeight="1">
      <c r="B104" s="1444"/>
      <c r="C104" s="1444"/>
      <c r="D104" s="1456"/>
      <c r="E104" s="151" t="str">
        <f>$E$9</f>
        <v>Año 2025</v>
      </c>
      <c r="F104" s="151" t="str">
        <f>+E102</f>
        <v>Primer Trimestre</v>
      </c>
      <c r="G104" s="152" t="str">
        <f>$G$9</f>
        <v>Acumulado
Corte 
31/03/2025</v>
      </c>
      <c r="H104" s="1444"/>
      <c r="I104" s="1462"/>
      <c r="J104" s="1444"/>
      <c r="K104" s="1024" t="str">
        <f>+$E$10</f>
        <v>Primer Trimestre</v>
      </c>
      <c r="L104" s="152" t="str">
        <f>$G$12</f>
        <v>Acumulado
Corte 
31/03/2025</v>
      </c>
      <c r="M104" s="153" t="s">
        <v>762</v>
      </c>
      <c r="N104" s="151" t="str">
        <f>$N$9</f>
        <v>Año 2025</v>
      </c>
      <c r="O104" s="151" t="str">
        <f>+N102</f>
        <v>Segundo Trimestre</v>
      </c>
      <c r="P104" s="152" t="str">
        <f>$P$9</f>
        <v>Acumulado
Corte 
30/06/2025</v>
      </c>
      <c r="Q104" s="1444"/>
      <c r="R104" s="1462"/>
      <c r="S104" s="1444"/>
      <c r="T104" s="151" t="str">
        <f>+O104</f>
        <v>Segundo Trimestre</v>
      </c>
      <c r="U104" s="152" t="str">
        <f>$P$12</f>
        <v>Acumulado
Corte 
30/06/2025</v>
      </c>
      <c r="V104" s="153" t="s">
        <v>762</v>
      </c>
      <c r="W104" s="151" t="str">
        <f>$W$9</f>
        <v>Año 2025</v>
      </c>
      <c r="X104" s="151" t="str">
        <f>+W102</f>
        <v>Tercer Trimestre</v>
      </c>
      <c r="Y104" s="152" t="str">
        <f>$Y$9</f>
        <v>Acumulado
Corte 
30/09/2025</v>
      </c>
      <c r="Z104" s="1444"/>
      <c r="AA104" s="1462"/>
      <c r="AB104" s="1444"/>
      <c r="AC104" s="151" t="str">
        <f>+X104</f>
        <v>Tercer Trimestre</v>
      </c>
      <c r="AD104" s="152" t="str">
        <f>$Y$12</f>
        <v>Acumulado
Corte 
30/09/2025</v>
      </c>
      <c r="AE104" s="153" t="s">
        <v>762</v>
      </c>
      <c r="AF104" s="151" t="str">
        <f>$AF$9</f>
        <v>Año 2025</v>
      </c>
      <c r="AG104" s="151" t="str">
        <f>$AG$9</f>
        <v>Cuarto Trimestre</v>
      </c>
      <c r="AH104" s="152" t="str">
        <f>$AH$9</f>
        <v>Acumulado
Corte 
31/12/2025</v>
      </c>
      <c r="AI104" s="1444"/>
      <c r="AJ104" s="1462"/>
      <c r="AK104" s="1444"/>
      <c r="AL104" s="151" t="str">
        <f>+$AG$9</f>
        <v>Cuarto Trimestre</v>
      </c>
      <c r="AM104" s="152" t="str">
        <f>$AH$12</f>
        <v>Acumulado
Corte 
31/12/2025</v>
      </c>
      <c r="AN104" s="153" t="s">
        <v>762</v>
      </c>
      <c r="AO104" s="1470" t="s">
        <v>805</v>
      </c>
      <c r="AP104" s="1137"/>
      <c r="AQ104" s="1138" t="s">
        <v>806</v>
      </c>
      <c r="AR104" s="1139"/>
      <c r="AS104" s="1139"/>
      <c r="AT104" s="1140"/>
      <c r="AU104" s="1141" t="s">
        <v>648</v>
      </c>
      <c r="AV104" s="1142"/>
      <c r="AW104" s="1444"/>
      <c r="AX104" s="129" t="s">
        <v>817</v>
      </c>
    </row>
    <row r="105" spans="2:53" ht="67.2" customHeight="1">
      <c r="B105" s="216" t="str">
        <f>+'08-G. TALENTO HUMANO 2025'!D16</f>
        <v>4.4.1 Formular e implementar el 100% del Plan Anual de Vacantes y Plan de Previsión de Recursos Humanos de la vigencia.</v>
      </c>
      <c r="C105" s="155" t="str">
        <f>+'Rango indicadores'!D54</f>
        <v>08-RI-01</v>
      </c>
      <c r="D105" s="155" t="str">
        <f>+'Rango indicadores'!E54</f>
        <v>Plan Anual de Vacantes y Plan de Previsión de Recursos Humanos formulados e implementados</v>
      </c>
      <c r="E105" s="177">
        <f>+'Rango indicadores'!R54</f>
        <v>1</v>
      </c>
      <c r="F105" s="156">
        <f>+'1.Informe Seguimiento POA 2025'!P65</f>
        <v>1</v>
      </c>
      <c r="G105" s="156">
        <f>+'1.Informe Seguimiento POA 2025'!P65</f>
        <v>1</v>
      </c>
      <c r="H105" s="158">
        <f>+'1.Informe Seguimiento POA 2025'!Q65</f>
        <v>1</v>
      </c>
      <c r="I105" s="158">
        <f>+'1.Informe Seguimiento POA 2025'!Q65</f>
        <v>1</v>
      </c>
      <c r="J105" s="158">
        <f>+'08-G. TALENTO HUMANO 2025'!AV16</f>
        <v>1</v>
      </c>
      <c r="K105" s="192">
        <f t="shared" ref="K105:L114" si="70">IF(AND(F105&gt;0),H105/F105,"No programado")</f>
        <v>1</v>
      </c>
      <c r="L105" s="192">
        <f t="shared" si="70"/>
        <v>1</v>
      </c>
      <c r="M105" s="157">
        <f>+'08-G. TALENTO HUMANO 2025'!AZ16</f>
        <v>0.25</v>
      </c>
      <c r="N105" s="177">
        <f>$E105</f>
        <v>1</v>
      </c>
      <c r="O105" s="158">
        <f>+'1.Informe Seguimiento POA 2025'!R65</f>
        <v>1</v>
      </c>
      <c r="P105" s="223">
        <f>IFERROR(AVERAGE('1.Informe Seguimiento POA 2025'!R65,'1.Informe Seguimiento POA 2025'!P65),0)</f>
        <v>1</v>
      </c>
      <c r="Q105" s="158">
        <f>+'1.Informe Seguimiento POA 2025'!S65</f>
        <v>0</v>
      </c>
      <c r="R105" s="214">
        <f>IFERROR(AVERAGE('1.Informe Seguimiento POA 2025'!Q65,'1.Informe Seguimiento POA 2025'!S65),0)</f>
        <v>0.5</v>
      </c>
      <c r="S105" s="177">
        <f>+'08-G. TALENTO HUMANO 2025'!AW16</f>
        <v>0.5</v>
      </c>
      <c r="T105" s="192">
        <f t="shared" ref="T105:U105" si="71">IF(AND(O105&gt;0),Q105/O105,"No programado")</f>
        <v>0</v>
      </c>
      <c r="U105" s="192">
        <f t="shared" si="71"/>
        <v>0.5</v>
      </c>
      <c r="V105" s="157">
        <f>+'08-G. TALENTO HUMANO 2025'!BA16</f>
        <v>0.25</v>
      </c>
      <c r="W105" s="177">
        <f>+N105</f>
        <v>1</v>
      </c>
      <c r="X105" s="156">
        <f>+'1.Informe Seguimiento POA 2025'!T65</f>
        <v>1</v>
      </c>
      <c r="Y105" s="214">
        <f>+'1.Informe Seguimiento POA 2025'!T65</f>
        <v>1</v>
      </c>
      <c r="Z105" s="214">
        <f>+'1.Informe Seguimiento POA 2025'!U65</f>
        <v>0</v>
      </c>
      <c r="AA105" s="214">
        <f>+'1.Informe Seguimiento POA 2025'!U65</f>
        <v>0</v>
      </c>
      <c r="AB105" s="177">
        <f>IFERROR(IF(OR($W105="",$W105=0),0,ROUNDDOWN(AVERAGE(Z105),3)),0)</f>
        <v>0</v>
      </c>
      <c r="AC105" s="192">
        <f t="shared" ref="AC105:AD114" si="72">IF(AND(X105&gt;0),Z105/X105,"No programado")</f>
        <v>0</v>
      </c>
      <c r="AD105" s="192">
        <f t="shared" si="72"/>
        <v>0</v>
      </c>
      <c r="AE105" s="157">
        <f>IF(AND(W105&gt;0,$AB105&gt;0),AB105/$W105,0)*0.5</f>
        <v>0</v>
      </c>
      <c r="AF105" s="177">
        <f>$E105</f>
        <v>1</v>
      </c>
      <c r="AG105" s="156">
        <f>+'1.Informe Seguimiento POA 2025'!V65</f>
        <v>1</v>
      </c>
      <c r="AH105" s="177">
        <f>IFERROR(AVERAGE('1.Informe Seguimiento POA 2025'!T65,'1.Informe Seguimiento POA 2025'!V65),0)</f>
        <v>1</v>
      </c>
      <c r="AI105" s="177">
        <f>+'1.Informe Seguimiento POA 2025'!W65</f>
        <v>0</v>
      </c>
      <c r="AJ105" s="177">
        <f>IFERROR(AVERAGE('1.Informe Seguimiento POA 2025'!U65,'1.Informe Seguimiento POA 2025'!W65),0)</f>
        <v>0</v>
      </c>
      <c r="AK105" s="177">
        <f>'08-G. TALENTO HUMANO 2025'!AY16</f>
        <v>0</v>
      </c>
      <c r="AL105" s="192">
        <f t="shared" ref="AL105:AM114" si="73">IF(AND(AG105&gt;0),AI105/AG105,"No programado")</f>
        <v>0</v>
      </c>
      <c r="AM105" s="192">
        <f t="shared" si="73"/>
        <v>0</v>
      </c>
      <c r="AN105" s="157">
        <f t="shared" ref="AN105:AN114" si="74">IF(AND(AF105&gt;0,$AK105&gt;0),AK105/$AF105,0)</f>
        <v>0</v>
      </c>
      <c r="AO105" s="179" t="str">
        <f>+'[14]Rango indicadores'!H57</f>
        <v>Mayor A:</v>
      </c>
      <c r="AP105" s="160">
        <f>+'[14]Rango indicadores'!I57</f>
        <v>95</v>
      </c>
      <c r="AQ105" s="160" t="str">
        <f>+'[14]Rango indicadores'!J57</f>
        <v>Desde (&gt;=):</v>
      </c>
      <c r="AR105" s="160">
        <f>+'[14]Rango indicadores'!K57</f>
        <v>75</v>
      </c>
      <c r="AS105" s="160" t="str">
        <f>+'[14]Rango indicadores'!L57</f>
        <v>Hasta (&lt;=):</v>
      </c>
      <c r="AT105" s="160">
        <f>+'[14]Rango indicadores'!M57</f>
        <v>95</v>
      </c>
      <c r="AU105" s="160" t="str">
        <f>+'[14]Rango indicadores'!N57</f>
        <v>Menor A:</v>
      </c>
      <c r="AV105" s="160">
        <f>+'[14]Rango indicadores'!O57</f>
        <v>75</v>
      </c>
      <c r="AW105" s="1123" t="s">
        <v>1074</v>
      </c>
      <c r="AX105" s="200"/>
      <c r="AY105" s="200"/>
      <c r="AZ105" s="164"/>
    </row>
    <row r="106" spans="2:53" ht="67.2" customHeight="1">
      <c r="B106" s="216" t="str">
        <f>+'08-G. TALENTO HUMANO 2025'!D17</f>
        <v>4.4.2 Incluir el 100% de las Novedades en la nómina oportunamente, para liquidación y pago, en cada vigencia.</v>
      </c>
      <c r="C106" s="155" t="str">
        <f>+'Rango indicadores'!D55</f>
        <v>08-RI-02</v>
      </c>
      <c r="D106" s="155" t="str">
        <f>+'Rango indicadores'!E55</f>
        <v xml:space="preserve">Novedades incluidas en la nómina oportunamente  </v>
      </c>
      <c r="E106" s="177">
        <f>+'Rango indicadores'!R55</f>
        <v>1</v>
      </c>
      <c r="F106" s="156">
        <f>+'1.Informe Seguimiento POA 2025'!P66</f>
        <v>1</v>
      </c>
      <c r="G106" s="156">
        <f>+'1.Informe Seguimiento POA 2025'!P66</f>
        <v>1</v>
      </c>
      <c r="H106" s="158">
        <f>+'1.Informe Seguimiento POA 2025'!Q66</f>
        <v>1</v>
      </c>
      <c r="I106" s="158">
        <f>+'1.Informe Seguimiento POA 2025'!Q66</f>
        <v>1</v>
      </c>
      <c r="J106" s="158">
        <f>+'08-G. TALENTO HUMANO 2025'!AV17</f>
        <v>1</v>
      </c>
      <c r="K106" s="192">
        <f t="shared" si="70"/>
        <v>1</v>
      </c>
      <c r="L106" s="192">
        <f t="shared" si="70"/>
        <v>1</v>
      </c>
      <c r="M106" s="157">
        <f>+'08-G. TALENTO HUMANO 2025'!AZ17</f>
        <v>0.25</v>
      </c>
      <c r="N106" s="177">
        <f t="shared" ref="N106:N113" si="75">$E106</f>
        <v>1</v>
      </c>
      <c r="O106" s="158">
        <f>+'1.Informe Seguimiento POA 2025'!R66</f>
        <v>1</v>
      </c>
      <c r="P106" s="223">
        <f>IFERROR(AVERAGE('1.Informe Seguimiento POA 2025'!R66,'1.Informe Seguimiento POA 2025'!P66),0)</f>
        <v>1</v>
      </c>
      <c r="Q106" s="158">
        <f>+'1.Informe Seguimiento POA 2025'!S66</f>
        <v>0</v>
      </c>
      <c r="R106" s="214">
        <f>IFERROR(AVERAGE('1.Informe Seguimiento POA 2025'!Q66,'1.Informe Seguimiento POA 2025'!S66),0)</f>
        <v>0.5</v>
      </c>
      <c r="S106" s="177">
        <f>+'08-G. TALENTO HUMANO 2025'!AW17</f>
        <v>0.5</v>
      </c>
      <c r="T106" s="192">
        <f t="shared" ref="T106:T114" si="76">IF(AND(O106&gt;0),Q106/O106,"No programado")</f>
        <v>0</v>
      </c>
      <c r="U106" s="192">
        <f t="shared" ref="U106:U114" si="77">IF(AND(P106&gt;0),R106/P106,"No programado")</f>
        <v>0.5</v>
      </c>
      <c r="V106" s="157">
        <f>+'08-G. TALENTO HUMANO 2025'!BA17</f>
        <v>0.25</v>
      </c>
      <c r="W106" s="177">
        <f t="shared" ref="W106:W114" si="78">+N106</f>
        <v>1</v>
      </c>
      <c r="X106" s="156">
        <f>+'1.Informe Seguimiento POA 2025'!T66</f>
        <v>1</v>
      </c>
      <c r="Y106" s="214">
        <f>+'1.Informe Seguimiento POA 2025'!T66</f>
        <v>1</v>
      </c>
      <c r="Z106" s="214">
        <f>+'1.Informe Seguimiento POA 2025'!U66</f>
        <v>0</v>
      </c>
      <c r="AA106" s="214">
        <f>+'1.Informe Seguimiento POA 2025'!U66</f>
        <v>0</v>
      </c>
      <c r="AB106" s="177">
        <f>IFERROR(IF(OR($W106="",$W106=0),0,ROUNDDOWN(AVERAGE(Z106),3)),0)</f>
        <v>0</v>
      </c>
      <c r="AC106" s="192">
        <f t="shared" si="72"/>
        <v>0</v>
      </c>
      <c r="AD106" s="192">
        <f t="shared" si="72"/>
        <v>0</v>
      </c>
      <c r="AE106" s="157">
        <f>IF(AND(W106&gt;0,$AB106&gt;0),AB106/$W106,0)*0.5</f>
        <v>0</v>
      </c>
      <c r="AF106" s="177">
        <f t="shared" ref="AF106:AF114" si="79">$E106</f>
        <v>1</v>
      </c>
      <c r="AG106" s="156">
        <f>+'1.Informe Seguimiento POA 2025'!V66</f>
        <v>1</v>
      </c>
      <c r="AH106" s="177">
        <f>IFERROR(AVERAGE('1.Informe Seguimiento POA 2025'!T66,'1.Informe Seguimiento POA 2025'!V66),0)</f>
        <v>1</v>
      </c>
      <c r="AI106" s="177">
        <f>+'1.Informe Seguimiento POA 2025'!W66</f>
        <v>0</v>
      </c>
      <c r="AJ106" s="177">
        <f>IFERROR(AVERAGE('1.Informe Seguimiento POA 2025'!U66,'1.Informe Seguimiento POA 2025'!W66),0)</f>
        <v>0</v>
      </c>
      <c r="AK106" s="177">
        <f>'08-G. TALENTO HUMANO 2025'!AY17</f>
        <v>0</v>
      </c>
      <c r="AL106" s="192">
        <f t="shared" si="73"/>
        <v>0</v>
      </c>
      <c r="AM106" s="192">
        <f t="shared" si="73"/>
        <v>0</v>
      </c>
      <c r="AN106" s="157">
        <f t="shared" si="74"/>
        <v>0</v>
      </c>
      <c r="AO106" s="179" t="str">
        <f>+'[14]Rango indicadores'!H58</f>
        <v>Mayor A:</v>
      </c>
      <c r="AP106" s="160">
        <f>+'[14]Rango indicadores'!I58</f>
        <v>95</v>
      </c>
      <c r="AQ106" s="160" t="str">
        <f>+'[14]Rango indicadores'!J58</f>
        <v>Desde (&gt;=):</v>
      </c>
      <c r="AR106" s="160">
        <f>+'[14]Rango indicadores'!K58</f>
        <v>75</v>
      </c>
      <c r="AS106" s="160" t="str">
        <f>+'[14]Rango indicadores'!L58</f>
        <v>Hasta (&lt;=):</v>
      </c>
      <c r="AT106" s="160">
        <f>+'[14]Rango indicadores'!M58</f>
        <v>95</v>
      </c>
      <c r="AU106" s="160" t="str">
        <f>+'[14]Rango indicadores'!N58</f>
        <v>Menor A:</v>
      </c>
      <c r="AV106" s="160">
        <f>+'[14]Rango indicadores'!O58</f>
        <v>75</v>
      </c>
      <c r="AW106" s="1123" t="s">
        <v>1074</v>
      </c>
      <c r="AX106" s="200"/>
      <c r="AY106" s="200"/>
      <c r="AZ106" s="164"/>
      <c r="BA106" s="204"/>
    </row>
    <row r="107" spans="2:53" ht="99" customHeight="1">
      <c r="B107" s="216" t="str">
        <f>+'08-G. TALENTO HUMANO 2025'!D18</f>
        <v>4.4.3 Incrementar al 98% la satisfacción de los usuarios internos con los servicios prestados de Certificaciones laborales, bonos pensionales y autorizaciones de retiro de cesantías, en cada vigencia.</v>
      </c>
      <c r="C107" s="155" t="str">
        <f>+'Rango indicadores'!D56</f>
        <v>08-RI-03</v>
      </c>
      <c r="D107" s="155" t="str">
        <f>+'Rango indicadores'!E56</f>
        <v>Usuarios internos satisfechos con los servicios prestados por la SGTH</v>
      </c>
      <c r="E107" s="177">
        <f>+'Rango indicadores'!R56</f>
        <v>0.98</v>
      </c>
      <c r="F107" s="156">
        <f>+'1.Informe Seguimiento POA 2025'!P67</f>
        <v>0.98</v>
      </c>
      <c r="G107" s="156">
        <f>+'1.Informe Seguimiento POA 2025'!P67</f>
        <v>0.98</v>
      </c>
      <c r="H107" s="158">
        <f>+'1.Informe Seguimiento POA 2025'!Q67</f>
        <v>0.99500000000000011</v>
      </c>
      <c r="I107" s="158">
        <f>+'1.Informe Seguimiento POA 2025'!Q67</f>
        <v>0.99500000000000011</v>
      </c>
      <c r="J107" s="158">
        <f>+'08-G. TALENTO HUMANO 2025'!AV18</f>
        <v>0.99500000000000011</v>
      </c>
      <c r="K107" s="192">
        <f t="shared" si="70"/>
        <v>1.0153061224489797</v>
      </c>
      <c r="L107" s="192">
        <f t="shared" si="70"/>
        <v>1.0153061224489797</v>
      </c>
      <c r="M107" s="157">
        <f>+'08-G. TALENTO HUMANO 2025'!AZ18</f>
        <v>0.25382653061224486</v>
      </c>
      <c r="N107" s="177">
        <f t="shared" si="75"/>
        <v>0.98</v>
      </c>
      <c r="O107" s="158">
        <f>+'1.Informe Seguimiento POA 2025'!R67</f>
        <v>0.98</v>
      </c>
      <c r="P107" s="223">
        <f>IFERROR(AVERAGE('1.Informe Seguimiento POA 2025'!R67,'1.Informe Seguimiento POA 2025'!P67),0)</f>
        <v>0.98</v>
      </c>
      <c r="Q107" s="158">
        <f>+'1.Informe Seguimiento POA 2025'!S67</f>
        <v>0</v>
      </c>
      <c r="R107" s="214">
        <f>IFERROR(AVERAGE('1.Informe Seguimiento POA 2025'!Q67,'1.Informe Seguimiento POA 2025'!S67),0)</f>
        <v>0.49750000000000005</v>
      </c>
      <c r="S107" s="177">
        <f>+'08-G. TALENTO HUMANO 2025'!AW18</f>
        <v>0.49750000000000005</v>
      </c>
      <c r="T107" s="192">
        <f t="shared" si="76"/>
        <v>0</v>
      </c>
      <c r="U107" s="192">
        <f t="shared" si="77"/>
        <v>0.50765306122448983</v>
      </c>
      <c r="V107" s="157">
        <f>+'08-G. TALENTO HUMANO 2025'!BA18</f>
        <v>0.25382653061224486</v>
      </c>
      <c r="W107" s="177">
        <f t="shared" si="78"/>
        <v>0.98</v>
      </c>
      <c r="X107" s="158">
        <f>+'1.Informe Seguimiento POA 2025'!T67</f>
        <v>0.98</v>
      </c>
      <c r="Y107" s="214">
        <f>+'1.Informe Seguimiento POA 2025'!T67</f>
        <v>0.98</v>
      </c>
      <c r="Z107" s="214">
        <f>+'1.Informe Seguimiento POA 2025'!U67</f>
        <v>0</v>
      </c>
      <c r="AA107" s="214">
        <f>+'1.Informe Seguimiento POA 2025'!U67</f>
        <v>0</v>
      </c>
      <c r="AB107" s="177">
        <f>IFERROR(IF(OR($W107="",$W107=0),0,ROUNDDOWN(AVERAGE(Z107),3)),0)</f>
        <v>0</v>
      </c>
      <c r="AC107" s="192">
        <f t="shared" si="72"/>
        <v>0</v>
      </c>
      <c r="AD107" s="192">
        <f t="shared" si="72"/>
        <v>0</v>
      </c>
      <c r="AE107" s="157">
        <f>IF(AND(W107&gt;0,$AB107&gt;0),AB107/$W107,0)*0.5</f>
        <v>0</v>
      </c>
      <c r="AF107" s="177">
        <f t="shared" si="79"/>
        <v>0.98</v>
      </c>
      <c r="AG107" s="158">
        <f>+'1.Informe Seguimiento POA 2025'!V67</f>
        <v>0.98</v>
      </c>
      <c r="AH107" s="177">
        <f>IFERROR(AVERAGE('1.Informe Seguimiento POA 2025'!T67,'1.Informe Seguimiento POA 2025'!V67),0)</f>
        <v>0.98</v>
      </c>
      <c r="AI107" s="177">
        <f>+'1.Informe Seguimiento POA 2025'!W67</f>
        <v>0</v>
      </c>
      <c r="AJ107" s="177">
        <f>IFERROR(AVERAGE('1.Informe Seguimiento POA 2025'!U67,'1.Informe Seguimiento POA 2025'!W67),0)</f>
        <v>0</v>
      </c>
      <c r="AK107" s="177">
        <f>'08-G. TALENTO HUMANO 2025'!AY18</f>
        <v>0</v>
      </c>
      <c r="AL107" s="192">
        <f t="shared" si="73"/>
        <v>0</v>
      </c>
      <c r="AM107" s="192">
        <f t="shared" si="73"/>
        <v>0</v>
      </c>
      <c r="AN107" s="157">
        <f t="shared" si="74"/>
        <v>0</v>
      </c>
      <c r="AO107" s="179" t="str">
        <f>+'[14]Rango indicadores'!H59</f>
        <v>Mayor A:</v>
      </c>
      <c r="AP107" s="160">
        <f>+'[14]Rango indicadores'!I59</f>
        <v>95</v>
      </c>
      <c r="AQ107" s="160" t="str">
        <f>+'[14]Rango indicadores'!J59</f>
        <v>Desde (&gt;=):</v>
      </c>
      <c r="AR107" s="160">
        <f>+'[14]Rango indicadores'!K59</f>
        <v>75</v>
      </c>
      <c r="AS107" s="160" t="str">
        <f>+'[14]Rango indicadores'!L59</f>
        <v>Hasta (&lt;=):</v>
      </c>
      <c r="AT107" s="160">
        <f>+'[14]Rango indicadores'!M59</f>
        <v>95</v>
      </c>
      <c r="AU107" s="160" t="str">
        <f>+'[14]Rango indicadores'!N59</f>
        <v>Menor A:</v>
      </c>
      <c r="AV107" s="160">
        <f>+'[14]Rango indicadores'!O59</f>
        <v>75</v>
      </c>
      <c r="AW107" s="1123" t="s">
        <v>1078</v>
      </c>
      <c r="AX107" s="200"/>
      <c r="AY107" s="200"/>
      <c r="AZ107" s="205"/>
      <c r="BA107" s="206"/>
    </row>
    <row r="108" spans="2:53" ht="99" customHeight="1">
      <c r="B108" s="216" t="str">
        <f>+'08-G. TALENTO HUMANO 2025'!D19</f>
        <v xml:space="preserve">4.4.4 Formular e implementar el 100% del Plan Institucional de Capacitación de la vigencia.
</v>
      </c>
      <c r="C108" s="155" t="str">
        <f>+'Rango indicadores'!D57</f>
        <v>08-RI-04</v>
      </c>
      <c r="D108" s="155" t="str">
        <f>+'Rango indicadores'!E57</f>
        <v>Plan Institucional de Capacitación formulado y ejecutado</v>
      </c>
      <c r="E108" s="177">
        <f>+'Rango indicadores'!R57</f>
        <v>1</v>
      </c>
      <c r="F108" s="156">
        <f>+'1.Informe Seguimiento POA 2025'!P68</f>
        <v>0.34848999999999997</v>
      </c>
      <c r="G108" s="156">
        <f>+'1.Informe Seguimiento POA 2025'!P68</f>
        <v>0.34848999999999997</v>
      </c>
      <c r="H108" s="1118">
        <f>+'1.Informe Seguimiento POA 2025'!Q68</f>
        <v>0.26362999999999998</v>
      </c>
      <c r="I108" s="1118">
        <f>+'1.Informe Seguimiento POA 2025'!Q68</f>
        <v>0.26362999999999998</v>
      </c>
      <c r="J108" s="158">
        <f>+'08-G. TALENTO HUMANO 2025'!AV19</f>
        <v>0.26362999999999998</v>
      </c>
      <c r="K108" s="192">
        <f t="shared" si="70"/>
        <v>0.75649229533128637</v>
      </c>
      <c r="L108" s="192">
        <f t="shared" si="70"/>
        <v>0.75649229533128637</v>
      </c>
      <c r="M108" s="157">
        <f>+'08-G. TALENTO HUMANO 2025'!AZ19</f>
        <v>0.26362999999999998</v>
      </c>
      <c r="N108" s="177">
        <f t="shared" si="75"/>
        <v>1</v>
      </c>
      <c r="O108" s="158">
        <f>+'1.Informe Seguimiento POA 2025'!R68</f>
        <v>0.23334000000000002</v>
      </c>
      <c r="P108" s="223">
        <f>'1.Informe Seguimiento POA 2025'!P68+'1.Informe Seguimiento POA 2025'!R68</f>
        <v>0.58182999999999996</v>
      </c>
      <c r="Q108" s="158">
        <f>+'1.Informe Seguimiento POA 2025'!S68</f>
        <v>0</v>
      </c>
      <c r="R108" s="224">
        <f>'1.Informe Seguimiento POA 2025'!Q68+'1.Informe Seguimiento POA 2025'!S68</f>
        <v>0.26362999999999998</v>
      </c>
      <c r="S108" s="177">
        <f>+'08-G. TALENTO HUMANO 2025'!AW19</f>
        <v>0.26362999999999998</v>
      </c>
      <c r="T108" s="192">
        <f t="shared" si="76"/>
        <v>0</v>
      </c>
      <c r="U108" s="192">
        <f t="shared" si="77"/>
        <v>0.45310485880755547</v>
      </c>
      <c r="V108" s="157">
        <f>+'08-G. TALENTO HUMANO 2025'!BA19</f>
        <v>0.26362999999999998</v>
      </c>
      <c r="W108" s="177">
        <f t="shared" si="78"/>
        <v>1</v>
      </c>
      <c r="X108" s="158">
        <f>+'1.Informe Seguimiento POA 2025'!T68</f>
        <v>0.23333999999999999</v>
      </c>
      <c r="Y108" s="214">
        <f>+'1.Informe Seguimiento POA 2025'!T68</f>
        <v>0.23333999999999999</v>
      </c>
      <c r="Z108" s="214">
        <f>+'1.Informe Seguimiento POA 2025'!U68</f>
        <v>0</v>
      </c>
      <c r="AA108" s="214">
        <f>+'1.Informe Seguimiento POA 2025'!U68</f>
        <v>0</v>
      </c>
      <c r="AB108" s="156">
        <f t="shared" ref="AB108:AB114" si="80">H108+Q108+Z108</f>
        <v>0.26362999999999998</v>
      </c>
      <c r="AC108" s="192">
        <f t="shared" si="72"/>
        <v>0</v>
      </c>
      <c r="AD108" s="192">
        <f t="shared" si="72"/>
        <v>0</v>
      </c>
      <c r="AE108" s="157">
        <f t="shared" ref="AE108:AE114" si="81">IF(AND(W108&gt;0,$AB108&gt;0),AB108/$W108,0)</f>
        <v>0.26362999999999998</v>
      </c>
      <c r="AF108" s="177">
        <f t="shared" si="79"/>
        <v>1</v>
      </c>
      <c r="AG108" s="158">
        <f>+'1.Informe Seguimiento POA 2025'!V68</f>
        <v>0.18482999999999999</v>
      </c>
      <c r="AH108" s="177">
        <f>+'1.Informe Seguimiento POA 2025'!T68+'1.Informe Seguimiento POA 2025'!R68+'1.Informe Seguimiento POA 2025'!P68+'1.Informe Seguimiento POA 2025'!V68</f>
        <v>1</v>
      </c>
      <c r="AI108" s="177">
        <f>+'1.Informe Seguimiento POA 2025'!W68</f>
        <v>0</v>
      </c>
      <c r="AJ108" s="177">
        <f>+'1.Informe Seguimiento POA 2025'!U68+'1.Informe Seguimiento POA 2025'!S68+'1.Informe Seguimiento POA 2025'!Q68+'1.Informe Seguimiento POA 2025'!W68</f>
        <v>0.26362999999999998</v>
      </c>
      <c r="AK108" s="195">
        <f>'08-G. TALENTO HUMANO 2025'!AY19</f>
        <v>0.26362999999999998</v>
      </c>
      <c r="AL108" s="192">
        <f t="shared" si="73"/>
        <v>0</v>
      </c>
      <c r="AM108" s="192">
        <f t="shared" si="73"/>
        <v>0.26362999999999998</v>
      </c>
      <c r="AN108" s="157">
        <f t="shared" si="74"/>
        <v>0.26362999999999998</v>
      </c>
      <c r="AO108" s="179" t="str">
        <f>+'[14]Rango indicadores'!H60</f>
        <v>Mayor A:</v>
      </c>
      <c r="AP108" s="160">
        <f>+'[14]Rango indicadores'!I60</f>
        <v>95</v>
      </c>
      <c r="AQ108" s="160" t="str">
        <f>+'[14]Rango indicadores'!J60</f>
        <v>Desde (&gt;=):</v>
      </c>
      <c r="AR108" s="160">
        <f>+'[14]Rango indicadores'!K60</f>
        <v>75</v>
      </c>
      <c r="AS108" s="160" t="str">
        <f>+'[14]Rango indicadores'!L60</f>
        <v>Hasta (&lt;=):</v>
      </c>
      <c r="AT108" s="160">
        <f>+'[14]Rango indicadores'!M60</f>
        <v>95</v>
      </c>
      <c r="AU108" s="160" t="str">
        <f>+'[14]Rango indicadores'!N60</f>
        <v>Menor A:</v>
      </c>
      <c r="AV108" s="160">
        <f>+'[14]Rango indicadores'!O60</f>
        <v>75</v>
      </c>
      <c r="AW108" s="1123" t="s">
        <v>1079</v>
      </c>
      <c r="AX108" s="196"/>
      <c r="AY108" s="196"/>
      <c r="AZ108" s="205"/>
    </row>
    <row r="109" spans="2:53" ht="67.2" customHeight="1">
      <c r="B109" s="216" t="str">
        <f>+'08-G. TALENTO HUMANO 2025'!D20</f>
        <v>4.4.5 Formular e implementar el 100% del Plan Institucional de Bienestar de la vigencia .</v>
      </c>
      <c r="C109" s="155" t="str">
        <f>+'Rango indicadores'!D58</f>
        <v>08-RI-05</v>
      </c>
      <c r="D109" s="155" t="str">
        <f>+'Rango indicadores'!E58</f>
        <v>Plan Institucional de Bienestar formulado y ejecutado</v>
      </c>
      <c r="E109" s="177">
        <f>+'Rango indicadores'!R58</f>
        <v>1</v>
      </c>
      <c r="F109" s="156">
        <f>+'1.Informe Seguimiento POA 2025'!P69</f>
        <v>0.31790000000000002</v>
      </c>
      <c r="G109" s="156">
        <f>+'1.Informe Seguimiento POA 2025'!P69</f>
        <v>0.31790000000000002</v>
      </c>
      <c r="H109" s="1118">
        <f>+'1.Informe Seguimiento POA 2025'!Q69</f>
        <v>0.31790000000000002</v>
      </c>
      <c r="I109" s="1118">
        <f>+'1.Informe Seguimiento POA 2025'!Q69</f>
        <v>0.31790000000000002</v>
      </c>
      <c r="J109" s="158">
        <f>+'08-G. TALENTO HUMANO 2025'!AV20</f>
        <v>0.31790000000000002</v>
      </c>
      <c r="K109" s="192">
        <f t="shared" si="70"/>
        <v>1</v>
      </c>
      <c r="L109" s="192">
        <f t="shared" si="70"/>
        <v>1</v>
      </c>
      <c r="M109" s="157">
        <f>+'08-G. TALENTO HUMANO 2025'!AZ20</f>
        <v>0.31790000000000002</v>
      </c>
      <c r="N109" s="177">
        <f>$E109</f>
        <v>1</v>
      </c>
      <c r="O109" s="158">
        <f>+'1.Informe Seguimiento POA 2025'!R69</f>
        <v>0.21368999999999999</v>
      </c>
      <c r="P109" s="223">
        <f>'1.Informe Seguimiento POA 2025'!P69+'1.Informe Seguimiento POA 2025'!R69</f>
        <v>0.53159000000000001</v>
      </c>
      <c r="Q109" s="158">
        <f>+'1.Informe Seguimiento POA 2025'!S69</f>
        <v>0</v>
      </c>
      <c r="R109" s="224">
        <f>'1.Informe Seguimiento POA 2025'!Q69+'1.Informe Seguimiento POA 2025'!S69</f>
        <v>0.31790000000000002</v>
      </c>
      <c r="S109" s="177">
        <f>+'08-G. TALENTO HUMANO 2025'!AW20</f>
        <v>0.31790000000000002</v>
      </c>
      <c r="T109" s="192">
        <f t="shared" si="76"/>
        <v>0</v>
      </c>
      <c r="U109" s="192">
        <f t="shared" si="77"/>
        <v>0.59801726894787344</v>
      </c>
      <c r="V109" s="157">
        <f>+'08-G. TALENTO HUMANO 2025'!BA20</f>
        <v>0.31790000000000002</v>
      </c>
      <c r="W109" s="177">
        <f t="shared" si="78"/>
        <v>1</v>
      </c>
      <c r="X109" s="158">
        <f>+'1.Informe Seguimiento POA 2025'!T69</f>
        <v>0.19895000000000002</v>
      </c>
      <c r="Y109" s="214">
        <f>+'1.Informe Seguimiento POA 2025'!T69</f>
        <v>0.19895000000000002</v>
      </c>
      <c r="Z109" s="226">
        <f>+'1.Informe Seguimiento POA 2025'!U69</f>
        <v>0</v>
      </c>
      <c r="AA109" s="226">
        <f>+'1.Informe Seguimiento POA 2025'!U69</f>
        <v>0</v>
      </c>
      <c r="AB109" s="159">
        <f t="shared" si="80"/>
        <v>0.31790000000000002</v>
      </c>
      <c r="AC109" s="192">
        <f t="shared" ref="AC109:AD111" si="82">IF(AND(X109&gt;0),Z109/X109,"No programado")</f>
        <v>0</v>
      </c>
      <c r="AD109" s="192">
        <f t="shared" si="82"/>
        <v>0</v>
      </c>
      <c r="AE109" s="157">
        <f>IF(AND(W109&gt;0,$AB109&gt;0),AB109/$W109,0)</f>
        <v>0.31790000000000002</v>
      </c>
      <c r="AF109" s="177">
        <f t="shared" si="79"/>
        <v>1</v>
      </c>
      <c r="AG109" s="158">
        <f>+'1.Informe Seguimiento POA 2025'!V69</f>
        <v>0.26945999999999998</v>
      </c>
      <c r="AH109" s="177">
        <f>+'1.Informe Seguimiento POA 2025'!T69+'1.Informe Seguimiento POA 2025'!R69+'1.Informe Seguimiento POA 2025'!P69+'1.Informe Seguimiento POA 2025'!V69</f>
        <v>1</v>
      </c>
      <c r="AI109" s="177">
        <f>+'1.Informe Seguimiento POA 2025'!W69</f>
        <v>0</v>
      </c>
      <c r="AJ109" s="177">
        <f>+'1.Informe Seguimiento POA 2025'!U69+'1.Informe Seguimiento POA 2025'!S69+'1.Informe Seguimiento POA 2025'!Q69+'1.Informe Seguimiento POA 2025'!W69</f>
        <v>0.31790000000000002</v>
      </c>
      <c r="AK109" s="195">
        <f>'08-G. TALENTO HUMANO 2025'!AY20</f>
        <v>0.31790000000000002</v>
      </c>
      <c r="AL109" s="192">
        <f t="shared" si="73"/>
        <v>0</v>
      </c>
      <c r="AM109" s="690">
        <f t="shared" si="73"/>
        <v>0.31790000000000002</v>
      </c>
      <c r="AN109" s="690">
        <f t="shared" si="74"/>
        <v>0.31790000000000002</v>
      </c>
      <c r="AO109" s="179" t="str">
        <f>+'[14]Rango indicadores'!H61</f>
        <v>Mayor A:</v>
      </c>
      <c r="AP109" s="160">
        <f>+'[14]Rango indicadores'!I61</f>
        <v>95</v>
      </c>
      <c r="AQ109" s="160" t="str">
        <f>+'[14]Rango indicadores'!J61</f>
        <v>Desde (&gt;=):</v>
      </c>
      <c r="AR109" s="160">
        <f>+'[14]Rango indicadores'!K61</f>
        <v>75</v>
      </c>
      <c r="AS109" s="160" t="str">
        <f>+'[14]Rango indicadores'!L61</f>
        <v>Hasta (&lt;=):</v>
      </c>
      <c r="AT109" s="160">
        <f>+'[14]Rango indicadores'!M61</f>
        <v>95</v>
      </c>
      <c r="AU109" s="160" t="str">
        <f>+'[14]Rango indicadores'!N61</f>
        <v>Menor A:</v>
      </c>
      <c r="AV109" s="160">
        <f>+'[14]Rango indicadores'!O61</f>
        <v>75</v>
      </c>
      <c r="AW109" s="1123" t="s">
        <v>1074</v>
      </c>
      <c r="AX109" s="200"/>
      <c r="AY109" s="200"/>
      <c r="AZ109" s="205"/>
      <c r="BA109" s="204"/>
    </row>
    <row r="110" spans="2:53" ht="79.2">
      <c r="B110" s="216" t="str">
        <f>+'08-G. TALENTO HUMANO 2025'!D21</f>
        <v>4.4.6 Formular e implementar el 100% del Plan Institucional de Incentivos de la vigencia.</v>
      </c>
      <c r="C110" s="155" t="str">
        <f>+'Rango indicadores'!D59</f>
        <v>08-RI-06</v>
      </c>
      <c r="D110" s="155" t="str">
        <f>+'Rango indicadores'!E59</f>
        <v>Plan Institucional de Incentivos formulado y ejecutado</v>
      </c>
      <c r="E110" s="177">
        <f>+'Rango indicadores'!R59</f>
        <v>1</v>
      </c>
      <c r="F110" s="156">
        <f>+'1.Informe Seguimiento POA 2025'!P70</f>
        <v>0.27777999999999997</v>
      </c>
      <c r="G110" s="156">
        <f>+'1.Informe Seguimiento POA 2025'!P70</f>
        <v>0.27777999999999997</v>
      </c>
      <c r="H110" s="1118">
        <f>+'1.Informe Seguimiento POA 2025'!Q70</f>
        <v>0.24443999999999999</v>
      </c>
      <c r="I110" s="1118">
        <f>+'1.Informe Seguimiento POA 2025'!Q70</f>
        <v>0.24443999999999999</v>
      </c>
      <c r="J110" s="158">
        <f>+'08-G. TALENTO HUMANO 2025'!AV21</f>
        <v>0.24443999999999999</v>
      </c>
      <c r="K110" s="192">
        <f>IF(AND(F110&gt;0),H110/F110,"No programado")</f>
        <v>0.87997696018431859</v>
      </c>
      <c r="L110" s="192">
        <f>IF(AND(G110&gt;0),I110/G110,"No programado")</f>
        <v>0.87997696018431859</v>
      </c>
      <c r="M110" s="157">
        <f>+'08-G. TALENTO HUMANO 2025'!AZ21</f>
        <v>0.24444000000000002</v>
      </c>
      <c r="N110" s="177">
        <f t="shared" si="75"/>
        <v>1</v>
      </c>
      <c r="O110" s="158">
        <f>+'1.Informe Seguimiento POA 2025'!R70</f>
        <v>0.21111999999999997</v>
      </c>
      <c r="P110" s="223">
        <f>'1.Informe Seguimiento POA 2025'!P70+'1.Informe Seguimiento POA 2025'!R70</f>
        <v>0.48889999999999995</v>
      </c>
      <c r="Q110" s="158">
        <f>+'1.Informe Seguimiento POA 2025'!S70</f>
        <v>0</v>
      </c>
      <c r="R110" s="224">
        <f>'1.Informe Seguimiento POA 2025'!Q70+'1.Informe Seguimiento POA 2025'!S70</f>
        <v>0.24443999999999999</v>
      </c>
      <c r="S110" s="177">
        <f>+'08-G. TALENTO HUMANO 2025'!AW21</f>
        <v>0.24443999999999999</v>
      </c>
      <c r="T110" s="192">
        <f t="shared" si="76"/>
        <v>0</v>
      </c>
      <c r="U110" s="192">
        <f t="shared" si="77"/>
        <v>0.49997954591941096</v>
      </c>
      <c r="V110" s="157">
        <f>+'08-G. TALENTO HUMANO 2025'!BA21</f>
        <v>0.24444000000000002</v>
      </c>
      <c r="W110" s="177">
        <f t="shared" si="78"/>
        <v>1</v>
      </c>
      <c r="X110" s="158">
        <f>+'1.Informe Seguimiento POA 2025'!T70</f>
        <v>0.11111</v>
      </c>
      <c r="Y110" s="214">
        <f>+'1.Informe Seguimiento POA 2025'!T70</f>
        <v>0.11111</v>
      </c>
      <c r="Z110" s="226">
        <f>+'1.Informe Seguimiento POA 2025'!U70</f>
        <v>0</v>
      </c>
      <c r="AA110" s="226">
        <f>+'1.Informe Seguimiento POA 2025'!U70</f>
        <v>0</v>
      </c>
      <c r="AB110" s="159">
        <f t="shared" si="80"/>
        <v>0.24443999999999999</v>
      </c>
      <c r="AC110" s="192">
        <f t="shared" si="82"/>
        <v>0</v>
      </c>
      <c r="AD110" s="192">
        <f t="shared" si="82"/>
        <v>0</v>
      </c>
      <c r="AE110" s="157">
        <f>IF(AND(W110&gt;0,$AB110&gt;0),AB110/$W110,0)</f>
        <v>0.24443999999999999</v>
      </c>
      <c r="AF110" s="177">
        <f t="shared" si="79"/>
        <v>1</v>
      </c>
      <c r="AG110" s="158">
        <f>+'1.Informe Seguimiento POA 2025'!V70</f>
        <v>0.39998999999999996</v>
      </c>
      <c r="AH110" s="177">
        <f>+'1.Informe Seguimiento POA 2025'!T70+'1.Informe Seguimiento POA 2025'!R70+'1.Informe Seguimiento POA 2025'!P70+'1.Informe Seguimiento POA 2025'!V70</f>
        <v>0.99999999999999989</v>
      </c>
      <c r="AI110" s="177">
        <f>+'1.Informe Seguimiento POA 2025'!W70</f>
        <v>0</v>
      </c>
      <c r="AJ110" s="177">
        <f>+'1.Informe Seguimiento POA 2025'!U70+'1.Informe Seguimiento POA 2025'!S70+'1.Informe Seguimiento POA 2025'!Q70+'1.Informe Seguimiento POA 2025'!W70</f>
        <v>0.24443999999999999</v>
      </c>
      <c r="AK110" s="195">
        <f>'08-G. TALENTO HUMANO 2025'!AY21</f>
        <v>0.24443999999999999</v>
      </c>
      <c r="AL110" s="192">
        <f>IF(AND(AG110&gt;0),AI110/AG110,"No programado")</f>
        <v>0</v>
      </c>
      <c r="AM110" s="192">
        <f>IF(AND(AH110&gt;0),AJ110/AH110,"No programado")</f>
        <v>0.24444000000000002</v>
      </c>
      <c r="AN110" s="157">
        <f>IF(AND(AF110&gt;0,$AK110&gt;0),AK110/$AF110,0)</f>
        <v>0.24443999999999999</v>
      </c>
      <c r="AO110" s="179" t="str">
        <f>+'[14]Rango indicadores'!H62</f>
        <v>Mayor A:</v>
      </c>
      <c r="AP110" s="160">
        <f>+'[14]Rango indicadores'!I62</f>
        <v>95</v>
      </c>
      <c r="AQ110" s="160" t="str">
        <f>+'[14]Rango indicadores'!J62</f>
        <v>Desde (&gt;=):</v>
      </c>
      <c r="AR110" s="160">
        <f>+'[14]Rango indicadores'!K62</f>
        <v>75</v>
      </c>
      <c r="AS110" s="160" t="str">
        <f>+'[14]Rango indicadores'!L62</f>
        <v>Hasta (&lt;=):</v>
      </c>
      <c r="AT110" s="160">
        <f>+'[14]Rango indicadores'!M62</f>
        <v>95</v>
      </c>
      <c r="AU110" s="160" t="str">
        <f>+'[14]Rango indicadores'!N62</f>
        <v>Menor A:</v>
      </c>
      <c r="AV110" s="160">
        <f>+'[14]Rango indicadores'!O62</f>
        <v>75</v>
      </c>
      <c r="AW110" s="1123" t="s">
        <v>1079</v>
      </c>
      <c r="AX110" s="200"/>
      <c r="AY110" s="200"/>
      <c r="AZ110" s="205"/>
      <c r="BA110" s="204"/>
    </row>
    <row r="111" spans="2:53" ht="67.2" customHeight="1">
      <c r="B111" s="216" t="str">
        <f>+'08-G. TALENTO HUMANO 2025'!D22</f>
        <v>4.4.7 Ejecutar el 100 % de las actividades del Sistema de Gestión de Seguridad y Salud en el Trabajo de la vigencia.</v>
      </c>
      <c r="C111" s="155" t="str">
        <f>+'Rango indicadores'!D60</f>
        <v>08-RI-07</v>
      </c>
      <c r="D111" s="155" t="str">
        <f>+'Rango indicadores'!E60</f>
        <v>Actividades del Sistema de Gestión de Seguridad y Salud en el Trabajo ejecutadas</v>
      </c>
      <c r="E111" s="177">
        <f>+'Rango indicadores'!R60</f>
        <v>1</v>
      </c>
      <c r="F111" s="156">
        <f>+'1.Informe Seguimiento POA 2025'!P71</f>
        <v>0.30874000000000001</v>
      </c>
      <c r="G111" s="156">
        <f>+'1.Informe Seguimiento POA 2025'!P71</f>
        <v>0.30874000000000001</v>
      </c>
      <c r="H111" s="1118">
        <f>+'1.Informe Seguimiento POA 2025'!Q71</f>
        <v>0.30873999999999996</v>
      </c>
      <c r="I111" s="1118">
        <f>+'1.Informe Seguimiento POA 2025'!Q71</f>
        <v>0.30873999999999996</v>
      </c>
      <c r="J111" s="158">
        <f>+'08-G. TALENTO HUMANO 2025'!AV22</f>
        <v>0.30873999999999996</v>
      </c>
      <c r="K111" s="192">
        <f>IF(AND(F111&gt;0),H111/F111,"No programado")</f>
        <v>0.99999999999999978</v>
      </c>
      <c r="L111" s="192">
        <f>IF(AND(G111&gt;0),I111/G111,"No programado")</f>
        <v>0.99999999999999978</v>
      </c>
      <c r="M111" s="157">
        <f>+'08-G. TALENTO HUMANO 2025'!AZ22</f>
        <v>0.30873999999999996</v>
      </c>
      <c r="N111" s="177">
        <f>$E111</f>
        <v>1</v>
      </c>
      <c r="O111" s="158">
        <f>+'1.Informe Seguimiento POA 2025'!R71</f>
        <v>0.22427999999999998</v>
      </c>
      <c r="P111" s="223">
        <f>'1.Informe Seguimiento POA 2025'!P71+'1.Informe Seguimiento POA 2025'!R71</f>
        <v>0.53302000000000005</v>
      </c>
      <c r="Q111" s="158">
        <f>+'1.Informe Seguimiento POA 2025'!S71</f>
        <v>0</v>
      </c>
      <c r="R111" s="224">
        <f>'1.Informe Seguimiento POA 2025'!Q71+'1.Informe Seguimiento POA 2025'!S71</f>
        <v>0.30873999999999996</v>
      </c>
      <c r="S111" s="177">
        <f>+'08-G. TALENTO HUMANO 2025'!AW22</f>
        <v>0.30873999999999996</v>
      </c>
      <c r="T111" s="192">
        <f t="shared" si="76"/>
        <v>0</v>
      </c>
      <c r="U111" s="192">
        <f t="shared" si="77"/>
        <v>0.57922779633034394</v>
      </c>
      <c r="V111" s="157">
        <f>+'08-G. TALENTO HUMANO 2025'!BA22</f>
        <v>0.30873999999999996</v>
      </c>
      <c r="W111" s="177">
        <f t="shared" si="78"/>
        <v>1</v>
      </c>
      <c r="X111" s="158">
        <f>+'1.Informe Seguimiento POA 2025'!T71</f>
        <v>0.12912000000000001</v>
      </c>
      <c r="Y111" s="214">
        <f>+'1.Informe Seguimiento POA 2025'!T71</f>
        <v>0.12912000000000001</v>
      </c>
      <c r="Z111" s="226">
        <f>+'1.Informe Seguimiento POA 2025'!U71</f>
        <v>0</v>
      </c>
      <c r="AA111" s="226">
        <f>+'1.Informe Seguimiento POA 2025'!U71</f>
        <v>0</v>
      </c>
      <c r="AB111" s="159">
        <f t="shared" si="80"/>
        <v>0.30873999999999996</v>
      </c>
      <c r="AC111" s="192">
        <f t="shared" si="82"/>
        <v>0</v>
      </c>
      <c r="AD111" s="192">
        <f t="shared" si="82"/>
        <v>0</v>
      </c>
      <c r="AE111" s="157">
        <f>IF(AND(W111&gt;0,$AB111&gt;0),AB111/$W111,0)</f>
        <v>0.30873999999999996</v>
      </c>
      <c r="AF111" s="177">
        <f t="shared" si="79"/>
        <v>1</v>
      </c>
      <c r="AG111" s="158">
        <f>+'1.Informe Seguimiento POA 2025'!V71</f>
        <v>0.33785999999999994</v>
      </c>
      <c r="AH111" s="177">
        <f>+'1.Informe Seguimiento POA 2025'!T71+'1.Informe Seguimiento POA 2025'!R71+'1.Informe Seguimiento POA 2025'!P71+'1.Informe Seguimiento POA 2025'!V71</f>
        <v>0.99999999999999989</v>
      </c>
      <c r="AI111" s="177">
        <f>+'1.Informe Seguimiento POA 2025'!W71</f>
        <v>0</v>
      </c>
      <c r="AJ111" s="177">
        <f>+'1.Informe Seguimiento POA 2025'!U71+'1.Informe Seguimiento POA 2025'!S71+'1.Informe Seguimiento POA 2025'!Q71+'1.Informe Seguimiento POA 2025'!W71</f>
        <v>0.30873999999999996</v>
      </c>
      <c r="AK111" s="195">
        <f>'08-G. TALENTO HUMANO 2025'!AY22</f>
        <v>0.30873999999999996</v>
      </c>
      <c r="AL111" s="192">
        <f>IF(AND(AG111&gt;0),AI111/AG111,"No programado")</f>
        <v>0</v>
      </c>
      <c r="AM111" s="192">
        <f>IF(AND(AH111&gt;0),AJ111/AH111,"No programado")</f>
        <v>0.30874000000000001</v>
      </c>
      <c r="AN111" s="157">
        <f>IF(AND(AF111&gt;0,$AK111&gt;0),AK111/$AF111,0)</f>
        <v>0.30873999999999996</v>
      </c>
      <c r="AO111" s="179" t="str">
        <f>+'[14]Rango indicadores'!H63</f>
        <v>Mayor A:</v>
      </c>
      <c r="AP111" s="160">
        <f>+'[14]Rango indicadores'!I63</f>
        <v>95</v>
      </c>
      <c r="AQ111" s="160" t="str">
        <f>+'[14]Rango indicadores'!J63</f>
        <v>Desde (&gt;=):</v>
      </c>
      <c r="AR111" s="160">
        <f>+'[14]Rango indicadores'!K63</f>
        <v>75</v>
      </c>
      <c r="AS111" s="160" t="str">
        <f>+'[14]Rango indicadores'!L63</f>
        <v>Hasta (&lt;=):</v>
      </c>
      <c r="AT111" s="160">
        <f>+'[14]Rango indicadores'!M63</f>
        <v>95</v>
      </c>
      <c r="AU111" s="160" t="str">
        <f>+'[14]Rango indicadores'!N63</f>
        <v>Menor A:</v>
      </c>
      <c r="AV111" s="160">
        <f>+'[14]Rango indicadores'!O63</f>
        <v>75</v>
      </c>
      <c r="AW111" s="1123" t="s">
        <v>1074</v>
      </c>
      <c r="AX111" s="200"/>
      <c r="AY111" s="200"/>
      <c r="AZ111" s="205"/>
      <c r="BA111" s="204"/>
    </row>
    <row r="112" spans="2:53" ht="79.2">
      <c r="B112" s="216" t="str">
        <f>+'08-G. TALENTO HUMANO 2025'!D23</f>
        <v>4.4.8 Implementar el 100% de las acciones de los Sistemas de Gestión y Evaluación del Desempeño Laboral de la Entidad.</v>
      </c>
      <c r="C112" s="155" t="str">
        <f>+'Rango indicadores'!D61</f>
        <v>08-RI-08</v>
      </c>
      <c r="D112" s="155" t="str">
        <f>+'Rango indicadores'!E61</f>
        <v>Acciones de los Sistemas de Gestión y Evaluación del Desempeño Laboral de la Personería de Bogotá, D.C., ejecutadas</v>
      </c>
      <c r="E112" s="177">
        <f>+'Rango indicadores'!R61</f>
        <v>1</v>
      </c>
      <c r="F112" s="156">
        <f>+'1.Informe Seguimiento POA 2025'!P72</f>
        <v>0.24</v>
      </c>
      <c r="G112" s="156">
        <f>+'1.Informe Seguimiento POA 2025'!P72</f>
        <v>0.24</v>
      </c>
      <c r="H112" s="158">
        <f>+'1.Informe Seguimiento POA 2025'!Q72</f>
        <v>0.59</v>
      </c>
      <c r="I112" s="158">
        <f>+'1.Informe Seguimiento POA 2025'!Q72</f>
        <v>0.59</v>
      </c>
      <c r="J112" s="158">
        <f>+'08-G. TALENTO HUMANO 2025'!AV23</f>
        <v>0.59</v>
      </c>
      <c r="K112" s="192">
        <f t="shared" si="70"/>
        <v>2.4583333333333335</v>
      </c>
      <c r="L112" s="192">
        <f t="shared" si="70"/>
        <v>2.4583333333333335</v>
      </c>
      <c r="M112" s="157">
        <f>+'08-G. TALENTO HUMANO 2025'!AZ23</f>
        <v>0.59000000000000008</v>
      </c>
      <c r="N112" s="177">
        <f t="shared" si="75"/>
        <v>1</v>
      </c>
      <c r="O112" s="158">
        <f>+'1.Informe Seguimiento POA 2025'!R72</f>
        <v>0.35</v>
      </c>
      <c r="P112" s="223">
        <f>'1.Informe Seguimiento POA 2025'!P72+'1.Informe Seguimiento POA 2025'!R72</f>
        <v>0.59</v>
      </c>
      <c r="Q112" s="158">
        <f>+'1.Informe Seguimiento POA 2025'!S72</f>
        <v>0</v>
      </c>
      <c r="R112" s="224">
        <f>'1.Informe Seguimiento POA 2025'!Q72+'1.Informe Seguimiento POA 2025'!S72</f>
        <v>0.59</v>
      </c>
      <c r="S112" s="177">
        <f>+'08-G. TALENTO HUMANO 2025'!AW23</f>
        <v>0.59</v>
      </c>
      <c r="T112" s="192">
        <f t="shared" si="76"/>
        <v>0</v>
      </c>
      <c r="U112" s="192">
        <f t="shared" si="77"/>
        <v>1</v>
      </c>
      <c r="V112" s="157">
        <f>+'08-G. TALENTO HUMANO 2025'!BA23</f>
        <v>0.59000000000000008</v>
      </c>
      <c r="W112" s="177">
        <f t="shared" si="78"/>
        <v>1</v>
      </c>
      <c r="X112" s="158">
        <f>+'1.Informe Seguimiento POA 2025'!T72</f>
        <v>0.32</v>
      </c>
      <c r="Y112" s="214">
        <f>+'1.Informe Seguimiento POA 2025'!T72</f>
        <v>0.32</v>
      </c>
      <c r="Z112" s="226">
        <f>+'1.Informe Seguimiento POA 2025'!U72</f>
        <v>0</v>
      </c>
      <c r="AA112" s="226">
        <f>+'1.Informe Seguimiento POA 2025'!U72</f>
        <v>0</v>
      </c>
      <c r="AB112" s="159">
        <f t="shared" si="80"/>
        <v>0.59</v>
      </c>
      <c r="AC112" s="192">
        <f t="shared" si="72"/>
        <v>0</v>
      </c>
      <c r="AD112" s="192">
        <f t="shared" si="72"/>
        <v>0</v>
      </c>
      <c r="AE112" s="157">
        <f t="shared" si="81"/>
        <v>0.59</v>
      </c>
      <c r="AF112" s="177">
        <f t="shared" si="79"/>
        <v>1</v>
      </c>
      <c r="AG112" s="158">
        <f>+'1.Informe Seguimiento POA 2025'!V72</f>
        <v>0.09</v>
      </c>
      <c r="AH112" s="177">
        <f>+'1.Informe Seguimiento POA 2025'!T72+'1.Informe Seguimiento POA 2025'!R72+'1.Informe Seguimiento POA 2025'!P72+'1.Informe Seguimiento POA 2025'!V72</f>
        <v>0.99999999999999989</v>
      </c>
      <c r="AI112" s="177">
        <f>+'1.Informe Seguimiento POA 2025'!W72</f>
        <v>0</v>
      </c>
      <c r="AJ112" s="177">
        <f>+'1.Informe Seguimiento POA 2025'!U72+'1.Informe Seguimiento POA 2025'!S72+'1.Informe Seguimiento POA 2025'!Q72+'1.Informe Seguimiento POA 2025'!W72</f>
        <v>0.59</v>
      </c>
      <c r="AK112" s="195">
        <f>'08-G. TALENTO HUMANO 2025'!AY23</f>
        <v>0.59</v>
      </c>
      <c r="AL112" s="192">
        <f t="shared" si="73"/>
        <v>0</v>
      </c>
      <c r="AM112" s="157">
        <f t="shared" si="73"/>
        <v>0.59000000000000008</v>
      </c>
      <c r="AN112" s="690">
        <f t="shared" si="74"/>
        <v>0.59</v>
      </c>
      <c r="AO112" s="179" t="str">
        <f>+'[14]Rango indicadores'!H62</f>
        <v>Mayor A:</v>
      </c>
      <c r="AP112" s="160">
        <f>+'[14]Rango indicadores'!I62</f>
        <v>95</v>
      </c>
      <c r="AQ112" s="160" t="str">
        <f>+'[14]Rango indicadores'!J62</f>
        <v>Desde (&gt;=):</v>
      </c>
      <c r="AR112" s="160">
        <f>+'[14]Rango indicadores'!K62</f>
        <v>75</v>
      </c>
      <c r="AS112" s="160" t="str">
        <f>+'[14]Rango indicadores'!L62</f>
        <v>Hasta (&lt;=):</v>
      </c>
      <c r="AT112" s="160">
        <f>+'[14]Rango indicadores'!M62</f>
        <v>95</v>
      </c>
      <c r="AU112" s="160" t="str">
        <f>+'[14]Rango indicadores'!N62</f>
        <v>Menor A:</v>
      </c>
      <c r="AV112" s="160">
        <f>+'[14]Rango indicadores'!O62</f>
        <v>75</v>
      </c>
      <c r="AW112" s="1123" t="s">
        <v>1078</v>
      </c>
      <c r="AX112" s="200"/>
      <c r="AY112" s="200"/>
      <c r="AZ112" s="205"/>
      <c r="BA112" s="206"/>
    </row>
    <row r="113" spans="2:53" ht="73.2" customHeight="1">
      <c r="B113" s="216" t="str">
        <f>+'08-G. TALENTO HUMANO 2025'!D24</f>
        <v>4.4.9 Diseñar e implementar el 100 % del Plan de Gestión de Integridad de la vigencia</v>
      </c>
      <c r="C113" s="155" t="str">
        <f>+'Rango indicadores'!D62</f>
        <v>08-RI-09</v>
      </c>
      <c r="D113" s="155" t="str">
        <f>+'Rango indicadores'!E62</f>
        <v>Plan de Gestión de Integridad diseñado y ejecutado</v>
      </c>
      <c r="E113" s="177">
        <f>+'Rango indicadores'!R62</f>
        <v>1</v>
      </c>
      <c r="F113" s="156">
        <f>+'1.Informe Seguimiento POA 2025'!P73</f>
        <v>0.2</v>
      </c>
      <c r="G113" s="156">
        <f>+'1.Informe Seguimiento POA 2025'!P73</f>
        <v>0.2</v>
      </c>
      <c r="H113" s="158">
        <f>+'1.Informe Seguimiento POA 2025'!Q73</f>
        <v>0.2</v>
      </c>
      <c r="I113" s="158">
        <f>+'1.Informe Seguimiento POA 2025'!Q73</f>
        <v>0.2</v>
      </c>
      <c r="J113" s="158">
        <f>+'08-G. TALENTO HUMANO 2025'!AV24</f>
        <v>0.2</v>
      </c>
      <c r="K113" s="192">
        <f t="shared" si="70"/>
        <v>1</v>
      </c>
      <c r="L113" s="192">
        <f t="shared" si="70"/>
        <v>1</v>
      </c>
      <c r="M113" s="157">
        <f>+'08-G. TALENTO HUMANO 2025'!AZ24</f>
        <v>0.2</v>
      </c>
      <c r="N113" s="177">
        <f t="shared" si="75"/>
        <v>1</v>
      </c>
      <c r="O113" s="158">
        <f>+'1.Informe Seguimiento POA 2025'!R73</f>
        <v>0</v>
      </c>
      <c r="P113" s="223">
        <f>'1.Informe Seguimiento POA 2025'!P73+'1.Informe Seguimiento POA 2025'!R73</f>
        <v>0.2</v>
      </c>
      <c r="Q113" s="158">
        <f>+'1.Informe Seguimiento POA 2025'!S73</f>
        <v>0</v>
      </c>
      <c r="R113" s="224">
        <f>'1.Informe Seguimiento POA 2025'!Q73+'1.Informe Seguimiento POA 2025'!S73</f>
        <v>0.2</v>
      </c>
      <c r="S113" s="177">
        <f>+'08-G. TALENTO HUMANO 2025'!AW24</f>
        <v>0.2</v>
      </c>
      <c r="T113" s="192" t="str">
        <f t="shared" si="76"/>
        <v>No programado</v>
      </c>
      <c r="U113" s="192">
        <f t="shared" si="77"/>
        <v>1</v>
      </c>
      <c r="V113" s="157">
        <f>+'08-G. TALENTO HUMANO 2025'!BA24</f>
        <v>0.2</v>
      </c>
      <c r="W113" s="177">
        <f t="shared" si="78"/>
        <v>1</v>
      </c>
      <c r="X113" s="158">
        <f>+'1.Informe Seguimiento POA 2025'!T73</f>
        <v>0</v>
      </c>
      <c r="Y113" s="214">
        <f>+'1.Informe Seguimiento POA 2025'!T73</f>
        <v>0</v>
      </c>
      <c r="Z113" s="226">
        <f>+'1.Informe Seguimiento POA 2025'!U73</f>
        <v>0</v>
      </c>
      <c r="AA113" s="226">
        <f>+'1.Informe Seguimiento POA 2025'!U73</f>
        <v>0</v>
      </c>
      <c r="AB113" s="156">
        <f t="shared" si="80"/>
        <v>0.2</v>
      </c>
      <c r="AC113" s="192" t="str">
        <f t="shared" si="72"/>
        <v>No programado</v>
      </c>
      <c r="AD113" s="192" t="str">
        <f t="shared" si="72"/>
        <v>No programado</v>
      </c>
      <c r="AE113" s="157">
        <f t="shared" si="81"/>
        <v>0.2</v>
      </c>
      <c r="AF113" s="177">
        <f t="shared" si="79"/>
        <v>1</v>
      </c>
      <c r="AG113" s="158">
        <f>+'1.Informe Seguimiento POA 2025'!V73</f>
        <v>0.8</v>
      </c>
      <c r="AH113" s="177">
        <f>+'1.Informe Seguimiento POA 2025'!T73+'1.Informe Seguimiento POA 2025'!R73+'1.Informe Seguimiento POA 2025'!P73+'1.Informe Seguimiento POA 2025'!V73</f>
        <v>1</v>
      </c>
      <c r="AI113" s="177">
        <f>+'1.Informe Seguimiento POA 2025'!W73</f>
        <v>0</v>
      </c>
      <c r="AJ113" s="177">
        <f>+'1.Informe Seguimiento POA 2025'!U73+'1.Informe Seguimiento POA 2025'!S73+'1.Informe Seguimiento POA 2025'!Q73+'1.Informe Seguimiento POA 2025'!W73</f>
        <v>0.2</v>
      </c>
      <c r="AK113" s="195">
        <f>'08-G. TALENTO HUMANO 2025'!AY24</f>
        <v>0.2</v>
      </c>
      <c r="AL113" s="192">
        <f t="shared" si="73"/>
        <v>0</v>
      </c>
      <c r="AM113" s="192">
        <f t="shared" si="73"/>
        <v>0.2</v>
      </c>
      <c r="AN113" s="157">
        <f t="shared" si="74"/>
        <v>0.2</v>
      </c>
      <c r="AO113" s="179" t="str">
        <f>+'[14]Rango indicadores'!H63</f>
        <v>Mayor A:</v>
      </c>
      <c r="AP113" s="160">
        <f>+'[14]Rango indicadores'!I63</f>
        <v>95</v>
      </c>
      <c r="AQ113" s="160" t="str">
        <f>+'[14]Rango indicadores'!J63</f>
        <v>Desde (&gt;=):</v>
      </c>
      <c r="AR113" s="160">
        <f>+'[14]Rango indicadores'!K63</f>
        <v>75</v>
      </c>
      <c r="AS113" s="160" t="str">
        <f>+'[14]Rango indicadores'!L63</f>
        <v>Hasta (&lt;=):</v>
      </c>
      <c r="AT113" s="160">
        <f>+'[14]Rango indicadores'!M63</f>
        <v>95</v>
      </c>
      <c r="AU113" s="160" t="str">
        <f>+'[14]Rango indicadores'!N63</f>
        <v>Menor A:</v>
      </c>
      <c r="AV113" s="160">
        <f>+'[14]Rango indicadores'!O63</f>
        <v>75</v>
      </c>
      <c r="AW113" s="1123" t="s">
        <v>1074</v>
      </c>
      <c r="AX113" s="200"/>
      <c r="AY113" s="200"/>
      <c r="AZ113" s="207"/>
      <c r="BA113" s="206"/>
    </row>
    <row r="114" spans="2:53" ht="64.5" customHeight="1">
      <c r="B114" s="216" t="str">
        <f>+'08-G. TALENTO HUMANO 2025'!D25</f>
        <v>4.4.10 Diseñar e implementar  el 100%  del  micrositio de Talento Humano durante el cuatrienio</v>
      </c>
      <c r="C114" s="155" t="str">
        <f>+'Rango indicadores'!D63</f>
        <v>08-RI-10</v>
      </c>
      <c r="D114" s="155" t="str">
        <f>+'Rango indicadores'!E63</f>
        <v>Micrositio de Talento Humano diseñado e implementado</v>
      </c>
      <c r="E114" s="177">
        <f>+'Rango indicadores'!R63</f>
        <v>0.5</v>
      </c>
      <c r="F114" s="156">
        <f>+'1.Informe Seguimiento POA 2025'!P74</f>
        <v>0.2</v>
      </c>
      <c r="G114" s="156">
        <f>+'1.Informe Seguimiento POA 2025'!P74</f>
        <v>0.2</v>
      </c>
      <c r="H114" s="158">
        <f>+'1.Informe Seguimiento POA 2025'!Q74</f>
        <v>0.2</v>
      </c>
      <c r="I114" s="158">
        <f>+'1.Informe Seguimiento POA 2025'!Q74</f>
        <v>0.2</v>
      </c>
      <c r="J114" s="158">
        <f>+'08-G. TALENTO HUMANO 2025'!AV25</f>
        <v>0.2</v>
      </c>
      <c r="K114" s="192">
        <f t="shared" si="70"/>
        <v>1</v>
      </c>
      <c r="L114" s="192">
        <f t="shared" si="70"/>
        <v>1</v>
      </c>
      <c r="M114" s="157">
        <f>+'08-G. TALENTO HUMANO 2025'!AZ25</f>
        <v>0.4</v>
      </c>
      <c r="N114" s="177">
        <f>$E114</f>
        <v>0.5</v>
      </c>
      <c r="O114" s="158">
        <f>+'1.Informe Seguimiento POA 2025'!R74</f>
        <v>0</v>
      </c>
      <c r="P114" s="223">
        <f>'1.Informe Seguimiento POA 2025'!P74+'1.Informe Seguimiento POA 2025'!R74</f>
        <v>0.2</v>
      </c>
      <c r="Q114" s="158">
        <f>+'1.Informe Seguimiento POA 2025'!S74</f>
        <v>0</v>
      </c>
      <c r="R114" s="224">
        <f>'1.Informe Seguimiento POA 2025'!Q74+'1.Informe Seguimiento POA 2025'!S74</f>
        <v>0.2</v>
      </c>
      <c r="S114" s="177">
        <f>+'08-G. TALENTO HUMANO 2025'!AW25</f>
        <v>0.2</v>
      </c>
      <c r="T114" s="192" t="str">
        <f t="shared" si="76"/>
        <v>No programado</v>
      </c>
      <c r="U114" s="192">
        <f t="shared" si="77"/>
        <v>1</v>
      </c>
      <c r="V114" s="157">
        <f>+'08-G. TALENTO HUMANO 2025'!BA25</f>
        <v>0.4</v>
      </c>
      <c r="W114" s="177">
        <f t="shared" si="78"/>
        <v>0.5</v>
      </c>
      <c r="X114" s="158">
        <f>+'1.Informe Seguimiento POA 2025'!T74</f>
        <v>0</v>
      </c>
      <c r="Y114" s="214">
        <f>+'1.Informe Seguimiento POA 2025'!T74</f>
        <v>0</v>
      </c>
      <c r="Z114" s="226">
        <f>+'1.Informe Seguimiento POA 2025'!U74</f>
        <v>0</v>
      </c>
      <c r="AA114" s="226">
        <f>+'1.Informe Seguimiento POA 2025'!U74</f>
        <v>0</v>
      </c>
      <c r="AB114" s="156">
        <f t="shared" si="80"/>
        <v>0.2</v>
      </c>
      <c r="AC114" s="192" t="str">
        <f t="shared" si="72"/>
        <v>No programado</v>
      </c>
      <c r="AD114" s="192" t="str">
        <f t="shared" si="72"/>
        <v>No programado</v>
      </c>
      <c r="AE114" s="157">
        <f t="shared" si="81"/>
        <v>0.4</v>
      </c>
      <c r="AF114" s="177">
        <f t="shared" si="79"/>
        <v>0.5</v>
      </c>
      <c r="AG114" s="158">
        <f>+'1.Informe Seguimiento POA 2025'!V74</f>
        <v>0.3</v>
      </c>
      <c r="AH114" s="177">
        <f>+'1.Informe Seguimiento POA 2025'!T74+'1.Informe Seguimiento POA 2025'!R74+'1.Informe Seguimiento POA 2025'!P74+'1.Informe Seguimiento POA 2025'!V74</f>
        <v>0.5</v>
      </c>
      <c r="AI114" s="177">
        <f>+'1.Informe Seguimiento POA 2025'!W74</f>
        <v>0</v>
      </c>
      <c r="AJ114" s="177">
        <f>+'1.Informe Seguimiento POA 2025'!U74+'1.Informe Seguimiento POA 2025'!S74+'1.Informe Seguimiento POA 2025'!Q74+'1.Informe Seguimiento POA 2025'!W74</f>
        <v>0.2</v>
      </c>
      <c r="AK114" s="177">
        <f>'08-G. TALENTO HUMANO 2025'!AY25</f>
        <v>0.2</v>
      </c>
      <c r="AL114" s="192">
        <f t="shared" si="73"/>
        <v>0</v>
      </c>
      <c r="AM114" s="192">
        <f t="shared" si="73"/>
        <v>0.4</v>
      </c>
      <c r="AN114" s="157">
        <f t="shared" si="74"/>
        <v>0.4</v>
      </c>
      <c r="AO114" s="179" t="str">
        <f>+'[14]Rango indicadores'!H64</f>
        <v>Mayor A:</v>
      </c>
      <c r="AP114" s="160">
        <f>+'[14]Rango indicadores'!I64</f>
        <v>95</v>
      </c>
      <c r="AQ114" s="160" t="str">
        <f>+'[14]Rango indicadores'!J64</f>
        <v>Desde (&gt;=):</v>
      </c>
      <c r="AR114" s="160">
        <f>+'[14]Rango indicadores'!K64</f>
        <v>75</v>
      </c>
      <c r="AS114" s="160" t="str">
        <f>+'[14]Rango indicadores'!L64</f>
        <v>Hasta (&lt;=):</v>
      </c>
      <c r="AT114" s="160">
        <f>+'[14]Rango indicadores'!M64</f>
        <v>95</v>
      </c>
      <c r="AU114" s="160" t="str">
        <f>+'[14]Rango indicadores'!N64</f>
        <v>Menor A:</v>
      </c>
      <c r="AV114" s="160">
        <f>+'[14]Rango indicadores'!O64</f>
        <v>75</v>
      </c>
      <c r="AW114" s="1123" t="s">
        <v>1074</v>
      </c>
      <c r="AX114" s="200"/>
      <c r="AY114" s="200"/>
      <c r="AZ114" s="205"/>
      <c r="BA114" s="206"/>
    </row>
    <row r="115" spans="2:53" ht="15.6">
      <c r="C115" s="1451" t="s">
        <v>807</v>
      </c>
      <c r="D115" s="1452"/>
      <c r="E115" s="1452"/>
      <c r="F115" s="1452"/>
      <c r="G115" s="1452"/>
      <c r="H115" s="1452"/>
      <c r="I115" s="1452"/>
      <c r="J115" s="1452"/>
      <c r="K115" s="165">
        <f>IFERROR(AVERAGE(K105:K114),0)</f>
        <v>1.1110108711297919</v>
      </c>
      <c r="L115" s="165">
        <f>IFERROR(AVERAGE(L105:L114),0)</f>
        <v>1.1110108711297919</v>
      </c>
      <c r="M115" s="165">
        <f>IFERROR(AVERAGE(M105:M114),0)</f>
        <v>0.30785365306122447</v>
      </c>
      <c r="N115" s="166"/>
      <c r="O115" s="166"/>
      <c r="P115" s="166"/>
      <c r="Q115" s="166"/>
      <c r="R115" s="166"/>
      <c r="S115" s="166"/>
      <c r="T115" s="165">
        <f>IFERROR(AVERAGE(T105:T114),0)</f>
        <v>0</v>
      </c>
      <c r="U115" s="165">
        <f>IFERROR(AVERAGE(U105:U114),0)</f>
        <v>0.66379825312296725</v>
      </c>
      <c r="V115" s="165">
        <f>IFERROR(AVERAGE(V105:V114),0)</f>
        <v>0.30785365306122447</v>
      </c>
      <c r="W115" s="166"/>
      <c r="X115" s="166"/>
      <c r="Y115" s="166"/>
      <c r="Z115" s="166"/>
      <c r="AA115" s="166"/>
      <c r="AB115" s="166"/>
      <c r="AC115" s="165">
        <f>IFERROR(AVERAGE(AC105:AC114),0)</f>
        <v>0</v>
      </c>
      <c r="AD115" s="165">
        <f>IFERROR(AVERAGE(AD105:AD114),0)</f>
        <v>0</v>
      </c>
      <c r="AE115" s="165">
        <f>IFERROR(AVERAGE(AE105:AE114),0)</f>
        <v>0.23247100000000001</v>
      </c>
      <c r="AF115" s="166"/>
      <c r="AG115" s="166"/>
      <c r="AH115" s="166"/>
      <c r="AI115" s="166"/>
      <c r="AJ115" s="166"/>
      <c r="AK115" s="167"/>
      <c r="AL115" s="165">
        <f>IFERROR(AVERAGE(AL105:AL114),0)</f>
        <v>0</v>
      </c>
      <c r="AM115" s="165">
        <f>IFERROR(AVERAGE(AM105:AM114),0)</f>
        <v>0.23247100000000001</v>
      </c>
      <c r="AN115" s="165">
        <f>IFERROR(AVERAGE(AN105:AN114),0)</f>
        <v>0.23247100000000001</v>
      </c>
      <c r="AO115" s="182"/>
      <c r="AP115" s="182"/>
      <c r="AQ115" s="182"/>
      <c r="AR115" s="182"/>
      <c r="AS115" s="182"/>
      <c r="AT115" s="182"/>
      <c r="AU115" s="182"/>
      <c r="AV115" s="182"/>
      <c r="AW115" s="202"/>
      <c r="AY115" s="164"/>
    </row>
    <row r="116" spans="2:53" s="144" customFormat="1" ht="24.6" customHeight="1" thickBot="1">
      <c r="D116" s="145"/>
      <c r="AW116" s="145"/>
      <c r="AY116" s="164"/>
      <c r="AZ116" s="129"/>
    </row>
    <row r="117" spans="2:53" s="144" customFormat="1" ht="16.2" thickBot="1">
      <c r="C117" s="149" t="s">
        <v>819</v>
      </c>
      <c r="D117" s="150"/>
      <c r="E117" s="1453" t="s">
        <v>792</v>
      </c>
      <c r="F117" s="1454"/>
      <c r="G117" s="1454"/>
      <c r="H117" s="1454"/>
      <c r="I117" s="1454"/>
      <c r="J117" s="1454"/>
      <c r="K117" s="1454"/>
      <c r="L117" s="1454"/>
      <c r="M117" s="1455"/>
      <c r="N117" s="1463" t="s">
        <v>793</v>
      </c>
      <c r="O117" s="1464"/>
      <c r="P117" s="1464"/>
      <c r="Q117" s="1464"/>
      <c r="R117" s="1464"/>
      <c r="S117" s="1464"/>
      <c r="T117" s="1464"/>
      <c r="U117" s="1464"/>
      <c r="V117" s="1465"/>
      <c r="W117" s="1466" t="s">
        <v>794</v>
      </c>
      <c r="X117" s="1467"/>
      <c r="Y117" s="1467"/>
      <c r="Z117" s="1467"/>
      <c r="AA117" s="1467"/>
      <c r="AB117" s="1467"/>
      <c r="AC117" s="1467"/>
      <c r="AD117" s="1467"/>
      <c r="AE117" s="1468"/>
      <c r="AF117" s="1463" t="s">
        <v>789</v>
      </c>
      <c r="AG117" s="1464"/>
      <c r="AH117" s="1464"/>
      <c r="AI117" s="1464"/>
      <c r="AJ117" s="1464"/>
      <c r="AK117" s="1464"/>
      <c r="AL117" s="1464"/>
      <c r="AM117" s="1464"/>
      <c r="AN117" s="1465"/>
      <c r="AW117" s="145"/>
      <c r="AY117" s="164"/>
      <c r="AZ117" s="129"/>
    </row>
    <row r="118" spans="2:53" ht="29.4" customHeight="1">
      <c r="B118" s="1444" t="s">
        <v>833</v>
      </c>
      <c r="C118" s="1444" t="str">
        <f>+$C$11</f>
        <v>Identificación del Indicador</v>
      </c>
      <c r="D118" s="1456" t="s">
        <v>796</v>
      </c>
      <c r="E118" s="1457" t="s">
        <v>797</v>
      </c>
      <c r="F118" s="1458"/>
      <c r="G118" s="1459"/>
      <c r="H118" s="1460" t="s">
        <v>798</v>
      </c>
      <c r="I118" s="1461" t="str">
        <f>$I$9</f>
        <v>Ejecución 
Corte
31/03/2025</v>
      </c>
      <c r="J118" s="1460" t="s">
        <v>799</v>
      </c>
      <c r="K118" s="1460" t="s">
        <v>800</v>
      </c>
      <c r="L118" s="1460"/>
      <c r="M118" s="1460"/>
      <c r="N118" s="1457" t="s">
        <v>797</v>
      </c>
      <c r="O118" s="1458"/>
      <c r="P118" s="1459"/>
      <c r="Q118" s="1460" t="s">
        <v>801</v>
      </c>
      <c r="R118" s="1461" t="str">
        <f>$R$9</f>
        <v>Ejecución 
Corte
30/06/2025</v>
      </c>
      <c r="S118" s="1460" t="s">
        <v>799</v>
      </c>
      <c r="T118" s="1460" t="s">
        <v>800</v>
      </c>
      <c r="U118" s="1460"/>
      <c r="V118" s="1460"/>
      <c r="W118" s="1457" t="s">
        <v>797</v>
      </c>
      <c r="X118" s="1458"/>
      <c r="Y118" s="1459"/>
      <c r="Z118" s="1460" t="s">
        <v>802</v>
      </c>
      <c r="AA118" s="1461" t="str">
        <f>$AA$9</f>
        <v>Ejecución 
Corte
30/09/2025</v>
      </c>
      <c r="AB118" s="1460" t="s">
        <v>799</v>
      </c>
      <c r="AC118" s="1460" t="s">
        <v>800</v>
      </c>
      <c r="AD118" s="1460"/>
      <c r="AE118" s="1460"/>
      <c r="AF118" s="1457" t="s">
        <v>797</v>
      </c>
      <c r="AG118" s="1458"/>
      <c r="AH118" s="1459"/>
      <c r="AI118" s="1460" t="s">
        <v>803</v>
      </c>
      <c r="AJ118" s="1461" t="str">
        <f>$AJ$9</f>
        <v>Ejecución 
Corte
31/12/2024</v>
      </c>
      <c r="AK118" s="1460" t="s">
        <v>799</v>
      </c>
      <c r="AL118" s="1460" t="s">
        <v>800</v>
      </c>
      <c r="AM118" s="1460"/>
      <c r="AN118" s="1460"/>
      <c r="AO118" s="1469" t="s">
        <v>639</v>
      </c>
      <c r="AP118" s="1469"/>
      <c r="AQ118" s="1469"/>
      <c r="AR118" s="1469"/>
      <c r="AS118" s="1469"/>
      <c r="AT118" s="1469"/>
      <c r="AU118" s="1469"/>
      <c r="AV118" s="1469"/>
      <c r="AW118" s="1444" t="s">
        <v>804</v>
      </c>
      <c r="AY118" s="164"/>
    </row>
    <row r="119" spans="2:53" ht="54.6" customHeight="1">
      <c r="B119" s="1444"/>
      <c r="C119" s="1444"/>
      <c r="D119" s="1456"/>
      <c r="E119" s="151" t="str">
        <f>$E$9</f>
        <v>Año 2025</v>
      </c>
      <c r="F119" s="151" t="str">
        <f>+E117</f>
        <v>Primer Trimestre</v>
      </c>
      <c r="G119" s="152" t="str">
        <f>$G$9</f>
        <v>Acumulado
Corte 
31/03/2025</v>
      </c>
      <c r="H119" s="1444"/>
      <c r="I119" s="1462"/>
      <c r="J119" s="1444"/>
      <c r="K119" s="1024" t="str">
        <f>+$E$10</f>
        <v>Primer Trimestre</v>
      </c>
      <c r="L119" s="152" t="str">
        <f>$G$12</f>
        <v>Acumulado
Corte 
31/03/2025</v>
      </c>
      <c r="M119" s="153" t="s">
        <v>762</v>
      </c>
      <c r="N119" s="151" t="str">
        <f>$N$9</f>
        <v>Año 2025</v>
      </c>
      <c r="O119" s="151" t="str">
        <f>+N117</f>
        <v>Segundo Trimestre</v>
      </c>
      <c r="P119" s="152" t="str">
        <f>$P$9</f>
        <v>Acumulado
Corte 
30/06/2025</v>
      </c>
      <c r="Q119" s="1444"/>
      <c r="R119" s="1462"/>
      <c r="S119" s="1444"/>
      <c r="T119" s="151" t="str">
        <f>+O119</f>
        <v>Segundo Trimestre</v>
      </c>
      <c r="U119" s="152" t="str">
        <f>$P$12</f>
        <v>Acumulado
Corte 
30/06/2025</v>
      </c>
      <c r="V119" s="153" t="s">
        <v>762</v>
      </c>
      <c r="W119" s="151" t="str">
        <f>$W$9</f>
        <v>Año 2025</v>
      </c>
      <c r="X119" s="151" t="str">
        <f>+W117</f>
        <v>Tercer Trimestre</v>
      </c>
      <c r="Y119" s="152" t="str">
        <f>$Y$9</f>
        <v>Acumulado
Corte 
30/09/2025</v>
      </c>
      <c r="Z119" s="1444"/>
      <c r="AA119" s="1462"/>
      <c r="AB119" s="1444"/>
      <c r="AC119" s="151" t="str">
        <f>+X119</f>
        <v>Tercer Trimestre</v>
      </c>
      <c r="AD119" s="152" t="str">
        <f>$Y$12</f>
        <v>Acumulado
Corte 
30/09/2025</v>
      </c>
      <c r="AE119" s="153" t="s">
        <v>762</v>
      </c>
      <c r="AF119" s="151" t="str">
        <f>$AF$9</f>
        <v>Año 2025</v>
      </c>
      <c r="AG119" s="151" t="str">
        <f>$AG$9</f>
        <v>Cuarto Trimestre</v>
      </c>
      <c r="AH119" s="152" t="str">
        <f>$AH$9</f>
        <v>Acumulado
Corte 
31/12/2025</v>
      </c>
      <c r="AI119" s="1444"/>
      <c r="AJ119" s="1462"/>
      <c r="AK119" s="1444"/>
      <c r="AL119" s="151" t="str">
        <f>+$AG$9</f>
        <v>Cuarto Trimestre</v>
      </c>
      <c r="AM119" s="152" t="str">
        <f>$AH$12</f>
        <v>Acumulado
Corte 
31/12/2025</v>
      </c>
      <c r="AN119" s="153" t="s">
        <v>762</v>
      </c>
      <c r="AO119" s="1470" t="s">
        <v>805</v>
      </c>
      <c r="AP119" s="1137"/>
      <c r="AQ119" s="1138" t="s">
        <v>806</v>
      </c>
      <c r="AR119" s="1139"/>
      <c r="AS119" s="1139"/>
      <c r="AT119" s="1140"/>
      <c r="AU119" s="1141" t="s">
        <v>648</v>
      </c>
      <c r="AV119" s="1142"/>
      <c r="AW119" s="1444"/>
      <c r="AY119" s="164"/>
    </row>
    <row r="120" spans="2:53" ht="104.4" customHeight="1">
      <c r="B120" s="216" t="str">
        <f>+'09-GESTIÓN ADMINISTRATIVA 2025'!D16</f>
        <v>4.5.1 Atender  el 100% de los servicios de mantenimiento, almacén y transporte, solicitados por los (as) colaboradores (as) de la Personería de Bogotá, D.C., para mantener o modernizar la infraestructura física de la entidad y aportar al fortalecimiento de las capacidades institucionales, durante el cuatrienio.</v>
      </c>
      <c r="C120" s="155" t="str">
        <f>+'Rango indicadores'!D64</f>
        <v>09-R1-01</v>
      </c>
      <c r="D120" s="155" t="str">
        <f>+'Rango indicadores'!E64</f>
        <v>Servicios atendidos que contribuyan a mantener o modernizar la infraestructura física de la entidad y  al fortalecimiento de las capacidades institucionales.</v>
      </c>
      <c r="E120" s="177">
        <f>+'Rango indicadores'!R64</f>
        <v>1</v>
      </c>
      <c r="F120" s="156">
        <f>+'1.Informe Seguimiento POA 2025'!P75</f>
        <v>1</v>
      </c>
      <c r="G120" s="156">
        <f>+'1.Informe Seguimiento POA 2025'!P75</f>
        <v>1</v>
      </c>
      <c r="H120" s="158">
        <f>+'1.Informe Seguimiento POA 2025'!Q75</f>
        <v>1</v>
      </c>
      <c r="I120" s="158">
        <f>+'1.Informe Seguimiento POA 2025'!Q75</f>
        <v>1</v>
      </c>
      <c r="J120" s="158">
        <f>+'09-GESTIÓN ADMINISTRATIVA 2025'!AV16</f>
        <v>1</v>
      </c>
      <c r="K120" s="192">
        <f>IF(AND(F120&gt;0),H120/F120,"No programado")</f>
        <v>1</v>
      </c>
      <c r="L120" s="192">
        <f>IF(AND(G120&gt;0),I120/G120,"No programado")</f>
        <v>1</v>
      </c>
      <c r="M120" s="157">
        <f>+'09-GESTIÓN ADMINISTRATIVA 2025'!AZ16</f>
        <v>0.25</v>
      </c>
      <c r="N120" s="177">
        <f>$E120</f>
        <v>1</v>
      </c>
      <c r="O120" s="158">
        <f>+'1.Informe Seguimiento POA 2025'!R75</f>
        <v>1</v>
      </c>
      <c r="P120" s="223">
        <f>IFERROR(AVERAGE('1.Informe Seguimiento POA 2025'!R75,'1.Informe Seguimiento POA 2025'!P75),0)</f>
        <v>1</v>
      </c>
      <c r="Q120" s="158">
        <f>+'1.Informe Seguimiento POA 2025'!S75</f>
        <v>0</v>
      </c>
      <c r="R120" s="214">
        <f>IFERROR(AVERAGE('1.Informe Seguimiento POA 2025'!Q75,'1.Informe Seguimiento POA 2025'!S75),0)</f>
        <v>0.5</v>
      </c>
      <c r="S120" s="177">
        <f>+'09-GESTIÓN ADMINISTRATIVA 2025'!AW16</f>
        <v>0.5</v>
      </c>
      <c r="T120" s="192">
        <f>IF(AND(O120&gt;0),Q120/O120,"No programado")</f>
        <v>0</v>
      </c>
      <c r="U120" s="192">
        <f>IF(AND(P120&gt;0),R120/P120,"No programado")</f>
        <v>0.5</v>
      </c>
      <c r="V120" s="157">
        <f>+'09-GESTIÓN ADMINISTRATIVA 2025'!BA16</f>
        <v>0.25</v>
      </c>
      <c r="W120" s="177">
        <f>N120</f>
        <v>1</v>
      </c>
      <c r="X120" s="156">
        <f>+'1.Informe Seguimiento POA 2025'!T75</f>
        <v>1</v>
      </c>
      <c r="Y120" s="214">
        <f>+'1.Informe Seguimiento POA 2025'!T75</f>
        <v>1</v>
      </c>
      <c r="Z120" s="224">
        <f>+'1.Informe Seguimiento POA 2025'!U75</f>
        <v>0</v>
      </c>
      <c r="AA120" s="224">
        <f>+'1.Informe Seguimiento POA 2025'!U75</f>
        <v>0</v>
      </c>
      <c r="AB120" s="177">
        <f>IFERROR(IF(OR($W120="",$W120=0),0,ROUNDDOWN(AVERAGE(Z120),3)),0)</f>
        <v>0</v>
      </c>
      <c r="AC120" s="192">
        <f>IF(AND(X120&gt;0),Z120/X120,"No programado")</f>
        <v>0</v>
      </c>
      <c r="AD120" s="192">
        <f>IF(AND(Y120&gt;0),AA120/Y120,"No programado")</f>
        <v>0</v>
      </c>
      <c r="AE120" s="157">
        <f>IF(AND(W120&gt;0,$AB120&gt;0),AB120/$W120,0)*0.5</f>
        <v>0</v>
      </c>
      <c r="AF120" s="177">
        <f>$E120</f>
        <v>1</v>
      </c>
      <c r="AG120" s="156">
        <f>+'1.Informe Seguimiento POA 2025'!V75</f>
        <v>1</v>
      </c>
      <c r="AH120" s="177">
        <f>IFERROR(AVERAGE('1.Informe Seguimiento POA 2025'!T75,'1.Informe Seguimiento POA 2025'!V75),0)</f>
        <v>1</v>
      </c>
      <c r="AI120" s="177">
        <f>+'1.Informe Seguimiento POA 2025'!W75</f>
        <v>0</v>
      </c>
      <c r="AJ120" s="177">
        <f>IFERROR(AVERAGE('1.Informe Seguimiento POA 2025'!U75,'1.Informe Seguimiento POA 2025'!W75),0)</f>
        <v>0</v>
      </c>
      <c r="AK120" s="177">
        <f>'09-GESTIÓN ADMINISTRATIVA 2025'!AY16</f>
        <v>0.25</v>
      </c>
      <c r="AL120" s="192">
        <f>IF(AND(AG120&gt;0),AI120/AG120,"No programado")</f>
        <v>0</v>
      </c>
      <c r="AM120" s="192">
        <f>IF(AND(AH120&gt;0),AJ120/AH120,"No programado")</f>
        <v>0</v>
      </c>
      <c r="AN120" s="157">
        <f>IF(AND(AF120&gt;0,$AK120&gt;0),AK120/$AF120,0)</f>
        <v>0.25</v>
      </c>
      <c r="AO120" s="179" t="str">
        <f>+'[14]Rango indicadores'!H68</f>
        <v>Mayor A:</v>
      </c>
      <c r="AP120" s="160">
        <f>+'[14]Rango indicadores'!I68</f>
        <v>95</v>
      </c>
      <c r="AQ120" s="160" t="str">
        <f>+'[14]Rango indicadores'!J68</f>
        <v>Desde (&gt;=):</v>
      </c>
      <c r="AR120" s="160">
        <f>+'[14]Rango indicadores'!K68</f>
        <v>75</v>
      </c>
      <c r="AS120" s="160" t="str">
        <f>+'[14]Rango indicadores'!L68</f>
        <v>Hasta (&lt;=):</v>
      </c>
      <c r="AT120" s="160">
        <f>+'[14]Rango indicadores'!M68</f>
        <v>95</v>
      </c>
      <c r="AU120" s="160" t="str">
        <f>+'[14]Rango indicadores'!N68</f>
        <v>Menor A:</v>
      </c>
      <c r="AV120" s="160">
        <f>+'[14]Rango indicadores'!O68</f>
        <v>75</v>
      </c>
      <c r="AW120" s="1123" t="s">
        <v>1074</v>
      </c>
      <c r="AX120" s="200"/>
      <c r="AY120" s="200"/>
      <c r="AZ120" s="205"/>
      <c r="BA120" s="206"/>
    </row>
    <row r="121" spans="2:53" ht="100.95" customHeight="1">
      <c r="B121" s="216" t="str">
        <f>+'09-GESTIÓN ADMINISTRATIVA 2025'!D17</f>
        <v>4.5.2 Ejecutar  el 100% de las actividades del Plan Estratégico de Seguridad Vial  durante el cuatrienio.</v>
      </c>
      <c r="C121" s="155" t="str">
        <f>+'Rango indicadores'!D65</f>
        <v>09-R1-02</v>
      </c>
      <c r="D121" s="155" t="str">
        <f>+'Rango indicadores'!E65</f>
        <v>Actividades del Plan Estratégico de Seguridad Vial ejecutadas.</v>
      </c>
      <c r="E121" s="177">
        <f>+'Rango indicadores'!R65</f>
        <v>1</v>
      </c>
      <c r="F121" s="156">
        <f>+'1.Informe Seguimiento POA 2025'!P76</f>
        <v>1</v>
      </c>
      <c r="G121" s="156">
        <f>+'1.Informe Seguimiento POA 2025'!P76</f>
        <v>1</v>
      </c>
      <c r="H121" s="158">
        <f>+'1.Informe Seguimiento POA 2025'!Q76</f>
        <v>1</v>
      </c>
      <c r="I121" s="158">
        <f>+'1.Informe Seguimiento POA 2025'!Q76</f>
        <v>1</v>
      </c>
      <c r="J121" s="158">
        <f>+'09-GESTIÓN ADMINISTRATIVA 2025'!AV17</f>
        <v>1</v>
      </c>
      <c r="K121" s="192">
        <f>IF(AND(F121&gt;0),H121/F121,"No programado")</f>
        <v>1</v>
      </c>
      <c r="L121" s="192">
        <f>IF(AND(G121&gt;0),I121/G121,"No programado")</f>
        <v>1</v>
      </c>
      <c r="M121" s="157">
        <f>+'09-GESTIÓN ADMINISTRATIVA 2025'!AZ17</f>
        <v>0.25</v>
      </c>
      <c r="N121" s="177">
        <f>$E121</f>
        <v>1</v>
      </c>
      <c r="O121" s="158">
        <f>+'1.Informe Seguimiento POA 2025'!R76</f>
        <v>1</v>
      </c>
      <c r="P121" s="223">
        <f>IFERROR(AVERAGE('1.Informe Seguimiento POA 2025'!R76,'1.Informe Seguimiento POA 2025'!P76),0)</f>
        <v>1</v>
      </c>
      <c r="Q121" s="158">
        <f>+'1.Informe Seguimiento POA 2025'!S76</f>
        <v>0</v>
      </c>
      <c r="R121" s="214">
        <f>IFERROR(AVERAGE('1.Informe Seguimiento POA 2025'!Q76,'1.Informe Seguimiento POA 2025'!S76),0)</f>
        <v>0.5</v>
      </c>
      <c r="S121" s="177">
        <f>+'09-GESTIÓN ADMINISTRATIVA 2025'!AW17</f>
        <v>0.5</v>
      </c>
      <c r="T121" s="192">
        <f>IF(AND(O121&gt;0),Q121/O121,"No programado")</f>
        <v>0</v>
      </c>
      <c r="U121" s="192">
        <f>IF(AND(P121&gt;0),R121/P121,"No programado")</f>
        <v>0.5</v>
      </c>
      <c r="V121" s="157">
        <f>+'09-GESTIÓN ADMINISTRATIVA 2025'!BA17</f>
        <v>0.25</v>
      </c>
      <c r="W121" s="177">
        <f>N121</f>
        <v>1</v>
      </c>
      <c r="X121" s="156">
        <f>+'1.Informe Seguimiento POA 2025'!T76</f>
        <v>1</v>
      </c>
      <c r="Y121" s="214">
        <f>+'1.Informe Seguimiento POA 2025'!T76</f>
        <v>1</v>
      </c>
      <c r="Z121" s="224">
        <f>+'1.Informe Seguimiento POA 2025'!U76</f>
        <v>0</v>
      </c>
      <c r="AA121" s="224">
        <f>+'1.Informe Seguimiento POA 2025'!U76</f>
        <v>0</v>
      </c>
      <c r="AB121" s="177">
        <f>IFERROR(IF(OR($W121="",$W121=0),0,ROUNDDOWN(AVERAGE(Z121),3)),0)</f>
        <v>0</v>
      </c>
      <c r="AC121" s="192">
        <f>IF(AND(X121&gt;0),Z121/X121,"No programado")</f>
        <v>0</v>
      </c>
      <c r="AD121" s="192">
        <f>IF(AND(Y121&gt;0),AA121/Y121,"No programado")</f>
        <v>0</v>
      </c>
      <c r="AE121" s="157">
        <f>IF(AND(W121&gt;0,$AB121&gt;0),AB121/$W121,0)*0.5</f>
        <v>0</v>
      </c>
      <c r="AF121" s="177">
        <f>$E121</f>
        <v>1</v>
      </c>
      <c r="AG121" s="156">
        <f>+'1.Informe Seguimiento POA 2025'!V76</f>
        <v>1</v>
      </c>
      <c r="AH121" s="177">
        <f>IFERROR(AVERAGE('1.Informe Seguimiento POA 2025'!T76,'1.Informe Seguimiento POA 2025'!V76),0)</f>
        <v>1</v>
      </c>
      <c r="AI121" s="177">
        <f>+'1.Informe Seguimiento POA 2025'!W76</f>
        <v>0</v>
      </c>
      <c r="AJ121" s="684">
        <f>'1.Informe Seguimiento POA 2025'!Y76</f>
        <v>1</v>
      </c>
      <c r="AK121" s="684">
        <f>'09-GESTIÓN ADMINISTRATIVA 2025'!AY17</f>
        <v>0.25</v>
      </c>
      <c r="AL121" s="192">
        <f>IF(AND(AG121&gt;0),AI121/AG121,"No programado")</f>
        <v>0</v>
      </c>
      <c r="AM121" s="192">
        <f>IF(AND(AH121&gt;0),AJ121/AH121,"No programado")</f>
        <v>1</v>
      </c>
      <c r="AN121" s="157">
        <f>IF(AND(AF121&gt;0,$AK121&gt;0),AK121/$AF121,0)</f>
        <v>0.25</v>
      </c>
      <c r="AO121" s="179" t="str">
        <f>+'[14]Rango indicadores'!H69</f>
        <v>Mayor A:</v>
      </c>
      <c r="AP121" s="160">
        <f>+'[14]Rango indicadores'!I69</f>
        <v>95</v>
      </c>
      <c r="AQ121" s="160" t="str">
        <f>+'[14]Rango indicadores'!J69</f>
        <v>Desde (&gt;=):</v>
      </c>
      <c r="AR121" s="160">
        <f>+'[14]Rango indicadores'!K69</f>
        <v>75</v>
      </c>
      <c r="AS121" s="160" t="str">
        <f>+'[14]Rango indicadores'!L69</f>
        <v>Hasta (&lt;=):</v>
      </c>
      <c r="AT121" s="160">
        <f>+'[14]Rango indicadores'!M69</f>
        <v>95</v>
      </c>
      <c r="AU121" s="160" t="str">
        <f>+'[14]Rango indicadores'!N69</f>
        <v>Menor A:</v>
      </c>
      <c r="AV121" s="160">
        <f>+'[14]Rango indicadores'!O69</f>
        <v>75</v>
      </c>
      <c r="AW121" s="1123" t="s">
        <v>1074</v>
      </c>
      <c r="AX121" s="200"/>
      <c r="AY121" s="200"/>
      <c r="AZ121" s="205"/>
      <c r="BA121" s="206"/>
    </row>
    <row r="122" spans="2:53" ht="15.6">
      <c r="C122" s="1451" t="s">
        <v>807</v>
      </c>
      <c r="D122" s="1452"/>
      <c r="E122" s="1452"/>
      <c r="F122" s="1452"/>
      <c r="G122" s="1452"/>
      <c r="H122" s="1452"/>
      <c r="I122" s="1452"/>
      <c r="J122" s="1479"/>
      <c r="K122" s="165">
        <f>AVERAGE(K120:K121)</f>
        <v>1</v>
      </c>
      <c r="L122" s="165">
        <f>AVERAGE(L120:L121)</f>
        <v>1</v>
      </c>
      <c r="M122" s="165">
        <f>AVERAGE(M120:M121)</f>
        <v>0.25</v>
      </c>
      <c r="N122" s="166"/>
      <c r="O122" s="166"/>
      <c r="P122" s="166"/>
      <c r="Q122" s="166"/>
      <c r="R122" s="166"/>
      <c r="S122" s="166"/>
      <c r="T122" s="165">
        <f>AVERAGE(T120:T121)</f>
        <v>0</v>
      </c>
      <c r="U122" s="165">
        <f>AVERAGE(U120:U121)</f>
        <v>0.5</v>
      </c>
      <c r="V122" s="165">
        <f>AVERAGE(V120:V121)</f>
        <v>0.25</v>
      </c>
      <c r="W122" s="166"/>
      <c r="X122" s="166"/>
      <c r="Y122" s="166"/>
      <c r="Z122" s="166"/>
      <c r="AA122" s="166"/>
      <c r="AB122" s="166"/>
      <c r="AC122" s="165">
        <f>AVERAGE(AC120:AC121)</f>
        <v>0</v>
      </c>
      <c r="AD122" s="165">
        <f>AVERAGE(AD120:AD121)</f>
        <v>0</v>
      </c>
      <c r="AE122" s="165">
        <f>AVERAGE(AE120:AE121)</f>
        <v>0</v>
      </c>
      <c r="AF122" s="166"/>
      <c r="AG122" s="166"/>
      <c r="AH122" s="166"/>
      <c r="AI122" s="166"/>
      <c r="AJ122" s="166"/>
      <c r="AK122" s="167"/>
      <c r="AL122" s="165">
        <f>AVERAGE(AL120:AL121)</f>
        <v>0</v>
      </c>
      <c r="AM122" s="165">
        <f>AVERAGE(AM120:AM121)</f>
        <v>0.5</v>
      </c>
      <c r="AN122" s="165">
        <f>AVERAGE(AN120:AN121)</f>
        <v>0.25</v>
      </c>
      <c r="AO122" s="182"/>
      <c r="AP122" s="182"/>
      <c r="AQ122" s="182"/>
      <c r="AR122" s="182"/>
      <c r="AS122" s="182"/>
      <c r="AT122" s="182"/>
      <c r="AU122" s="182"/>
      <c r="AV122" s="182"/>
      <c r="AW122" s="169"/>
      <c r="AY122" s="164"/>
    </row>
    <row r="123" spans="2:53" s="144" customFormat="1" ht="27.6" customHeight="1" thickBot="1">
      <c r="D123" s="145"/>
      <c r="AW123" s="145"/>
      <c r="AY123" s="164"/>
      <c r="AZ123" s="129"/>
    </row>
    <row r="124" spans="2:53" s="144" customFormat="1" ht="16.2" thickBot="1">
      <c r="C124" s="149" t="s">
        <v>820</v>
      </c>
      <c r="D124" s="150"/>
      <c r="E124" s="1453" t="s">
        <v>792</v>
      </c>
      <c r="F124" s="1454"/>
      <c r="G124" s="1454"/>
      <c r="H124" s="1454"/>
      <c r="I124" s="1454"/>
      <c r="J124" s="1454"/>
      <c r="K124" s="1454"/>
      <c r="L124" s="1454"/>
      <c r="M124" s="1455"/>
      <c r="N124" s="1463" t="s">
        <v>793</v>
      </c>
      <c r="O124" s="1464"/>
      <c r="P124" s="1464"/>
      <c r="Q124" s="1464"/>
      <c r="R124" s="1464"/>
      <c r="S124" s="1464"/>
      <c r="T124" s="1464"/>
      <c r="U124" s="1464"/>
      <c r="V124" s="1465"/>
      <c r="W124" s="1466" t="s">
        <v>794</v>
      </c>
      <c r="X124" s="1467"/>
      <c r="Y124" s="1467"/>
      <c r="Z124" s="1467"/>
      <c r="AA124" s="1467"/>
      <c r="AB124" s="1467"/>
      <c r="AC124" s="1467"/>
      <c r="AD124" s="1467"/>
      <c r="AE124" s="1468"/>
      <c r="AF124" s="1463" t="s">
        <v>789</v>
      </c>
      <c r="AG124" s="1464"/>
      <c r="AH124" s="1464"/>
      <c r="AI124" s="1464"/>
      <c r="AJ124" s="1464"/>
      <c r="AK124" s="1464"/>
      <c r="AL124" s="1464"/>
      <c r="AM124" s="1464"/>
      <c r="AN124" s="1465"/>
      <c r="AW124" s="145"/>
      <c r="AY124" s="164"/>
      <c r="AZ124" s="129"/>
    </row>
    <row r="125" spans="2:53" ht="35.25" customHeight="1">
      <c r="B125" s="1444" t="s">
        <v>833</v>
      </c>
      <c r="C125" s="1471" t="str">
        <f>+$C$11</f>
        <v>Identificación del Indicador</v>
      </c>
      <c r="D125" s="1472" t="s">
        <v>796</v>
      </c>
      <c r="E125" s="1474" t="s">
        <v>797</v>
      </c>
      <c r="F125" s="1475"/>
      <c r="G125" s="1476"/>
      <c r="H125" s="1477" t="s">
        <v>798</v>
      </c>
      <c r="I125" s="1478" t="str">
        <f>$I$9</f>
        <v>Ejecución 
Corte
31/03/2025</v>
      </c>
      <c r="J125" s="1477" t="s">
        <v>799</v>
      </c>
      <c r="K125" s="1474" t="s">
        <v>800</v>
      </c>
      <c r="L125" s="1475"/>
      <c r="M125" s="1476"/>
      <c r="N125" s="1457" t="s">
        <v>797</v>
      </c>
      <c r="O125" s="1458"/>
      <c r="P125" s="1459"/>
      <c r="Q125" s="1460" t="s">
        <v>801</v>
      </c>
      <c r="R125" s="1461" t="str">
        <f>$R$9</f>
        <v>Ejecución 
Corte
30/06/2025</v>
      </c>
      <c r="S125" s="1460" t="s">
        <v>799</v>
      </c>
      <c r="T125" s="1460" t="s">
        <v>800</v>
      </c>
      <c r="U125" s="1460"/>
      <c r="V125" s="1460"/>
      <c r="W125" s="1457" t="s">
        <v>797</v>
      </c>
      <c r="X125" s="1458"/>
      <c r="Y125" s="1459"/>
      <c r="Z125" s="1460" t="s">
        <v>802</v>
      </c>
      <c r="AA125" s="1461" t="str">
        <f>$AA$9</f>
        <v>Ejecución 
Corte
30/09/2025</v>
      </c>
      <c r="AB125" s="1460" t="s">
        <v>799</v>
      </c>
      <c r="AC125" s="1460" t="s">
        <v>800</v>
      </c>
      <c r="AD125" s="1460"/>
      <c r="AE125" s="1460"/>
      <c r="AF125" s="1457" t="s">
        <v>797</v>
      </c>
      <c r="AG125" s="1458"/>
      <c r="AH125" s="1459"/>
      <c r="AI125" s="1460" t="s">
        <v>803</v>
      </c>
      <c r="AJ125" s="1461" t="str">
        <f>$AJ$9</f>
        <v>Ejecución 
Corte
31/12/2024</v>
      </c>
      <c r="AK125" s="1460" t="s">
        <v>799</v>
      </c>
      <c r="AL125" s="1460" t="s">
        <v>800</v>
      </c>
      <c r="AM125" s="1460"/>
      <c r="AN125" s="1460"/>
      <c r="AO125" s="1469" t="s">
        <v>639</v>
      </c>
      <c r="AP125" s="1469"/>
      <c r="AQ125" s="1469"/>
      <c r="AR125" s="1469"/>
      <c r="AS125" s="1469"/>
      <c r="AT125" s="1469"/>
      <c r="AU125" s="1469"/>
      <c r="AV125" s="1469"/>
      <c r="AW125" s="1444" t="s">
        <v>804</v>
      </c>
      <c r="AY125" s="164"/>
    </row>
    <row r="126" spans="2:53" ht="61.5" customHeight="1">
      <c r="B126" s="1444"/>
      <c r="C126" s="1460"/>
      <c r="D126" s="1473"/>
      <c r="E126" s="151" t="str">
        <f>$E$9</f>
        <v>Año 2025</v>
      </c>
      <c r="F126" s="151" t="str">
        <f>+E124</f>
        <v>Primer Trimestre</v>
      </c>
      <c r="G126" s="152" t="str">
        <f>$G$9</f>
        <v>Acumulado
Corte 
31/03/2025</v>
      </c>
      <c r="H126" s="1460"/>
      <c r="I126" s="1461"/>
      <c r="J126" s="1460"/>
      <c r="K126" s="1024" t="str">
        <f>+$E$10</f>
        <v>Primer Trimestre</v>
      </c>
      <c r="L126" s="152" t="str">
        <f>$G$12</f>
        <v>Acumulado
Corte 
31/03/2025</v>
      </c>
      <c r="M126" s="153" t="s">
        <v>762</v>
      </c>
      <c r="N126" s="151" t="str">
        <f>$N$9</f>
        <v>Año 2025</v>
      </c>
      <c r="O126" s="151" t="str">
        <f>+N124</f>
        <v>Segundo Trimestre</v>
      </c>
      <c r="P126" s="152" t="str">
        <f>$P$9</f>
        <v>Acumulado
Corte 
30/06/2025</v>
      </c>
      <c r="Q126" s="1444"/>
      <c r="R126" s="1462"/>
      <c r="S126" s="1444"/>
      <c r="T126" s="151" t="str">
        <f>+O126</f>
        <v>Segundo Trimestre</v>
      </c>
      <c r="U126" s="152" t="str">
        <f>$P$12</f>
        <v>Acumulado
Corte 
30/06/2025</v>
      </c>
      <c r="V126" s="153" t="s">
        <v>762</v>
      </c>
      <c r="W126" s="151" t="str">
        <f>$W$9</f>
        <v>Año 2025</v>
      </c>
      <c r="X126" s="151" t="str">
        <f>+W124</f>
        <v>Tercer Trimestre</v>
      </c>
      <c r="Y126" s="152" t="str">
        <f>$Y$9</f>
        <v>Acumulado
Corte 
30/09/2025</v>
      </c>
      <c r="Z126" s="1444"/>
      <c r="AA126" s="1462"/>
      <c r="AB126" s="1444"/>
      <c r="AC126" s="151" t="str">
        <f>+X126</f>
        <v>Tercer Trimestre</v>
      </c>
      <c r="AD126" s="152" t="str">
        <f>$Y$12</f>
        <v>Acumulado
Corte 
30/09/2025</v>
      </c>
      <c r="AE126" s="153" t="s">
        <v>762</v>
      </c>
      <c r="AF126" s="151" t="str">
        <f>$AF$9</f>
        <v>Año 2025</v>
      </c>
      <c r="AG126" s="151" t="str">
        <f>$AG$9</f>
        <v>Cuarto Trimestre</v>
      </c>
      <c r="AH126" s="152" t="str">
        <f>$AH$9</f>
        <v>Acumulado
Corte 
31/12/2025</v>
      </c>
      <c r="AI126" s="1444"/>
      <c r="AJ126" s="1462"/>
      <c r="AK126" s="1444"/>
      <c r="AL126" s="151" t="str">
        <f>+$AG$9</f>
        <v>Cuarto Trimestre</v>
      </c>
      <c r="AM126" s="152" t="str">
        <f>$AH$12</f>
        <v>Acumulado
Corte 
31/12/2025</v>
      </c>
      <c r="AN126" s="153" t="s">
        <v>762</v>
      </c>
      <c r="AO126" s="1470" t="s">
        <v>805</v>
      </c>
      <c r="AP126" s="1137"/>
      <c r="AQ126" s="1138" t="s">
        <v>806</v>
      </c>
      <c r="AR126" s="1139"/>
      <c r="AS126" s="1139"/>
      <c r="AT126" s="1140"/>
      <c r="AU126" s="1141" t="s">
        <v>648</v>
      </c>
      <c r="AV126" s="1142"/>
      <c r="AW126" s="1444"/>
      <c r="AX126" s="129" t="s">
        <v>817</v>
      </c>
      <c r="AY126" s="164"/>
    </row>
    <row r="127" spans="2:53" ht="79.95" customHeight="1">
      <c r="B127" s="216" t="str">
        <f>+'10-GESTIÓN FINANCIERA 2025'!D16</f>
        <v>4.6.1 Adelantar el 100% de las actividades necesarias para mejorar y/o implementar el mecanismo de creación de documentos requeridos en la generación de archivos, para pagos de nómina, proveedores, contratistas y otros.</v>
      </c>
      <c r="C127" s="155" t="str">
        <f>+'Rango indicadores'!D66</f>
        <v>10-R1-01</v>
      </c>
      <c r="D127" s="155" t="str">
        <f>+'Rango indicadores'!E66</f>
        <v xml:space="preserve">Actividades programadas para mejorar o implementar Vs Actividades adelantadas </v>
      </c>
      <c r="E127" s="177">
        <f>+'Rango indicadores'!R66</f>
        <v>0.3</v>
      </c>
      <c r="F127" s="158">
        <f>+'1.Informe Seguimiento POA 2025'!P77</f>
        <v>7.0000000000000007E-2</v>
      </c>
      <c r="G127" s="158">
        <f>+'1.Informe Seguimiento POA 2025'!P77</f>
        <v>7.0000000000000007E-2</v>
      </c>
      <c r="H127" s="177">
        <f>+'1.Informe Seguimiento POA 2025'!Q77</f>
        <v>6.5131914893616999E-2</v>
      </c>
      <c r="I127" s="158">
        <f>+'1.Informe Seguimiento POA 2025'!Q77</f>
        <v>6.5131914893616999E-2</v>
      </c>
      <c r="J127" s="158">
        <f>+'10-GESTIÓN FINANCIERA 2025'!AV16</f>
        <v>6.5131914893616999E-2</v>
      </c>
      <c r="K127" s="157">
        <f t="shared" ref="K127:L129" si="83">IF(AND(F127&gt;0),H127/F127,"No programado")</f>
        <v>0.93045592705167135</v>
      </c>
      <c r="L127" s="157">
        <f t="shared" si="83"/>
        <v>0.93045592705167135</v>
      </c>
      <c r="M127" s="157">
        <f>+'10-GESTIÓN FINANCIERA 2025'!AZ16</f>
        <v>0.21710638297872331</v>
      </c>
      <c r="N127" s="177">
        <f>$E127</f>
        <v>0.3</v>
      </c>
      <c r="O127" s="158">
        <f>+'1.Informe Seguimiento POA 2025'!R77</f>
        <v>0.09</v>
      </c>
      <c r="P127" s="158">
        <f>+'1.Informe Seguimiento POA 2025'!P77+'1.Informe Seguimiento POA 2025'!R77</f>
        <v>0.16</v>
      </c>
      <c r="Q127" s="158">
        <f>+'1.Informe Seguimiento POA 2025'!S77</f>
        <v>0</v>
      </c>
      <c r="R127" s="158">
        <f>+'1.Informe Seguimiento POA 2025'!Q77+'1.Informe Seguimiento POA 2025'!S77</f>
        <v>6.5131914893616999E-2</v>
      </c>
      <c r="S127" s="158">
        <f>+'10-GESTIÓN FINANCIERA 2025'!AW16</f>
        <v>6.5131914893616999E-2</v>
      </c>
      <c r="T127" s="157">
        <f t="shared" ref="T127:U129" si="84">IF(AND(O127&gt;0),Q127/O127,"No programado")</f>
        <v>0</v>
      </c>
      <c r="U127" s="157">
        <f t="shared" si="84"/>
        <v>0.40707446808510622</v>
      </c>
      <c r="V127" s="157">
        <f>+'10-GESTIÓN FINANCIERA 2025'!BA16</f>
        <v>0.21710638297872331</v>
      </c>
      <c r="W127" s="177">
        <f>+N127</f>
        <v>0.3</v>
      </c>
      <c r="X127" s="156">
        <f>+'1.Informe Seguimiento POA 2025'!T77</f>
        <v>7.0000000000000007E-2</v>
      </c>
      <c r="Y127" s="156">
        <f>+'1.Informe Seguimiento POA 2025'!T77</f>
        <v>7.0000000000000007E-2</v>
      </c>
      <c r="Z127" s="156">
        <f>+'1.Informe Seguimiento POA 2025'!U77</f>
        <v>0</v>
      </c>
      <c r="AA127" s="156">
        <f>+'1.Informe Seguimiento POA 2025'!U77</f>
        <v>0</v>
      </c>
      <c r="AB127" s="156">
        <f>H127+Q127+Z127</f>
        <v>6.5131914893616999E-2</v>
      </c>
      <c r="AC127" s="157">
        <f t="shared" ref="AC127:AD129" si="85">IF(AND(X127&gt;0),Z127/X127,"No programado")</f>
        <v>0</v>
      </c>
      <c r="AD127" s="157">
        <f t="shared" si="85"/>
        <v>0</v>
      </c>
      <c r="AE127" s="157">
        <f>IF(AND(W127&gt;0,$AB127&gt;0),AB127/$W127,0)</f>
        <v>0.21710638297872334</v>
      </c>
      <c r="AF127" s="177">
        <f>$E127</f>
        <v>0.3</v>
      </c>
      <c r="AG127" s="156">
        <f>+'1.Informe Seguimiento POA 2025'!V77</f>
        <v>7.0000000000000007E-2</v>
      </c>
      <c r="AH127" s="177">
        <f>+'1.Informe Seguimiento POA 2025'!T77+'1.Informe Seguimiento POA 2025'!R77+'1.Informe Seguimiento POA 2025'!P77+'1.Informe Seguimiento POA 2025'!V77</f>
        <v>0.30000000000000004</v>
      </c>
      <c r="AI127" s="177">
        <f>+'1.Informe Seguimiento POA 2025'!W77</f>
        <v>0</v>
      </c>
      <c r="AJ127" s="177">
        <f>+'1.Informe Seguimiento POA 2025'!U77+'1.Informe Seguimiento POA 2025'!S77+'1.Informe Seguimiento POA 2025'!Q77+'1.Informe Seguimiento POA 2025'!W77</f>
        <v>6.5131914893616999E-2</v>
      </c>
      <c r="AK127" s="177">
        <f>'10-GESTIÓN FINANCIERA 2025'!AY16</f>
        <v>6.5131914893616999E-2</v>
      </c>
      <c r="AL127" s="157">
        <f t="shared" ref="AL127:AM129" si="86">IF(AND(AG127&gt;0),AI127/AG127,"No programado")</f>
        <v>0</v>
      </c>
      <c r="AM127" s="157">
        <f t="shared" si="86"/>
        <v>0.21710638297872331</v>
      </c>
      <c r="AN127" s="157">
        <f>IF(AND(AF127&gt;0,$AK127&gt;0),AK127/$AF127,0)</f>
        <v>0.21710638297872334</v>
      </c>
      <c r="AO127" s="179" t="str">
        <f>+'[14]Rango indicadores'!H67</f>
        <v>Mayor A:</v>
      </c>
      <c r="AP127" s="160">
        <f>+'[14]Rango indicadores'!I67</f>
        <v>95</v>
      </c>
      <c r="AQ127" s="160" t="str">
        <f>+'[14]Rango indicadores'!J67</f>
        <v>Desde (&gt;=):</v>
      </c>
      <c r="AR127" s="160">
        <f>+'[14]Rango indicadores'!K67</f>
        <v>75</v>
      </c>
      <c r="AS127" s="160" t="str">
        <f>+'[14]Rango indicadores'!L67</f>
        <v>Hasta (&lt;=):</v>
      </c>
      <c r="AT127" s="160">
        <f>+'[14]Rango indicadores'!M67</f>
        <v>95</v>
      </c>
      <c r="AU127" s="160" t="str">
        <f>+'[14]Rango indicadores'!N67</f>
        <v>Menor A:</v>
      </c>
      <c r="AV127" s="160">
        <f>+'[14]Rango indicadores'!O67</f>
        <v>75</v>
      </c>
      <c r="AW127" s="1123" t="s">
        <v>1079</v>
      </c>
      <c r="AX127" s="200"/>
      <c r="AY127" s="200"/>
      <c r="AZ127" s="205"/>
      <c r="BA127" s="204"/>
    </row>
    <row r="128" spans="2:53" ht="88.95" customHeight="1">
      <c r="B128" s="216" t="str">
        <f>+'10-GESTIÓN FINANCIERA 2025'!D17</f>
        <v>4.6.2 Llevar a cabo el 100% de las actividades necesarias para optimizar los recursos existentes en los aplicativos, para la generación de informes, implementando y/o mejorando el mecanismo de emisión de los mismos.</v>
      </c>
      <c r="C128" s="155" t="str">
        <f>+'Rango indicadores'!D67</f>
        <v>10-R1-02</v>
      </c>
      <c r="D128" s="155" t="str">
        <f>+'Rango indicadores'!E67</f>
        <v>Actividades programadas para optimizar los recursos Vs Actividades llevadas a cabo.</v>
      </c>
      <c r="E128" s="177">
        <f>+'Rango indicadores'!R67</f>
        <v>0.3</v>
      </c>
      <c r="F128" s="158">
        <f>+'1.Informe Seguimiento POA 2025'!P78</f>
        <v>7.0000000000000007E-2</v>
      </c>
      <c r="G128" s="158">
        <f>+'1.Informe Seguimiento POA 2025'!P78</f>
        <v>7.0000000000000007E-2</v>
      </c>
      <c r="H128" s="177">
        <f>+'1.Informe Seguimiento POA 2025'!Q78</f>
        <v>6.9904153354632598E-2</v>
      </c>
      <c r="I128" s="158">
        <f>+'1.Informe Seguimiento POA 2025'!Q78</f>
        <v>6.9904153354632598E-2</v>
      </c>
      <c r="J128" s="158">
        <f>+'10-GESTIÓN FINANCIERA 2025'!AV17</f>
        <v>6.9904153354632598E-2</v>
      </c>
      <c r="K128" s="192">
        <f t="shared" si="83"/>
        <v>0.99863076220903702</v>
      </c>
      <c r="L128" s="192">
        <f t="shared" si="83"/>
        <v>0.99863076220903702</v>
      </c>
      <c r="M128" s="157">
        <f>+'10-GESTIÓN FINANCIERA 2025'!AZ17</f>
        <v>0.23301384451544196</v>
      </c>
      <c r="N128" s="177">
        <f>$E128</f>
        <v>0.3</v>
      </c>
      <c r="O128" s="158">
        <f>+'1.Informe Seguimiento POA 2025'!R78</f>
        <v>0.09</v>
      </c>
      <c r="P128" s="158">
        <f>+'1.Informe Seguimiento POA 2025'!P78+'1.Informe Seguimiento POA 2025'!R78</f>
        <v>0.16</v>
      </c>
      <c r="Q128" s="158">
        <f>+'1.Informe Seguimiento POA 2025'!S78</f>
        <v>0</v>
      </c>
      <c r="R128" s="158">
        <f>+'1.Informe Seguimiento POA 2025'!Q78+'1.Informe Seguimiento POA 2025'!S78</f>
        <v>6.9904153354632598E-2</v>
      </c>
      <c r="S128" s="158">
        <f>+'10-GESTIÓN FINANCIERA 2025'!AW17</f>
        <v>6.9904153354632598E-2</v>
      </c>
      <c r="T128" s="192">
        <f t="shared" si="84"/>
        <v>0</v>
      </c>
      <c r="U128" s="192">
        <f t="shared" si="84"/>
        <v>0.43690095846645371</v>
      </c>
      <c r="V128" s="157">
        <f>+'10-GESTIÓN FINANCIERA 2025'!BA17</f>
        <v>0.23301384451544196</v>
      </c>
      <c r="W128" s="177">
        <f>+N128</f>
        <v>0.3</v>
      </c>
      <c r="X128" s="156">
        <f>+'1.Informe Seguimiento POA 2025'!T78</f>
        <v>7.0000000000000007E-2</v>
      </c>
      <c r="Y128" s="156">
        <f>+'1.Informe Seguimiento POA 2025'!T78</f>
        <v>7.0000000000000007E-2</v>
      </c>
      <c r="Z128" s="156">
        <f>+'1.Informe Seguimiento POA 2025'!U78</f>
        <v>0</v>
      </c>
      <c r="AA128" s="156">
        <f>+'1.Informe Seguimiento POA 2025'!U78</f>
        <v>0</v>
      </c>
      <c r="AB128" s="156">
        <f>H128+Q128+Z128</f>
        <v>6.9904153354632598E-2</v>
      </c>
      <c r="AC128" s="192">
        <f t="shared" si="85"/>
        <v>0</v>
      </c>
      <c r="AD128" s="192">
        <f t="shared" si="85"/>
        <v>0</v>
      </c>
      <c r="AE128" s="157">
        <f>IF(AND(W128&gt;0,$AB128&gt;0),AB128/$W128,0)</f>
        <v>0.23301384451544199</v>
      </c>
      <c r="AF128" s="177">
        <f>$E128</f>
        <v>0.3</v>
      </c>
      <c r="AG128" s="156">
        <f>+'1.Informe Seguimiento POA 2025'!V78</f>
        <v>7.0000000000000007E-2</v>
      </c>
      <c r="AH128" s="177">
        <f>+'1.Informe Seguimiento POA 2025'!T78+'1.Informe Seguimiento POA 2025'!R78+'1.Informe Seguimiento POA 2025'!P78+'1.Informe Seguimiento POA 2025'!V78</f>
        <v>0.30000000000000004</v>
      </c>
      <c r="AI128" s="177">
        <f>+'1.Informe Seguimiento POA 2025'!W78</f>
        <v>0</v>
      </c>
      <c r="AJ128" s="177">
        <f>+'1.Informe Seguimiento POA 2025'!U78+'1.Informe Seguimiento POA 2025'!S78+'1.Informe Seguimiento POA 2025'!Q78+'1.Informe Seguimiento POA 2025'!W78</f>
        <v>6.9904153354632598E-2</v>
      </c>
      <c r="AK128" s="177">
        <f>'10-GESTIÓN FINANCIERA 2025'!AY17</f>
        <v>6.9904153354632598E-2</v>
      </c>
      <c r="AL128" s="192">
        <f t="shared" si="86"/>
        <v>0</v>
      </c>
      <c r="AM128" s="192">
        <f t="shared" si="86"/>
        <v>0.23301384451544196</v>
      </c>
      <c r="AN128" s="157">
        <f>IF(AND(AF128&gt;0,$AK128&gt;0),AK128/$AF128,0)</f>
        <v>0.23301384451544199</v>
      </c>
      <c r="AO128" s="179" t="str">
        <f>+'[14]Rango indicadores'!H68</f>
        <v>Mayor A:</v>
      </c>
      <c r="AP128" s="160">
        <f>+'[14]Rango indicadores'!I68</f>
        <v>95</v>
      </c>
      <c r="AQ128" s="160" t="str">
        <f>+'[14]Rango indicadores'!J68</f>
        <v>Desde (&gt;=):</v>
      </c>
      <c r="AR128" s="160">
        <f>+'[14]Rango indicadores'!K68</f>
        <v>75</v>
      </c>
      <c r="AS128" s="160" t="str">
        <f>+'[14]Rango indicadores'!L68</f>
        <v>Hasta (&lt;=):</v>
      </c>
      <c r="AT128" s="160">
        <f>+'[14]Rango indicadores'!M68</f>
        <v>95</v>
      </c>
      <c r="AU128" s="160" t="str">
        <f>+'[14]Rango indicadores'!N68</f>
        <v>Menor A:</v>
      </c>
      <c r="AV128" s="160">
        <f>+'[14]Rango indicadores'!O68</f>
        <v>75</v>
      </c>
      <c r="AW128" s="1123" t="s">
        <v>1074</v>
      </c>
      <c r="AX128" s="200"/>
      <c r="AY128" s="200"/>
      <c r="AZ128" s="205"/>
      <c r="BA128" s="204"/>
    </row>
    <row r="129" spans="2:53" ht="78.599999999999994" customHeight="1">
      <c r="B129" s="216" t="str">
        <f>+'10-GESTIÓN FINANCIERA 2025'!D18</f>
        <v>4.6.3 Optimizar al 100% el mecanismo de creación de terceros a partir de implementar y/o mejorar la interacción entre los aplicativos utilizados y las áreas involucradas en dicha actividad.</v>
      </c>
      <c r="C129" s="155" t="str">
        <f>+'Rango indicadores'!D68</f>
        <v>10-R1-03</v>
      </c>
      <c r="D129" s="155" t="str">
        <f>+'Rango indicadores'!E68</f>
        <v>Acciones programadas para optimizar el mecanismo de creación de terceros Vs Acciones implementadas o mejoradas para optimizar el mecanismo de creación de terceros.</v>
      </c>
      <c r="E129" s="177">
        <f>+'Rango indicadores'!R68</f>
        <v>0.3</v>
      </c>
      <c r="F129" s="158">
        <f>+'1.Informe Seguimiento POA 2025'!P79</f>
        <v>7.0000000000000007E-2</v>
      </c>
      <c r="G129" s="158">
        <f>+'1.Informe Seguimiento POA 2025'!P79</f>
        <v>7.0000000000000007E-2</v>
      </c>
      <c r="H129" s="177">
        <f>+'1.Informe Seguimiento POA 2025'!Q79</f>
        <v>7.0000000000000007E-2</v>
      </c>
      <c r="I129" s="158">
        <f>+'1.Informe Seguimiento POA 2025'!Q79</f>
        <v>7.0000000000000007E-2</v>
      </c>
      <c r="J129" s="158">
        <f>+'10-GESTIÓN FINANCIERA 2025'!AV18</f>
        <v>7.0000000000000007E-2</v>
      </c>
      <c r="K129" s="192">
        <f t="shared" si="83"/>
        <v>1</v>
      </c>
      <c r="L129" s="192">
        <f t="shared" si="83"/>
        <v>1</v>
      </c>
      <c r="M129" s="157">
        <f>+'10-GESTIÓN FINANCIERA 2025'!AZ18</f>
        <v>0.23333333333333331</v>
      </c>
      <c r="N129" s="177">
        <f>$E129</f>
        <v>0.3</v>
      </c>
      <c r="O129" s="158">
        <f>+'1.Informe Seguimiento POA 2025'!R79</f>
        <v>0.09</v>
      </c>
      <c r="P129" s="158">
        <f>+'1.Informe Seguimiento POA 2025'!P79+'1.Informe Seguimiento POA 2025'!R79</f>
        <v>0.16</v>
      </c>
      <c r="Q129" s="158">
        <f>+'1.Informe Seguimiento POA 2025'!S79</f>
        <v>0</v>
      </c>
      <c r="R129" s="158">
        <f>+'1.Informe Seguimiento POA 2025'!Q79+'1.Informe Seguimiento POA 2025'!S79</f>
        <v>7.0000000000000007E-2</v>
      </c>
      <c r="S129" s="158">
        <f>+'10-GESTIÓN FINANCIERA 2025'!AW18</f>
        <v>7.0000000000000007E-2</v>
      </c>
      <c r="T129" s="192">
        <f t="shared" si="84"/>
        <v>0</v>
      </c>
      <c r="U129" s="192">
        <f t="shared" si="84"/>
        <v>0.43750000000000006</v>
      </c>
      <c r="V129" s="157">
        <f>+'10-GESTIÓN FINANCIERA 2025'!BA18</f>
        <v>0.23333333333333331</v>
      </c>
      <c r="W129" s="177">
        <f>+N129</f>
        <v>0.3</v>
      </c>
      <c r="X129" s="156">
        <f>+'1.Informe Seguimiento POA 2025'!T79</f>
        <v>7.0000000000000007E-2</v>
      </c>
      <c r="Y129" s="156">
        <f>+'1.Informe Seguimiento POA 2025'!T79</f>
        <v>7.0000000000000007E-2</v>
      </c>
      <c r="Z129" s="156">
        <f>+'1.Informe Seguimiento POA 2025'!U79</f>
        <v>0</v>
      </c>
      <c r="AA129" s="156">
        <f>+'1.Informe Seguimiento POA 2025'!U79</f>
        <v>0</v>
      </c>
      <c r="AB129" s="156">
        <f>H129+Q129+Z129</f>
        <v>7.0000000000000007E-2</v>
      </c>
      <c r="AC129" s="192">
        <f t="shared" si="85"/>
        <v>0</v>
      </c>
      <c r="AD129" s="192">
        <f t="shared" si="85"/>
        <v>0</v>
      </c>
      <c r="AE129" s="157">
        <f>IF(AND(W129&gt;0,$AB129&gt;0),AB129/$W129,0)</f>
        <v>0.23333333333333336</v>
      </c>
      <c r="AF129" s="177">
        <f>$E129</f>
        <v>0.3</v>
      </c>
      <c r="AG129" s="156">
        <f>+'1.Informe Seguimiento POA 2025'!V79</f>
        <v>7.0000000000000007E-2</v>
      </c>
      <c r="AH129" s="177">
        <f>+'1.Informe Seguimiento POA 2025'!T79+'1.Informe Seguimiento POA 2025'!R79+'1.Informe Seguimiento POA 2025'!P79+'1.Informe Seguimiento POA 2025'!V79</f>
        <v>0.30000000000000004</v>
      </c>
      <c r="AI129" s="177">
        <f>+'1.Informe Seguimiento POA 2025'!W79</f>
        <v>0</v>
      </c>
      <c r="AJ129" s="177">
        <f>+'1.Informe Seguimiento POA 2025'!U79+'1.Informe Seguimiento POA 2025'!S79+'1.Informe Seguimiento POA 2025'!Q79+'1.Informe Seguimiento POA 2025'!W79</f>
        <v>7.0000000000000007E-2</v>
      </c>
      <c r="AK129" s="177">
        <f>'10-GESTIÓN FINANCIERA 2025'!AY18</f>
        <v>7.0000000000000007E-2</v>
      </c>
      <c r="AL129" s="192">
        <f t="shared" si="86"/>
        <v>0</v>
      </c>
      <c r="AM129" s="192">
        <f t="shared" si="86"/>
        <v>0.23333333333333331</v>
      </c>
      <c r="AN129" s="157">
        <f>IF(AND(AF129&gt;0,$AK129&gt;0),AK129/$AF129,0)</f>
        <v>0.23333333333333336</v>
      </c>
      <c r="AO129" s="179" t="str">
        <f>+'[14]Rango indicadores'!H69</f>
        <v>Mayor A:</v>
      </c>
      <c r="AP129" s="160">
        <f>+'[14]Rango indicadores'!I69</f>
        <v>95</v>
      </c>
      <c r="AQ129" s="160" t="str">
        <f>+'[14]Rango indicadores'!J69</f>
        <v>Desde (&gt;=):</v>
      </c>
      <c r="AR129" s="160">
        <f>+'[14]Rango indicadores'!K69</f>
        <v>75</v>
      </c>
      <c r="AS129" s="160" t="str">
        <f>+'[14]Rango indicadores'!L69</f>
        <v>Hasta (&lt;=):</v>
      </c>
      <c r="AT129" s="160">
        <f>+'[14]Rango indicadores'!M69</f>
        <v>95</v>
      </c>
      <c r="AU129" s="160" t="str">
        <f>+'[14]Rango indicadores'!N69</f>
        <v>Menor A:</v>
      </c>
      <c r="AV129" s="160">
        <f>+'[14]Rango indicadores'!O69</f>
        <v>75</v>
      </c>
      <c r="AW129" s="1123" t="s">
        <v>1074</v>
      </c>
      <c r="AX129" s="200"/>
      <c r="AY129" s="200"/>
      <c r="AZ129" s="205"/>
      <c r="BA129" s="204"/>
    </row>
    <row r="130" spans="2:53" ht="15.6">
      <c r="C130" s="1451" t="s">
        <v>807</v>
      </c>
      <c r="D130" s="1452"/>
      <c r="E130" s="1452"/>
      <c r="F130" s="1452"/>
      <c r="G130" s="1452"/>
      <c r="H130" s="1452"/>
      <c r="I130" s="1452"/>
      <c r="J130" s="1452"/>
      <c r="K130" s="208">
        <f>IFERROR(AVERAGE(K127:K129),0)</f>
        <v>0.97636222975356945</v>
      </c>
      <c r="L130" s="208">
        <f>IFERROR(AVERAGE(L127:L129),0)</f>
        <v>0.97636222975356945</v>
      </c>
      <c r="M130" s="208">
        <f>IFERROR(AVERAGE(M127:M129),0)</f>
        <v>0.22781785360916618</v>
      </c>
      <c r="N130" s="166"/>
      <c r="O130" s="166"/>
      <c r="P130" s="166"/>
      <c r="Q130" s="166"/>
      <c r="R130" s="166"/>
      <c r="S130" s="166"/>
      <c r="T130" s="208">
        <f>IFERROR(AVERAGE(T127:T129),0)</f>
        <v>0</v>
      </c>
      <c r="U130" s="208">
        <f>IFERROR(AVERAGE(U127:U129),0)</f>
        <v>0.42715847551718666</v>
      </c>
      <c r="V130" s="208">
        <f>IFERROR(AVERAGE(V127:V129),0)</f>
        <v>0.22781785360916618</v>
      </c>
      <c r="W130" s="166"/>
      <c r="X130" s="166"/>
      <c r="Y130" s="166"/>
      <c r="Z130" s="166"/>
      <c r="AA130" s="166"/>
      <c r="AB130" s="166"/>
      <c r="AC130" s="208">
        <f>IFERROR(AVERAGE(AC127:AC129),0)</f>
        <v>0</v>
      </c>
      <c r="AD130" s="208">
        <f>IFERROR(AVERAGE(AD127:AD129),0)</f>
        <v>0</v>
      </c>
      <c r="AE130" s="208">
        <f>IFERROR(AVERAGE(AE127:AE129),0)</f>
        <v>0.22781785360916626</v>
      </c>
      <c r="AF130" s="166"/>
      <c r="AG130" s="166"/>
      <c r="AH130" s="166"/>
      <c r="AI130" s="166"/>
      <c r="AJ130" s="166"/>
      <c r="AK130" s="167"/>
      <c r="AL130" s="208">
        <f>IFERROR(AVERAGE(AL127:AL129),0)</f>
        <v>0</v>
      </c>
      <c r="AM130" s="208">
        <f>IFERROR(AVERAGE(AM127:AM129),0)</f>
        <v>0.22781785360916618</v>
      </c>
      <c r="AN130" s="208">
        <f>IFERROR(AVERAGE(AN127:AN129),0)</f>
        <v>0.22781785360916626</v>
      </c>
      <c r="AO130" s="182"/>
      <c r="AP130" s="182"/>
      <c r="AQ130" s="182"/>
      <c r="AR130" s="182"/>
      <c r="AS130" s="182"/>
      <c r="AT130" s="182"/>
      <c r="AU130" s="182"/>
      <c r="AV130" s="182"/>
      <c r="AW130" s="169"/>
      <c r="AY130" s="164"/>
    </row>
    <row r="131" spans="2:53" s="144" customFormat="1" ht="26.4" customHeight="1" thickBot="1">
      <c r="D131" s="145"/>
      <c r="AW131" s="145"/>
      <c r="AY131" s="164"/>
      <c r="AZ131" s="129"/>
    </row>
    <row r="132" spans="2:53" s="144" customFormat="1" ht="16.2" thickBot="1">
      <c r="C132" s="149" t="s">
        <v>821</v>
      </c>
      <c r="D132" s="150"/>
      <c r="E132" s="1453" t="s">
        <v>792</v>
      </c>
      <c r="F132" s="1454"/>
      <c r="G132" s="1454"/>
      <c r="H132" s="1454"/>
      <c r="I132" s="1454"/>
      <c r="J132" s="1454"/>
      <c r="K132" s="1454"/>
      <c r="L132" s="1454"/>
      <c r="M132" s="1455"/>
      <c r="N132" s="1463" t="s">
        <v>793</v>
      </c>
      <c r="O132" s="1464"/>
      <c r="P132" s="1464"/>
      <c r="Q132" s="1464"/>
      <c r="R132" s="1464"/>
      <c r="S132" s="1464"/>
      <c r="T132" s="1464"/>
      <c r="U132" s="1464"/>
      <c r="V132" s="1465"/>
      <c r="W132" s="1466" t="s">
        <v>794</v>
      </c>
      <c r="X132" s="1467"/>
      <c r="Y132" s="1467"/>
      <c r="Z132" s="1467"/>
      <c r="AA132" s="1467"/>
      <c r="AB132" s="1467"/>
      <c r="AC132" s="1467"/>
      <c r="AD132" s="1467"/>
      <c r="AE132" s="1468"/>
      <c r="AF132" s="1463" t="s">
        <v>789</v>
      </c>
      <c r="AG132" s="1464"/>
      <c r="AH132" s="1464"/>
      <c r="AI132" s="1464"/>
      <c r="AJ132" s="1464"/>
      <c r="AK132" s="1464"/>
      <c r="AL132" s="1464"/>
      <c r="AM132" s="1464"/>
      <c r="AN132" s="1465"/>
      <c r="AW132" s="145"/>
      <c r="AY132" s="164"/>
      <c r="AZ132" s="129"/>
    </row>
    <row r="133" spans="2:53" ht="36.75" customHeight="1">
      <c r="B133" s="1444" t="s">
        <v>833</v>
      </c>
      <c r="C133" s="1444" t="str">
        <f>+$C$11</f>
        <v>Identificación del Indicador</v>
      </c>
      <c r="D133" s="1456" t="s">
        <v>796</v>
      </c>
      <c r="E133" s="1457" t="s">
        <v>797</v>
      </c>
      <c r="F133" s="1458"/>
      <c r="G133" s="1459"/>
      <c r="H133" s="1460" t="s">
        <v>798</v>
      </c>
      <c r="I133" s="1461" t="str">
        <f>$I$9</f>
        <v>Ejecución 
Corte
31/03/2025</v>
      </c>
      <c r="J133" s="1460" t="s">
        <v>799</v>
      </c>
      <c r="K133" s="1460" t="s">
        <v>800</v>
      </c>
      <c r="L133" s="1460"/>
      <c r="M133" s="1460"/>
      <c r="N133" s="1457" t="s">
        <v>797</v>
      </c>
      <c r="O133" s="1458"/>
      <c r="P133" s="1459"/>
      <c r="Q133" s="1460" t="s">
        <v>801</v>
      </c>
      <c r="R133" s="1461" t="str">
        <f>$R$9</f>
        <v>Ejecución 
Corte
30/06/2025</v>
      </c>
      <c r="S133" s="1460" t="s">
        <v>799</v>
      </c>
      <c r="T133" s="1460" t="s">
        <v>800</v>
      </c>
      <c r="U133" s="1460"/>
      <c r="V133" s="1460"/>
      <c r="W133" s="1457" t="s">
        <v>797</v>
      </c>
      <c r="X133" s="1458"/>
      <c r="Y133" s="1459"/>
      <c r="Z133" s="1460" t="s">
        <v>802</v>
      </c>
      <c r="AA133" s="1461" t="str">
        <f>$AA$9</f>
        <v>Ejecución 
Corte
30/09/2025</v>
      </c>
      <c r="AB133" s="1460" t="s">
        <v>799</v>
      </c>
      <c r="AC133" s="1460" t="s">
        <v>800</v>
      </c>
      <c r="AD133" s="1460"/>
      <c r="AE133" s="1460"/>
      <c r="AF133" s="1457" t="s">
        <v>797</v>
      </c>
      <c r="AG133" s="1458"/>
      <c r="AH133" s="1459"/>
      <c r="AI133" s="1460" t="s">
        <v>803</v>
      </c>
      <c r="AJ133" s="1461" t="str">
        <f>$AJ$9</f>
        <v>Ejecución 
Corte
31/12/2024</v>
      </c>
      <c r="AK133" s="1460" t="s">
        <v>799</v>
      </c>
      <c r="AL133" s="1460" t="s">
        <v>800</v>
      </c>
      <c r="AM133" s="1460"/>
      <c r="AN133" s="1460"/>
      <c r="AO133" s="1469" t="s">
        <v>639</v>
      </c>
      <c r="AP133" s="1469"/>
      <c r="AQ133" s="1469"/>
      <c r="AR133" s="1469"/>
      <c r="AS133" s="1469"/>
      <c r="AT133" s="1469"/>
      <c r="AU133" s="1469"/>
      <c r="AV133" s="1469"/>
      <c r="AW133" s="1444" t="s">
        <v>804</v>
      </c>
      <c r="AY133" s="164"/>
    </row>
    <row r="134" spans="2:53" ht="60.75" customHeight="1">
      <c r="B134" s="1444"/>
      <c r="C134" s="1444"/>
      <c r="D134" s="1456"/>
      <c r="E134" s="151" t="str">
        <f>$E$9</f>
        <v>Año 2025</v>
      </c>
      <c r="F134" s="151" t="str">
        <f>+E132</f>
        <v>Primer Trimestre</v>
      </c>
      <c r="G134" s="152" t="str">
        <f>$G$9</f>
        <v>Acumulado
Corte 
31/03/2025</v>
      </c>
      <c r="H134" s="1444"/>
      <c r="I134" s="1462"/>
      <c r="J134" s="1444"/>
      <c r="K134" s="1024" t="str">
        <f>+$E$10</f>
        <v>Primer Trimestre</v>
      </c>
      <c r="L134" s="152" t="str">
        <f>$G$12</f>
        <v>Acumulado
Corte 
31/03/2025</v>
      </c>
      <c r="M134" s="153" t="s">
        <v>762</v>
      </c>
      <c r="N134" s="151" t="str">
        <f>$N$9</f>
        <v>Año 2025</v>
      </c>
      <c r="O134" s="151" t="str">
        <f>+N132</f>
        <v>Segundo Trimestre</v>
      </c>
      <c r="P134" s="152" t="str">
        <f>$P$9</f>
        <v>Acumulado
Corte 
30/06/2025</v>
      </c>
      <c r="Q134" s="1444"/>
      <c r="R134" s="1462"/>
      <c r="S134" s="1444"/>
      <c r="T134" s="151" t="str">
        <f>+O134</f>
        <v>Segundo Trimestre</v>
      </c>
      <c r="U134" s="152" t="str">
        <f>$P$12</f>
        <v>Acumulado
Corte 
30/06/2025</v>
      </c>
      <c r="V134" s="153" t="s">
        <v>762</v>
      </c>
      <c r="W134" s="151" t="str">
        <f>$W$9</f>
        <v>Año 2025</v>
      </c>
      <c r="X134" s="151" t="str">
        <f>+W132</f>
        <v>Tercer Trimestre</v>
      </c>
      <c r="Y134" s="152" t="str">
        <f>$Y$9</f>
        <v>Acumulado
Corte 
30/09/2025</v>
      </c>
      <c r="Z134" s="1444"/>
      <c r="AA134" s="1462"/>
      <c r="AB134" s="1444"/>
      <c r="AC134" s="151" t="str">
        <f>+X134</f>
        <v>Tercer Trimestre</v>
      </c>
      <c r="AD134" s="152" t="str">
        <f>$Y$12</f>
        <v>Acumulado
Corte 
30/09/2025</v>
      </c>
      <c r="AE134" s="153" t="s">
        <v>762</v>
      </c>
      <c r="AF134" s="151" t="str">
        <f>$AF$9</f>
        <v>Año 2025</v>
      </c>
      <c r="AG134" s="151" t="str">
        <f>$AG$9</f>
        <v>Cuarto Trimestre</v>
      </c>
      <c r="AH134" s="152" t="str">
        <f>$AH$9</f>
        <v>Acumulado
Corte 
31/12/2025</v>
      </c>
      <c r="AI134" s="1444"/>
      <c r="AJ134" s="1462"/>
      <c r="AK134" s="1444"/>
      <c r="AL134" s="151" t="str">
        <f>+$AG$9</f>
        <v>Cuarto Trimestre</v>
      </c>
      <c r="AM134" s="152" t="str">
        <f>$AH$12</f>
        <v>Acumulado
Corte 
31/12/2025</v>
      </c>
      <c r="AN134" s="153" t="s">
        <v>762</v>
      </c>
      <c r="AO134" s="1470" t="s">
        <v>805</v>
      </c>
      <c r="AP134" s="1137"/>
      <c r="AQ134" s="1138" t="s">
        <v>806</v>
      </c>
      <c r="AR134" s="1139"/>
      <c r="AS134" s="1139"/>
      <c r="AT134" s="1140"/>
      <c r="AU134" s="1141" t="s">
        <v>648</v>
      </c>
      <c r="AV134" s="1142"/>
      <c r="AW134" s="1444"/>
      <c r="AX134" s="129" t="s">
        <v>817</v>
      </c>
      <c r="AY134" s="164"/>
    </row>
    <row r="135" spans="2:53" ht="74.400000000000006" customHeight="1">
      <c r="B135" s="216" t="str">
        <f>+'11-GESTIÓN CONTRACTUAL 2025'!D16</f>
        <v>4.7.1 Desarrollar el 100% de  un (1)  ejercicio de referenciación  para identificar buenas practicas en la implementación del expediente contractual digital en entidades publicas en el 2025</v>
      </c>
      <c r="C135" s="209" t="str">
        <f>+'Rango indicadores'!D69</f>
        <v>11-RI-01</v>
      </c>
      <c r="D135" s="209" t="str">
        <f>+'Rango indicadores'!E69</f>
        <v>Ejercicio de referenciación  de buenas practicas en la implementación del expediente contractual digital desarrollado</v>
      </c>
      <c r="E135" s="173">
        <f>+'Rango indicadores'!R69</f>
        <v>0.3</v>
      </c>
      <c r="F135" s="156">
        <f>+'1.Informe Seguimiento POA 2025'!P80</f>
        <v>0</v>
      </c>
      <c r="G135" s="156">
        <f>+'1.Informe Seguimiento POA 2025'!P80</f>
        <v>0</v>
      </c>
      <c r="H135" s="158">
        <f>+'1.Informe Seguimiento POA 2025'!Q80</f>
        <v>0</v>
      </c>
      <c r="I135" s="158">
        <f>+'1.Informe Seguimiento POA 2025'!Q80</f>
        <v>0</v>
      </c>
      <c r="J135" s="158">
        <f>+'11-GESTIÓN CONTRACTUAL 2025'!AV16</f>
        <v>0</v>
      </c>
      <c r="K135" s="192" t="str">
        <f>IF(AND(F135&gt;0),H135/F135,"No programado")</f>
        <v>No programado</v>
      </c>
      <c r="L135" s="192" t="str">
        <f>IF(AND(G135&gt;0),I135/G135,"No programado")</f>
        <v>No programado</v>
      </c>
      <c r="M135" s="157">
        <f>+'11-GESTIÓN CONTRACTUAL 2025'!AZ16</f>
        <v>0</v>
      </c>
      <c r="N135" s="173">
        <f>$E135</f>
        <v>0.3</v>
      </c>
      <c r="O135" s="156">
        <f>+'1.Informe Seguimiento POA 2025'!R80</f>
        <v>0.3</v>
      </c>
      <c r="P135" s="156">
        <f>+'1.Informe Seguimiento POA 2025'!P80+'1.Informe Seguimiento POA 2025'!R80</f>
        <v>0.3</v>
      </c>
      <c r="Q135" s="156">
        <f>+'1.Informe Seguimiento POA 2025'!S80</f>
        <v>0</v>
      </c>
      <c r="R135" s="156">
        <f>+'1.Informe Seguimiento POA 2025'!S80+'1.Informe Seguimiento POA 2025'!Q80</f>
        <v>0</v>
      </c>
      <c r="S135" s="156">
        <f>+'11-GESTIÓN CONTRACTUAL 2025'!AW16</f>
        <v>0</v>
      </c>
      <c r="T135" s="192">
        <f t="shared" ref="T135:U137" si="87">IF(AND(O135&gt;0),Q135/O135,"No programado")</f>
        <v>0</v>
      </c>
      <c r="U135" s="192">
        <f t="shared" si="87"/>
        <v>0</v>
      </c>
      <c r="V135" s="157">
        <f>+'11-GESTIÓN CONTRACTUAL 2025'!BA16</f>
        <v>0</v>
      </c>
      <c r="W135" s="173">
        <f>+N135</f>
        <v>0.3</v>
      </c>
      <c r="X135" s="156">
        <f>+'1.Informe Seguimiento POA 2025'!T80</f>
        <v>0</v>
      </c>
      <c r="Y135" s="156">
        <f>+'1.Informe Seguimiento POA 2025'!T80</f>
        <v>0</v>
      </c>
      <c r="Z135" s="156">
        <f>+'1.Informe Seguimiento POA 2025'!U80</f>
        <v>0</v>
      </c>
      <c r="AA135" s="156">
        <f>+'1.Informe Seguimiento POA 2025'!U80</f>
        <v>0</v>
      </c>
      <c r="AB135" s="156">
        <f>H135+Q135+Z135</f>
        <v>0</v>
      </c>
      <c r="AC135" s="192" t="str">
        <f t="shared" ref="AC135:AD137" si="88">IF(AND(X135&gt;0),Z135/X135,"No programado")</f>
        <v>No programado</v>
      </c>
      <c r="AD135" s="192" t="str">
        <f t="shared" si="88"/>
        <v>No programado</v>
      </c>
      <c r="AE135" s="157">
        <f>IF(AND(W135&gt;0,$AB135&gt;0),AB135/$W135,0)</f>
        <v>0</v>
      </c>
      <c r="AF135" s="173">
        <f>$E135</f>
        <v>0.3</v>
      </c>
      <c r="AG135" s="156">
        <f>+'1.Informe Seguimiento POA 2025'!V80</f>
        <v>0</v>
      </c>
      <c r="AH135" s="177">
        <f>+'1.Informe Seguimiento POA 2025'!T80+'1.Informe Seguimiento POA 2025'!R80+'1.Informe Seguimiento POA 2025'!P80+'1.Informe Seguimiento POA 2025'!V80</f>
        <v>0.3</v>
      </c>
      <c r="AI135" s="177">
        <f>+'1.Informe Seguimiento POA 2025'!W80</f>
        <v>0</v>
      </c>
      <c r="AJ135" s="177">
        <f>+'1.Informe Seguimiento POA 2025'!U80+'1.Informe Seguimiento POA 2025'!S80+'1.Informe Seguimiento POA 2025'!Q80+'1.Informe Seguimiento POA 2025'!W80</f>
        <v>0</v>
      </c>
      <c r="AK135" s="195">
        <f>'11-GESTIÓN CONTRACTUAL 2025'!AY16</f>
        <v>0</v>
      </c>
      <c r="AL135" s="192" t="str">
        <f t="shared" ref="AL135:AM137" si="89">IF(AND(AG135&gt;0),AI135/AG135,"No programado")</f>
        <v>No programado</v>
      </c>
      <c r="AM135" s="192">
        <f t="shared" si="89"/>
        <v>0</v>
      </c>
      <c r="AN135" s="157">
        <f>IF(AND(AF135&gt;0,$AK135&gt;0),AK135/$AF135,0)</f>
        <v>0</v>
      </c>
      <c r="AO135" s="179" t="str">
        <f>+'[14]Rango indicadores'!H70</f>
        <v>Mayor A:</v>
      </c>
      <c r="AP135" s="160">
        <f>+'[14]Rango indicadores'!I70</f>
        <v>95</v>
      </c>
      <c r="AQ135" s="160" t="str">
        <f>+'[14]Rango indicadores'!J70</f>
        <v>Desde (&gt;=):</v>
      </c>
      <c r="AR135" s="160">
        <f>+'[14]Rango indicadores'!K70</f>
        <v>75</v>
      </c>
      <c r="AS135" s="160" t="str">
        <f>+'[14]Rango indicadores'!L70</f>
        <v>Hasta (&lt;=):</v>
      </c>
      <c r="AT135" s="160">
        <f>+'[14]Rango indicadores'!M70</f>
        <v>95</v>
      </c>
      <c r="AU135" s="160" t="str">
        <f>+'[14]Rango indicadores'!N70</f>
        <v>Menor A:</v>
      </c>
      <c r="AV135" s="160">
        <f>+'[14]Rango indicadores'!O70</f>
        <v>75</v>
      </c>
      <c r="AW135" s="161" t="s">
        <v>1076</v>
      </c>
      <c r="AX135" s="200"/>
      <c r="AY135" s="200"/>
      <c r="AZ135" s="205"/>
    </row>
    <row r="136" spans="2:53" ht="63" customHeight="1">
      <c r="B136" s="216" t="str">
        <f>+'11-GESTIÓN CONTRACTUAL 2025'!D17</f>
        <v>4.7.2 Desarrollar el 100%  del expediente contractual digital a 2026.</v>
      </c>
      <c r="C136" s="209" t="str">
        <f>+'Rango indicadores'!D70</f>
        <v>11-RI-02</v>
      </c>
      <c r="D136" s="209" t="str">
        <f>+'Rango indicadores'!E70</f>
        <v>Porcentaje del expediente contractual digital  desarrollado.</v>
      </c>
      <c r="E136" s="173">
        <f>+'Rango indicadores'!R70</f>
        <v>0.3</v>
      </c>
      <c r="F136" s="156">
        <f>+'1.Informe Seguimiento POA 2025'!P81</f>
        <v>0</v>
      </c>
      <c r="G136" s="156">
        <f>+'1.Informe Seguimiento POA 2025'!P81</f>
        <v>0</v>
      </c>
      <c r="H136" s="158">
        <f>+'1.Informe Seguimiento POA 2025'!Q81</f>
        <v>0</v>
      </c>
      <c r="I136" s="158">
        <f>+'1.Informe Seguimiento POA 2025'!Q81</f>
        <v>0</v>
      </c>
      <c r="J136" s="158">
        <f>+'11-GESTIÓN CONTRACTUAL 2025'!AV17</f>
        <v>0</v>
      </c>
      <c r="K136" s="192" t="str">
        <f t="shared" ref="K136:L136" si="90">IF(AND(F136&gt;0),H136/F136,"No programado")</f>
        <v>No programado</v>
      </c>
      <c r="L136" s="192" t="str">
        <f t="shared" si="90"/>
        <v>No programado</v>
      </c>
      <c r="M136" s="157">
        <f>+'11-GESTIÓN CONTRACTUAL 2025'!AZ17</f>
        <v>0</v>
      </c>
      <c r="N136" s="173">
        <f>$E136</f>
        <v>0.3</v>
      </c>
      <c r="O136" s="156">
        <f>+'1.Informe Seguimiento POA 2025'!R81</f>
        <v>0</v>
      </c>
      <c r="P136" s="156">
        <f>+'1.Informe Seguimiento POA 2025'!P81+'1.Informe Seguimiento POA 2025'!R81</f>
        <v>0</v>
      </c>
      <c r="Q136" s="156">
        <f>+'1.Informe Seguimiento POA 2025'!S81</f>
        <v>0</v>
      </c>
      <c r="R136" s="156">
        <f>+'1.Informe Seguimiento POA 2025'!S81+'1.Informe Seguimiento POA 2025'!Q81</f>
        <v>0</v>
      </c>
      <c r="S136" s="156">
        <f>+'11-GESTIÓN CONTRACTUAL 2025'!AW17</f>
        <v>0</v>
      </c>
      <c r="T136" s="192" t="str">
        <f t="shared" si="87"/>
        <v>No programado</v>
      </c>
      <c r="U136" s="192" t="str">
        <f t="shared" si="87"/>
        <v>No programado</v>
      </c>
      <c r="V136" s="157">
        <f>+'11-GESTIÓN CONTRACTUAL 2025'!BA17</f>
        <v>0</v>
      </c>
      <c r="W136" s="173">
        <f>+N136</f>
        <v>0.3</v>
      </c>
      <c r="X136" s="156">
        <f>+'1.Informe Seguimiento POA 2025'!T81</f>
        <v>0</v>
      </c>
      <c r="Y136" s="156">
        <f>+'1.Informe Seguimiento POA 2025'!T81</f>
        <v>0</v>
      </c>
      <c r="Z136" s="156">
        <f>+'1.Informe Seguimiento POA 2025'!U81</f>
        <v>0</v>
      </c>
      <c r="AA136" s="156">
        <f>+'1.Informe Seguimiento POA 2025'!U81</f>
        <v>0</v>
      </c>
      <c r="AB136" s="156">
        <f>H136+Q136+Z136</f>
        <v>0</v>
      </c>
      <c r="AC136" s="192" t="str">
        <f t="shared" si="88"/>
        <v>No programado</v>
      </c>
      <c r="AD136" s="192" t="str">
        <f t="shared" si="88"/>
        <v>No programado</v>
      </c>
      <c r="AE136" s="184">
        <f>IF(AND(W136&gt;0),AB136/W136,"No programado")</f>
        <v>0</v>
      </c>
      <c r="AF136" s="173">
        <f>$E136</f>
        <v>0.3</v>
      </c>
      <c r="AG136" s="156">
        <f>+'1.Informe Seguimiento POA 2025'!V81</f>
        <v>0.3</v>
      </c>
      <c r="AH136" s="177">
        <f>+'1.Informe Seguimiento POA 2025'!T81+'1.Informe Seguimiento POA 2025'!R81+'1.Informe Seguimiento POA 2025'!P81+'1.Informe Seguimiento POA 2025'!V81</f>
        <v>0.3</v>
      </c>
      <c r="AI136" s="177">
        <f>+'1.Informe Seguimiento POA 2025'!W81</f>
        <v>0</v>
      </c>
      <c r="AJ136" s="177">
        <f>+'1.Informe Seguimiento POA 2025'!U81+'1.Informe Seguimiento POA 2025'!S81+'1.Informe Seguimiento POA 2025'!Q81+'1.Informe Seguimiento POA 2025'!W81</f>
        <v>0</v>
      </c>
      <c r="AK136" s="195">
        <f>'11-GESTIÓN CONTRACTUAL 2025'!AY17</f>
        <v>0</v>
      </c>
      <c r="AL136" s="184">
        <f t="shared" si="89"/>
        <v>0</v>
      </c>
      <c r="AM136" s="184">
        <f t="shared" si="89"/>
        <v>0</v>
      </c>
      <c r="AN136" s="157" t="str">
        <f>IF(AND(AF136&gt;0,$AK136&gt;0),AK136/$AF136,"No programado")</f>
        <v>No programado</v>
      </c>
      <c r="AO136" s="179" t="str">
        <f>+'[14]Rango indicadores'!H71</f>
        <v>Mayor A:</v>
      </c>
      <c r="AP136" s="160">
        <f>+'[14]Rango indicadores'!I71</f>
        <v>95</v>
      </c>
      <c r="AQ136" s="160" t="str">
        <f>+'[14]Rango indicadores'!J71</f>
        <v>Desde (&gt;=):</v>
      </c>
      <c r="AR136" s="160">
        <f>+'[14]Rango indicadores'!K71</f>
        <v>75</v>
      </c>
      <c r="AS136" s="160" t="str">
        <f>+'[14]Rango indicadores'!L71</f>
        <v>Hasta (&lt;=):</v>
      </c>
      <c r="AT136" s="160">
        <f>+'[14]Rango indicadores'!M71</f>
        <v>95</v>
      </c>
      <c r="AU136" s="160" t="str">
        <f>+'[14]Rango indicadores'!N71</f>
        <v>Menor A:</v>
      </c>
      <c r="AV136" s="160">
        <f>+'[14]Rango indicadores'!O71</f>
        <v>75</v>
      </c>
      <c r="AW136" s="161" t="s">
        <v>1076</v>
      </c>
      <c r="AX136" s="200"/>
      <c r="AY136" s="200"/>
      <c r="AZ136" s="205"/>
    </row>
    <row r="137" spans="2:53" ht="36" customHeight="1">
      <c r="B137" s="216" t="str">
        <f>+'11-GESTIÓN CONTRACTUAL 2025'!D18</f>
        <v xml:space="preserve">4.7.3 Implementar y mantener el 100% del expediente contractual digital en el Personería de Bogotá a 2028 </v>
      </c>
      <c r="C137" s="209" t="str">
        <f>+'Rango indicadores'!D71</f>
        <v>11-RI-03</v>
      </c>
      <c r="D137" s="209" t="str">
        <f>+'Rango indicadores'!E71</f>
        <v>Porcentaje del expediente contractual digital implementado y mantenido</v>
      </c>
      <c r="E137" s="173">
        <f>+'Rango indicadores'!R71</f>
        <v>0</v>
      </c>
      <c r="F137" s="156">
        <f>+'1.Informe Seguimiento POA 2025'!P82</f>
        <v>0</v>
      </c>
      <c r="G137" s="156">
        <f>+'1.Informe Seguimiento POA 2025'!P82</f>
        <v>0</v>
      </c>
      <c r="H137" s="158">
        <f>+'1.Informe Seguimiento POA 2025'!Q82</f>
        <v>0</v>
      </c>
      <c r="I137" s="158">
        <f>+'1.Informe Seguimiento POA 2025'!Q82</f>
        <v>0</v>
      </c>
      <c r="J137" s="158">
        <f>+'11-GESTIÓN CONTRACTUAL 2025'!AV18</f>
        <v>0</v>
      </c>
      <c r="K137" s="192" t="str">
        <f>IF(AND(F137&gt;0),H137/F137,"No programado")</f>
        <v>No programado</v>
      </c>
      <c r="L137" s="192" t="str">
        <f>IF(AND(G137&gt;0),I137/G137,"No programado")</f>
        <v>No programado</v>
      </c>
      <c r="M137" s="157" t="str">
        <f>+'11-GESTIÓN CONTRACTUAL 2025'!AZ18</f>
        <v>No programado</v>
      </c>
      <c r="N137" s="173">
        <f>$E137</f>
        <v>0</v>
      </c>
      <c r="O137" s="156">
        <f>+'1.Informe Seguimiento POA 2025'!R82</f>
        <v>0</v>
      </c>
      <c r="P137" s="156">
        <f>+'1.Informe Seguimiento POA 2025'!P82+'1.Informe Seguimiento POA 2025'!R82</f>
        <v>0</v>
      </c>
      <c r="Q137" s="156">
        <f>+'1.Informe Seguimiento POA 2025'!S82</f>
        <v>0</v>
      </c>
      <c r="R137" s="156">
        <f>+'1.Informe Seguimiento POA 2025'!S82+'1.Informe Seguimiento POA 2025'!Q82</f>
        <v>0</v>
      </c>
      <c r="S137" s="156">
        <f>+'11-GESTIÓN CONTRACTUAL 2025'!AW18</f>
        <v>0</v>
      </c>
      <c r="T137" s="192" t="str">
        <f t="shared" si="87"/>
        <v>No programado</v>
      </c>
      <c r="U137" s="192" t="str">
        <f t="shared" si="87"/>
        <v>No programado</v>
      </c>
      <c r="V137" s="157" t="str">
        <f>+'11-GESTIÓN CONTRACTUAL 2025'!BA18</f>
        <v>No programado</v>
      </c>
      <c r="W137" s="173">
        <f>+N137</f>
        <v>0</v>
      </c>
      <c r="X137" s="156">
        <f>+'1.Informe Seguimiento POA 2025'!T82</f>
        <v>0</v>
      </c>
      <c r="Y137" s="156">
        <f>+'1.Informe Seguimiento POA 2025'!T82</f>
        <v>0</v>
      </c>
      <c r="Z137" s="156">
        <f>+'1.Informe Seguimiento POA 2025'!U82</f>
        <v>0</v>
      </c>
      <c r="AA137" s="156">
        <f>+'1.Informe Seguimiento POA 2025'!U82</f>
        <v>0</v>
      </c>
      <c r="AB137" s="156">
        <f>H137+Q137+Z137</f>
        <v>0</v>
      </c>
      <c r="AC137" s="192" t="str">
        <f t="shared" si="88"/>
        <v>No programado</v>
      </c>
      <c r="AD137" s="192" t="str">
        <f t="shared" si="88"/>
        <v>No programado</v>
      </c>
      <c r="AE137" s="184" t="str">
        <f>IF(AND(W137&gt;0),AB137/W137,"No programado")</f>
        <v>No programado</v>
      </c>
      <c r="AF137" s="173">
        <f>$E137</f>
        <v>0</v>
      </c>
      <c r="AG137" s="156">
        <f>+'1.Informe Seguimiento POA 2025'!V82</f>
        <v>0</v>
      </c>
      <c r="AH137" s="177">
        <f>+'1.Informe Seguimiento POA 2025'!T82+'1.Informe Seguimiento POA 2025'!R82+'1.Informe Seguimiento POA 2025'!P82+'1.Informe Seguimiento POA 2025'!V82</f>
        <v>0</v>
      </c>
      <c r="AI137" s="177">
        <f>+'1.Informe Seguimiento POA 2025'!W82</f>
        <v>0</v>
      </c>
      <c r="AJ137" s="177">
        <f>+'1.Informe Seguimiento POA 2025'!U82+'1.Informe Seguimiento POA 2025'!S82+'1.Informe Seguimiento POA 2025'!Q82+'1.Informe Seguimiento POA 2025'!W82</f>
        <v>0</v>
      </c>
      <c r="AK137" s="195">
        <f>'11-GESTIÓN CONTRACTUAL 2025'!AY18</f>
        <v>0</v>
      </c>
      <c r="AL137" s="184" t="str">
        <f t="shared" si="89"/>
        <v>No programado</v>
      </c>
      <c r="AM137" s="184" t="str">
        <f t="shared" si="89"/>
        <v>No programado</v>
      </c>
      <c r="AN137" s="157" t="str">
        <f>IF(AND(AF137&gt;0,$AK137&gt;0),AK137/$AF137,"No programado")</f>
        <v>No programado</v>
      </c>
      <c r="AO137" s="179" t="str">
        <f>+'[14]Rango indicadores'!H72</f>
        <v>Mayor A:</v>
      </c>
      <c r="AP137" s="160">
        <f>+'[14]Rango indicadores'!I72</f>
        <v>95</v>
      </c>
      <c r="AQ137" s="160" t="str">
        <f>+'[14]Rango indicadores'!J72</f>
        <v>Desde (&gt;=):</v>
      </c>
      <c r="AR137" s="160">
        <f>+'[14]Rango indicadores'!K72</f>
        <v>75</v>
      </c>
      <c r="AS137" s="160" t="str">
        <f>+'[14]Rango indicadores'!L72</f>
        <v>Hasta (&lt;=):</v>
      </c>
      <c r="AT137" s="160">
        <f>+'[14]Rango indicadores'!M72</f>
        <v>95</v>
      </c>
      <c r="AU137" s="160" t="str">
        <f>+'[14]Rango indicadores'!N72</f>
        <v>Menor A:</v>
      </c>
      <c r="AV137" s="160">
        <f>+'[14]Rango indicadores'!O72</f>
        <v>75</v>
      </c>
      <c r="AW137" s="190" t="s">
        <v>1070</v>
      </c>
      <c r="AX137" s="200"/>
      <c r="AY137" s="200"/>
      <c r="AZ137" s="205"/>
    </row>
    <row r="138" spans="2:53" ht="15.6">
      <c r="C138" s="1451" t="s">
        <v>807</v>
      </c>
      <c r="D138" s="1452"/>
      <c r="E138" s="1452"/>
      <c r="F138" s="1452"/>
      <c r="G138" s="1452"/>
      <c r="H138" s="1452"/>
      <c r="I138" s="1452"/>
      <c r="J138" s="1452"/>
      <c r="K138" s="165">
        <f>IFERROR(AVERAGE(K135:K137),0)</f>
        <v>0</v>
      </c>
      <c r="L138" s="165">
        <f>IFERROR(AVERAGE(L135:L137),0)</f>
        <v>0</v>
      </c>
      <c r="M138" s="165">
        <f>IFERROR(AVERAGE(M135:M137),0)</f>
        <v>0</v>
      </c>
      <c r="N138" s="166"/>
      <c r="O138" s="166"/>
      <c r="P138" s="166"/>
      <c r="Q138" s="166"/>
      <c r="R138" s="166"/>
      <c r="S138" s="166"/>
      <c r="T138" s="165">
        <f>IFERROR(AVERAGE(T135:T137),0)</f>
        <v>0</v>
      </c>
      <c r="U138" s="165">
        <f>IFERROR(AVERAGE(U135:U137),0)</f>
        <v>0</v>
      </c>
      <c r="V138" s="165">
        <f>IFERROR(AVERAGE(V135:V137),0)</f>
        <v>0</v>
      </c>
      <c r="W138" s="166"/>
      <c r="X138" s="166"/>
      <c r="Y138" s="166"/>
      <c r="Z138" s="166"/>
      <c r="AA138" s="166"/>
      <c r="AB138" s="166"/>
      <c r="AC138" s="165">
        <f>IFERROR(AVERAGE(AC135:AC137),0)</f>
        <v>0</v>
      </c>
      <c r="AD138" s="165">
        <f>IFERROR(AVERAGE(AD135:AD137),0)</f>
        <v>0</v>
      </c>
      <c r="AE138" s="165">
        <f>IFERROR(AVERAGE(AE135:AE137),0)</f>
        <v>0</v>
      </c>
      <c r="AF138" s="166"/>
      <c r="AG138" s="166"/>
      <c r="AH138" s="166"/>
      <c r="AI138" s="166"/>
      <c r="AJ138" s="166"/>
      <c r="AK138" s="167"/>
      <c r="AL138" s="165">
        <f>IFERROR(AVERAGE(AL135:AL137),0)</f>
        <v>0</v>
      </c>
      <c r="AM138" s="165">
        <f>IFERROR(AVERAGE(AM135:AM137),0)</f>
        <v>0</v>
      </c>
      <c r="AN138" s="165">
        <f>IFERROR(AVERAGE(AN135:AN137),0)</f>
        <v>0</v>
      </c>
      <c r="AO138" s="182"/>
      <c r="AP138" s="182"/>
      <c r="AQ138" s="182"/>
      <c r="AR138" s="182"/>
      <c r="AS138" s="182"/>
      <c r="AT138" s="182"/>
      <c r="AU138" s="182"/>
      <c r="AV138" s="182"/>
      <c r="AW138" s="169"/>
      <c r="AX138" s="204"/>
      <c r="AY138" s="164"/>
      <c r="AZ138" s="204"/>
      <c r="BA138" s="204"/>
    </row>
    <row r="139" spans="2:53" s="144" customFormat="1" ht="23.4" customHeight="1" thickBot="1">
      <c r="D139" s="145"/>
      <c r="AW139" s="145"/>
      <c r="AY139" s="164"/>
      <c r="AZ139" s="129"/>
    </row>
    <row r="140" spans="2:53" s="144" customFormat="1" ht="16.2" thickBot="1">
      <c r="C140" s="149" t="s">
        <v>822</v>
      </c>
      <c r="D140" s="150"/>
      <c r="E140" s="1453" t="s">
        <v>792</v>
      </c>
      <c r="F140" s="1454"/>
      <c r="G140" s="1454"/>
      <c r="H140" s="1454"/>
      <c r="I140" s="1454"/>
      <c r="J140" s="1454"/>
      <c r="K140" s="1454"/>
      <c r="L140" s="1454"/>
      <c r="M140" s="1455"/>
      <c r="N140" s="1463" t="s">
        <v>793</v>
      </c>
      <c r="O140" s="1464"/>
      <c r="P140" s="1464"/>
      <c r="Q140" s="1464"/>
      <c r="R140" s="1464"/>
      <c r="S140" s="1464"/>
      <c r="T140" s="1464"/>
      <c r="U140" s="1464"/>
      <c r="V140" s="1465"/>
      <c r="W140" s="1466" t="s">
        <v>794</v>
      </c>
      <c r="X140" s="1467"/>
      <c r="Y140" s="1467"/>
      <c r="Z140" s="1467"/>
      <c r="AA140" s="1467"/>
      <c r="AB140" s="1467"/>
      <c r="AC140" s="1467"/>
      <c r="AD140" s="1467"/>
      <c r="AE140" s="1468"/>
      <c r="AF140" s="1463" t="s">
        <v>789</v>
      </c>
      <c r="AG140" s="1464"/>
      <c r="AH140" s="1464"/>
      <c r="AI140" s="1464"/>
      <c r="AJ140" s="1464"/>
      <c r="AK140" s="1464"/>
      <c r="AL140" s="1464"/>
      <c r="AM140" s="1464"/>
      <c r="AN140" s="1465"/>
      <c r="AW140" s="145"/>
      <c r="AY140" s="164"/>
      <c r="AZ140" s="129"/>
    </row>
    <row r="141" spans="2:53" ht="33" customHeight="1">
      <c r="B141" s="1444" t="s">
        <v>833</v>
      </c>
      <c r="C141" s="1444" t="str">
        <f>+$C$11</f>
        <v>Identificación del Indicador</v>
      </c>
      <c r="D141" s="1456" t="s">
        <v>796</v>
      </c>
      <c r="E141" s="1457" t="s">
        <v>797</v>
      </c>
      <c r="F141" s="1458"/>
      <c r="G141" s="1459"/>
      <c r="H141" s="1460" t="s">
        <v>798</v>
      </c>
      <c r="I141" s="1461" t="str">
        <f>$I$9</f>
        <v>Ejecución 
Corte
31/03/2025</v>
      </c>
      <c r="J141" s="1460" t="s">
        <v>799</v>
      </c>
      <c r="K141" s="1460" t="s">
        <v>800</v>
      </c>
      <c r="L141" s="1460"/>
      <c r="M141" s="1460"/>
      <c r="N141" s="1457" t="s">
        <v>797</v>
      </c>
      <c r="O141" s="1458"/>
      <c r="P141" s="1459"/>
      <c r="Q141" s="1460" t="s">
        <v>801</v>
      </c>
      <c r="R141" s="1461" t="str">
        <f>$R$9</f>
        <v>Ejecución 
Corte
30/06/2025</v>
      </c>
      <c r="S141" s="1460" t="s">
        <v>799</v>
      </c>
      <c r="T141" s="1460" t="s">
        <v>800</v>
      </c>
      <c r="U141" s="1460"/>
      <c r="V141" s="1460"/>
      <c r="W141" s="1457" t="s">
        <v>797</v>
      </c>
      <c r="X141" s="1458"/>
      <c r="Y141" s="1459"/>
      <c r="Z141" s="1460" t="s">
        <v>802</v>
      </c>
      <c r="AA141" s="1461" t="str">
        <f>$AA$9</f>
        <v>Ejecución 
Corte
30/09/2025</v>
      </c>
      <c r="AB141" s="1460" t="s">
        <v>799</v>
      </c>
      <c r="AC141" s="1460" t="s">
        <v>800</v>
      </c>
      <c r="AD141" s="1460"/>
      <c r="AE141" s="1460"/>
      <c r="AF141" s="1457" t="s">
        <v>797</v>
      </c>
      <c r="AG141" s="1458"/>
      <c r="AH141" s="1459"/>
      <c r="AI141" s="1460" t="s">
        <v>803</v>
      </c>
      <c r="AJ141" s="1461" t="str">
        <f>$AJ$9</f>
        <v>Ejecución 
Corte
31/12/2024</v>
      </c>
      <c r="AK141" s="1460" t="s">
        <v>799</v>
      </c>
      <c r="AL141" s="1460" t="s">
        <v>800</v>
      </c>
      <c r="AM141" s="1460"/>
      <c r="AN141" s="1460"/>
      <c r="AO141" s="1469" t="s">
        <v>639</v>
      </c>
      <c r="AP141" s="1469"/>
      <c r="AQ141" s="1469"/>
      <c r="AR141" s="1469"/>
      <c r="AS141" s="1469"/>
      <c r="AT141" s="1469"/>
      <c r="AU141" s="1469"/>
      <c r="AV141" s="1469"/>
      <c r="AW141" s="1444" t="s">
        <v>804</v>
      </c>
      <c r="AY141" s="164"/>
    </row>
    <row r="142" spans="2:53" ht="75" customHeight="1">
      <c r="B142" s="1444"/>
      <c r="C142" s="1444"/>
      <c r="D142" s="1456"/>
      <c r="E142" s="151" t="str">
        <f>$E$9</f>
        <v>Año 2025</v>
      </c>
      <c r="F142" s="151" t="str">
        <f>+E140</f>
        <v>Primer Trimestre</v>
      </c>
      <c r="G142" s="152" t="str">
        <f>$G$9</f>
        <v>Acumulado
Corte 
31/03/2025</v>
      </c>
      <c r="H142" s="1444"/>
      <c r="I142" s="1462"/>
      <c r="J142" s="1444"/>
      <c r="K142" s="1024" t="str">
        <f>+$E$10</f>
        <v>Primer Trimestre</v>
      </c>
      <c r="L142" s="152" t="str">
        <f>$G$12</f>
        <v>Acumulado
Corte 
31/03/2025</v>
      </c>
      <c r="M142" s="153" t="s">
        <v>762</v>
      </c>
      <c r="N142" s="151" t="str">
        <f>$N$9</f>
        <v>Año 2025</v>
      </c>
      <c r="O142" s="151" t="str">
        <f>+N140</f>
        <v>Segundo Trimestre</v>
      </c>
      <c r="P142" s="152" t="str">
        <f>$P$9</f>
        <v>Acumulado
Corte 
30/06/2025</v>
      </c>
      <c r="Q142" s="1444"/>
      <c r="R142" s="1462"/>
      <c r="S142" s="1444"/>
      <c r="T142" s="151" t="str">
        <f>+O142</f>
        <v>Segundo Trimestre</v>
      </c>
      <c r="U142" s="152" t="str">
        <f>$P$12</f>
        <v>Acumulado
Corte 
30/06/2025</v>
      </c>
      <c r="V142" s="153" t="s">
        <v>762</v>
      </c>
      <c r="W142" s="151" t="str">
        <f>$W$9</f>
        <v>Año 2025</v>
      </c>
      <c r="X142" s="151" t="str">
        <f>+W140</f>
        <v>Tercer Trimestre</v>
      </c>
      <c r="Y142" s="152" t="str">
        <f>$Y$9</f>
        <v>Acumulado
Corte 
30/09/2025</v>
      </c>
      <c r="Z142" s="1444"/>
      <c r="AA142" s="1462"/>
      <c r="AB142" s="1444"/>
      <c r="AC142" s="151" t="str">
        <f>+X142</f>
        <v>Tercer Trimestre</v>
      </c>
      <c r="AD142" s="152" t="str">
        <f>$Y$12</f>
        <v>Acumulado
Corte 
30/09/2025</v>
      </c>
      <c r="AE142" s="153" t="s">
        <v>762</v>
      </c>
      <c r="AF142" s="151" t="str">
        <f>$AF$9</f>
        <v>Año 2025</v>
      </c>
      <c r="AG142" s="151" t="str">
        <f>$AG$9</f>
        <v>Cuarto Trimestre</v>
      </c>
      <c r="AH142" s="152" t="str">
        <f>$AH$9</f>
        <v>Acumulado
Corte 
31/12/2025</v>
      </c>
      <c r="AI142" s="1444"/>
      <c r="AJ142" s="1462"/>
      <c r="AK142" s="1444"/>
      <c r="AL142" s="151" t="str">
        <f>+$AG$9</f>
        <v>Cuarto Trimestre</v>
      </c>
      <c r="AM142" s="152" t="str">
        <f>$AH$12</f>
        <v>Acumulado
Corte 
31/12/2025</v>
      </c>
      <c r="AN142" s="153" t="s">
        <v>762</v>
      </c>
      <c r="AO142" s="1470" t="s">
        <v>805</v>
      </c>
      <c r="AP142" s="1137"/>
      <c r="AQ142" s="1138" t="s">
        <v>806</v>
      </c>
      <c r="AR142" s="1139"/>
      <c r="AS142" s="1139"/>
      <c r="AT142" s="1140"/>
      <c r="AU142" s="1141" t="s">
        <v>648</v>
      </c>
      <c r="AV142" s="1142"/>
      <c r="AW142" s="1444"/>
      <c r="AX142" s="129" t="s">
        <v>817</v>
      </c>
      <c r="AY142" s="164"/>
    </row>
    <row r="143" spans="2:53" ht="102" customHeight="1">
      <c r="B143" s="216" t="str">
        <f>+'12-GESTIÓN DOCUMENTAL 2025'!D16</f>
        <v>4.8.1 Desarrollar 38 actividades de diseño, actualización o ajuste de los instrumentos archivísticos establecidos por norma, y de las herramientas de apoyo a la gestión documental durante el cuatrienio</v>
      </c>
      <c r="C143" s="155" t="str">
        <f>+'Rango indicadores'!D72</f>
        <v>12-RI-01</v>
      </c>
      <c r="D143" s="155" t="str">
        <f>+'Rango indicadores'!E72</f>
        <v>Cantidad de actividades de diseño, actualización o ajuste de instrumentos archivísticos y herramientas de apoyo a la gestión documental desarrolladas</v>
      </c>
      <c r="E143" s="213">
        <f>+'Rango indicadores'!R72</f>
        <v>10</v>
      </c>
      <c r="F143" s="185">
        <f>+'1.Informe Seguimiento POA 2025'!P83</f>
        <v>2</v>
      </c>
      <c r="G143" s="185">
        <f>+'1.Informe Seguimiento POA 2025'!P83</f>
        <v>2</v>
      </c>
      <c r="H143" s="185">
        <f>+'1.Informe Seguimiento POA 2025'!Q83</f>
        <v>1.7000000000000002</v>
      </c>
      <c r="I143" s="185">
        <f>+'1.Informe Seguimiento POA 2025'!Q83</f>
        <v>1.7000000000000002</v>
      </c>
      <c r="J143" s="185">
        <f>+'12-GESTIÓN DOCUMENTAL 2025'!AV16</f>
        <v>1.7000000000000002</v>
      </c>
      <c r="K143" s="192">
        <f>IF(AND(F143&gt;0),H143/F143,"No programado")</f>
        <v>0.85000000000000009</v>
      </c>
      <c r="L143" s="192">
        <f>IF(AND(G143&gt;0),I143/G143,"No programado")</f>
        <v>0.85000000000000009</v>
      </c>
      <c r="M143" s="157">
        <f>+'12-GESTIÓN DOCUMENTAL 2025'!AZ16</f>
        <v>0.17</v>
      </c>
      <c r="N143" s="213">
        <f>$E143</f>
        <v>10</v>
      </c>
      <c r="O143" s="185">
        <f>+'1.Informe Seguimiento POA 2025'!R83</f>
        <v>3</v>
      </c>
      <c r="P143" s="185">
        <f>+'1.Informe Seguimiento POA 2025'!P83+'1.Informe Seguimiento POA 2025'!R83</f>
        <v>5</v>
      </c>
      <c r="Q143" s="185">
        <f>+'1.Informe Seguimiento POA 2025'!S83</f>
        <v>0</v>
      </c>
      <c r="R143" s="185">
        <f>+'1.Informe Seguimiento POA 2025'!Q83+'1.Informe Seguimiento POA 2025'!S83</f>
        <v>1.7000000000000002</v>
      </c>
      <c r="S143" s="185">
        <f>+'12-GESTIÓN DOCUMENTAL 2025'!AW16</f>
        <v>1.7000000000000002</v>
      </c>
      <c r="T143" s="192">
        <f>IF(AND(O143&gt;0),Q143/O143,"No programado")</f>
        <v>0</v>
      </c>
      <c r="U143" s="192">
        <f>IF(AND(P143&gt;0),R143/P143,"No programado")</f>
        <v>0.34</v>
      </c>
      <c r="V143" s="157">
        <f>+'12-GESTIÓN DOCUMENTAL 2025'!BA16</f>
        <v>0.17</v>
      </c>
      <c r="W143" s="213">
        <f>+N143</f>
        <v>10</v>
      </c>
      <c r="X143" s="213">
        <f>+'1.Informe Seguimiento POA 2025'!T83</f>
        <v>3</v>
      </c>
      <c r="Y143" s="213">
        <f>+'1.Informe Seguimiento POA 2025'!T83</f>
        <v>3</v>
      </c>
      <c r="Z143" s="185">
        <f>+'1.Informe Seguimiento POA 2025'!U83</f>
        <v>0</v>
      </c>
      <c r="AA143" s="185">
        <f>+'1.Informe Seguimiento POA 2025'!U83</f>
        <v>0</v>
      </c>
      <c r="AB143" s="160">
        <f>Z143</f>
        <v>0</v>
      </c>
      <c r="AC143" s="192">
        <f>IF(AND(X143&gt;0),Z143/X143,"No programado")</f>
        <v>0</v>
      </c>
      <c r="AD143" s="192">
        <f>IF(AND(Y143&gt;0),AA143/Y143,"No programado")</f>
        <v>0</v>
      </c>
      <c r="AE143" s="157">
        <f>IF(AND(W143&gt;0,$AB143&gt;0),AB143/$W143,0)</f>
        <v>0</v>
      </c>
      <c r="AF143" s="213">
        <f>+E143</f>
        <v>10</v>
      </c>
      <c r="AG143" s="213">
        <f>+'1.Informe Seguimiento POA 2025'!V83</f>
        <v>2</v>
      </c>
      <c r="AH143" s="160">
        <f>+'1.Informe Seguimiento POA 2025'!P83+'1.Informe Seguimiento POA 2025'!R83+'1.Informe Seguimiento POA 2025'!T83+'1.Informe Seguimiento POA 2025'!W83</f>
        <v>8</v>
      </c>
      <c r="AI143" s="160">
        <f>+'1.Informe Seguimiento POA 2025'!W83</f>
        <v>0</v>
      </c>
      <c r="AJ143" s="160">
        <f>+'1.Informe Seguimiento POA 2025'!S83+'1.Informe Seguimiento POA 2025'!Q83+'1.Informe Seguimiento POA 2025'!U83+'1.Informe Seguimiento POA 2025'!W83</f>
        <v>1.7000000000000002</v>
      </c>
      <c r="AK143" s="185">
        <f>'12-GESTIÓN DOCUMENTAL 2025'!AY16</f>
        <v>1.7000000000000002</v>
      </c>
      <c r="AL143" s="192">
        <f>IF(AND(AG143&gt;0),AI143/AG143,"No programado")</f>
        <v>0</v>
      </c>
      <c r="AM143" s="192">
        <f>IF(AND(AH143&gt;0),AJ143/AH143,"No programado")</f>
        <v>0.21250000000000002</v>
      </c>
      <c r="AN143" s="157">
        <f>IF(AND(AF143&gt;0,$AK143&gt;0),AK143/$AF143,0)</f>
        <v>0.17</v>
      </c>
      <c r="AO143" s="179" t="str">
        <f>+'[14]Rango indicadores'!H74</f>
        <v>Mayor A:</v>
      </c>
      <c r="AP143" s="160">
        <f>+'[14]Rango indicadores'!I74</f>
        <v>95</v>
      </c>
      <c r="AQ143" s="160" t="str">
        <f>+'[14]Rango indicadores'!J74</f>
        <v>Desde (&gt;=):</v>
      </c>
      <c r="AR143" s="160">
        <f>+'[14]Rango indicadores'!K74</f>
        <v>75</v>
      </c>
      <c r="AS143" s="160" t="str">
        <f>+'[14]Rango indicadores'!L74</f>
        <v>Hasta (&lt;=):</v>
      </c>
      <c r="AT143" s="160">
        <f>+'[14]Rango indicadores'!M74</f>
        <v>95</v>
      </c>
      <c r="AU143" s="160" t="str">
        <f>+'[14]Rango indicadores'!N74</f>
        <v>Menor A:</v>
      </c>
      <c r="AV143" s="160">
        <f>+'[14]Rango indicadores'!O74</f>
        <v>75</v>
      </c>
      <c r="AW143" s="1123" t="s">
        <v>1079</v>
      </c>
      <c r="AX143" s="200"/>
      <c r="AY143" s="200"/>
      <c r="AZ143" s="205"/>
      <c r="BA143" s="129">
        <f>+AY143*100</f>
        <v>0</v>
      </c>
    </row>
    <row r="144" spans="2:53" ht="99.6" customHeight="1">
      <c r="B144" s="216" t="str">
        <f>+'12-GESTIÓN DOCUMENTAL 2025'!D17</f>
        <v>4.8.2 Desarrollar 86 actividades de implementación de instrumentos archivísticos establecidos por norma, y de las herramientas de apoyo a la gestión documental programadas para cada vigencia.</v>
      </c>
      <c r="C144" s="155" t="str">
        <f>+'Rango indicadores'!D73</f>
        <v>12-RI-02</v>
      </c>
      <c r="D144" s="155" t="str">
        <f>+'Rango indicadores'!E73</f>
        <v>Cantidad de actividades de implementación de instrumentos archivísticos y herramientas de apoyo a la gestión documental desarrolladas</v>
      </c>
      <c r="E144" s="213">
        <f>+'Rango indicadores'!R73</f>
        <v>24</v>
      </c>
      <c r="F144" s="185">
        <f>+'1.Informe Seguimiento POA 2025'!P84</f>
        <v>6</v>
      </c>
      <c r="G144" s="185">
        <f>+'1.Informe Seguimiento POA 2025'!P84</f>
        <v>6</v>
      </c>
      <c r="H144" s="185">
        <f>+'1.Informe Seguimiento POA 2025'!Q84</f>
        <v>5.6</v>
      </c>
      <c r="I144" s="185">
        <f>+'1.Informe Seguimiento POA 2025'!Q84</f>
        <v>5.6</v>
      </c>
      <c r="J144" s="185">
        <f>+'12-GESTIÓN DOCUMENTAL 2025'!AV17</f>
        <v>5.6</v>
      </c>
      <c r="K144" s="192">
        <f>IF(AND(F144&gt;0),H144/F144,"No programado")</f>
        <v>0.93333333333333324</v>
      </c>
      <c r="L144" s="192">
        <f>IF(AND(G144&gt;0),I144/G144,"No programado")</f>
        <v>0.93333333333333324</v>
      </c>
      <c r="M144" s="157">
        <f>+'12-GESTIÓN DOCUMENTAL 2025'!AZ17</f>
        <v>0.23333333333333331</v>
      </c>
      <c r="N144" s="213">
        <f>$E144</f>
        <v>24</v>
      </c>
      <c r="O144" s="185">
        <f>+'1.Informe Seguimiento POA 2025'!R84</f>
        <v>6</v>
      </c>
      <c r="P144" s="185">
        <f>+'1.Informe Seguimiento POA 2025'!P84+'1.Informe Seguimiento POA 2025'!R84</f>
        <v>12</v>
      </c>
      <c r="Q144" s="185">
        <f>+'1.Informe Seguimiento POA 2025'!S84</f>
        <v>0</v>
      </c>
      <c r="R144" s="185">
        <f>+'1.Informe Seguimiento POA 2025'!Q84+'1.Informe Seguimiento POA 2025'!S84</f>
        <v>5.6</v>
      </c>
      <c r="S144" s="185">
        <f>+'12-GESTIÓN DOCUMENTAL 2025'!AW17</f>
        <v>5.6</v>
      </c>
      <c r="T144" s="192">
        <f>IF(AND(O144&gt;0),Q144/O144,"No programado")</f>
        <v>0</v>
      </c>
      <c r="U144" s="192">
        <f>IF(AND(P144&gt;0),R144/P144,"No programado")</f>
        <v>0.46666666666666662</v>
      </c>
      <c r="V144" s="157">
        <f>+'12-GESTIÓN DOCUMENTAL 2025'!BA17</f>
        <v>0.23333333333333331</v>
      </c>
      <c r="W144" s="213">
        <f>+N144</f>
        <v>24</v>
      </c>
      <c r="X144" s="213">
        <f>+'1.Informe Seguimiento POA 2025'!T84</f>
        <v>6</v>
      </c>
      <c r="Y144" s="213">
        <f>+'1.Informe Seguimiento POA 2025'!T84</f>
        <v>6</v>
      </c>
      <c r="Z144" s="185">
        <f>+'1.Informe Seguimiento POA 2025'!U84</f>
        <v>0</v>
      </c>
      <c r="AA144" s="185">
        <f>+'1.Informe Seguimiento POA 2025'!U84</f>
        <v>0</v>
      </c>
      <c r="AB144" s="160">
        <f>H144+Q144+Z144</f>
        <v>5.6</v>
      </c>
      <c r="AC144" s="192">
        <f>IF(AND(X144&gt;0),Z144/X144,"No programado")</f>
        <v>0</v>
      </c>
      <c r="AD144" s="192">
        <f>IF(AND(Y144&gt;0),AA144/Y144,"No programado")</f>
        <v>0</v>
      </c>
      <c r="AE144" s="157">
        <f>IF(AND(W144&gt;0,$AB144&gt;0),AB144/$W144,0)</f>
        <v>0.23333333333333331</v>
      </c>
      <c r="AF144" s="213">
        <f>+E144</f>
        <v>24</v>
      </c>
      <c r="AG144" s="213">
        <f>+'1.Informe Seguimiento POA 2025'!V84</f>
        <v>6</v>
      </c>
      <c r="AH144" s="160">
        <f>+'1.Informe Seguimiento POA 2025'!P84+'1.Informe Seguimiento POA 2025'!R84+'1.Informe Seguimiento POA 2025'!T84+'1.Informe Seguimiento POA 2025'!W84</f>
        <v>18</v>
      </c>
      <c r="AI144" s="160">
        <f>+'1.Informe Seguimiento POA 2025'!W84</f>
        <v>0</v>
      </c>
      <c r="AJ144" s="160">
        <f>+'1.Informe Seguimiento POA 2025'!S84+'1.Informe Seguimiento POA 2025'!Q84+'1.Informe Seguimiento POA 2025'!U84+'1.Informe Seguimiento POA 2025'!W84</f>
        <v>5.6</v>
      </c>
      <c r="AK144" s="185">
        <f>'12-GESTIÓN DOCUMENTAL 2025'!AY17</f>
        <v>5.6</v>
      </c>
      <c r="AL144" s="192">
        <f>IF(AND(AG144&gt;0),AI144/AG144,"No programado")</f>
        <v>0</v>
      </c>
      <c r="AM144" s="192">
        <f>IF(AND(AH144&gt;0),AJ144/AH144,"No programado")</f>
        <v>0.31111111111111112</v>
      </c>
      <c r="AN144" s="157">
        <f>IF(AND(AF144&gt;0,$AK144&gt;0),AK144/$AF144,0)</f>
        <v>0.23333333333333331</v>
      </c>
      <c r="AO144" s="179" t="str">
        <f>+'[14]Rango indicadores'!H75</f>
        <v>Mayor A:</v>
      </c>
      <c r="AP144" s="160">
        <f>+'[14]Rango indicadores'!I75</f>
        <v>95</v>
      </c>
      <c r="AQ144" s="160" t="str">
        <f>+'[14]Rango indicadores'!J75</f>
        <v>Desde (&gt;=):</v>
      </c>
      <c r="AR144" s="160">
        <f>+'[14]Rango indicadores'!K75</f>
        <v>75</v>
      </c>
      <c r="AS144" s="160" t="str">
        <f>+'[14]Rango indicadores'!L75</f>
        <v>Hasta (&lt;=):</v>
      </c>
      <c r="AT144" s="160">
        <f>+'[14]Rango indicadores'!M75</f>
        <v>95</v>
      </c>
      <c r="AU144" s="160" t="str">
        <f>+'[14]Rango indicadores'!N75</f>
        <v>Menor A:</v>
      </c>
      <c r="AV144" s="160">
        <f>+'[14]Rango indicadores'!O75</f>
        <v>75</v>
      </c>
      <c r="AW144" s="1123" t="s">
        <v>1079</v>
      </c>
      <c r="AX144" s="200"/>
      <c r="AY144" s="200"/>
      <c r="AZ144" s="205"/>
    </row>
    <row r="145" spans="2:52" ht="15.6">
      <c r="C145" s="1451" t="s">
        <v>807</v>
      </c>
      <c r="D145" s="1452"/>
      <c r="E145" s="1452"/>
      <c r="F145" s="1452"/>
      <c r="G145" s="1452"/>
      <c r="H145" s="1452"/>
      <c r="I145" s="1452"/>
      <c r="J145" s="1452"/>
      <c r="K145" s="165">
        <f>IFERROR(AVERAGE(K143:K144),0)</f>
        <v>0.89166666666666661</v>
      </c>
      <c r="L145" s="165">
        <f>IFERROR(AVERAGE(L143:L144),0)</f>
        <v>0.89166666666666661</v>
      </c>
      <c r="M145" s="165">
        <f>IFERROR(AVERAGE(M143:M144),0)</f>
        <v>0.20166666666666666</v>
      </c>
      <c r="N145" s="166"/>
      <c r="O145" s="166"/>
      <c r="P145" s="166"/>
      <c r="Q145" s="166"/>
      <c r="R145" s="166"/>
      <c r="S145" s="166"/>
      <c r="T145" s="165">
        <f>IFERROR(AVERAGE(T143:T144),0)</f>
        <v>0</v>
      </c>
      <c r="U145" s="165">
        <f>IFERROR(AVERAGE(U143:U144),0)</f>
        <v>0.40333333333333332</v>
      </c>
      <c r="V145" s="165">
        <f>IFERROR(AVERAGE(V143:V144),0)</f>
        <v>0.20166666666666666</v>
      </c>
      <c r="W145" s="166"/>
      <c r="X145" s="166"/>
      <c r="Y145" s="166"/>
      <c r="Z145" s="166"/>
      <c r="AA145" s="166"/>
      <c r="AB145" s="166"/>
      <c r="AC145" s="165">
        <f>IFERROR(AVERAGE(AC143:AC144),0)</f>
        <v>0</v>
      </c>
      <c r="AD145" s="165">
        <f>IFERROR(AVERAGE(AD143:AD144),0)</f>
        <v>0</v>
      </c>
      <c r="AE145" s="165">
        <f>IFERROR(AVERAGE(AE143:AE144),0)</f>
        <v>0.11666666666666665</v>
      </c>
      <c r="AF145" s="166"/>
      <c r="AG145" s="166"/>
      <c r="AH145" s="166"/>
      <c r="AI145" s="166"/>
      <c r="AJ145" s="166"/>
      <c r="AK145" s="167"/>
      <c r="AL145" s="165">
        <f>IFERROR(AVERAGE(AL143:AL144),0)</f>
        <v>0</v>
      </c>
      <c r="AM145" s="165">
        <f>IFERROR(AVERAGE(AM143:AM144),0)</f>
        <v>0.26180555555555557</v>
      </c>
      <c r="AN145" s="165">
        <f>IFERROR(AVERAGE(AN143:AN144),0)</f>
        <v>0.20166666666666666</v>
      </c>
      <c r="AO145" s="182"/>
      <c r="AP145" s="182"/>
      <c r="AQ145" s="182"/>
      <c r="AR145" s="182"/>
      <c r="AS145" s="182"/>
      <c r="AT145" s="182"/>
      <c r="AU145" s="182"/>
      <c r="AV145" s="182"/>
      <c r="AW145" s="169"/>
      <c r="AY145" s="164"/>
    </row>
    <row r="146" spans="2:52" s="144" customFormat="1" ht="22.2" customHeight="1" thickBot="1">
      <c r="D146" s="145"/>
      <c r="AW146" s="145"/>
      <c r="AY146" s="164"/>
      <c r="AZ146" s="129"/>
    </row>
    <row r="147" spans="2:52" s="144" customFormat="1" ht="16.2" thickBot="1">
      <c r="C147" s="149" t="s">
        <v>823</v>
      </c>
      <c r="D147" s="150"/>
      <c r="E147" s="1453" t="s">
        <v>792</v>
      </c>
      <c r="F147" s="1454"/>
      <c r="G147" s="1454"/>
      <c r="H147" s="1454"/>
      <c r="I147" s="1454"/>
      <c r="J147" s="1454"/>
      <c r="K147" s="1454"/>
      <c r="L147" s="1454"/>
      <c r="M147" s="1455"/>
      <c r="N147" s="1463" t="s">
        <v>793</v>
      </c>
      <c r="O147" s="1464"/>
      <c r="P147" s="1464"/>
      <c r="Q147" s="1464"/>
      <c r="R147" s="1464"/>
      <c r="S147" s="1464"/>
      <c r="T147" s="1464"/>
      <c r="U147" s="1464"/>
      <c r="V147" s="1465"/>
      <c r="W147" s="1466" t="s">
        <v>794</v>
      </c>
      <c r="X147" s="1467"/>
      <c r="Y147" s="1467"/>
      <c r="Z147" s="1467"/>
      <c r="AA147" s="1467"/>
      <c r="AB147" s="1467"/>
      <c r="AC147" s="1467"/>
      <c r="AD147" s="1467"/>
      <c r="AE147" s="1468"/>
      <c r="AF147" s="1463" t="s">
        <v>789</v>
      </c>
      <c r="AG147" s="1464"/>
      <c r="AH147" s="1464"/>
      <c r="AI147" s="1464"/>
      <c r="AJ147" s="1464"/>
      <c r="AK147" s="1464"/>
      <c r="AL147" s="1464"/>
      <c r="AM147" s="1464"/>
      <c r="AN147" s="1465"/>
      <c r="AW147" s="145"/>
      <c r="AY147" s="164"/>
      <c r="AZ147" s="129"/>
    </row>
    <row r="148" spans="2:52" ht="30.75" customHeight="1">
      <c r="B148" s="1444" t="s">
        <v>833</v>
      </c>
      <c r="C148" s="1444" t="str">
        <f>+$C$11</f>
        <v>Identificación del Indicador</v>
      </c>
      <c r="D148" s="1456" t="s">
        <v>796</v>
      </c>
      <c r="E148" s="1457" t="s">
        <v>797</v>
      </c>
      <c r="F148" s="1458"/>
      <c r="G148" s="1459"/>
      <c r="H148" s="1460" t="s">
        <v>798</v>
      </c>
      <c r="I148" s="1461" t="str">
        <f>$I$9</f>
        <v>Ejecución 
Corte
31/03/2025</v>
      </c>
      <c r="J148" s="1460" t="s">
        <v>799</v>
      </c>
      <c r="K148" s="1460" t="s">
        <v>800</v>
      </c>
      <c r="L148" s="1460"/>
      <c r="M148" s="1460"/>
      <c r="N148" s="1457" t="s">
        <v>797</v>
      </c>
      <c r="O148" s="1458"/>
      <c r="P148" s="1459"/>
      <c r="Q148" s="1460" t="s">
        <v>801</v>
      </c>
      <c r="R148" s="1461" t="str">
        <f>$R$9</f>
        <v>Ejecución 
Corte
30/06/2025</v>
      </c>
      <c r="S148" s="1460" t="s">
        <v>799</v>
      </c>
      <c r="T148" s="1460" t="s">
        <v>800</v>
      </c>
      <c r="U148" s="1460"/>
      <c r="V148" s="1460"/>
      <c r="W148" s="1457" t="s">
        <v>797</v>
      </c>
      <c r="X148" s="1458"/>
      <c r="Y148" s="1459"/>
      <c r="Z148" s="1460" t="s">
        <v>802</v>
      </c>
      <c r="AA148" s="1461" t="str">
        <f>$AA$9</f>
        <v>Ejecución 
Corte
30/09/2025</v>
      </c>
      <c r="AB148" s="1460" t="s">
        <v>799</v>
      </c>
      <c r="AC148" s="1460" t="s">
        <v>800</v>
      </c>
      <c r="AD148" s="1460"/>
      <c r="AE148" s="1460"/>
      <c r="AF148" s="1457" t="s">
        <v>797</v>
      </c>
      <c r="AG148" s="1458"/>
      <c r="AH148" s="1459"/>
      <c r="AI148" s="1460" t="s">
        <v>803</v>
      </c>
      <c r="AJ148" s="1461" t="str">
        <f>$AJ$9</f>
        <v>Ejecución 
Corte
31/12/2024</v>
      </c>
      <c r="AK148" s="1460" t="s">
        <v>799</v>
      </c>
      <c r="AL148" s="1460" t="s">
        <v>800</v>
      </c>
      <c r="AM148" s="1460"/>
      <c r="AN148" s="1460"/>
      <c r="AO148" s="1469" t="s">
        <v>639</v>
      </c>
      <c r="AP148" s="1469"/>
      <c r="AQ148" s="1469"/>
      <c r="AR148" s="1469"/>
      <c r="AS148" s="1469"/>
      <c r="AT148" s="1469"/>
      <c r="AU148" s="1469"/>
      <c r="AV148" s="1469"/>
      <c r="AW148" s="1444" t="s">
        <v>804</v>
      </c>
      <c r="AY148" s="164"/>
    </row>
    <row r="149" spans="2:52" ht="63" customHeight="1">
      <c r="B149" s="1444"/>
      <c r="C149" s="1444"/>
      <c r="D149" s="1456"/>
      <c r="E149" s="151" t="str">
        <f>$E$9</f>
        <v>Año 2025</v>
      </c>
      <c r="F149" s="151" t="str">
        <f>+E147</f>
        <v>Primer Trimestre</v>
      </c>
      <c r="G149" s="152" t="str">
        <f>$G$9</f>
        <v>Acumulado
Corte 
31/03/2025</v>
      </c>
      <c r="H149" s="1444"/>
      <c r="I149" s="1462"/>
      <c r="J149" s="1444"/>
      <c r="K149" s="1024" t="str">
        <f>+$E$10</f>
        <v>Primer Trimestre</v>
      </c>
      <c r="L149" s="152" t="str">
        <f>$G$12</f>
        <v>Acumulado
Corte 
31/03/2025</v>
      </c>
      <c r="M149" s="153" t="s">
        <v>762</v>
      </c>
      <c r="N149" s="151" t="str">
        <f>$N$9</f>
        <v>Año 2025</v>
      </c>
      <c r="O149" s="151" t="str">
        <f>+N147</f>
        <v>Segundo Trimestre</v>
      </c>
      <c r="P149" s="152" t="str">
        <f>$P$9</f>
        <v>Acumulado
Corte 
30/06/2025</v>
      </c>
      <c r="Q149" s="1444"/>
      <c r="R149" s="1462"/>
      <c r="S149" s="1444"/>
      <c r="T149" s="151" t="str">
        <f>+O149</f>
        <v>Segundo Trimestre</v>
      </c>
      <c r="U149" s="152" t="str">
        <f>$P$12</f>
        <v>Acumulado
Corte 
30/06/2025</v>
      </c>
      <c r="V149" s="153" t="s">
        <v>762</v>
      </c>
      <c r="W149" s="151" t="str">
        <f>$W$9</f>
        <v>Año 2025</v>
      </c>
      <c r="X149" s="151" t="str">
        <f>+W147</f>
        <v>Tercer Trimestre</v>
      </c>
      <c r="Y149" s="152" t="str">
        <f>$Y$9</f>
        <v>Acumulado
Corte 
30/09/2025</v>
      </c>
      <c r="Z149" s="1444"/>
      <c r="AA149" s="1462"/>
      <c r="AB149" s="1444"/>
      <c r="AC149" s="151" t="str">
        <f>+X149</f>
        <v>Tercer Trimestre</v>
      </c>
      <c r="AD149" s="152" t="str">
        <f>$Y$12</f>
        <v>Acumulado
Corte 
30/09/2025</v>
      </c>
      <c r="AE149" s="153" t="s">
        <v>762</v>
      </c>
      <c r="AF149" s="151" t="str">
        <f>$AF$9</f>
        <v>Año 2025</v>
      </c>
      <c r="AG149" s="151" t="str">
        <f>$AG$9</f>
        <v>Cuarto Trimestre</v>
      </c>
      <c r="AH149" s="152" t="str">
        <f>$AH$9</f>
        <v>Acumulado
Corte 
31/12/2025</v>
      </c>
      <c r="AI149" s="1444"/>
      <c r="AJ149" s="1462"/>
      <c r="AK149" s="1444"/>
      <c r="AL149" s="151" t="str">
        <f>+$AG$9</f>
        <v>Cuarto Trimestre</v>
      </c>
      <c r="AM149" s="152" t="str">
        <f>$AH$12</f>
        <v>Acumulado
Corte 
31/12/2025</v>
      </c>
      <c r="AN149" s="153" t="s">
        <v>762</v>
      </c>
      <c r="AO149" s="1470" t="s">
        <v>805</v>
      </c>
      <c r="AP149" s="1137"/>
      <c r="AQ149" s="1138" t="s">
        <v>806</v>
      </c>
      <c r="AR149" s="1139"/>
      <c r="AS149" s="1139"/>
      <c r="AT149" s="1140"/>
      <c r="AU149" s="1141" t="s">
        <v>648</v>
      </c>
      <c r="AV149" s="1142"/>
      <c r="AW149" s="1444"/>
      <c r="AX149" s="129" t="s">
        <v>817</v>
      </c>
      <c r="AY149" s="164"/>
    </row>
    <row r="150" spans="2:52" ht="67.95" customHeight="1">
      <c r="B150" s="216" t="str">
        <f>+'13-GESTIÓN JURÍDICA 2025'!D16</f>
        <v>4.9.1 Representar con oportunidad en el 100% de los procesos judiciales en los cuales la Entidad sea vinculada o demandada, durante el cuatrienio.</v>
      </c>
      <c r="C150" s="155" t="str">
        <f>+'Rango indicadores'!D74</f>
        <v>13-RI-01</v>
      </c>
      <c r="D150" s="155" t="str">
        <f>+'Rango indicadores'!E74</f>
        <v>Porcentaje de procesos judiciales en los que la Entidad es vinculada o demandada representados con oportunidad.</v>
      </c>
      <c r="E150" s="177">
        <f>+'Rango indicadores'!R74</f>
        <v>1</v>
      </c>
      <c r="F150" s="156">
        <f>+'1.Informe Seguimiento POA 2025'!P85</f>
        <v>1</v>
      </c>
      <c r="G150" s="156">
        <f>+'1.Informe Seguimiento POA 2025'!P85</f>
        <v>1</v>
      </c>
      <c r="H150" s="158">
        <f>+'1.Informe Seguimiento POA 2025'!Q85</f>
        <v>1</v>
      </c>
      <c r="I150" s="158">
        <f>+'1.Informe Seguimiento POA 2025'!Q85</f>
        <v>1</v>
      </c>
      <c r="J150" s="158">
        <f>+'13-GESTIÓN JURÍDICA 2025'!AV16</f>
        <v>1</v>
      </c>
      <c r="K150" s="192">
        <f t="shared" ref="K150:L154" si="91">IF(AND(F150&gt;0),H150/F150,"No programado")</f>
        <v>1</v>
      </c>
      <c r="L150" s="192">
        <f t="shared" si="91"/>
        <v>1</v>
      </c>
      <c r="M150" s="157">
        <f>+'13-GESTIÓN JURÍDICA 2025'!AZ16</f>
        <v>0.25</v>
      </c>
      <c r="N150" s="177">
        <f>$E150</f>
        <v>1</v>
      </c>
      <c r="O150" s="158">
        <f>+'1.Informe Seguimiento POA 2025'!R85</f>
        <v>1</v>
      </c>
      <c r="P150" s="223">
        <f>IFERROR(AVERAGE('1.Informe Seguimiento POA 2025'!R85,'1.Informe Seguimiento POA 2025'!P85),0)</f>
        <v>1</v>
      </c>
      <c r="Q150" s="158">
        <f>+'1.Informe Seguimiento POA 2025'!S85</f>
        <v>0</v>
      </c>
      <c r="R150" s="214">
        <f>IFERROR(AVERAGE('1.Informe Seguimiento POA 2025'!Q85,'1.Informe Seguimiento POA 2025'!S85),0)</f>
        <v>0.5</v>
      </c>
      <c r="S150" s="177">
        <f>+'13-GESTIÓN JURÍDICA 2025'!AW16</f>
        <v>0.5</v>
      </c>
      <c r="T150" s="192">
        <f t="shared" ref="T150:U154" si="92">IF(AND(O150&gt;0),Q150/O150,"No programado")</f>
        <v>0</v>
      </c>
      <c r="U150" s="192">
        <f t="shared" si="92"/>
        <v>0.5</v>
      </c>
      <c r="V150" s="157">
        <f>+'13-GESTIÓN JURÍDICA 2025'!BA16</f>
        <v>0.25</v>
      </c>
      <c r="W150" s="177">
        <f>+N150</f>
        <v>1</v>
      </c>
      <c r="X150" s="156">
        <f>+'1.Informe Seguimiento POA 2025'!T85</f>
        <v>1</v>
      </c>
      <c r="Y150" s="214">
        <f>+'1.Informe Seguimiento POA 2025'!T85</f>
        <v>1</v>
      </c>
      <c r="Z150" s="214">
        <f>+'1.Informe Seguimiento POA 2025'!U85</f>
        <v>0</v>
      </c>
      <c r="AA150" s="214">
        <f>+'1.Informe Seguimiento POA 2025'!U85</f>
        <v>0</v>
      </c>
      <c r="AB150" s="177">
        <f>IFERROR(IF(OR($W150="",$W150=0),0,ROUNDDOWN(AVERAGE(Z150),3)),0)</f>
        <v>0</v>
      </c>
      <c r="AC150" s="192">
        <f t="shared" ref="AC150:AD154" si="93">IF(AND(X150&gt;0),Z150/X150,"No programado")</f>
        <v>0</v>
      </c>
      <c r="AD150" s="192">
        <f t="shared" si="93"/>
        <v>0</v>
      </c>
      <c r="AE150" s="157">
        <f>IF(AND(W150&gt;0,$AB150&gt;0),AB150/$W150,0)*0.5</f>
        <v>0</v>
      </c>
      <c r="AF150" s="177">
        <f>+E150</f>
        <v>1</v>
      </c>
      <c r="AG150" s="158">
        <f>+'1.Informe Seguimiento POA 2025'!V85</f>
        <v>1</v>
      </c>
      <c r="AH150" s="177">
        <f>IFERROR(AVERAGE('1.Informe Seguimiento POA 2025'!T85,'1.Informe Seguimiento POA 2025'!V85),0)</f>
        <v>1</v>
      </c>
      <c r="AI150" s="177">
        <f>+'1.Informe Seguimiento POA 2025'!W85</f>
        <v>0</v>
      </c>
      <c r="AJ150" s="177">
        <f>IFERROR(AVERAGE('1.Informe Seguimiento POA 2025'!U85,'1.Informe Seguimiento POA 2025'!W85),0)</f>
        <v>0</v>
      </c>
      <c r="AK150" s="177">
        <f>'13-GESTIÓN JURÍDICA 2025'!AY16</f>
        <v>0.25</v>
      </c>
      <c r="AL150" s="192">
        <f t="shared" ref="AL150:AM154" si="94">IF(AND(AG150&gt;0),AI150/AG150,"No programado")</f>
        <v>0</v>
      </c>
      <c r="AM150" s="192">
        <f t="shared" si="94"/>
        <v>0</v>
      </c>
      <c r="AN150" s="157">
        <f>IF(AND(AF150&gt;0,$AK150&gt;0),AK150/$AF150,0)</f>
        <v>0.25</v>
      </c>
      <c r="AO150" s="179" t="str">
        <f>+'[14]Rango indicadores'!H78</f>
        <v>Mayor A:</v>
      </c>
      <c r="AP150" s="160">
        <f>+'[14]Rango indicadores'!I78</f>
        <v>95</v>
      </c>
      <c r="AQ150" s="160" t="str">
        <f>+'[14]Rango indicadores'!J78</f>
        <v>Desde (&gt;=):</v>
      </c>
      <c r="AR150" s="160">
        <f>+'[14]Rango indicadores'!K78</f>
        <v>75</v>
      </c>
      <c r="AS150" s="160" t="str">
        <f>+'[14]Rango indicadores'!L78</f>
        <v>Hasta (&lt;=):</v>
      </c>
      <c r="AT150" s="160">
        <f>+'[14]Rango indicadores'!M78</f>
        <v>95</v>
      </c>
      <c r="AU150" s="160" t="str">
        <f>+'[14]Rango indicadores'!N78</f>
        <v>Menor A:</v>
      </c>
      <c r="AV150" s="160">
        <f>+'[14]Rango indicadores'!O78</f>
        <v>75</v>
      </c>
      <c r="AW150" s="1123" t="s">
        <v>1074</v>
      </c>
      <c r="AY150" s="164"/>
    </row>
    <row r="151" spans="2:52" ht="87" customHeight="1">
      <c r="B151" s="216" t="str">
        <f>+'13-GESTIÓN JURÍDICA 2025'!D17</f>
        <v>4.9.2 Representar con oportunidad en el 100% de las acciones de tutela en las cuales la Entidad sea vinculada o accionada, durante el cuatrienio</v>
      </c>
      <c r="C151" s="155" t="str">
        <f>+'Rango indicadores'!D75</f>
        <v>13-RI-02</v>
      </c>
      <c r="D151" s="155" t="str">
        <f>+'Rango indicadores'!E75</f>
        <v>Porcentaje de acciones de tutela en las cuales la Entidad es vinculada o demandada representadas con oportunidad.</v>
      </c>
      <c r="E151" s="177">
        <f>+'Rango indicadores'!R75</f>
        <v>1</v>
      </c>
      <c r="F151" s="156">
        <f>+'1.Informe Seguimiento POA 2025'!P86</f>
        <v>1</v>
      </c>
      <c r="G151" s="156">
        <f>+'1.Informe Seguimiento POA 2025'!P86</f>
        <v>1</v>
      </c>
      <c r="H151" s="158">
        <f>+'1.Informe Seguimiento POA 2025'!Q86</f>
        <v>1</v>
      </c>
      <c r="I151" s="158">
        <f>+'1.Informe Seguimiento POA 2025'!Q86</f>
        <v>1</v>
      </c>
      <c r="J151" s="158">
        <f>+'13-GESTIÓN JURÍDICA 2025'!AV17</f>
        <v>1</v>
      </c>
      <c r="K151" s="192">
        <f t="shared" si="91"/>
        <v>1</v>
      </c>
      <c r="L151" s="192">
        <f t="shared" si="91"/>
        <v>1</v>
      </c>
      <c r="M151" s="157">
        <f>+'13-GESTIÓN JURÍDICA 2025'!AZ17</f>
        <v>0.25</v>
      </c>
      <c r="N151" s="177">
        <f>$E151</f>
        <v>1</v>
      </c>
      <c r="O151" s="158">
        <f>+'1.Informe Seguimiento POA 2025'!R86</f>
        <v>1</v>
      </c>
      <c r="P151" s="223">
        <f>IFERROR(AVERAGE('1.Informe Seguimiento POA 2025'!R86,'1.Informe Seguimiento POA 2025'!P86),0)</f>
        <v>1</v>
      </c>
      <c r="Q151" s="158">
        <f>+'1.Informe Seguimiento POA 2025'!S86</f>
        <v>0</v>
      </c>
      <c r="R151" s="214">
        <f>IFERROR(AVERAGE('1.Informe Seguimiento POA 2025'!Q86,'1.Informe Seguimiento POA 2025'!S86),0)</f>
        <v>0.5</v>
      </c>
      <c r="S151" s="177">
        <f>IFERROR(IF(OR($N151="",$N151=0),0,ROUNDDOWN(AVERAGE($H151,Q151),3)),0)</f>
        <v>0.5</v>
      </c>
      <c r="T151" s="192">
        <f t="shared" si="92"/>
        <v>0</v>
      </c>
      <c r="U151" s="192">
        <f t="shared" si="92"/>
        <v>0.5</v>
      </c>
      <c r="V151" s="157">
        <f>+'13-GESTIÓN JURÍDICA 2025'!BA17</f>
        <v>0.25</v>
      </c>
      <c r="W151" s="177">
        <f>+N151</f>
        <v>1</v>
      </c>
      <c r="X151" s="156">
        <f>+'1.Informe Seguimiento POA 2025'!T86</f>
        <v>1</v>
      </c>
      <c r="Y151" s="214">
        <f>+'1.Informe Seguimiento POA 2025'!T86</f>
        <v>1</v>
      </c>
      <c r="Z151" s="214">
        <f>+'1.Informe Seguimiento POA 2025'!U86</f>
        <v>0</v>
      </c>
      <c r="AA151" s="214">
        <f>+'1.Informe Seguimiento POA 2025'!U86</f>
        <v>0</v>
      </c>
      <c r="AB151" s="177">
        <f>IFERROR(IF(OR($W151="",$W151=0),0,ROUNDDOWN(AVERAGE($H151,Q151,Z151),3)),0)</f>
        <v>0.33300000000000002</v>
      </c>
      <c r="AC151" s="192">
        <f t="shared" si="93"/>
        <v>0</v>
      </c>
      <c r="AD151" s="192">
        <f t="shared" si="93"/>
        <v>0</v>
      </c>
      <c r="AE151" s="157">
        <f>IF(AND(W151&gt;0,$AB151&gt;0),AB151/$W151,0)*0.5</f>
        <v>0.16650000000000001</v>
      </c>
      <c r="AF151" s="177">
        <f>+E151</f>
        <v>1</v>
      </c>
      <c r="AG151" s="158">
        <f>+'1.Informe Seguimiento POA 2025'!V86</f>
        <v>1</v>
      </c>
      <c r="AH151" s="177">
        <f>IFERROR(AVERAGE('1.Informe Seguimiento POA 2025'!T86,'1.Informe Seguimiento POA 2025'!V86),0)</f>
        <v>1</v>
      </c>
      <c r="AI151" s="177">
        <f>+'1.Informe Seguimiento POA 2025'!W86</f>
        <v>0</v>
      </c>
      <c r="AJ151" s="177">
        <f>IFERROR(AVERAGE('1.Informe Seguimiento POA 2025'!U86,'1.Informe Seguimiento POA 2025'!W86),0)</f>
        <v>0</v>
      </c>
      <c r="AK151" s="177">
        <f>'13-GESTIÓN JURÍDICA 2025'!AY17</f>
        <v>0.25</v>
      </c>
      <c r="AL151" s="192">
        <f t="shared" si="94"/>
        <v>0</v>
      </c>
      <c r="AM151" s="192">
        <f t="shared" si="94"/>
        <v>0</v>
      </c>
      <c r="AN151" s="157">
        <f>IF(AND(AF151&gt;0,$AK151&gt;0),AK151/$AF151,0)</f>
        <v>0.25</v>
      </c>
      <c r="AO151" s="179" t="str">
        <f>+'[14]Rango indicadores'!H79</f>
        <v>Mayor A:</v>
      </c>
      <c r="AP151" s="160">
        <f>+'[14]Rango indicadores'!I79</f>
        <v>95</v>
      </c>
      <c r="AQ151" s="160" t="str">
        <f>+'[14]Rango indicadores'!J79</f>
        <v>Desde (&gt;=):</v>
      </c>
      <c r="AR151" s="160">
        <f>+'[14]Rango indicadores'!K79</f>
        <v>75</v>
      </c>
      <c r="AS151" s="160" t="str">
        <f>+'[14]Rango indicadores'!L79</f>
        <v>Hasta (&lt;=):</v>
      </c>
      <c r="AT151" s="160">
        <f>+'[14]Rango indicadores'!M79</f>
        <v>95</v>
      </c>
      <c r="AU151" s="160" t="str">
        <f>+'[14]Rango indicadores'!N79</f>
        <v>Menor A:</v>
      </c>
      <c r="AV151" s="160">
        <f>+'[14]Rango indicadores'!O79</f>
        <v>75</v>
      </c>
      <c r="AW151" s="1123" t="s">
        <v>1074</v>
      </c>
      <c r="AY151" s="164"/>
    </row>
    <row r="152" spans="2:52" ht="75" customHeight="1">
      <c r="B152" s="216" t="str">
        <f>+'13-GESTIÓN JURÍDICA 2025'!D18</f>
        <v>4.9.3 Registrar con oportunidad el 100% de los reportes de las sanciones disciplinarias de los servidores públicos distritales, durante el cuatrienio.</v>
      </c>
      <c r="C152" s="155" t="str">
        <f>+'Rango indicadores'!D76</f>
        <v>13-RI-03</v>
      </c>
      <c r="D152" s="155" t="str">
        <f>+'Rango indicadores'!E76</f>
        <v>Porcentaje de reportes de sanciones disciplinarias registradas con oportunidad.</v>
      </c>
      <c r="E152" s="177">
        <f>+'Rango indicadores'!R76</f>
        <v>1</v>
      </c>
      <c r="F152" s="156">
        <f>+'1.Informe Seguimiento POA 2025'!P87</f>
        <v>1</v>
      </c>
      <c r="G152" s="156">
        <f>+'1.Informe Seguimiento POA 2025'!P87</f>
        <v>1</v>
      </c>
      <c r="H152" s="158">
        <f>+'1.Informe Seguimiento POA 2025'!Q87</f>
        <v>1</v>
      </c>
      <c r="I152" s="158">
        <f>+'1.Informe Seguimiento POA 2025'!Q87</f>
        <v>1</v>
      </c>
      <c r="J152" s="158">
        <f>+'13-GESTIÓN JURÍDICA 2025'!AV18</f>
        <v>1</v>
      </c>
      <c r="K152" s="192">
        <f t="shared" si="91"/>
        <v>1</v>
      </c>
      <c r="L152" s="192">
        <f t="shared" si="91"/>
        <v>1</v>
      </c>
      <c r="M152" s="157">
        <f>+'13-GESTIÓN JURÍDICA 2025'!AZ18</f>
        <v>0.25</v>
      </c>
      <c r="N152" s="177">
        <f>$E152</f>
        <v>1</v>
      </c>
      <c r="O152" s="158">
        <f>+'1.Informe Seguimiento POA 2025'!R87</f>
        <v>1</v>
      </c>
      <c r="P152" s="223">
        <f>IFERROR(AVERAGE('1.Informe Seguimiento POA 2025'!R87,'1.Informe Seguimiento POA 2025'!P87),0)</f>
        <v>1</v>
      </c>
      <c r="Q152" s="158">
        <f>+'1.Informe Seguimiento POA 2025'!S87</f>
        <v>0</v>
      </c>
      <c r="R152" s="214">
        <f>IFERROR(AVERAGE('1.Informe Seguimiento POA 2025'!Q87,'1.Informe Seguimiento POA 2025'!S87),0)</f>
        <v>0.5</v>
      </c>
      <c r="S152" s="177">
        <f>IFERROR(IF(OR($N152="",$N152=0),0,ROUNDDOWN(AVERAGE($H152,Q152),3)),0)</f>
        <v>0.5</v>
      </c>
      <c r="T152" s="192">
        <f t="shared" si="92"/>
        <v>0</v>
      </c>
      <c r="U152" s="192">
        <f t="shared" si="92"/>
        <v>0.5</v>
      </c>
      <c r="V152" s="157">
        <f>+'13-GESTIÓN JURÍDICA 2025'!BA18</f>
        <v>0.25</v>
      </c>
      <c r="W152" s="177">
        <f>+N152</f>
        <v>1</v>
      </c>
      <c r="X152" s="156">
        <f>+'1.Informe Seguimiento POA 2025'!T87</f>
        <v>1</v>
      </c>
      <c r="Y152" s="214">
        <f>+'1.Informe Seguimiento POA 2025'!T87</f>
        <v>1</v>
      </c>
      <c r="Z152" s="214">
        <f>+'1.Informe Seguimiento POA 2025'!U87</f>
        <v>0</v>
      </c>
      <c r="AA152" s="214">
        <f>+'1.Informe Seguimiento POA 2025'!U87</f>
        <v>0</v>
      </c>
      <c r="AB152" s="177">
        <f>IFERROR(IF(OR($W152="",$W152=0),0,ROUNDDOWN(AVERAGE($H152,Q152,Z152),3)),0)</f>
        <v>0.33300000000000002</v>
      </c>
      <c r="AC152" s="192">
        <f t="shared" si="93"/>
        <v>0</v>
      </c>
      <c r="AD152" s="192">
        <f t="shared" si="93"/>
        <v>0</v>
      </c>
      <c r="AE152" s="157">
        <f>IF(AND(W152&gt;0,$AB152&gt;0),AB152/$W152,0)*0.5</f>
        <v>0.16650000000000001</v>
      </c>
      <c r="AF152" s="177">
        <f>+E152</f>
        <v>1</v>
      </c>
      <c r="AG152" s="158">
        <f>+'1.Informe Seguimiento POA 2025'!V87</f>
        <v>1</v>
      </c>
      <c r="AH152" s="177">
        <f>IFERROR(AVERAGE('1.Informe Seguimiento POA 2025'!T87,'1.Informe Seguimiento POA 2025'!V87),0)</f>
        <v>1</v>
      </c>
      <c r="AI152" s="177">
        <f>+'1.Informe Seguimiento POA 2025'!W87</f>
        <v>0</v>
      </c>
      <c r="AJ152" s="177">
        <f>IFERROR(AVERAGE('1.Informe Seguimiento POA 2025'!U87,'1.Informe Seguimiento POA 2025'!W87),0)</f>
        <v>0</v>
      </c>
      <c r="AK152" s="177">
        <f>'13-GESTIÓN JURÍDICA 2025'!AY18</f>
        <v>0.25</v>
      </c>
      <c r="AL152" s="192">
        <f t="shared" si="94"/>
        <v>0</v>
      </c>
      <c r="AM152" s="192">
        <f t="shared" si="94"/>
        <v>0</v>
      </c>
      <c r="AN152" s="157">
        <f>IF(AND(AF152&gt;0,$AK152&gt;0),AK152/$AF152,0)</f>
        <v>0.25</v>
      </c>
      <c r="AO152" s="179" t="str">
        <f>+'[14]Rango indicadores'!H80</f>
        <v>Mayor A:</v>
      </c>
      <c r="AP152" s="160">
        <f>+'[14]Rango indicadores'!I80</f>
        <v>95</v>
      </c>
      <c r="AQ152" s="160" t="str">
        <f>+'[14]Rango indicadores'!J80</f>
        <v>Desde (&gt;=):</v>
      </c>
      <c r="AR152" s="160">
        <f>+'[14]Rango indicadores'!K80</f>
        <v>75</v>
      </c>
      <c r="AS152" s="160" t="str">
        <f>+'[14]Rango indicadores'!L80</f>
        <v>Hasta (&lt;=):</v>
      </c>
      <c r="AT152" s="160">
        <f>+'[14]Rango indicadores'!M80</f>
        <v>95</v>
      </c>
      <c r="AU152" s="160" t="str">
        <f>+'[14]Rango indicadores'!N80</f>
        <v>Menor A:</v>
      </c>
      <c r="AV152" s="160">
        <f>+'[14]Rango indicadores'!O80</f>
        <v>75</v>
      </c>
      <c r="AW152" s="1123" t="s">
        <v>1074</v>
      </c>
      <c r="AY152" s="164"/>
    </row>
    <row r="153" spans="2:52" ht="86.4" customHeight="1">
      <c r="B153" s="216" t="str">
        <f>+'13-GESTIÓN JURÍDICA 2025'!D19</f>
        <v>4.9.4 Realizar con oportunidad el 100% de las actividades requeridas para la implementación de un aplicativo tecnológico para el seguimiento de actuaciones judiciales, registro y reparto de acciones de tutela, durante el cuatrienio.</v>
      </c>
      <c r="C153" s="155" t="str">
        <f>+'Rango indicadores'!D77</f>
        <v>13-RI-04</v>
      </c>
      <c r="D153" s="155" t="str">
        <f>+'Rango indicadores'!E77</f>
        <v>Porcentaje de actividades para la implementación del aplicativo  para seguimiento de actuaciones judiciales, registro y reparto de acciones de tutela realizadas con oportunidad.</v>
      </c>
      <c r="E153" s="177">
        <f>+'Rango indicadores'!R77</f>
        <v>0.3</v>
      </c>
      <c r="F153" s="156">
        <f>+'1.Informe Seguimiento POA 2025'!P88</f>
        <v>0</v>
      </c>
      <c r="G153" s="156">
        <f>+'1.Informe Seguimiento POA 2025'!P88</f>
        <v>0</v>
      </c>
      <c r="H153" s="158">
        <f>+'1.Informe Seguimiento POA 2025'!Q88</f>
        <v>0</v>
      </c>
      <c r="I153" s="158">
        <f>+'1.Informe Seguimiento POA 2025'!Q88</f>
        <v>0</v>
      </c>
      <c r="J153" s="158">
        <f>+'13-GESTIÓN JURÍDICA 2025'!AV19</f>
        <v>0</v>
      </c>
      <c r="K153" s="192" t="str">
        <f t="shared" si="91"/>
        <v>No programado</v>
      </c>
      <c r="L153" s="192" t="str">
        <f t="shared" si="91"/>
        <v>No programado</v>
      </c>
      <c r="M153" s="157">
        <f>+'13-GESTIÓN JURÍDICA 2025'!AZ19</f>
        <v>0</v>
      </c>
      <c r="N153" s="177">
        <f>$E153</f>
        <v>0.3</v>
      </c>
      <c r="O153" s="158">
        <f>+'1.Informe Seguimiento POA 2025'!R88</f>
        <v>0.15</v>
      </c>
      <c r="P153" s="156">
        <f>+'1.Informe Seguimiento POA 2025'!P88+'1.Informe Seguimiento POA 2025'!R88</f>
        <v>0.15</v>
      </c>
      <c r="Q153" s="158">
        <f>+'1.Informe Seguimiento POA 2025'!S88</f>
        <v>0</v>
      </c>
      <c r="R153" s="156">
        <f>+'1.Informe Seguimiento POA 2025'!S88+'1.Informe Seguimiento POA 2025'!Q88</f>
        <v>0</v>
      </c>
      <c r="S153" s="177">
        <f>H153+Q153</f>
        <v>0</v>
      </c>
      <c r="T153" s="192">
        <f t="shared" si="92"/>
        <v>0</v>
      </c>
      <c r="U153" s="192">
        <f t="shared" si="92"/>
        <v>0</v>
      </c>
      <c r="V153" s="157">
        <f>+'13-GESTIÓN JURÍDICA 2025'!BA19</f>
        <v>0</v>
      </c>
      <c r="W153" s="177">
        <f>+N153</f>
        <v>0.3</v>
      </c>
      <c r="X153" s="158">
        <f>+'1.Informe Seguimiento POA 2025'!T88</f>
        <v>0</v>
      </c>
      <c r="Y153" s="224">
        <f>+'1.Informe Seguimiento POA 2025'!T88</f>
        <v>0</v>
      </c>
      <c r="Z153" s="224">
        <f>+'1.Informe Seguimiento POA 2025'!U88</f>
        <v>0</v>
      </c>
      <c r="AA153" s="224">
        <f>+'1.Informe Seguimiento POA 2025'!U88</f>
        <v>0</v>
      </c>
      <c r="AB153" s="158">
        <f>H153+Q153+Z153</f>
        <v>0</v>
      </c>
      <c r="AC153" s="192" t="str">
        <f t="shared" si="93"/>
        <v>No programado</v>
      </c>
      <c r="AD153" s="192" t="str">
        <f t="shared" si="93"/>
        <v>No programado</v>
      </c>
      <c r="AE153" s="157">
        <f>IF(AND(W153&gt;0,$AB153&gt;0),AB153/$W153,0)</f>
        <v>0</v>
      </c>
      <c r="AF153" s="177">
        <f>+E153</f>
        <v>0.3</v>
      </c>
      <c r="AG153" s="158">
        <f>+'1.Informe Seguimiento POA 2025'!V88</f>
        <v>0.15</v>
      </c>
      <c r="AH153" s="177">
        <f>+'1.Informe Seguimiento POA 2025'!T88+'1.Informe Seguimiento POA 2025'!R88+'1.Informe Seguimiento POA 2025'!P88+'1.Informe Seguimiento POA 2025'!V88</f>
        <v>0.3</v>
      </c>
      <c r="AI153" s="177">
        <f>+'1.Informe Seguimiento POA 2025'!W88</f>
        <v>0</v>
      </c>
      <c r="AJ153" s="177">
        <f>+'1.Informe Seguimiento POA 2025'!U88+'1.Informe Seguimiento POA 2025'!S88+'1.Informe Seguimiento POA 2025'!Q88+'1.Informe Seguimiento POA 2025'!W88</f>
        <v>0</v>
      </c>
      <c r="AK153" s="177">
        <f>'13-GESTIÓN JURÍDICA 2025'!AY19</f>
        <v>0</v>
      </c>
      <c r="AL153" s="192">
        <f t="shared" si="94"/>
        <v>0</v>
      </c>
      <c r="AM153" s="192">
        <f t="shared" si="94"/>
        <v>0</v>
      </c>
      <c r="AN153" s="157">
        <f>IF(AND(AF153&gt;0,$AK153&gt;0),AK153/$AF153,0)</f>
        <v>0</v>
      </c>
      <c r="AO153" s="179" t="str">
        <f>+'[14]Rango indicadores'!H81</f>
        <v>Mayor A:</v>
      </c>
      <c r="AP153" s="160">
        <f>+'[14]Rango indicadores'!I81</f>
        <v>95</v>
      </c>
      <c r="AQ153" s="160" t="str">
        <f>+'[14]Rango indicadores'!J81</f>
        <v>Desde (&gt;=):</v>
      </c>
      <c r="AR153" s="160">
        <f>+'[14]Rango indicadores'!K81</f>
        <v>75</v>
      </c>
      <c r="AS153" s="160" t="str">
        <f>+'[14]Rango indicadores'!L81</f>
        <v>Hasta (&lt;=):</v>
      </c>
      <c r="AT153" s="160">
        <f>+'[14]Rango indicadores'!M81</f>
        <v>95</v>
      </c>
      <c r="AU153" s="160" t="str">
        <f>+'[14]Rango indicadores'!N81</f>
        <v>Menor A:</v>
      </c>
      <c r="AV153" s="160">
        <f>+'[14]Rango indicadores'!O81</f>
        <v>75</v>
      </c>
      <c r="AW153" s="161" t="s">
        <v>1076</v>
      </c>
      <c r="AY153" s="164"/>
    </row>
    <row r="154" spans="2:52" ht="79.2" customHeight="1">
      <c r="B154" s="216" t="str">
        <f>+'13-GESTIÓN JURÍDICA 2025'!D20</f>
        <v>4.9.5 Realizar con oportunidad el 100% de las actividades necesarias para el fortalecimiento del aplicativo de registro de sanciones disciplinarias, durante el cuatrienio.</v>
      </c>
      <c r="C154" s="155" t="str">
        <f>+'Rango indicadores'!D78</f>
        <v>13-RI-05</v>
      </c>
      <c r="D154" s="155" t="str">
        <f>+'Rango indicadores'!E78</f>
        <v xml:space="preserve">
Porcentaje de actividades para el fortalecimiento del aplicativo de registro de sanciones disciplinarias realizadas con oportunidad.
</v>
      </c>
      <c r="E154" s="177">
        <f>+'Rango indicadores'!R78</f>
        <v>0.3</v>
      </c>
      <c r="F154" s="156">
        <f>+'1.Informe Seguimiento POA 2025'!P89</f>
        <v>0</v>
      </c>
      <c r="G154" s="156">
        <f>+'1.Informe Seguimiento POA 2025'!P89</f>
        <v>0</v>
      </c>
      <c r="H154" s="158">
        <f>+'1.Informe Seguimiento POA 2025'!Q89</f>
        <v>0</v>
      </c>
      <c r="I154" s="158">
        <f>+'1.Informe Seguimiento POA 2025'!Q89</f>
        <v>0</v>
      </c>
      <c r="J154" s="158">
        <f>+'13-GESTIÓN JURÍDICA 2025'!AV20</f>
        <v>0</v>
      </c>
      <c r="K154" s="192" t="str">
        <f t="shared" si="91"/>
        <v>No programado</v>
      </c>
      <c r="L154" s="192" t="str">
        <f t="shared" si="91"/>
        <v>No programado</v>
      </c>
      <c r="M154" s="157">
        <f>+'13-GESTIÓN JURÍDICA 2025'!AZ20</f>
        <v>0</v>
      </c>
      <c r="N154" s="177">
        <f>$E154</f>
        <v>0.3</v>
      </c>
      <c r="O154" s="158">
        <f>+'1.Informe Seguimiento POA 2025'!R89</f>
        <v>0.15</v>
      </c>
      <c r="P154" s="156">
        <f>+'1.Informe Seguimiento POA 2025'!P89+'1.Informe Seguimiento POA 2025'!R89</f>
        <v>0.15</v>
      </c>
      <c r="Q154" s="158">
        <f>+'1.Informe Seguimiento POA 2025'!S89</f>
        <v>0</v>
      </c>
      <c r="R154" s="156">
        <f>+'1.Informe Seguimiento POA 2025'!S89+'1.Informe Seguimiento POA 2025'!Q89</f>
        <v>0</v>
      </c>
      <c r="S154" s="177">
        <f>H154+Q154</f>
        <v>0</v>
      </c>
      <c r="T154" s="192">
        <f t="shared" si="92"/>
        <v>0</v>
      </c>
      <c r="U154" s="192">
        <f t="shared" si="92"/>
        <v>0</v>
      </c>
      <c r="V154" s="157">
        <f>+'13-GESTIÓN JURÍDICA 2025'!BA20</f>
        <v>0</v>
      </c>
      <c r="W154" s="177">
        <f>+N154</f>
        <v>0.3</v>
      </c>
      <c r="X154" s="158">
        <f>+'1.Informe Seguimiento POA 2025'!T89</f>
        <v>0</v>
      </c>
      <c r="Y154" s="224">
        <f>+'1.Informe Seguimiento POA 2025'!T89</f>
        <v>0</v>
      </c>
      <c r="Z154" s="224">
        <f>+'1.Informe Seguimiento POA 2025'!U89</f>
        <v>0</v>
      </c>
      <c r="AA154" s="224">
        <f>+'1.Informe Seguimiento POA 2025'!U89</f>
        <v>0</v>
      </c>
      <c r="AB154" s="158">
        <f>H154+Q154+Z154</f>
        <v>0</v>
      </c>
      <c r="AC154" s="192" t="str">
        <f t="shared" si="93"/>
        <v>No programado</v>
      </c>
      <c r="AD154" s="192" t="str">
        <f t="shared" si="93"/>
        <v>No programado</v>
      </c>
      <c r="AE154" s="157">
        <f>IF(AND(W154&gt;0,$AB154&gt;0),AB154/$W154,0)</f>
        <v>0</v>
      </c>
      <c r="AF154" s="177">
        <f>+E154</f>
        <v>0.3</v>
      </c>
      <c r="AG154" s="158">
        <f>+'1.Informe Seguimiento POA 2025'!V89</f>
        <v>0.15</v>
      </c>
      <c r="AH154" s="177">
        <f>+'1.Informe Seguimiento POA 2025'!T89+'1.Informe Seguimiento POA 2025'!R89+'1.Informe Seguimiento POA 2025'!P89+'1.Informe Seguimiento POA 2025'!V89</f>
        <v>0.3</v>
      </c>
      <c r="AI154" s="177">
        <f>+'1.Informe Seguimiento POA 2025'!W89</f>
        <v>0</v>
      </c>
      <c r="AJ154" s="177">
        <f>+'1.Informe Seguimiento POA 2025'!U89+'1.Informe Seguimiento POA 2025'!S89+'1.Informe Seguimiento POA 2025'!Q89+'1.Informe Seguimiento POA 2025'!W89</f>
        <v>0</v>
      </c>
      <c r="AK154" s="177">
        <f>'13-GESTIÓN JURÍDICA 2025'!AY20</f>
        <v>0</v>
      </c>
      <c r="AL154" s="192">
        <f t="shared" si="94"/>
        <v>0</v>
      </c>
      <c r="AM154" s="192">
        <f t="shared" si="94"/>
        <v>0</v>
      </c>
      <c r="AN154" s="157">
        <f>IF(AND(AF154&gt;0,$AK154&gt;0),AK154/$AF154,0)</f>
        <v>0</v>
      </c>
      <c r="AO154" s="179" t="str">
        <f>+'[14]Rango indicadores'!H82</f>
        <v>Mayor A:</v>
      </c>
      <c r="AP154" s="160">
        <f>+'[14]Rango indicadores'!I82</f>
        <v>95</v>
      </c>
      <c r="AQ154" s="160" t="str">
        <f>+'[14]Rango indicadores'!J82</f>
        <v>Desde (&gt;=):</v>
      </c>
      <c r="AR154" s="160">
        <f>+'[14]Rango indicadores'!K82</f>
        <v>75</v>
      </c>
      <c r="AS154" s="160" t="str">
        <f>+'[14]Rango indicadores'!L82</f>
        <v>Hasta (&lt;=):</v>
      </c>
      <c r="AT154" s="160">
        <f>+'[14]Rango indicadores'!M82</f>
        <v>95</v>
      </c>
      <c r="AU154" s="160" t="str">
        <f>+'[14]Rango indicadores'!N82</f>
        <v>Menor A:</v>
      </c>
      <c r="AV154" s="160">
        <f>+'[14]Rango indicadores'!O82</f>
        <v>75</v>
      </c>
      <c r="AW154" s="161" t="s">
        <v>1076</v>
      </c>
      <c r="AY154" s="164"/>
    </row>
    <row r="155" spans="2:52" ht="15.6">
      <c r="C155" s="1451" t="s">
        <v>807</v>
      </c>
      <c r="D155" s="1452"/>
      <c r="E155" s="1452"/>
      <c r="F155" s="1452"/>
      <c r="G155" s="1452"/>
      <c r="H155" s="1452"/>
      <c r="I155" s="1452"/>
      <c r="J155" s="1452"/>
      <c r="K155" s="165">
        <f>IFERROR(AVERAGE(K150:K154),0)</f>
        <v>1</v>
      </c>
      <c r="L155" s="165">
        <f>IFERROR(AVERAGE(L150:L154),0)</f>
        <v>1</v>
      </c>
      <c r="M155" s="165">
        <f>IFERROR(AVERAGE(M150:M154),0)</f>
        <v>0.15</v>
      </c>
      <c r="N155" s="166"/>
      <c r="O155" s="166"/>
      <c r="P155" s="166"/>
      <c r="Q155" s="166"/>
      <c r="R155" s="166"/>
      <c r="S155" s="166"/>
      <c r="T155" s="165">
        <f>IFERROR(AVERAGE(T150:T154),0)</f>
        <v>0</v>
      </c>
      <c r="U155" s="165">
        <f>IFERROR(AVERAGE(U150:U154),0)</f>
        <v>0.3</v>
      </c>
      <c r="V155" s="165">
        <f>IFERROR(AVERAGE(V150:V154),0)</f>
        <v>0.15</v>
      </c>
      <c r="W155" s="166"/>
      <c r="X155" s="166"/>
      <c r="Y155" s="166"/>
      <c r="Z155" s="166"/>
      <c r="AA155" s="166"/>
      <c r="AB155" s="166"/>
      <c r="AC155" s="165">
        <f>IFERROR(AVERAGE(AC150:AC154),0)</f>
        <v>0</v>
      </c>
      <c r="AD155" s="165">
        <f>IFERROR(AVERAGE(AD150:AD154),0)</f>
        <v>0</v>
      </c>
      <c r="AE155" s="165">
        <f>IFERROR(AVERAGE(AE150:AE154),0)</f>
        <v>6.6600000000000006E-2</v>
      </c>
      <c r="AF155" s="166"/>
      <c r="AG155" s="166"/>
      <c r="AH155" s="166"/>
      <c r="AI155" s="166"/>
      <c r="AJ155" s="166"/>
      <c r="AK155" s="167"/>
      <c r="AL155" s="165">
        <f>IFERROR(AVERAGE(AL150:AL154),0)</f>
        <v>0</v>
      </c>
      <c r="AM155" s="165">
        <f>IFERROR(AVERAGE(AM150:AM154),0)</f>
        <v>0</v>
      </c>
      <c r="AN155" s="165">
        <f>IFERROR(AVERAGE(AN150:AN154),0)</f>
        <v>0.15</v>
      </c>
      <c r="AO155" s="182"/>
      <c r="AP155" s="182"/>
      <c r="AQ155" s="182"/>
      <c r="AR155" s="182"/>
      <c r="AS155" s="182"/>
      <c r="AT155" s="182"/>
      <c r="AU155" s="182"/>
      <c r="AV155" s="182"/>
      <c r="AW155" s="169"/>
      <c r="AY155" s="164"/>
    </row>
    <row r="156" spans="2:52" ht="25.2" customHeight="1" thickBot="1">
      <c r="C156" s="211"/>
      <c r="D156" s="212"/>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211"/>
      <c r="AI156" s="211"/>
      <c r="AJ156" s="211"/>
      <c r="AK156" s="211"/>
      <c r="AL156" s="168"/>
      <c r="AM156" s="168"/>
      <c r="AN156" s="182"/>
      <c r="AO156" s="182"/>
      <c r="AP156" s="182"/>
      <c r="AQ156" s="182"/>
      <c r="AR156" s="182"/>
      <c r="AS156" s="182"/>
      <c r="AT156" s="182"/>
      <c r="AU156" s="182"/>
      <c r="AV156" s="182"/>
      <c r="AW156" s="169"/>
      <c r="AY156" s="164"/>
    </row>
    <row r="157" spans="2:52" s="144" customFormat="1" ht="16.2" thickBot="1">
      <c r="C157" s="149" t="s">
        <v>824</v>
      </c>
      <c r="D157" s="150"/>
      <c r="E157" s="1453" t="s">
        <v>792</v>
      </c>
      <c r="F157" s="1454"/>
      <c r="G157" s="1454"/>
      <c r="H157" s="1454"/>
      <c r="I157" s="1454"/>
      <c r="J157" s="1454"/>
      <c r="K157" s="1454"/>
      <c r="L157" s="1454"/>
      <c r="M157" s="1455"/>
      <c r="N157" s="1463" t="s">
        <v>793</v>
      </c>
      <c r="O157" s="1464"/>
      <c r="P157" s="1464"/>
      <c r="Q157" s="1464"/>
      <c r="R157" s="1464"/>
      <c r="S157" s="1464"/>
      <c r="T157" s="1464"/>
      <c r="U157" s="1464"/>
      <c r="V157" s="1465"/>
      <c r="W157" s="1466" t="s">
        <v>794</v>
      </c>
      <c r="X157" s="1467"/>
      <c r="Y157" s="1467"/>
      <c r="Z157" s="1467"/>
      <c r="AA157" s="1467"/>
      <c r="AB157" s="1467"/>
      <c r="AC157" s="1467"/>
      <c r="AD157" s="1467"/>
      <c r="AE157" s="1468"/>
      <c r="AF157" s="1463" t="s">
        <v>789</v>
      </c>
      <c r="AG157" s="1464"/>
      <c r="AH157" s="1464"/>
      <c r="AI157" s="1464"/>
      <c r="AJ157" s="1464"/>
      <c r="AK157" s="1464"/>
      <c r="AL157" s="1464"/>
      <c r="AM157" s="1464"/>
      <c r="AN157" s="1465"/>
      <c r="AW157" s="145"/>
      <c r="AY157" s="164"/>
      <c r="AZ157" s="129"/>
    </row>
    <row r="158" spans="2:52" ht="27" customHeight="1">
      <c r="B158" s="1444" t="s">
        <v>833</v>
      </c>
      <c r="C158" s="1444" t="str">
        <f>+$C$11</f>
        <v>Identificación del Indicador</v>
      </c>
      <c r="D158" s="1456" t="s">
        <v>796</v>
      </c>
      <c r="E158" s="1457" t="s">
        <v>797</v>
      </c>
      <c r="F158" s="1458"/>
      <c r="G158" s="1459"/>
      <c r="H158" s="1460" t="s">
        <v>798</v>
      </c>
      <c r="I158" s="1461" t="str">
        <f>$I$9</f>
        <v>Ejecución 
Corte
31/03/2025</v>
      </c>
      <c r="J158" s="1460" t="s">
        <v>799</v>
      </c>
      <c r="K158" s="1460" t="s">
        <v>800</v>
      </c>
      <c r="L158" s="1460"/>
      <c r="M158" s="1460"/>
      <c r="N158" s="1457" t="s">
        <v>797</v>
      </c>
      <c r="O158" s="1458"/>
      <c r="P158" s="1459"/>
      <c r="Q158" s="1460" t="s">
        <v>801</v>
      </c>
      <c r="R158" s="1461" t="str">
        <f>$R$9</f>
        <v>Ejecución 
Corte
30/06/2025</v>
      </c>
      <c r="S158" s="1460" t="s">
        <v>799</v>
      </c>
      <c r="T158" s="1460" t="s">
        <v>800</v>
      </c>
      <c r="U158" s="1460"/>
      <c r="V158" s="1460"/>
      <c r="W158" s="1457" t="s">
        <v>797</v>
      </c>
      <c r="X158" s="1458"/>
      <c r="Y158" s="1459"/>
      <c r="Z158" s="1460" t="s">
        <v>802</v>
      </c>
      <c r="AA158" s="1461" t="str">
        <f>$AA$9</f>
        <v>Ejecución 
Corte
30/09/2025</v>
      </c>
      <c r="AB158" s="1460" t="s">
        <v>799</v>
      </c>
      <c r="AC158" s="1460" t="s">
        <v>800</v>
      </c>
      <c r="AD158" s="1460"/>
      <c r="AE158" s="1460"/>
      <c r="AF158" s="1457" t="s">
        <v>797</v>
      </c>
      <c r="AG158" s="1458"/>
      <c r="AH158" s="1459"/>
      <c r="AI158" s="1460" t="s">
        <v>803</v>
      </c>
      <c r="AJ158" s="1461" t="str">
        <f>$AJ$9</f>
        <v>Ejecución 
Corte
31/12/2024</v>
      </c>
      <c r="AK158" s="1460" t="s">
        <v>799</v>
      </c>
      <c r="AL158" s="1460" t="s">
        <v>800</v>
      </c>
      <c r="AM158" s="1460"/>
      <c r="AN158" s="1460"/>
      <c r="AO158" s="1469" t="s">
        <v>639</v>
      </c>
      <c r="AP158" s="1469"/>
      <c r="AQ158" s="1469"/>
      <c r="AR158" s="1469"/>
      <c r="AS158" s="1469"/>
      <c r="AT158" s="1469"/>
      <c r="AU158" s="1469"/>
      <c r="AV158" s="1469"/>
      <c r="AW158" s="1444" t="s">
        <v>804</v>
      </c>
      <c r="AY158" s="164"/>
    </row>
    <row r="159" spans="2:52" ht="46.2" customHeight="1">
      <c r="B159" s="1444"/>
      <c r="C159" s="1444"/>
      <c r="D159" s="1456"/>
      <c r="E159" s="151" t="str">
        <f>$E$9</f>
        <v>Año 2025</v>
      </c>
      <c r="F159" s="151" t="str">
        <f>+E157</f>
        <v>Primer Trimestre</v>
      </c>
      <c r="G159" s="152" t="str">
        <f>$G$9</f>
        <v>Acumulado
Corte 
31/03/2025</v>
      </c>
      <c r="H159" s="1444"/>
      <c r="I159" s="1462"/>
      <c r="J159" s="1444"/>
      <c r="K159" s="1024" t="str">
        <f>+$E$10</f>
        <v>Primer Trimestre</v>
      </c>
      <c r="L159" s="152" t="str">
        <f>$G$12</f>
        <v>Acumulado
Corte 
31/03/2025</v>
      </c>
      <c r="M159" s="153" t="s">
        <v>762</v>
      </c>
      <c r="N159" s="151" t="str">
        <f>$N$9</f>
        <v>Año 2025</v>
      </c>
      <c r="O159" s="151" t="str">
        <f>+N157</f>
        <v>Segundo Trimestre</v>
      </c>
      <c r="P159" s="152" t="str">
        <f>$P$9</f>
        <v>Acumulado
Corte 
30/06/2025</v>
      </c>
      <c r="Q159" s="1444"/>
      <c r="R159" s="1462"/>
      <c r="S159" s="1444"/>
      <c r="T159" s="151" t="str">
        <f>+O159</f>
        <v>Segundo Trimestre</v>
      </c>
      <c r="U159" s="152" t="str">
        <f>$P$12</f>
        <v>Acumulado
Corte 
30/06/2025</v>
      </c>
      <c r="V159" s="153" t="s">
        <v>762</v>
      </c>
      <c r="W159" s="151" t="str">
        <f>$W$9</f>
        <v>Año 2025</v>
      </c>
      <c r="X159" s="151" t="str">
        <f>+W157</f>
        <v>Tercer Trimestre</v>
      </c>
      <c r="Y159" s="152" t="str">
        <f>$Y$9</f>
        <v>Acumulado
Corte 
30/09/2025</v>
      </c>
      <c r="Z159" s="1444"/>
      <c r="AA159" s="1462"/>
      <c r="AB159" s="1444"/>
      <c r="AC159" s="151" t="str">
        <f>+X159</f>
        <v>Tercer Trimestre</v>
      </c>
      <c r="AD159" s="152" t="str">
        <f>$Y$12</f>
        <v>Acumulado
Corte 
30/09/2025</v>
      </c>
      <c r="AE159" s="153" t="s">
        <v>762</v>
      </c>
      <c r="AF159" s="151" t="str">
        <f>$AF$9</f>
        <v>Año 2025</v>
      </c>
      <c r="AG159" s="151" t="str">
        <f>$AG$9</f>
        <v>Cuarto Trimestre</v>
      </c>
      <c r="AH159" s="152" t="str">
        <f>$AH$9</f>
        <v>Acumulado
Corte 
31/12/2025</v>
      </c>
      <c r="AI159" s="1444"/>
      <c r="AJ159" s="1462"/>
      <c r="AK159" s="1444"/>
      <c r="AL159" s="151" t="str">
        <f>+$AG$9</f>
        <v>Cuarto Trimestre</v>
      </c>
      <c r="AM159" s="152" t="str">
        <f>$AH$12</f>
        <v>Acumulado
Corte 
31/12/2025</v>
      </c>
      <c r="AN159" s="153" t="s">
        <v>762</v>
      </c>
      <c r="AO159" s="1470" t="s">
        <v>805</v>
      </c>
      <c r="AP159" s="1137"/>
      <c r="AQ159" s="1138" t="s">
        <v>806</v>
      </c>
      <c r="AR159" s="1139"/>
      <c r="AS159" s="1139"/>
      <c r="AT159" s="1140"/>
      <c r="AU159" s="1141" t="s">
        <v>648</v>
      </c>
      <c r="AV159" s="1142"/>
      <c r="AW159" s="1444"/>
      <c r="AX159" s="129" t="s">
        <v>817</v>
      </c>
      <c r="AY159" s="164"/>
    </row>
    <row r="160" spans="2:52" ht="71.400000000000006" customHeight="1">
      <c r="B160" s="216" t="str">
        <f>+'15-CTROL DISCIPLINARIO INT 2025'!D16</f>
        <v>4.10.1 Realizar 24 actividades encaminadas a la prevención de las faltas disciplinarias que se presentan con mayor frecuencia por parte de los(as) funcionarios.</v>
      </c>
      <c r="C160" s="155" t="str">
        <f>+'Rango indicadores'!D82</f>
        <v>15-RI-01</v>
      </c>
      <c r="D160" s="155" t="str">
        <f>+'Rango indicadores'!E82</f>
        <v>Sensibilizaciones efectuadas</v>
      </c>
      <c r="E160" s="213">
        <f>+'Rango indicadores'!R82</f>
        <v>6</v>
      </c>
      <c r="F160" s="185">
        <f>+'1.Informe Seguimiento POA 2025'!P90</f>
        <v>1</v>
      </c>
      <c r="G160" s="185">
        <f>+'1.Informe Seguimiento POA 2025'!P90</f>
        <v>1</v>
      </c>
      <c r="H160" s="185">
        <f>+'1.Informe Seguimiento POA 2025'!Q90</f>
        <v>1</v>
      </c>
      <c r="I160" s="185">
        <f>+'1.Informe Seguimiento POA 2025'!Q90</f>
        <v>1</v>
      </c>
      <c r="J160" s="185">
        <f>+'15-CTROL DISCIPLINARIO INT 2025'!AV16</f>
        <v>1</v>
      </c>
      <c r="K160" s="192">
        <f>IF(AND(F160&gt;0),H160/F160,"No programado")</f>
        <v>1</v>
      </c>
      <c r="L160" s="192">
        <f>IF(AND(G160&gt;0),I160/G160,"No programado")</f>
        <v>1</v>
      </c>
      <c r="M160" s="157">
        <f>+'15-CTROL DISCIPLINARIO INT 2025'!AZ16</f>
        <v>0.16666666666666666</v>
      </c>
      <c r="N160" s="213">
        <f>$E160</f>
        <v>6</v>
      </c>
      <c r="O160" s="185">
        <f>+'1.Informe Seguimiento POA 2025'!R90</f>
        <v>2</v>
      </c>
      <c r="P160" s="185">
        <f>+'1.Informe Seguimiento POA 2025'!P90+'1.Informe Seguimiento POA 2025'!R90</f>
        <v>3</v>
      </c>
      <c r="Q160" s="185">
        <f>+'1.Informe Seguimiento POA 2025'!S90</f>
        <v>0</v>
      </c>
      <c r="R160" s="185">
        <f>+'1.Informe Seguimiento POA 2025'!Q90+'1.Informe Seguimiento POA 2025'!S90</f>
        <v>1</v>
      </c>
      <c r="S160" s="185">
        <f>+'15-CTROL DISCIPLINARIO INT 2025'!AW16</f>
        <v>1</v>
      </c>
      <c r="T160" s="192">
        <f>IF(AND(O160&gt;0),Q160/O160,"No programado")</f>
        <v>0</v>
      </c>
      <c r="U160" s="192">
        <f>IF(AND(P160&gt;0),R160/P160,"No programado")</f>
        <v>0.33333333333333331</v>
      </c>
      <c r="V160" s="157">
        <f>+'15-CTROL DISCIPLINARIO INT 2025'!BA16</f>
        <v>0.16666666666666666</v>
      </c>
      <c r="W160" s="213">
        <f>N160</f>
        <v>6</v>
      </c>
      <c r="X160" s="185">
        <f>+'1.Informe Seguimiento POA 2025'!T90</f>
        <v>1</v>
      </c>
      <c r="Y160" s="185">
        <f>+'1.Informe Seguimiento POA 2025'!T90</f>
        <v>1</v>
      </c>
      <c r="Z160" s="185">
        <f>+'1.Informe Seguimiento POA 2025'!U90</f>
        <v>0</v>
      </c>
      <c r="AA160" s="185">
        <f>+'1.Informe Seguimiento POA 2025'!U90</f>
        <v>0</v>
      </c>
      <c r="AB160" s="185">
        <f>Z160</f>
        <v>0</v>
      </c>
      <c r="AC160" s="192">
        <f>IF(AND(X160&gt;0),Z160/X160,"No programado")</f>
        <v>0</v>
      </c>
      <c r="AD160" s="192">
        <f>IF(AND(Y160&gt;0),AA160/Y160,"No programado")</f>
        <v>0</v>
      </c>
      <c r="AE160" s="157">
        <f>IF(AND(W160&gt;0,$AB160&gt;0),AB160/$W160,0)</f>
        <v>0</v>
      </c>
      <c r="AF160" s="213">
        <f>E160</f>
        <v>6</v>
      </c>
      <c r="AG160" s="185">
        <f>+'1.Informe Seguimiento POA 2025'!V90</f>
        <v>2</v>
      </c>
      <c r="AH160" s="160">
        <f>+'1.Informe Seguimiento POA 2025'!P90+'1.Informe Seguimiento POA 2025'!R90+'1.Informe Seguimiento POA 2025'!T90+'1.Informe Seguimiento POA 2025'!V90</f>
        <v>6</v>
      </c>
      <c r="AI160" s="160">
        <f>+'1.Informe Seguimiento POA 2025'!W90</f>
        <v>0</v>
      </c>
      <c r="AJ160" s="160">
        <f>+'1.Informe Seguimiento POA 2025'!S90+'1.Informe Seguimiento POA 2025'!Q90+'1.Informe Seguimiento POA 2025'!U90+'1.Informe Seguimiento POA 2025'!W90</f>
        <v>1</v>
      </c>
      <c r="AK160" s="185">
        <f>'15-CTROL DISCIPLINARIO INT 2025'!AY16</f>
        <v>1</v>
      </c>
      <c r="AL160" s="192">
        <f>IF(AND(AG160&gt;0),AI160/AG160,"No programado")</f>
        <v>0</v>
      </c>
      <c r="AM160" s="192">
        <f>IF(AND(AH160&gt;0),AJ160/AH160,"No programado")</f>
        <v>0.16666666666666666</v>
      </c>
      <c r="AN160" s="157">
        <f>IF(AND(AF160&gt;0,$AK160&gt;0),AK160/$AF160,0)</f>
        <v>0.16666666666666666</v>
      </c>
      <c r="AO160" s="179" t="str">
        <f>+'[14]Rango indicadores'!H86</f>
        <v>Mayor A:</v>
      </c>
      <c r="AP160" s="160">
        <f>+'[14]Rango indicadores'!I86</f>
        <v>95</v>
      </c>
      <c r="AQ160" s="160" t="str">
        <f>+'[14]Rango indicadores'!J86</f>
        <v>Desde (&gt;=):</v>
      </c>
      <c r="AR160" s="160">
        <f>+'[14]Rango indicadores'!K86</f>
        <v>75</v>
      </c>
      <c r="AS160" s="160" t="str">
        <f>+'[14]Rango indicadores'!L86</f>
        <v>Hasta (&lt;=):</v>
      </c>
      <c r="AT160" s="160">
        <f>+'[14]Rango indicadores'!M86</f>
        <v>95</v>
      </c>
      <c r="AU160" s="160" t="str">
        <f>+'[14]Rango indicadores'!N86</f>
        <v>Menor A:</v>
      </c>
      <c r="AV160" s="160">
        <f>+'[14]Rango indicadores'!O86</f>
        <v>75</v>
      </c>
      <c r="AW160" s="1123" t="s">
        <v>1074</v>
      </c>
      <c r="AX160" s="200"/>
      <c r="AY160" s="200"/>
      <c r="AZ160" s="164">
        <f>+Y160-AA160</f>
        <v>1</v>
      </c>
    </row>
    <row r="161" spans="2:52" ht="97.5" customHeight="1">
      <c r="B161" s="216" t="str">
        <f>+'15-CTROL DISCIPLINARIO INT 2025'!D17</f>
        <v>4.10.2 Proferir 630 decisiones que resuelvan de fondo los procesos disciplinarios, en cumplimiento de la normatividad legal vigente.</v>
      </c>
      <c r="C161" s="155" t="str">
        <f>+'Rango indicadores'!D83</f>
        <v>15-RI-02</v>
      </c>
      <c r="D161" s="155" t="str">
        <f>+'Rango indicadores'!E83</f>
        <v>Decisión de fondo emitida</v>
      </c>
      <c r="E161" s="213">
        <f>+'Rango indicadores'!R83</f>
        <v>198</v>
      </c>
      <c r="F161" s="185">
        <f>+'1.Informe Seguimiento POA 2025'!P91</f>
        <v>39</v>
      </c>
      <c r="G161" s="185">
        <f>+'1.Informe Seguimiento POA 2025'!P91</f>
        <v>39</v>
      </c>
      <c r="H161" s="185">
        <f>+'1.Informe Seguimiento POA 2025'!Q91</f>
        <v>34</v>
      </c>
      <c r="I161" s="185">
        <f>+'1.Informe Seguimiento POA 2025'!Q91</f>
        <v>34</v>
      </c>
      <c r="J161" s="185">
        <f>+'15-CTROL DISCIPLINARIO INT 2025'!AV17</f>
        <v>34</v>
      </c>
      <c r="K161" s="192">
        <f>IF(AND(F161&gt;0),H161/F161,"No programado")</f>
        <v>0.87179487179487181</v>
      </c>
      <c r="L161" s="192">
        <f>IF(AND(G161&gt;0),I161/G161,"No programado")</f>
        <v>0.87179487179487181</v>
      </c>
      <c r="M161" s="157">
        <f>+'15-CTROL DISCIPLINARIO INT 2025'!AZ17</f>
        <v>0.17171717171717171</v>
      </c>
      <c r="N161" s="213">
        <f>$E161</f>
        <v>198</v>
      </c>
      <c r="O161" s="185">
        <f>+'1.Informe Seguimiento POA 2025'!R91</f>
        <v>51</v>
      </c>
      <c r="P161" s="185">
        <f>+'1.Informe Seguimiento POA 2025'!P91+'1.Informe Seguimiento POA 2025'!R91</f>
        <v>90</v>
      </c>
      <c r="Q161" s="185">
        <f>+'1.Informe Seguimiento POA 2025'!S91</f>
        <v>0</v>
      </c>
      <c r="R161" s="185">
        <f>+'1.Informe Seguimiento POA 2025'!Q91+'1.Informe Seguimiento POA 2025'!S91</f>
        <v>34</v>
      </c>
      <c r="S161" s="185">
        <f>+'15-CTROL DISCIPLINARIO INT 2025'!AW17</f>
        <v>34</v>
      </c>
      <c r="T161" s="192">
        <f>IF(AND(O161&gt;0),Q161/O161,"No programado")</f>
        <v>0</v>
      </c>
      <c r="U161" s="192">
        <f>IF(AND(P161&gt;0),R161/P161,"No programado")</f>
        <v>0.37777777777777777</v>
      </c>
      <c r="V161" s="157">
        <f>+'15-CTROL DISCIPLINARIO INT 2025'!BA17</f>
        <v>0.17171717171717171</v>
      </c>
      <c r="W161" s="213">
        <f>N161</f>
        <v>198</v>
      </c>
      <c r="X161" s="185">
        <f>+'1.Informe Seguimiento POA 2025'!T91</f>
        <v>56</v>
      </c>
      <c r="Y161" s="185">
        <f>+'1.Informe Seguimiento POA 2025'!T91</f>
        <v>56</v>
      </c>
      <c r="Z161" s="185">
        <f>+'1.Informe Seguimiento POA 2025'!U91</f>
        <v>0</v>
      </c>
      <c r="AA161" s="185">
        <f>+'1.Informe Seguimiento POA 2025'!U91</f>
        <v>0</v>
      </c>
      <c r="AB161" s="185">
        <f>Z161</f>
        <v>0</v>
      </c>
      <c r="AC161" s="192">
        <f>IF(AND(X161&gt;0),Z161/X161,"No programado")</f>
        <v>0</v>
      </c>
      <c r="AD161" s="192">
        <f>IF(AND(Y161&gt;0),AA161/Y161,"No programado")</f>
        <v>0</v>
      </c>
      <c r="AE161" s="157">
        <f>IF(AND(W161&gt;0,$AB161&gt;0),AB161/$W161,0)</f>
        <v>0</v>
      </c>
      <c r="AF161" s="213">
        <f>E161</f>
        <v>198</v>
      </c>
      <c r="AG161" s="185">
        <f>+'1.Informe Seguimiento POA 2025'!V91</f>
        <v>52</v>
      </c>
      <c r="AH161" s="160">
        <f>+'1.Informe Seguimiento POA 2025'!P91+'1.Informe Seguimiento POA 2025'!R91+'1.Informe Seguimiento POA 2025'!T91+'1.Informe Seguimiento POA 2025'!V91</f>
        <v>198</v>
      </c>
      <c r="AI161" s="160">
        <f>+'1.Informe Seguimiento POA 2025'!W91</f>
        <v>0</v>
      </c>
      <c r="AJ161" s="160">
        <f>+'1.Informe Seguimiento POA 2025'!S91+'1.Informe Seguimiento POA 2025'!Q91+'1.Informe Seguimiento POA 2025'!U91+'1.Informe Seguimiento POA 2025'!W91</f>
        <v>34</v>
      </c>
      <c r="AK161" s="185">
        <f>'15-CTROL DISCIPLINARIO INT 2025'!AY17</f>
        <v>34</v>
      </c>
      <c r="AL161" s="192">
        <f>IF(AND(AG161&gt;0),AI161/AG161,"No programado")</f>
        <v>0</v>
      </c>
      <c r="AM161" s="157">
        <f>IF(AND(AH161&gt;0),AJ161/AH161,"No programado")</f>
        <v>0.17171717171717171</v>
      </c>
      <c r="AN161" s="157">
        <f>IF(AND(AF161&gt;0,$AK161&gt;0),AK161/$AF161,0)</f>
        <v>0.17171717171717171</v>
      </c>
      <c r="AO161" s="179" t="str">
        <f>+'[14]Rango indicadores'!H87</f>
        <v>Mayor A:</v>
      </c>
      <c r="AP161" s="160">
        <f>+'[14]Rango indicadores'!I87</f>
        <v>95</v>
      </c>
      <c r="AQ161" s="160" t="str">
        <f>+'[14]Rango indicadores'!J87</f>
        <v>Desde (&gt;=):</v>
      </c>
      <c r="AR161" s="160">
        <f>+'[14]Rango indicadores'!K87</f>
        <v>75</v>
      </c>
      <c r="AS161" s="160" t="str">
        <f>+'[14]Rango indicadores'!L87</f>
        <v>Hasta (&lt;=):</v>
      </c>
      <c r="AT161" s="160">
        <f>+'[14]Rango indicadores'!M87</f>
        <v>95</v>
      </c>
      <c r="AU161" s="160" t="str">
        <f>+'[14]Rango indicadores'!N87</f>
        <v>Menor A:</v>
      </c>
      <c r="AV161" s="160">
        <f>+'[14]Rango indicadores'!O87</f>
        <v>75</v>
      </c>
      <c r="AW161" s="1123" t="s">
        <v>1079</v>
      </c>
      <c r="AX161" s="200"/>
      <c r="AY161" s="200"/>
      <c r="AZ161" s="210"/>
    </row>
    <row r="162" spans="2:52" ht="15.6">
      <c r="C162" s="1451" t="s">
        <v>807</v>
      </c>
      <c r="D162" s="1452"/>
      <c r="E162" s="1452"/>
      <c r="F162" s="1452"/>
      <c r="G162" s="1452"/>
      <c r="H162" s="1452"/>
      <c r="I162" s="1452"/>
      <c r="J162" s="1452"/>
      <c r="K162" s="165">
        <f>IFERROR(AVERAGE(K160:K161),0)</f>
        <v>0.9358974358974359</v>
      </c>
      <c r="L162" s="165">
        <f>IFERROR(AVERAGE(L160:L161),0)</f>
        <v>0.9358974358974359</v>
      </c>
      <c r="M162" s="165">
        <f>IFERROR(AVERAGE(M160:M161),0)</f>
        <v>0.16919191919191917</v>
      </c>
      <c r="N162" s="166"/>
      <c r="O162" s="166"/>
      <c r="P162" s="166"/>
      <c r="Q162" s="166"/>
      <c r="R162" s="166"/>
      <c r="S162" s="166"/>
      <c r="T162" s="165">
        <f>IFERROR(AVERAGE(T160:T161),0)</f>
        <v>0</v>
      </c>
      <c r="U162" s="165">
        <f>IFERROR(AVERAGE(U160:U161),0)</f>
        <v>0.35555555555555551</v>
      </c>
      <c r="V162" s="165">
        <f>IFERROR(AVERAGE(V160:V161),0)</f>
        <v>0.16919191919191917</v>
      </c>
      <c r="W162" s="166"/>
      <c r="X162" s="166"/>
      <c r="Y162" s="166"/>
      <c r="Z162" s="166"/>
      <c r="AA162" s="166"/>
      <c r="AB162" s="166"/>
      <c r="AC162" s="165">
        <f>IFERROR(AVERAGE(AC160:AC161),0)</f>
        <v>0</v>
      </c>
      <c r="AD162" s="165">
        <f>IFERROR(AVERAGE(AD160:AD161),0)</f>
        <v>0</v>
      </c>
      <c r="AE162" s="165">
        <f>IFERROR(AVERAGE(AE160:AE161),0)</f>
        <v>0</v>
      </c>
      <c r="AF162" s="166"/>
      <c r="AG162" s="166"/>
      <c r="AH162" s="166"/>
      <c r="AI162" s="166"/>
      <c r="AJ162" s="166"/>
      <c r="AK162" s="167"/>
      <c r="AL162" s="165">
        <f>IFERROR(AVERAGE(AL160:AL161),0)</f>
        <v>0</v>
      </c>
      <c r="AM162" s="165">
        <f>IFERROR(AVERAGE(AM160:AM161),0)</f>
        <v>0.16919191919191917</v>
      </c>
      <c r="AN162" s="165">
        <f>IFERROR(AVERAGE(AN160:AN161),0)</f>
        <v>0.16919191919191917</v>
      </c>
      <c r="AO162" s="182"/>
      <c r="AP162" s="182"/>
      <c r="AQ162" s="182"/>
      <c r="AR162" s="182"/>
      <c r="AS162" s="182"/>
      <c r="AT162" s="182"/>
      <c r="AU162" s="182"/>
      <c r="AV162" s="182"/>
      <c r="AW162" s="169"/>
      <c r="AY162" s="164"/>
    </row>
    <row r="163" spans="2:52" s="144" customFormat="1" ht="23.4" customHeight="1" thickBot="1">
      <c r="D163" s="145"/>
      <c r="AW163" s="145"/>
      <c r="AY163" s="164"/>
      <c r="AZ163" s="129"/>
    </row>
    <row r="164" spans="2:52" s="144" customFormat="1" ht="16.2" thickBot="1">
      <c r="C164" s="149" t="s">
        <v>825</v>
      </c>
      <c r="D164" s="150"/>
      <c r="E164" s="1453" t="s">
        <v>792</v>
      </c>
      <c r="F164" s="1454"/>
      <c r="G164" s="1454"/>
      <c r="H164" s="1454"/>
      <c r="I164" s="1454"/>
      <c r="J164" s="1454"/>
      <c r="K164" s="1454"/>
      <c r="L164" s="1454"/>
      <c r="M164" s="1455"/>
      <c r="N164" s="1463" t="s">
        <v>793</v>
      </c>
      <c r="O164" s="1464"/>
      <c r="P164" s="1464"/>
      <c r="Q164" s="1464"/>
      <c r="R164" s="1464"/>
      <c r="S164" s="1464"/>
      <c r="T164" s="1464"/>
      <c r="U164" s="1464"/>
      <c r="V164" s="1465"/>
      <c r="W164" s="1466" t="s">
        <v>794</v>
      </c>
      <c r="X164" s="1467"/>
      <c r="Y164" s="1467"/>
      <c r="Z164" s="1467"/>
      <c r="AA164" s="1467"/>
      <c r="AB164" s="1467"/>
      <c r="AC164" s="1467"/>
      <c r="AD164" s="1467"/>
      <c r="AE164" s="1468"/>
      <c r="AF164" s="1463" t="s">
        <v>789</v>
      </c>
      <c r="AG164" s="1464"/>
      <c r="AH164" s="1464"/>
      <c r="AI164" s="1464"/>
      <c r="AJ164" s="1464"/>
      <c r="AK164" s="1464"/>
      <c r="AL164" s="1464"/>
      <c r="AM164" s="1464"/>
      <c r="AN164" s="1465"/>
      <c r="AW164" s="145"/>
      <c r="AY164" s="164"/>
      <c r="AZ164" s="129"/>
    </row>
    <row r="165" spans="2:52" ht="40.200000000000003" customHeight="1">
      <c r="B165" s="1444" t="s">
        <v>833</v>
      </c>
      <c r="C165" s="1444" t="str">
        <f>+$C$11</f>
        <v>Identificación del Indicador</v>
      </c>
      <c r="D165" s="1456" t="s">
        <v>796</v>
      </c>
      <c r="E165" s="1457" t="s">
        <v>797</v>
      </c>
      <c r="F165" s="1458"/>
      <c r="G165" s="1459"/>
      <c r="H165" s="1460" t="s">
        <v>798</v>
      </c>
      <c r="I165" s="1461" t="str">
        <f>$I$9</f>
        <v>Ejecución 
Corte
31/03/2025</v>
      </c>
      <c r="J165" s="1460" t="s">
        <v>799</v>
      </c>
      <c r="K165" s="1460" t="s">
        <v>800</v>
      </c>
      <c r="L165" s="1460"/>
      <c r="M165" s="1460"/>
      <c r="N165" s="1457" t="s">
        <v>797</v>
      </c>
      <c r="O165" s="1458"/>
      <c r="P165" s="1459"/>
      <c r="Q165" s="1460" t="s">
        <v>801</v>
      </c>
      <c r="R165" s="1461" t="str">
        <f>$R$9</f>
        <v>Ejecución 
Corte
30/06/2025</v>
      </c>
      <c r="S165" s="1460" t="s">
        <v>799</v>
      </c>
      <c r="T165" s="1460" t="s">
        <v>800</v>
      </c>
      <c r="U165" s="1460"/>
      <c r="V165" s="1460"/>
      <c r="W165" s="1457" t="s">
        <v>797</v>
      </c>
      <c r="X165" s="1458"/>
      <c r="Y165" s="1459"/>
      <c r="Z165" s="1460" t="s">
        <v>802</v>
      </c>
      <c r="AA165" s="1461" t="str">
        <f>$AA$9</f>
        <v>Ejecución 
Corte
30/09/2025</v>
      </c>
      <c r="AB165" s="1460" t="s">
        <v>799</v>
      </c>
      <c r="AC165" s="1460" t="s">
        <v>800</v>
      </c>
      <c r="AD165" s="1460"/>
      <c r="AE165" s="1460"/>
      <c r="AF165" s="1457" t="s">
        <v>797</v>
      </c>
      <c r="AG165" s="1458"/>
      <c r="AH165" s="1459"/>
      <c r="AI165" s="1460" t="s">
        <v>803</v>
      </c>
      <c r="AJ165" s="1461" t="str">
        <f>$AJ$9</f>
        <v>Ejecución 
Corte
31/12/2024</v>
      </c>
      <c r="AK165" s="1460" t="s">
        <v>799</v>
      </c>
      <c r="AL165" s="1460" t="s">
        <v>800</v>
      </c>
      <c r="AM165" s="1460"/>
      <c r="AN165" s="1460"/>
      <c r="AO165" s="1469" t="s">
        <v>639</v>
      </c>
      <c r="AP165" s="1469"/>
      <c r="AQ165" s="1469"/>
      <c r="AR165" s="1469"/>
      <c r="AS165" s="1469"/>
      <c r="AT165" s="1469"/>
      <c r="AU165" s="1469"/>
      <c r="AV165" s="1469"/>
      <c r="AW165" s="1444" t="s">
        <v>804</v>
      </c>
      <c r="AX165" s="129" t="s">
        <v>817</v>
      </c>
      <c r="AY165" s="164"/>
    </row>
    <row r="166" spans="2:52" ht="50.4" customHeight="1">
      <c r="B166" s="1444"/>
      <c r="C166" s="1444"/>
      <c r="D166" s="1456"/>
      <c r="E166" s="151" t="str">
        <f>$E$9</f>
        <v>Año 2025</v>
      </c>
      <c r="F166" s="151" t="str">
        <f>+E164</f>
        <v>Primer Trimestre</v>
      </c>
      <c r="G166" s="152" t="str">
        <f>$G$9</f>
        <v>Acumulado
Corte 
31/03/2025</v>
      </c>
      <c r="H166" s="1444"/>
      <c r="I166" s="1462"/>
      <c r="J166" s="1444"/>
      <c r="K166" s="1024" t="str">
        <f>+$E$10</f>
        <v>Primer Trimestre</v>
      </c>
      <c r="L166" s="152" t="str">
        <f>$G$12</f>
        <v>Acumulado
Corte 
31/03/2025</v>
      </c>
      <c r="M166" s="153" t="s">
        <v>762</v>
      </c>
      <c r="N166" s="151" t="str">
        <f>$N$9</f>
        <v>Año 2025</v>
      </c>
      <c r="O166" s="151" t="str">
        <f>+N164</f>
        <v>Segundo Trimestre</v>
      </c>
      <c r="P166" s="152" t="str">
        <f>$P$9</f>
        <v>Acumulado
Corte 
30/06/2025</v>
      </c>
      <c r="Q166" s="1444"/>
      <c r="R166" s="1462"/>
      <c r="S166" s="1444"/>
      <c r="T166" s="151" t="str">
        <f>+O166</f>
        <v>Segundo Trimestre</v>
      </c>
      <c r="U166" s="152" t="str">
        <f>$P$12</f>
        <v>Acumulado
Corte 
30/06/2025</v>
      </c>
      <c r="V166" s="153" t="s">
        <v>762</v>
      </c>
      <c r="W166" s="151" t="str">
        <f>$W$9</f>
        <v>Año 2025</v>
      </c>
      <c r="X166" s="151" t="str">
        <f>+W164</f>
        <v>Tercer Trimestre</v>
      </c>
      <c r="Y166" s="152" t="str">
        <f>$Y$9</f>
        <v>Acumulado
Corte 
30/09/2025</v>
      </c>
      <c r="Z166" s="1444"/>
      <c r="AA166" s="1462"/>
      <c r="AB166" s="1444"/>
      <c r="AC166" s="151" t="str">
        <f>+X166</f>
        <v>Tercer Trimestre</v>
      </c>
      <c r="AD166" s="152" t="str">
        <f>$Y$12</f>
        <v>Acumulado
Corte 
30/09/2025</v>
      </c>
      <c r="AE166" s="153" t="s">
        <v>762</v>
      </c>
      <c r="AF166" s="151" t="str">
        <f>$AF$9</f>
        <v>Año 2025</v>
      </c>
      <c r="AG166" s="151" t="str">
        <f>$AG$9</f>
        <v>Cuarto Trimestre</v>
      </c>
      <c r="AH166" s="152" t="str">
        <f>$AH$9</f>
        <v>Acumulado
Corte 
31/12/2025</v>
      </c>
      <c r="AI166" s="1444"/>
      <c r="AJ166" s="1462"/>
      <c r="AK166" s="1444"/>
      <c r="AL166" s="151" t="str">
        <f>+$AG$9</f>
        <v>Cuarto Trimestre</v>
      </c>
      <c r="AM166" s="152" t="str">
        <f>$AH$12</f>
        <v>Acumulado
Corte 
31/12/2025</v>
      </c>
      <c r="AN166" s="153" t="s">
        <v>762</v>
      </c>
      <c r="AO166" s="1470" t="s">
        <v>805</v>
      </c>
      <c r="AP166" s="1137"/>
      <c r="AQ166" s="1138" t="s">
        <v>806</v>
      </c>
      <c r="AR166" s="1139"/>
      <c r="AS166" s="1139"/>
      <c r="AT166" s="1140"/>
      <c r="AU166" s="1141" t="s">
        <v>648</v>
      </c>
      <c r="AV166" s="1142"/>
      <c r="AW166" s="1444"/>
      <c r="AY166" s="164"/>
    </row>
    <row r="167" spans="2:52" ht="76.2" customHeight="1">
      <c r="B167" s="216" t="str">
        <f>+'16-EVALUACIÓN Y SEGUIMIENTO2025'!D16</f>
        <v>4.11.1 Ejecutar  4  programas anuales de auditorías, aprobados por el Comité Institucional de Coordinación del Sistema de Control Interno.</v>
      </c>
      <c r="C167" s="155" t="str">
        <f>+'Rango indicadores'!D84</f>
        <v>16-RI-01</v>
      </c>
      <c r="D167" s="209" t="str">
        <f>+'Rango indicadores'!E84</f>
        <v>Programa anual de auditorías ejecutado.</v>
      </c>
      <c r="E167" s="213">
        <f>+'Rango indicadores'!R84</f>
        <v>1</v>
      </c>
      <c r="F167" s="199">
        <f>+'1.Informe Seguimiento POA 2025'!P92</f>
        <v>0.38</v>
      </c>
      <c r="G167" s="199">
        <f>+'1.Informe Seguimiento POA 2025'!P92</f>
        <v>0.38</v>
      </c>
      <c r="H167" s="199">
        <f>+'1.Informe Seguimiento POA 2025'!Q92</f>
        <v>0.38</v>
      </c>
      <c r="I167" s="199">
        <f>+'1.Informe Seguimiento POA 2025'!Q92</f>
        <v>0.38</v>
      </c>
      <c r="J167" s="199">
        <f>+'16-EVALUACIÓN Y SEGUIMIENTO2025'!AV16</f>
        <v>0.38</v>
      </c>
      <c r="K167" s="192">
        <f t="shared" ref="K167:L169" si="95">IF(AND(F167&gt;0),H167/F167,"No programado")</f>
        <v>1</v>
      </c>
      <c r="L167" s="192">
        <f t="shared" si="95"/>
        <v>1</v>
      </c>
      <c r="M167" s="157">
        <f>+'16-EVALUACIÓN Y SEGUIMIENTO2025'!AZ16</f>
        <v>0.38</v>
      </c>
      <c r="N167" s="213">
        <f>$E167</f>
        <v>1</v>
      </c>
      <c r="O167" s="199">
        <f>+'1.Informe Seguimiento POA 2025'!R92</f>
        <v>0.24000000000000002</v>
      </c>
      <c r="P167" s="199">
        <f>+'1.Informe Seguimiento POA 2025'!P92+'1.Informe Seguimiento POA 2025'!R92</f>
        <v>0.62</v>
      </c>
      <c r="Q167" s="199">
        <f>+'1.Informe Seguimiento POA 2025'!S92</f>
        <v>0</v>
      </c>
      <c r="R167" s="199">
        <f>+'1.Informe Seguimiento POA 2025'!Q92+'1.Informe Seguimiento POA 2025'!S92</f>
        <v>0.38</v>
      </c>
      <c r="S167" s="199">
        <f>H167+Q167</f>
        <v>0.38</v>
      </c>
      <c r="T167" s="192">
        <f t="shared" ref="T167:U169" si="96">IF(AND(O167&gt;0),Q167/O167,"No programado")</f>
        <v>0</v>
      </c>
      <c r="U167" s="192">
        <f t="shared" si="96"/>
        <v>0.61290322580645162</v>
      </c>
      <c r="V167" s="157">
        <f>+'16-EVALUACIÓN Y SEGUIMIENTO2025'!BA16</f>
        <v>0.38</v>
      </c>
      <c r="W167" s="213">
        <f>N167</f>
        <v>1</v>
      </c>
      <c r="X167" s="199">
        <f>+'1.Informe Seguimiento POA 2025'!T92</f>
        <v>0.26</v>
      </c>
      <c r="Y167" s="199">
        <f>+'1.Informe Seguimiento POA 2025'!T92</f>
        <v>0.26</v>
      </c>
      <c r="Z167" s="199">
        <f>+'1.Informe Seguimiento POA 2025'!U92</f>
        <v>0</v>
      </c>
      <c r="AA167" s="199">
        <f>+'1.Informe Seguimiento POA 2025'!U92</f>
        <v>0</v>
      </c>
      <c r="AB167" s="199">
        <f>Z167</f>
        <v>0</v>
      </c>
      <c r="AC167" s="192">
        <f t="shared" ref="AC167:AD169" si="97">IF(AND(X167&gt;0),Z167/X167,"No programado")</f>
        <v>0</v>
      </c>
      <c r="AD167" s="192">
        <f t="shared" si="97"/>
        <v>0</v>
      </c>
      <c r="AE167" s="157">
        <f>IF(AND(W167&gt;0,$AB167&gt;0),AB167/$W167,0)</f>
        <v>0</v>
      </c>
      <c r="AF167" s="213">
        <f>E167</f>
        <v>1</v>
      </c>
      <c r="AG167" s="199">
        <f>+'1.Informe Seguimiento POA 2025'!V92</f>
        <v>0.12</v>
      </c>
      <c r="AH167" s="198">
        <f>+'1.Informe Seguimiento POA 2025'!P92+'1.Informe Seguimiento POA 2025'!R92+'1.Informe Seguimiento POA 2025'!T92+'1.Informe Seguimiento POA 2025'!W92</f>
        <v>0.88</v>
      </c>
      <c r="AI167" s="198">
        <f>+'1.Informe Seguimiento POA 2025'!W92</f>
        <v>0</v>
      </c>
      <c r="AJ167" s="198">
        <f>+'1.Informe Seguimiento POA 2025'!S92+'1.Informe Seguimiento POA 2025'!Q92+'1.Informe Seguimiento POA 2025'!U92+'1.Informe Seguimiento POA 2025'!W92</f>
        <v>0.38</v>
      </c>
      <c r="AK167" s="199">
        <f>'16-EVALUACIÓN Y SEGUIMIENTO2025'!AY16</f>
        <v>0.38</v>
      </c>
      <c r="AL167" s="192">
        <f t="shared" ref="AL167:AM169" si="98">IF(AND(AG167&gt;0),AI167/AG167,"No programado")</f>
        <v>0</v>
      </c>
      <c r="AM167" s="192">
        <f>IF(AND(AH167&gt;0),AJ167/AH167,"No programado")</f>
        <v>0.43181818181818182</v>
      </c>
      <c r="AN167" s="157">
        <f>IF(AND(AF167&gt;0,$AK167&gt;0),AK167/$AF167,0)</f>
        <v>0.38</v>
      </c>
      <c r="AO167" s="179" t="str">
        <f>+'[14]Rango indicadores'!H89</f>
        <v>Mayor A:</v>
      </c>
      <c r="AP167" s="160">
        <f>+'[14]Rango indicadores'!I89</f>
        <v>95</v>
      </c>
      <c r="AQ167" s="160" t="str">
        <f>+'[14]Rango indicadores'!J89</f>
        <v>Desde (&gt;=):</v>
      </c>
      <c r="AR167" s="160">
        <f>+'[14]Rango indicadores'!K89</f>
        <v>75</v>
      </c>
      <c r="AS167" s="160" t="str">
        <f>+'[14]Rango indicadores'!L89</f>
        <v>Hasta (&lt;=):</v>
      </c>
      <c r="AT167" s="160">
        <f>+'[14]Rango indicadores'!M89</f>
        <v>95</v>
      </c>
      <c r="AU167" s="160" t="str">
        <f>+'[14]Rango indicadores'!N89</f>
        <v>Menor A:</v>
      </c>
      <c r="AV167" s="160">
        <f>+'[14]Rango indicadores'!O89</f>
        <v>75</v>
      </c>
      <c r="AW167" s="1123" t="s">
        <v>1074</v>
      </c>
      <c r="AX167" s="210"/>
      <c r="AY167" s="164"/>
      <c r="AZ167" s="210"/>
    </row>
    <row r="168" spans="2:52" ht="56.25" customHeight="1">
      <c r="B168" s="216" t="str">
        <f>+'16-EVALUACIÓN Y SEGUIMIENTO2025'!D17</f>
        <v>4.11.2 Desarrollar 4 estrategias de sensibilización acerca de la cultura del control.</v>
      </c>
      <c r="C168" s="155" t="str">
        <f>+'Rango indicadores'!D85</f>
        <v>16-RI-02</v>
      </c>
      <c r="D168" s="209" t="str">
        <f>+'Rango indicadores'!E85</f>
        <v>Estrategia de Sensibilización acerca de la Cultura del Control realizada.</v>
      </c>
      <c r="E168" s="213">
        <f>+'Rango indicadores'!R85</f>
        <v>1</v>
      </c>
      <c r="F168" s="199">
        <f>+'1.Informe Seguimiento POA 2025'!P93</f>
        <v>0</v>
      </c>
      <c r="G168" s="199">
        <f>+'1.Informe Seguimiento POA 2025'!P93</f>
        <v>0</v>
      </c>
      <c r="H168" s="199">
        <f>+'1.Informe Seguimiento POA 2025'!Q93</f>
        <v>0</v>
      </c>
      <c r="I168" s="199">
        <f>+'1.Informe Seguimiento POA 2025'!Q93</f>
        <v>0</v>
      </c>
      <c r="J168" s="199">
        <f>+'16-EVALUACIÓN Y SEGUIMIENTO2025'!AV17</f>
        <v>0</v>
      </c>
      <c r="K168" s="191" t="str">
        <f t="shared" si="95"/>
        <v>No programado</v>
      </c>
      <c r="L168" s="191" t="str">
        <f t="shared" si="95"/>
        <v>No programado</v>
      </c>
      <c r="M168" s="157">
        <f>+'16-EVALUACIÓN Y SEGUIMIENTO2025'!AZ17</f>
        <v>0</v>
      </c>
      <c r="N168" s="213">
        <f>$E168</f>
        <v>1</v>
      </c>
      <c r="O168" s="199">
        <f>+'1.Informe Seguimiento POA 2025'!R93</f>
        <v>0</v>
      </c>
      <c r="P168" s="199">
        <f>+'1.Informe Seguimiento POA 2025'!P93+'1.Informe Seguimiento POA 2025'!R93</f>
        <v>0</v>
      </c>
      <c r="Q168" s="199">
        <f>+'1.Informe Seguimiento POA 2025'!S93</f>
        <v>0</v>
      </c>
      <c r="R168" s="199">
        <f>+'1.Informe Seguimiento POA 2025'!Q93+'1.Informe Seguimiento POA 2025'!S93</f>
        <v>0</v>
      </c>
      <c r="S168" s="199">
        <f t="shared" ref="S168:S169" si="99">H168+Q168</f>
        <v>0</v>
      </c>
      <c r="T168" s="191" t="str">
        <f t="shared" si="96"/>
        <v>No programado</v>
      </c>
      <c r="U168" s="191" t="str">
        <f t="shared" si="96"/>
        <v>No programado</v>
      </c>
      <c r="V168" s="157">
        <f>+'16-EVALUACIÓN Y SEGUIMIENTO2025'!BA17</f>
        <v>0</v>
      </c>
      <c r="W168" s="213">
        <f>N168</f>
        <v>1</v>
      </c>
      <c r="X168" s="199">
        <f>+'1.Informe Seguimiento POA 2025'!T93</f>
        <v>1</v>
      </c>
      <c r="Y168" s="199">
        <f>+'1.Informe Seguimiento POA 2025'!T93</f>
        <v>1</v>
      </c>
      <c r="Z168" s="199">
        <f>+'1.Informe Seguimiento POA 2025'!U93</f>
        <v>0</v>
      </c>
      <c r="AA168" s="199">
        <f>+'1.Informe Seguimiento POA 2025'!U93</f>
        <v>0</v>
      </c>
      <c r="AB168" s="199">
        <f>Z168</f>
        <v>0</v>
      </c>
      <c r="AC168" s="191">
        <f t="shared" si="97"/>
        <v>0</v>
      </c>
      <c r="AD168" s="191">
        <f t="shared" si="97"/>
        <v>0</v>
      </c>
      <c r="AE168" s="157">
        <f>IF(AND(W168&gt;0,$AB168&gt;0),AB168/$W168,0)</f>
        <v>0</v>
      </c>
      <c r="AF168" s="213">
        <f>E168</f>
        <v>1</v>
      </c>
      <c r="AG168" s="199">
        <f>+'1.Informe Seguimiento POA 2025'!V93</f>
        <v>0</v>
      </c>
      <c r="AH168" s="198">
        <f>+'1.Informe Seguimiento POA 2025'!P93+'1.Informe Seguimiento POA 2025'!R93+'1.Informe Seguimiento POA 2025'!T93+'1.Informe Seguimiento POA 2025'!W93</f>
        <v>1</v>
      </c>
      <c r="AI168" s="198">
        <f>+'1.Informe Seguimiento POA 2025'!W93</f>
        <v>0</v>
      </c>
      <c r="AJ168" s="198">
        <f>+'1.Informe Seguimiento POA 2025'!S93+'1.Informe Seguimiento POA 2025'!Q93+'1.Informe Seguimiento POA 2025'!U93+'1.Informe Seguimiento POA 2025'!W93</f>
        <v>0</v>
      </c>
      <c r="AK168" s="199">
        <f>'16-EVALUACIÓN Y SEGUIMIENTO2025'!AY17</f>
        <v>0</v>
      </c>
      <c r="AL168" s="191" t="str">
        <f t="shared" si="98"/>
        <v>No programado</v>
      </c>
      <c r="AM168" s="191">
        <f t="shared" si="98"/>
        <v>0</v>
      </c>
      <c r="AN168" s="157">
        <f>IF(AND(AF168&gt;0,$AK168&gt;0),AK168/$AF168,0)</f>
        <v>0</v>
      </c>
      <c r="AO168" s="179" t="str">
        <f>+'[14]Rango indicadores'!H90</f>
        <v>Mayor A:</v>
      </c>
      <c r="AP168" s="160">
        <f>+'[14]Rango indicadores'!I90</f>
        <v>95</v>
      </c>
      <c r="AQ168" s="160" t="str">
        <f>+'[14]Rango indicadores'!J90</f>
        <v>Desde (&gt;=):</v>
      </c>
      <c r="AR168" s="160">
        <f>+'[14]Rango indicadores'!K90</f>
        <v>75</v>
      </c>
      <c r="AS168" s="160" t="str">
        <f>+'[14]Rango indicadores'!L90</f>
        <v>Hasta (&lt;=):</v>
      </c>
      <c r="AT168" s="160">
        <f>+'[14]Rango indicadores'!M90</f>
        <v>95</v>
      </c>
      <c r="AU168" s="160" t="str">
        <f>+'[14]Rango indicadores'!N90</f>
        <v>Menor A:</v>
      </c>
      <c r="AV168" s="160">
        <f>+'[14]Rango indicadores'!O90</f>
        <v>75</v>
      </c>
      <c r="AW168" s="161" t="s">
        <v>1076</v>
      </c>
      <c r="AX168" s="210"/>
      <c r="AY168" s="164"/>
      <c r="AZ168" s="210"/>
    </row>
    <row r="169" spans="2:52" ht="56.25" customHeight="1">
      <c r="B169" s="216" t="str">
        <f>+'16-EVALUACIÓN Y SEGUIMIENTO2025'!D18</f>
        <v>4.11.3 Realizar 4 jornadas de sensibilización a Directivos y Referentes de proceso sobre la Séptima Dimensión.</v>
      </c>
      <c r="C169" s="155" t="str">
        <f>+'Rango indicadores'!D86</f>
        <v>16-RI-03</v>
      </c>
      <c r="D169" s="209" t="str">
        <f>+'Rango indicadores'!E86</f>
        <v>Jornada de sensibilización a Directivos y Referentes de Procesos sobre la Séptima Dimensión del MIPG realizada.</v>
      </c>
      <c r="E169" s="213">
        <f>+'Rango indicadores'!R86</f>
        <v>1</v>
      </c>
      <c r="F169" s="199">
        <f>+'1.Informe Seguimiento POA 2025'!P94</f>
        <v>0</v>
      </c>
      <c r="G169" s="199">
        <f>+'1.Informe Seguimiento POA 2025'!P94</f>
        <v>0</v>
      </c>
      <c r="H169" s="199">
        <f>+'1.Informe Seguimiento POA 2025'!Q94</f>
        <v>0</v>
      </c>
      <c r="I169" s="199">
        <f>+'1.Informe Seguimiento POA 2025'!Q94</f>
        <v>0</v>
      </c>
      <c r="J169" s="199">
        <f>+'16-EVALUACIÓN Y SEGUIMIENTO2025'!AV18</f>
        <v>0</v>
      </c>
      <c r="K169" s="191" t="str">
        <f t="shared" si="95"/>
        <v>No programado</v>
      </c>
      <c r="L169" s="191" t="str">
        <f t="shared" si="95"/>
        <v>No programado</v>
      </c>
      <c r="M169" s="157">
        <f>+'16-EVALUACIÓN Y SEGUIMIENTO2025'!AZ18</f>
        <v>0</v>
      </c>
      <c r="N169" s="213">
        <f>$E169</f>
        <v>1</v>
      </c>
      <c r="O169" s="199">
        <f>+'1.Informe Seguimiento POA 2025'!R94</f>
        <v>1</v>
      </c>
      <c r="P169" s="199">
        <f>+'1.Informe Seguimiento POA 2025'!P94+'1.Informe Seguimiento POA 2025'!R94</f>
        <v>1</v>
      </c>
      <c r="Q169" s="199">
        <f>+'1.Informe Seguimiento POA 2025'!S94</f>
        <v>0</v>
      </c>
      <c r="R169" s="199">
        <f>+'1.Informe Seguimiento POA 2025'!Q94+'1.Informe Seguimiento POA 2025'!S94</f>
        <v>0</v>
      </c>
      <c r="S169" s="199">
        <f t="shared" si="99"/>
        <v>0</v>
      </c>
      <c r="T169" s="191">
        <f t="shared" si="96"/>
        <v>0</v>
      </c>
      <c r="U169" s="191">
        <f t="shared" si="96"/>
        <v>0</v>
      </c>
      <c r="V169" s="157">
        <f>+'16-EVALUACIÓN Y SEGUIMIENTO2025'!BA18</f>
        <v>0</v>
      </c>
      <c r="W169" s="213">
        <f>N169</f>
        <v>1</v>
      </c>
      <c r="X169" s="199">
        <f>+'1.Informe Seguimiento POA 2025'!T94</f>
        <v>0</v>
      </c>
      <c r="Y169" s="199">
        <f>+'1.Informe Seguimiento POA 2025'!T94</f>
        <v>0</v>
      </c>
      <c r="Z169" s="199">
        <f>+'1.Informe Seguimiento POA 2025'!U94</f>
        <v>0</v>
      </c>
      <c r="AA169" s="199">
        <f>+'1.Informe Seguimiento POA 2025'!U94</f>
        <v>0</v>
      </c>
      <c r="AB169" s="199">
        <f>Z169</f>
        <v>0</v>
      </c>
      <c r="AC169" s="192" t="str">
        <f t="shared" si="97"/>
        <v>No programado</v>
      </c>
      <c r="AD169" s="192" t="str">
        <f t="shared" si="97"/>
        <v>No programado</v>
      </c>
      <c r="AE169" s="184">
        <f>IF(AND(W169&gt;0),AB169/W169,"No programado")</f>
        <v>0</v>
      </c>
      <c r="AF169" s="213">
        <f>E169</f>
        <v>1</v>
      </c>
      <c r="AG169" s="199">
        <f>+'1.Informe Seguimiento POA 2025'!V94</f>
        <v>0</v>
      </c>
      <c r="AH169" s="198">
        <f>+'1.Informe Seguimiento POA 2025'!P94+'1.Informe Seguimiento POA 2025'!R94+'1.Informe Seguimiento POA 2025'!T94+'1.Informe Seguimiento POA 2025'!W94</f>
        <v>1</v>
      </c>
      <c r="AI169" s="198">
        <f>+'1.Informe Seguimiento POA 2025'!W94</f>
        <v>0</v>
      </c>
      <c r="AJ169" s="198">
        <f>+'1.Informe Seguimiento POA 2025'!S94+'1.Informe Seguimiento POA 2025'!Q94+'1.Informe Seguimiento POA 2025'!U94+'1.Informe Seguimiento POA 2025'!W94</f>
        <v>0</v>
      </c>
      <c r="AK169" s="199">
        <f>'16-EVALUACIÓN Y SEGUIMIENTO2025'!AY18</f>
        <v>0</v>
      </c>
      <c r="AL169" s="184" t="str">
        <f t="shared" si="98"/>
        <v>No programado</v>
      </c>
      <c r="AM169" s="184">
        <f t="shared" si="98"/>
        <v>0</v>
      </c>
      <c r="AN169" s="157" t="str">
        <f>IF(AND(AF169&gt;0,$AK169&gt;0),AK169/$AF169,"No programado")</f>
        <v>No programado</v>
      </c>
      <c r="AO169" s="179" t="str">
        <f>+'[14]Rango indicadores'!H91</f>
        <v>Mayor A:</v>
      </c>
      <c r="AP169" s="160">
        <f>+'[14]Rango indicadores'!I91</f>
        <v>95</v>
      </c>
      <c r="AQ169" s="160" t="str">
        <f>+'[14]Rango indicadores'!J91</f>
        <v>Desde (&gt;=):</v>
      </c>
      <c r="AR169" s="160">
        <f>+'[14]Rango indicadores'!K91</f>
        <v>75</v>
      </c>
      <c r="AS169" s="160" t="str">
        <f>+'[14]Rango indicadores'!L91</f>
        <v>Hasta (&lt;=):</v>
      </c>
      <c r="AT169" s="160">
        <f>+'[14]Rango indicadores'!M91</f>
        <v>95</v>
      </c>
      <c r="AU169" s="160" t="str">
        <f>+'[14]Rango indicadores'!N91</f>
        <v>Menor A:</v>
      </c>
      <c r="AV169" s="160">
        <f>+'[14]Rango indicadores'!O91</f>
        <v>75</v>
      </c>
      <c r="AW169" s="161" t="s">
        <v>1076</v>
      </c>
      <c r="AX169" s="210"/>
      <c r="AY169" s="164"/>
      <c r="AZ169" s="210"/>
    </row>
    <row r="170" spans="2:52" ht="15.6">
      <c r="C170" s="1451" t="s">
        <v>807</v>
      </c>
      <c r="D170" s="1452"/>
      <c r="E170" s="1452"/>
      <c r="F170" s="1452"/>
      <c r="G170" s="1452"/>
      <c r="H170" s="1452"/>
      <c r="I170" s="1452"/>
      <c r="J170" s="1452"/>
      <c r="K170" s="165">
        <f>IFERROR(AVERAGE(K167:K169),0)</f>
        <v>1</v>
      </c>
      <c r="L170" s="165">
        <f>IFERROR(AVERAGE(L167:L169),0)</f>
        <v>1</v>
      </c>
      <c r="M170" s="165">
        <f>IFERROR(AVERAGE(M167:M169),0)</f>
        <v>0.12666666666666668</v>
      </c>
      <c r="N170" s="166"/>
      <c r="O170" s="166"/>
      <c r="P170" s="166"/>
      <c r="Q170" s="166"/>
      <c r="R170" s="166"/>
      <c r="S170" s="166"/>
      <c r="T170" s="165">
        <f>IFERROR(AVERAGE(T167:T169),0)</f>
        <v>0</v>
      </c>
      <c r="U170" s="165">
        <f>IFERROR(AVERAGE(U167:U169),0)</f>
        <v>0.30645161290322581</v>
      </c>
      <c r="V170" s="165">
        <f>IFERROR(AVERAGE(V167:V169),0)</f>
        <v>0.12666666666666668</v>
      </c>
      <c r="W170" s="166"/>
      <c r="X170" s="166"/>
      <c r="Y170" s="166"/>
      <c r="Z170" s="166"/>
      <c r="AA170" s="166"/>
      <c r="AB170" s="166"/>
      <c r="AC170" s="165">
        <f>IFERROR(AVERAGE(AC167:AC169),0)</f>
        <v>0</v>
      </c>
      <c r="AD170" s="165">
        <f>IFERROR(AVERAGE(AD167:AD169),0)</f>
        <v>0</v>
      </c>
      <c r="AE170" s="165">
        <f>IFERROR(AVERAGE(AE167:AE169),0)</f>
        <v>0</v>
      </c>
      <c r="AF170" s="166"/>
      <c r="AG170" s="166"/>
      <c r="AH170" s="166"/>
      <c r="AI170" s="166"/>
      <c r="AJ170" s="166"/>
      <c r="AK170" s="167"/>
      <c r="AL170" s="165">
        <f>IFERROR(AVERAGE(AL167:AL169),0)</f>
        <v>0</v>
      </c>
      <c r="AM170" s="165">
        <f>IFERROR(AVERAGE(AM167:AM169),0)</f>
        <v>0.14393939393939395</v>
      </c>
      <c r="AN170" s="165">
        <f>IFERROR(AVERAGE(AN167:AN169),0)</f>
        <v>0.19</v>
      </c>
      <c r="AO170" s="182"/>
      <c r="AP170" s="182"/>
      <c r="AQ170" s="182"/>
      <c r="AR170" s="182"/>
      <c r="AS170" s="182"/>
      <c r="AT170" s="182"/>
      <c r="AU170" s="182"/>
      <c r="AV170" s="182"/>
      <c r="AW170" s="169"/>
    </row>
    <row r="171" spans="2:52" s="144" customFormat="1">
      <c r="D171" s="145"/>
      <c r="AW171" s="145"/>
      <c r="AY171" s="129"/>
      <c r="AZ171" s="129"/>
    </row>
    <row r="172" spans="2:52">
      <c r="C172" s="129" t="s">
        <v>870</v>
      </c>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row>
    <row r="173" spans="2:52"/>
    <row r="174" spans="2:52">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row>
    <row r="175" spans="2:52">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row>
    <row r="176" spans="2:52">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row>
    <row r="177" spans="5:32">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row>
    <row r="178" spans="5:32">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row>
    <row r="179" spans="5:32">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row>
    <row r="180" spans="5:32">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row>
    <row r="181" spans="5:32"/>
    <row r="182" spans="5:32"/>
    <row r="183" spans="5:32"/>
    <row r="184" spans="5:32"/>
    <row r="185" spans="5:32"/>
    <row r="186" spans="5:32"/>
    <row r="187" spans="5:32"/>
    <row r="188" spans="5:32"/>
    <row r="189" spans="5:32"/>
    <row r="190" spans="5:32"/>
    <row r="191" spans="5:32"/>
    <row r="192" spans="5:3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sheetData>
  <sheetProtection algorithmName="SHA-512" hashValue="JP3u2CD521Gbc+W6tsgBG7qTuwCBcn3aIwandAqYzntE4ZsSYfS5yXaXc3OBRUkPEuS5AgcXWEBbrWtyJWCQZQ==" saltValue="ACigVNtvYZO9nSYQKD9PcA==" spinCount="100000" sheet="1" objects="1" scenarios="1"/>
  <mergeCells count="534">
    <mergeCell ref="D2:M2"/>
    <mergeCell ref="D3:M3"/>
    <mergeCell ref="D4:M4"/>
    <mergeCell ref="D5:M5"/>
    <mergeCell ref="D6:M6"/>
    <mergeCell ref="AW165:AW166"/>
    <mergeCell ref="AO166:AP166"/>
    <mergeCell ref="AQ166:AT166"/>
    <mergeCell ref="AU166:AV166"/>
    <mergeCell ref="C162:J162"/>
    <mergeCell ref="E164:M164"/>
    <mergeCell ref="N164:V164"/>
    <mergeCell ref="W164:AE164"/>
    <mergeCell ref="AF164:AN164"/>
    <mergeCell ref="AI158:AI159"/>
    <mergeCell ref="AJ158:AJ159"/>
    <mergeCell ref="AK158:AK159"/>
    <mergeCell ref="AL158:AN158"/>
    <mergeCell ref="AO158:AV158"/>
    <mergeCell ref="AW158:AW159"/>
    <mergeCell ref="AO159:AP159"/>
    <mergeCell ref="AQ159:AT159"/>
    <mergeCell ref="AU159:AV159"/>
    <mergeCell ref="W158:Y158"/>
    <mergeCell ref="C170:J170"/>
    <mergeCell ref="AF165:AH165"/>
    <mergeCell ref="AI165:AI166"/>
    <mergeCell ref="AJ165:AJ166"/>
    <mergeCell ref="AK165:AK166"/>
    <mergeCell ref="AL165:AN165"/>
    <mergeCell ref="AO165:AV165"/>
    <mergeCell ref="T165:V165"/>
    <mergeCell ref="W165:Y165"/>
    <mergeCell ref="Z165:Z166"/>
    <mergeCell ref="AA165:AA166"/>
    <mergeCell ref="AB165:AB166"/>
    <mergeCell ref="AC165:AE165"/>
    <mergeCell ref="J165:J166"/>
    <mergeCell ref="K165:M165"/>
    <mergeCell ref="N165:P165"/>
    <mergeCell ref="Q165:Q166"/>
    <mergeCell ref="R165:R166"/>
    <mergeCell ref="S165:S166"/>
    <mergeCell ref="C165:C166"/>
    <mergeCell ref="D165:D166"/>
    <mergeCell ref="E165:G165"/>
    <mergeCell ref="H165:H166"/>
    <mergeCell ref="I165:I166"/>
    <mergeCell ref="Z158:Z159"/>
    <mergeCell ref="AA158:AA159"/>
    <mergeCell ref="AB158:AB159"/>
    <mergeCell ref="AC158:AE158"/>
    <mergeCell ref="AF158:AH158"/>
    <mergeCell ref="K158:M158"/>
    <mergeCell ref="N158:P158"/>
    <mergeCell ref="Q158:Q159"/>
    <mergeCell ref="R158:R159"/>
    <mergeCell ref="S158:S159"/>
    <mergeCell ref="T158:V158"/>
    <mergeCell ref="C158:C159"/>
    <mergeCell ref="D158:D159"/>
    <mergeCell ref="E158:G158"/>
    <mergeCell ref="H158:H159"/>
    <mergeCell ref="I158:I159"/>
    <mergeCell ref="J158:J159"/>
    <mergeCell ref="AW148:AW149"/>
    <mergeCell ref="AO149:AP149"/>
    <mergeCell ref="AQ149:AT149"/>
    <mergeCell ref="AU149:AV149"/>
    <mergeCell ref="C155:J155"/>
    <mergeCell ref="E157:M157"/>
    <mergeCell ref="N157:V157"/>
    <mergeCell ref="W157:AE157"/>
    <mergeCell ref="AF157:AN157"/>
    <mergeCell ref="AF148:AH148"/>
    <mergeCell ref="AI148:AI149"/>
    <mergeCell ref="AJ148:AJ149"/>
    <mergeCell ref="AK148:AK149"/>
    <mergeCell ref="AL148:AN148"/>
    <mergeCell ref="AO148:AV148"/>
    <mergeCell ref="T148:V148"/>
    <mergeCell ref="W148:Y148"/>
    <mergeCell ref="Z148:Z149"/>
    <mergeCell ref="C145:J145"/>
    <mergeCell ref="E147:M147"/>
    <mergeCell ref="N147:V147"/>
    <mergeCell ref="W147:AE147"/>
    <mergeCell ref="AF147:AN147"/>
    <mergeCell ref="C148:C149"/>
    <mergeCell ref="D148:D149"/>
    <mergeCell ref="E148:G148"/>
    <mergeCell ref="H148:H149"/>
    <mergeCell ref="I148:I149"/>
    <mergeCell ref="AA148:AA149"/>
    <mergeCell ref="AB148:AB149"/>
    <mergeCell ref="AC148:AE148"/>
    <mergeCell ref="J148:J149"/>
    <mergeCell ref="K148:M148"/>
    <mergeCell ref="N148:P148"/>
    <mergeCell ref="Q148:Q149"/>
    <mergeCell ref="R148:R149"/>
    <mergeCell ref="S148:S149"/>
    <mergeCell ref="AI141:AI142"/>
    <mergeCell ref="AJ141:AJ142"/>
    <mergeCell ref="AK141:AK142"/>
    <mergeCell ref="AL141:AN141"/>
    <mergeCell ref="AO141:AV141"/>
    <mergeCell ref="AW141:AW142"/>
    <mergeCell ref="AO142:AP142"/>
    <mergeCell ref="AQ142:AT142"/>
    <mergeCell ref="AU142:AV142"/>
    <mergeCell ref="W141:Y141"/>
    <mergeCell ref="Z141:Z142"/>
    <mergeCell ref="AA141:AA142"/>
    <mergeCell ref="AB141:AB142"/>
    <mergeCell ref="AC141:AE141"/>
    <mergeCell ref="AF141:AH141"/>
    <mergeCell ref="K141:M141"/>
    <mergeCell ref="N141:P141"/>
    <mergeCell ref="Q141:Q142"/>
    <mergeCell ref="R141:R142"/>
    <mergeCell ref="S141:S142"/>
    <mergeCell ref="T141:V141"/>
    <mergeCell ref="C141:C142"/>
    <mergeCell ref="D141:D142"/>
    <mergeCell ref="E141:G141"/>
    <mergeCell ref="H141:H142"/>
    <mergeCell ref="I141:I142"/>
    <mergeCell ref="J141:J142"/>
    <mergeCell ref="AW133:AW134"/>
    <mergeCell ref="AO134:AP134"/>
    <mergeCell ref="AQ134:AT134"/>
    <mergeCell ref="AU134:AV134"/>
    <mergeCell ref="C138:J138"/>
    <mergeCell ref="E140:M140"/>
    <mergeCell ref="N140:V140"/>
    <mergeCell ref="W140:AE140"/>
    <mergeCell ref="AF140:AN140"/>
    <mergeCell ref="AF133:AH133"/>
    <mergeCell ref="AI133:AI134"/>
    <mergeCell ref="AJ133:AJ134"/>
    <mergeCell ref="AK133:AK134"/>
    <mergeCell ref="AL133:AN133"/>
    <mergeCell ref="AO133:AV133"/>
    <mergeCell ref="T133:V133"/>
    <mergeCell ref="W133:Y133"/>
    <mergeCell ref="Z133:Z134"/>
    <mergeCell ref="C130:J130"/>
    <mergeCell ref="E132:M132"/>
    <mergeCell ref="N132:V132"/>
    <mergeCell ref="W132:AE132"/>
    <mergeCell ref="AF132:AN132"/>
    <mergeCell ref="C133:C134"/>
    <mergeCell ref="D133:D134"/>
    <mergeCell ref="E133:G133"/>
    <mergeCell ref="H133:H134"/>
    <mergeCell ref="I133:I134"/>
    <mergeCell ref="AA133:AA134"/>
    <mergeCell ref="AB133:AB134"/>
    <mergeCell ref="AC133:AE133"/>
    <mergeCell ref="J133:J134"/>
    <mergeCell ref="K133:M133"/>
    <mergeCell ref="N133:P133"/>
    <mergeCell ref="Q133:Q134"/>
    <mergeCell ref="R133:R134"/>
    <mergeCell ref="S133:S134"/>
    <mergeCell ref="AI125:AI126"/>
    <mergeCell ref="AJ125:AJ126"/>
    <mergeCell ref="AK125:AK126"/>
    <mergeCell ref="AL125:AN125"/>
    <mergeCell ref="AO125:AV125"/>
    <mergeCell ref="AW125:AW126"/>
    <mergeCell ref="AO126:AP126"/>
    <mergeCell ref="AQ126:AT126"/>
    <mergeCell ref="AU126:AV126"/>
    <mergeCell ref="W125:Y125"/>
    <mergeCell ref="Z125:Z126"/>
    <mergeCell ref="AA125:AA126"/>
    <mergeCell ref="AB125:AB126"/>
    <mergeCell ref="AC125:AE125"/>
    <mergeCell ref="AF125:AH125"/>
    <mergeCell ref="K125:M125"/>
    <mergeCell ref="N125:P125"/>
    <mergeCell ref="Q125:Q126"/>
    <mergeCell ref="R125:R126"/>
    <mergeCell ref="S125:S126"/>
    <mergeCell ref="T125:V125"/>
    <mergeCell ref="C125:C126"/>
    <mergeCell ref="D125:D126"/>
    <mergeCell ref="E125:G125"/>
    <mergeCell ref="H125:H126"/>
    <mergeCell ref="I125:I126"/>
    <mergeCell ref="J125:J126"/>
    <mergeCell ref="AW118:AW119"/>
    <mergeCell ref="AO119:AP119"/>
    <mergeCell ref="AQ119:AT119"/>
    <mergeCell ref="AU119:AV119"/>
    <mergeCell ref="C122:J122"/>
    <mergeCell ref="E124:M124"/>
    <mergeCell ref="N124:V124"/>
    <mergeCell ref="W124:AE124"/>
    <mergeCell ref="AF124:AN124"/>
    <mergeCell ref="AF118:AH118"/>
    <mergeCell ref="AI118:AI119"/>
    <mergeCell ref="AJ118:AJ119"/>
    <mergeCell ref="AK118:AK119"/>
    <mergeCell ref="AL118:AN118"/>
    <mergeCell ref="AO118:AV118"/>
    <mergeCell ref="T118:V118"/>
    <mergeCell ref="W118:Y118"/>
    <mergeCell ref="Z118:Z119"/>
    <mergeCell ref="C115:J115"/>
    <mergeCell ref="E117:M117"/>
    <mergeCell ref="N117:V117"/>
    <mergeCell ref="W117:AE117"/>
    <mergeCell ref="AF117:AN117"/>
    <mergeCell ref="C118:C119"/>
    <mergeCell ref="D118:D119"/>
    <mergeCell ref="E118:G118"/>
    <mergeCell ref="H118:H119"/>
    <mergeCell ref="I118:I119"/>
    <mergeCell ref="AA118:AA119"/>
    <mergeCell ref="AB118:AB119"/>
    <mergeCell ref="AC118:AE118"/>
    <mergeCell ref="J118:J119"/>
    <mergeCell ref="K118:M118"/>
    <mergeCell ref="N118:P118"/>
    <mergeCell ref="Q118:Q119"/>
    <mergeCell ref="R118:R119"/>
    <mergeCell ref="S118:S119"/>
    <mergeCell ref="AI103:AI104"/>
    <mergeCell ref="AJ103:AJ104"/>
    <mergeCell ref="AK103:AK104"/>
    <mergeCell ref="AL103:AN103"/>
    <mergeCell ref="AO103:AV103"/>
    <mergeCell ref="AW103:AW104"/>
    <mergeCell ref="AO104:AP104"/>
    <mergeCell ref="AQ104:AT104"/>
    <mergeCell ref="AU104:AV104"/>
    <mergeCell ref="W103:Y103"/>
    <mergeCell ref="Z103:Z104"/>
    <mergeCell ref="AA103:AA104"/>
    <mergeCell ref="AB103:AB104"/>
    <mergeCell ref="AC103:AE103"/>
    <mergeCell ref="AF103:AH103"/>
    <mergeCell ref="K103:M103"/>
    <mergeCell ref="N103:P103"/>
    <mergeCell ref="Q103:Q104"/>
    <mergeCell ref="R103:R104"/>
    <mergeCell ref="S103:S104"/>
    <mergeCell ref="T103:V103"/>
    <mergeCell ref="C103:C104"/>
    <mergeCell ref="D103:D104"/>
    <mergeCell ref="E103:G103"/>
    <mergeCell ref="H103:H104"/>
    <mergeCell ref="I103:I104"/>
    <mergeCell ref="J103:J104"/>
    <mergeCell ref="AW87:AW88"/>
    <mergeCell ref="AO88:AP88"/>
    <mergeCell ref="AQ88:AT88"/>
    <mergeCell ref="AU88:AV88"/>
    <mergeCell ref="C100:J100"/>
    <mergeCell ref="E102:M102"/>
    <mergeCell ref="N102:V102"/>
    <mergeCell ref="W102:AE102"/>
    <mergeCell ref="AF102:AN102"/>
    <mergeCell ref="AF87:AH87"/>
    <mergeCell ref="AI87:AI88"/>
    <mergeCell ref="AJ87:AJ88"/>
    <mergeCell ref="AK87:AK88"/>
    <mergeCell ref="AL87:AN87"/>
    <mergeCell ref="AO87:AV87"/>
    <mergeCell ref="T87:V87"/>
    <mergeCell ref="W87:Y87"/>
    <mergeCell ref="Z87:Z88"/>
    <mergeCell ref="C84:J84"/>
    <mergeCell ref="E86:M86"/>
    <mergeCell ref="N86:V86"/>
    <mergeCell ref="W86:AE86"/>
    <mergeCell ref="AF86:AN86"/>
    <mergeCell ref="C87:C88"/>
    <mergeCell ref="D87:D88"/>
    <mergeCell ref="E87:G87"/>
    <mergeCell ref="H87:H88"/>
    <mergeCell ref="I87:I88"/>
    <mergeCell ref="AA87:AA88"/>
    <mergeCell ref="AB87:AB88"/>
    <mergeCell ref="AC87:AE87"/>
    <mergeCell ref="J87:J88"/>
    <mergeCell ref="K87:M87"/>
    <mergeCell ref="N87:P87"/>
    <mergeCell ref="Q87:Q88"/>
    <mergeCell ref="R87:R88"/>
    <mergeCell ref="S87:S88"/>
    <mergeCell ref="AI76:AI77"/>
    <mergeCell ref="AJ76:AJ77"/>
    <mergeCell ref="AK76:AK77"/>
    <mergeCell ref="AL76:AN76"/>
    <mergeCell ref="AO76:AV76"/>
    <mergeCell ref="AW76:AW77"/>
    <mergeCell ref="AO77:AP77"/>
    <mergeCell ref="AQ77:AT77"/>
    <mergeCell ref="AU77:AV77"/>
    <mergeCell ref="W76:Y76"/>
    <mergeCell ref="Z76:Z77"/>
    <mergeCell ref="AA76:AA77"/>
    <mergeCell ref="AB76:AB77"/>
    <mergeCell ref="AC76:AE76"/>
    <mergeCell ref="AF76:AH76"/>
    <mergeCell ref="K76:M76"/>
    <mergeCell ref="N76:P76"/>
    <mergeCell ref="Q76:Q77"/>
    <mergeCell ref="R76:R77"/>
    <mergeCell ref="S76:S77"/>
    <mergeCell ref="T76:V76"/>
    <mergeCell ref="C76:C77"/>
    <mergeCell ref="D76:D77"/>
    <mergeCell ref="E76:G76"/>
    <mergeCell ref="H76:H77"/>
    <mergeCell ref="I76:I77"/>
    <mergeCell ref="J76:J77"/>
    <mergeCell ref="AW60:AW61"/>
    <mergeCell ref="AO61:AP61"/>
    <mergeCell ref="AQ61:AT61"/>
    <mergeCell ref="AU61:AV61"/>
    <mergeCell ref="C73:J73"/>
    <mergeCell ref="E75:M75"/>
    <mergeCell ref="N75:V75"/>
    <mergeCell ref="W75:AE75"/>
    <mergeCell ref="AF75:AN75"/>
    <mergeCell ref="AF60:AH60"/>
    <mergeCell ref="AI60:AI61"/>
    <mergeCell ref="AJ60:AJ61"/>
    <mergeCell ref="AK60:AK61"/>
    <mergeCell ref="AL60:AN60"/>
    <mergeCell ref="AO60:AV60"/>
    <mergeCell ref="T60:V60"/>
    <mergeCell ref="W60:Y60"/>
    <mergeCell ref="Z60:Z61"/>
    <mergeCell ref="C57:J57"/>
    <mergeCell ref="E59:M59"/>
    <mergeCell ref="N59:V59"/>
    <mergeCell ref="W59:AE59"/>
    <mergeCell ref="AF59:AN59"/>
    <mergeCell ref="C60:C61"/>
    <mergeCell ref="D60:D61"/>
    <mergeCell ref="E60:G60"/>
    <mergeCell ref="H60:H61"/>
    <mergeCell ref="I60:I61"/>
    <mergeCell ref="AA60:AA61"/>
    <mergeCell ref="AB60:AB61"/>
    <mergeCell ref="AC60:AE60"/>
    <mergeCell ref="J60:J61"/>
    <mergeCell ref="K60:M60"/>
    <mergeCell ref="N60:P60"/>
    <mergeCell ref="Q60:Q61"/>
    <mergeCell ref="R60:R61"/>
    <mergeCell ref="S60:S61"/>
    <mergeCell ref="AI52:AI53"/>
    <mergeCell ref="AJ52:AJ53"/>
    <mergeCell ref="AK52:AK53"/>
    <mergeCell ref="AL52:AN52"/>
    <mergeCell ref="AO52:AV52"/>
    <mergeCell ref="AW52:AW53"/>
    <mergeCell ref="AO53:AP53"/>
    <mergeCell ref="AQ53:AT53"/>
    <mergeCell ref="AU53:AV53"/>
    <mergeCell ref="W52:Y52"/>
    <mergeCell ref="Z52:Z53"/>
    <mergeCell ref="AA52:AA53"/>
    <mergeCell ref="AB52:AB53"/>
    <mergeCell ref="AC52:AE52"/>
    <mergeCell ref="AF52:AH52"/>
    <mergeCell ref="K52:M52"/>
    <mergeCell ref="N52:P52"/>
    <mergeCell ref="Q52:Q53"/>
    <mergeCell ref="R52:R53"/>
    <mergeCell ref="S52:S53"/>
    <mergeCell ref="T52:V52"/>
    <mergeCell ref="AW44:AW45"/>
    <mergeCell ref="AO45:AP45"/>
    <mergeCell ref="AQ45:AT45"/>
    <mergeCell ref="AU45:AV45"/>
    <mergeCell ref="C49:J49"/>
    <mergeCell ref="E51:M51"/>
    <mergeCell ref="N51:V51"/>
    <mergeCell ref="W51:AE51"/>
    <mergeCell ref="AF51:AN51"/>
    <mergeCell ref="AF44:AH44"/>
    <mergeCell ref="AI44:AI45"/>
    <mergeCell ref="AJ44:AJ45"/>
    <mergeCell ref="AK44:AK45"/>
    <mergeCell ref="AL44:AN44"/>
    <mergeCell ref="AO44:AV44"/>
    <mergeCell ref="T44:V44"/>
    <mergeCell ref="W44:Y44"/>
    <mergeCell ref="Z44:Z45"/>
    <mergeCell ref="N43:V43"/>
    <mergeCell ref="W43:AE43"/>
    <mergeCell ref="AF43:AN43"/>
    <mergeCell ref="C44:C45"/>
    <mergeCell ref="D44:D45"/>
    <mergeCell ref="E44:G44"/>
    <mergeCell ref="H44:H45"/>
    <mergeCell ref="I44:I45"/>
    <mergeCell ref="AA44:AA45"/>
    <mergeCell ref="AB44:AB45"/>
    <mergeCell ref="AC44:AE44"/>
    <mergeCell ref="J44:J45"/>
    <mergeCell ref="K44:M44"/>
    <mergeCell ref="N44:P44"/>
    <mergeCell ref="Q44:Q45"/>
    <mergeCell ref="R44:R45"/>
    <mergeCell ref="S44:S45"/>
    <mergeCell ref="AI31:AI32"/>
    <mergeCell ref="AJ31:AJ32"/>
    <mergeCell ref="AK31:AK32"/>
    <mergeCell ref="AL31:AN31"/>
    <mergeCell ref="AO31:AV31"/>
    <mergeCell ref="AW31:AW32"/>
    <mergeCell ref="AO32:AP32"/>
    <mergeCell ref="AQ32:AT32"/>
    <mergeCell ref="AU32:AV32"/>
    <mergeCell ref="Z31:Z32"/>
    <mergeCell ref="AA31:AA32"/>
    <mergeCell ref="AB31:AB32"/>
    <mergeCell ref="AC31:AE31"/>
    <mergeCell ref="AF31:AH31"/>
    <mergeCell ref="K31:M31"/>
    <mergeCell ref="N31:P31"/>
    <mergeCell ref="Q31:Q32"/>
    <mergeCell ref="R31:R32"/>
    <mergeCell ref="S31:S32"/>
    <mergeCell ref="T31:V31"/>
    <mergeCell ref="D31:D32"/>
    <mergeCell ref="E31:G31"/>
    <mergeCell ref="H31:H32"/>
    <mergeCell ref="I31:I32"/>
    <mergeCell ref="J31:J32"/>
    <mergeCell ref="AW19:AW20"/>
    <mergeCell ref="AO20:AP20"/>
    <mergeCell ref="AQ20:AT20"/>
    <mergeCell ref="AU20:AV20"/>
    <mergeCell ref="C28:J28"/>
    <mergeCell ref="E30:M30"/>
    <mergeCell ref="N30:V30"/>
    <mergeCell ref="W30:AE30"/>
    <mergeCell ref="AF30:AN30"/>
    <mergeCell ref="AF19:AH19"/>
    <mergeCell ref="AI19:AI20"/>
    <mergeCell ref="AJ19:AJ20"/>
    <mergeCell ref="AK19:AK20"/>
    <mergeCell ref="AL19:AN19"/>
    <mergeCell ref="AO19:AV19"/>
    <mergeCell ref="T19:V19"/>
    <mergeCell ref="W19:Y19"/>
    <mergeCell ref="Z19:Z20"/>
    <mergeCell ref="W31:Y31"/>
    <mergeCell ref="AA19:AA20"/>
    <mergeCell ref="AB19:AB20"/>
    <mergeCell ref="AC19:AE19"/>
    <mergeCell ref="J19:J20"/>
    <mergeCell ref="K19:M19"/>
    <mergeCell ref="N19:P19"/>
    <mergeCell ref="Q19:Q20"/>
    <mergeCell ref="R19:R20"/>
    <mergeCell ref="S19:S20"/>
    <mergeCell ref="AO11:AV11"/>
    <mergeCell ref="AW11:AW12"/>
    <mergeCell ref="AO12:AP12"/>
    <mergeCell ref="AQ12:AT12"/>
    <mergeCell ref="AU12:AV12"/>
    <mergeCell ref="C16:J16"/>
    <mergeCell ref="E18:M18"/>
    <mergeCell ref="N18:V18"/>
    <mergeCell ref="W18:AE18"/>
    <mergeCell ref="AF18:AN18"/>
    <mergeCell ref="K11:M11"/>
    <mergeCell ref="N11:P11"/>
    <mergeCell ref="Q11:Q12"/>
    <mergeCell ref="R11:R12"/>
    <mergeCell ref="S11:S12"/>
    <mergeCell ref="T11:V11"/>
    <mergeCell ref="AI11:AI12"/>
    <mergeCell ref="AJ11:AJ12"/>
    <mergeCell ref="AK11:AK12"/>
    <mergeCell ref="B19:B20"/>
    <mergeCell ref="B31:B32"/>
    <mergeCell ref="B11:B12"/>
    <mergeCell ref="E10:M10"/>
    <mergeCell ref="N10:V10"/>
    <mergeCell ref="W10:AE10"/>
    <mergeCell ref="AF10:AN10"/>
    <mergeCell ref="C11:C12"/>
    <mergeCell ref="D11:D12"/>
    <mergeCell ref="E11:G11"/>
    <mergeCell ref="H11:H12"/>
    <mergeCell ref="I11:I12"/>
    <mergeCell ref="J11:J12"/>
    <mergeCell ref="W11:Y11"/>
    <mergeCell ref="Z11:Z12"/>
    <mergeCell ref="AA11:AA12"/>
    <mergeCell ref="AB11:AB12"/>
    <mergeCell ref="AC11:AE11"/>
    <mergeCell ref="AF11:AH11"/>
    <mergeCell ref="AL11:AN11"/>
    <mergeCell ref="D19:D20"/>
    <mergeCell ref="E19:G19"/>
    <mergeCell ref="H19:H20"/>
    <mergeCell ref="I19:I20"/>
    <mergeCell ref="B141:B142"/>
    <mergeCell ref="B148:B149"/>
    <mergeCell ref="B158:B159"/>
    <mergeCell ref="B165:B166"/>
    <mergeCell ref="B2:C6"/>
    <mergeCell ref="B44:B45"/>
    <mergeCell ref="B52:B53"/>
    <mergeCell ref="B60:B61"/>
    <mergeCell ref="B76:B77"/>
    <mergeCell ref="B87:B88"/>
    <mergeCell ref="B103:B104"/>
    <mergeCell ref="B118:B119"/>
    <mergeCell ref="B125:B126"/>
    <mergeCell ref="B133:B134"/>
    <mergeCell ref="C19:C20"/>
    <mergeCell ref="C31:C32"/>
    <mergeCell ref="C41:J41"/>
    <mergeCell ref="E43:M43"/>
    <mergeCell ref="C52:C53"/>
    <mergeCell ref="D52:D53"/>
    <mergeCell ref="E52:G52"/>
    <mergeCell ref="H52:H53"/>
    <mergeCell ref="I52:I53"/>
    <mergeCell ref="J52:J53"/>
  </mergeCells>
  <conditionalFormatting sqref="K13:M15">
    <cfRule type="cellIs" dxfId="388" priority="346" operator="equal">
      <formula>"No programado"</formula>
    </cfRule>
    <cfRule type="cellIs" dxfId="387" priority="347" operator="lessThan">
      <formula>0.75</formula>
    </cfRule>
    <cfRule type="cellIs" dxfId="386" priority="348" operator="between">
      <formula>0.75</formula>
      <formula>0.95</formula>
    </cfRule>
    <cfRule type="cellIs" dxfId="385" priority="349" operator="greaterThan">
      <formula>1</formula>
    </cfRule>
    <cfRule type="cellIs" dxfId="384" priority="350" operator="between">
      <formula>0.9500001</formula>
      <formula>1</formula>
    </cfRule>
  </conditionalFormatting>
  <conditionalFormatting sqref="K46:M46 AC62:AE72 AL62:AN72 K21:M27 K33:M40 K47:L47 M47:M48 K54:M56 K62:M72 T62:V72">
    <cfRule type="cellIs" dxfId="383" priority="341" operator="equal">
      <formula>"No programado"</formula>
    </cfRule>
  </conditionalFormatting>
  <conditionalFormatting sqref="K46:M46 AC62:AE72 AL62:AN72 K21:M27 K33:M40 K47:L47 M47:M48 K54:M56 K62:M72 T62:V72">
    <cfRule type="cellIs" dxfId="382" priority="345" operator="between">
      <formula>0.950001</formula>
      <formula>1</formula>
    </cfRule>
  </conditionalFormatting>
  <conditionalFormatting sqref="K46:M46 AC62:AE72 AL62:AN72 K21:M27 K33:M40 K47:L47 M47:M48 K54:M56 K62:M72 T62:V72">
    <cfRule type="cellIs" dxfId="381" priority="344" operator="greaterThan">
      <formula>1</formula>
    </cfRule>
  </conditionalFormatting>
  <conditionalFormatting sqref="K46:M46 AC62:AE72 AL62:AN72 K21:M27 K33:M40 K47:L47 M47:M48 K54:M56 K62:M72 T62:V72">
    <cfRule type="cellIs" dxfId="380" priority="343" operator="lessThan">
      <formula>0.75</formula>
    </cfRule>
  </conditionalFormatting>
  <conditionalFormatting sqref="K46:M46 AC62:AE72 AL62:AN72 K21:M27 K33:M40 K47:L47 M47:M48 K54:M56 K62:M72 T62:V72">
    <cfRule type="cellIs" dxfId="379" priority="342" operator="between">
      <formula>0.95</formula>
      <formula>0.75</formula>
    </cfRule>
  </conditionalFormatting>
  <conditionalFormatting sqref="K78:M83 K89:M99 K105:M114 K120:M121 K135:M137 K143:M144 K160:M161 K167:M169 K150:M154 K127:M129">
    <cfRule type="cellIs" dxfId="378" priority="340" operator="between">
      <formula>0.950001</formula>
      <formula>1</formula>
    </cfRule>
  </conditionalFormatting>
  <conditionalFormatting sqref="K78:M83 K89:M99 K105:M114 K120:M121 K135:M137 K143:M144 K160:M161 K167:M169 K150:M154 K127:M129">
    <cfRule type="cellIs" dxfId="377" priority="339" operator="greaterThan">
      <formula>1</formula>
    </cfRule>
  </conditionalFormatting>
  <conditionalFormatting sqref="K78:M83 K89:M99 K105:M114 K120:M121 K135:M137 K143:M144 K160:M161 K167:M169 K150:M154 K127:M129">
    <cfRule type="cellIs" dxfId="376" priority="338" operator="lessThan">
      <formula>0.75</formula>
    </cfRule>
  </conditionalFormatting>
  <conditionalFormatting sqref="K78:M83 K89:M99 K105:M114 K120:M121 K135:M137 K143:M144 K160:M161 K167:M169 K150:M154 K127:M129">
    <cfRule type="cellIs" dxfId="375" priority="337" operator="between">
      <formula>0.95</formula>
      <formula>0.75</formula>
    </cfRule>
  </conditionalFormatting>
  <conditionalFormatting sqref="K78:M83 K89:M99 K105:M114 K120:M121 K135:M137 K143:M144 K160:M161 K167:M169 K150:M154 K127:M129">
    <cfRule type="cellIs" dxfId="374" priority="336" operator="equal">
      <formula>"No programado"</formula>
    </cfRule>
  </conditionalFormatting>
  <conditionalFormatting sqref="T13:V15">
    <cfRule type="cellIs" dxfId="373" priority="331" operator="equal">
      <formula>"No programado"</formula>
    </cfRule>
    <cfRule type="cellIs" dxfId="372" priority="332" operator="lessThan">
      <formula>0.75</formula>
    </cfRule>
    <cfRule type="cellIs" dxfId="371" priority="333" operator="between">
      <formula>0.75</formula>
      <formula>0.95</formula>
    </cfRule>
    <cfRule type="cellIs" dxfId="370" priority="334" operator="greaterThan">
      <formula>1</formula>
    </cfRule>
    <cfRule type="cellIs" dxfId="369" priority="335" operator="between">
      <formula>0.9500001</formula>
      <formula>1</formula>
    </cfRule>
  </conditionalFormatting>
  <conditionalFormatting sqref="AC13:AE15">
    <cfRule type="cellIs" dxfId="368" priority="326" operator="equal">
      <formula>"No programado"</formula>
    </cfRule>
    <cfRule type="cellIs" dxfId="367" priority="327" operator="lessThan">
      <formula>0.75</formula>
    </cfRule>
    <cfRule type="cellIs" dxfId="366" priority="328" operator="between">
      <formula>0.75</formula>
      <formula>0.95</formula>
    </cfRule>
    <cfRule type="cellIs" dxfId="365" priority="329" operator="greaterThan">
      <formula>1</formula>
    </cfRule>
    <cfRule type="cellIs" dxfId="364" priority="330" operator="between">
      <formula>0.9500001</formula>
      <formula>1</formula>
    </cfRule>
  </conditionalFormatting>
  <conditionalFormatting sqref="AL13:AN15">
    <cfRule type="cellIs" dxfId="363" priority="321" operator="equal">
      <formula>"No programado"</formula>
    </cfRule>
    <cfRule type="cellIs" dxfId="362" priority="322" operator="lessThan">
      <formula>0.75</formula>
    </cfRule>
    <cfRule type="cellIs" dxfId="361" priority="323" operator="between">
      <formula>0.75</formula>
      <formula>0.95</formula>
    </cfRule>
    <cfRule type="cellIs" dxfId="360" priority="324" operator="greaterThan">
      <formula>1</formula>
    </cfRule>
    <cfRule type="cellIs" dxfId="359" priority="325" operator="between">
      <formula>0.9500001</formula>
      <formula>1</formula>
    </cfRule>
  </conditionalFormatting>
  <conditionalFormatting sqref="T21:V27">
    <cfRule type="cellIs" dxfId="358" priority="316" operator="equal">
      <formula>"No programado"</formula>
    </cfRule>
  </conditionalFormatting>
  <conditionalFormatting sqref="T21:V27">
    <cfRule type="cellIs" dxfId="357" priority="320" operator="between">
      <formula>0.950001</formula>
      <formula>1</formula>
    </cfRule>
  </conditionalFormatting>
  <conditionalFormatting sqref="T21:V27">
    <cfRule type="cellIs" dxfId="356" priority="319" operator="greaterThan">
      <formula>1</formula>
    </cfRule>
  </conditionalFormatting>
  <conditionalFormatting sqref="T21:V27">
    <cfRule type="cellIs" dxfId="355" priority="318" operator="lessThan">
      <formula>0.75</formula>
    </cfRule>
  </conditionalFormatting>
  <conditionalFormatting sqref="T21:V27">
    <cfRule type="cellIs" dxfId="354" priority="317" operator="between">
      <formula>0.95</formula>
      <formula>0.75</formula>
    </cfRule>
  </conditionalFormatting>
  <conditionalFormatting sqref="AC21:AE27">
    <cfRule type="cellIs" dxfId="353" priority="311" operator="equal">
      <formula>"No programado"</formula>
    </cfRule>
  </conditionalFormatting>
  <conditionalFormatting sqref="AC21:AE27">
    <cfRule type="cellIs" dxfId="352" priority="315" operator="between">
      <formula>0.950001</formula>
      <formula>1</formula>
    </cfRule>
  </conditionalFormatting>
  <conditionalFormatting sqref="AC21:AE27">
    <cfRule type="cellIs" dxfId="351" priority="314" operator="greaterThan">
      <formula>1</formula>
    </cfRule>
  </conditionalFormatting>
  <conditionalFormatting sqref="AC21:AE27">
    <cfRule type="cellIs" dxfId="350" priority="313" operator="lessThan">
      <formula>0.75</formula>
    </cfRule>
  </conditionalFormatting>
  <conditionalFormatting sqref="AC21:AE27">
    <cfRule type="cellIs" dxfId="349" priority="312" operator="between">
      <formula>0.95</formula>
      <formula>0.75</formula>
    </cfRule>
  </conditionalFormatting>
  <conditionalFormatting sqref="AL21:AN23 AL25:AN27">
    <cfRule type="cellIs" dxfId="348" priority="306" operator="equal">
      <formula>"No programado"</formula>
    </cfRule>
  </conditionalFormatting>
  <conditionalFormatting sqref="AL21:AN23 AL25:AN27">
    <cfRule type="cellIs" dxfId="347" priority="310" operator="between">
      <formula>0.950001</formula>
      <formula>1</formula>
    </cfRule>
  </conditionalFormatting>
  <conditionalFormatting sqref="AL21:AN23 AL25:AN27">
    <cfRule type="cellIs" dxfId="346" priority="309" operator="greaterThan">
      <formula>1</formula>
    </cfRule>
  </conditionalFormatting>
  <conditionalFormatting sqref="AL21:AN23 AL25:AN27">
    <cfRule type="cellIs" dxfId="345" priority="308" operator="lessThan">
      <formula>0.75</formula>
    </cfRule>
  </conditionalFormatting>
  <conditionalFormatting sqref="AL21:AN23 AL25:AN27">
    <cfRule type="cellIs" dxfId="344" priority="307" operator="between">
      <formula>0.95</formula>
      <formula>0.75</formula>
    </cfRule>
  </conditionalFormatting>
  <conditionalFormatting sqref="T33:V40">
    <cfRule type="cellIs" dxfId="343" priority="301" operator="equal">
      <formula>"No programado"</formula>
    </cfRule>
  </conditionalFormatting>
  <conditionalFormatting sqref="T33:V40">
    <cfRule type="cellIs" dxfId="342" priority="305" operator="between">
      <formula>0.950001</formula>
      <formula>1</formula>
    </cfRule>
  </conditionalFormatting>
  <conditionalFormatting sqref="T33:V40">
    <cfRule type="cellIs" dxfId="341" priority="304" operator="greaterThan">
      <formula>1</formula>
    </cfRule>
  </conditionalFormatting>
  <conditionalFormatting sqref="T33:V40">
    <cfRule type="cellIs" dxfId="340" priority="303" operator="lessThan">
      <formula>0.75</formula>
    </cfRule>
  </conditionalFormatting>
  <conditionalFormatting sqref="T33:V40">
    <cfRule type="cellIs" dxfId="339" priority="302" operator="between">
      <formula>0.95</formula>
      <formula>0.75</formula>
    </cfRule>
  </conditionalFormatting>
  <conditionalFormatting sqref="AC33:AE39 AC40:AD40">
    <cfRule type="cellIs" dxfId="338" priority="296" operator="equal">
      <formula>"No programado"</formula>
    </cfRule>
  </conditionalFormatting>
  <conditionalFormatting sqref="AC33:AE39 AC40:AD40">
    <cfRule type="cellIs" dxfId="337" priority="300" operator="between">
      <formula>0.950001</formula>
      <formula>1</formula>
    </cfRule>
  </conditionalFormatting>
  <conditionalFormatting sqref="AC33:AE39 AC40:AD40">
    <cfRule type="cellIs" dxfId="336" priority="299" operator="greaterThan">
      <formula>1</formula>
    </cfRule>
  </conditionalFormatting>
  <conditionalFormatting sqref="AC33:AE39 AC40:AD40">
    <cfRule type="cellIs" dxfId="335" priority="298" operator="lessThan">
      <formula>0.75</formula>
    </cfRule>
  </conditionalFormatting>
  <conditionalFormatting sqref="AC33:AE39 AC40:AD40">
    <cfRule type="cellIs" dxfId="334" priority="297" operator="between">
      <formula>0.95</formula>
      <formula>0.75</formula>
    </cfRule>
  </conditionalFormatting>
  <conditionalFormatting sqref="AL40:AM40 AL33:AN39">
    <cfRule type="cellIs" dxfId="333" priority="291" operator="equal">
      <formula>"No programado"</formula>
    </cfRule>
  </conditionalFormatting>
  <conditionalFormatting sqref="AL40:AM40 AL33:AN39">
    <cfRule type="cellIs" dxfId="332" priority="295" operator="between">
      <formula>0.950001</formula>
      <formula>1</formula>
    </cfRule>
  </conditionalFormatting>
  <conditionalFormatting sqref="AL40:AM40 AL33:AN39">
    <cfRule type="cellIs" dxfId="331" priority="294" operator="greaterThan">
      <formula>1</formula>
    </cfRule>
  </conditionalFormatting>
  <conditionalFormatting sqref="AL40:AM40 AL33:AN39">
    <cfRule type="cellIs" dxfId="330" priority="293" operator="lessThan">
      <formula>0.75</formula>
    </cfRule>
  </conditionalFormatting>
  <conditionalFormatting sqref="AL40:AM40 AL33:AN39">
    <cfRule type="cellIs" dxfId="329" priority="292" operator="between">
      <formula>0.95</formula>
      <formula>0.75</formula>
    </cfRule>
  </conditionalFormatting>
  <conditionalFormatting sqref="T46:V46 T47:U47 V47:V48">
    <cfRule type="cellIs" dxfId="328" priority="286" operator="equal">
      <formula>"No programado"</formula>
    </cfRule>
  </conditionalFormatting>
  <conditionalFormatting sqref="T46:V46 T47:U47 V47:V48">
    <cfRule type="cellIs" dxfId="327" priority="290" operator="between">
      <formula>0.950001</formula>
      <formula>1</formula>
    </cfRule>
  </conditionalFormatting>
  <conditionalFormatting sqref="T46:V46 T47:U47 V47:V48">
    <cfRule type="cellIs" dxfId="326" priority="289" operator="greaterThan">
      <formula>1</formula>
    </cfRule>
  </conditionalFormatting>
  <conditionalFormatting sqref="T46:V46 T47:U47 V47:V48">
    <cfRule type="cellIs" dxfId="325" priority="288" operator="lessThan">
      <formula>0.75</formula>
    </cfRule>
  </conditionalFormatting>
  <conditionalFormatting sqref="T46:V46 T47:U47 V47:V48">
    <cfRule type="cellIs" dxfId="324" priority="287" operator="between">
      <formula>0.95</formula>
      <formula>0.75</formula>
    </cfRule>
  </conditionalFormatting>
  <conditionalFormatting sqref="AC46:AE46 AC47:AD47 AE47:AE48">
    <cfRule type="cellIs" dxfId="323" priority="281" operator="equal">
      <formula>"No programado"</formula>
    </cfRule>
  </conditionalFormatting>
  <conditionalFormatting sqref="AC46:AE46 AC47:AD47 AE47:AE48">
    <cfRule type="cellIs" dxfId="322" priority="285" operator="between">
      <formula>0.950001</formula>
      <formula>1</formula>
    </cfRule>
  </conditionalFormatting>
  <conditionalFormatting sqref="AC46:AE46 AC47:AD47 AE47:AE48">
    <cfRule type="cellIs" dxfId="321" priority="284" operator="greaterThan">
      <formula>1</formula>
    </cfRule>
  </conditionalFormatting>
  <conditionalFormatting sqref="AC46:AE46 AC47:AD47 AE47:AE48">
    <cfRule type="cellIs" dxfId="320" priority="283" operator="lessThan">
      <formula>0.75</formula>
    </cfRule>
  </conditionalFormatting>
  <conditionalFormatting sqref="AC46:AE46 AC47:AD47 AE47:AE48">
    <cfRule type="cellIs" dxfId="319" priority="282" operator="between">
      <formula>0.95</formula>
      <formula>0.75</formula>
    </cfRule>
  </conditionalFormatting>
  <conditionalFormatting sqref="AL46:AN47">
    <cfRule type="cellIs" dxfId="318" priority="276" operator="equal">
      <formula>"No programado"</formula>
    </cfRule>
  </conditionalFormatting>
  <conditionalFormatting sqref="AL46:AN47">
    <cfRule type="cellIs" dxfId="317" priority="280" operator="between">
      <formula>0.950001</formula>
      <formula>1</formula>
    </cfRule>
  </conditionalFormatting>
  <conditionalFormatting sqref="AL46:AN47">
    <cfRule type="cellIs" dxfId="316" priority="279" operator="greaterThan">
      <formula>1</formula>
    </cfRule>
  </conditionalFormatting>
  <conditionalFormatting sqref="AL46:AN47">
    <cfRule type="cellIs" dxfId="315" priority="278" operator="lessThan">
      <formula>0.75</formula>
    </cfRule>
  </conditionalFormatting>
  <conditionalFormatting sqref="AL46:AN47">
    <cfRule type="cellIs" dxfId="314" priority="277" operator="between">
      <formula>0.95</formula>
      <formula>0.75</formula>
    </cfRule>
  </conditionalFormatting>
  <conditionalFormatting sqref="T54:V56">
    <cfRule type="cellIs" dxfId="313" priority="271" operator="equal">
      <formula>"No programado"</formula>
    </cfRule>
  </conditionalFormatting>
  <conditionalFormatting sqref="T54:V56">
    <cfRule type="cellIs" dxfId="312" priority="275" operator="between">
      <formula>0.950001</formula>
      <formula>1</formula>
    </cfRule>
  </conditionalFormatting>
  <conditionalFormatting sqref="T54:V56">
    <cfRule type="cellIs" dxfId="311" priority="274" operator="greaterThan">
      <formula>1</formula>
    </cfRule>
  </conditionalFormatting>
  <conditionalFormatting sqref="T54:V56">
    <cfRule type="cellIs" dxfId="310" priority="273" operator="lessThan">
      <formula>0.75</formula>
    </cfRule>
  </conditionalFormatting>
  <conditionalFormatting sqref="T54:V56">
    <cfRule type="cellIs" dxfId="309" priority="272" operator="between">
      <formula>0.95</formula>
      <formula>0.75</formula>
    </cfRule>
  </conditionalFormatting>
  <conditionalFormatting sqref="AC54:AE56">
    <cfRule type="cellIs" dxfId="308" priority="266" operator="equal">
      <formula>"No programado"</formula>
    </cfRule>
  </conditionalFormatting>
  <conditionalFormatting sqref="AC54:AE56">
    <cfRule type="cellIs" dxfId="307" priority="270" operator="between">
      <formula>0.950001</formula>
      <formula>1</formula>
    </cfRule>
  </conditionalFormatting>
  <conditionalFormatting sqref="AC54:AE56">
    <cfRule type="cellIs" dxfId="306" priority="269" operator="greaterThan">
      <formula>1</formula>
    </cfRule>
  </conditionalFormatting>
  <conditionalFormatting sqref="AC54:AE56">
    <cfRule type="cellIs" dxfId="305" priority="268" operator="lessThan">
      <formula>0.75</formula>
    </cfRule>
  </conditionalFormatting>
  <conditionalFormatting sqref="AC54:AE56">
    <cfRule type="cellIs" dxfId="304" priority="267" operator="between">
      <formula>0.95</formula>
      <formula>0.75</formula>
    </cfRule>
  </conditionalFormatting>
  <conditionalFormatting sqref="AL54:AN56">
    <cfRule type="cellIs" dxfId="303" priority="261" operator="equal">
      <formula>"No programado"</formula>
    </cfRule>
  </conditionalFormatting>
  <conditionalFormatting sqref="AL54:AN56">
    <cfRule type="cellIs" dxfId="302" priority="265" operator="between">
      <formula>0.950001</formula>
      <formula>1</formula>
    </cfRule>
  </conditionalFormatting>
  <conditionalFormatting sqref="AL54:AN56">
    <cfRule type="cellIs" dxfId="301" priority="264" operator="greaterThan">
      <formula>1</formula>
    </cfRule>
  </conditionalFormatting>
  <conditionalFormatting sqref="AL54:AN56">
    <cfRule type="cellIs" dxfId="300" priority="263" operator="lessThan">
      <formula>0.75</formula>
    </cfRule>
  </conditionalFormatting>
  <conditionalFormatting sqref="AL54:AN56">
    <cfRule type="cellIs" dxfId="299" priority="262" operator="between">
      <formula>0.95</formula>
      <formula>0.75</formula>
    </cfRule>
  </conditionalFormatting>
  <conditionalFormatting sqref="T78:V83">
    <cfRule type="cellIs" dxfId="298" priority="245" operator="between">
      <formula>0.950001</formula>
      <formula>1</formula>
    </cfRule>
  </conditionalFormatting>
  <conditionalFormatting sqref="T78:V83">
    <cfRule type="cellIs" dxfId="297" priority="244" operator="greaterThan">
      <formula>1</formula>
    </cfRule>
  </conditionalFormatting>
  <conditionalFormatting sqref="T78:V83">
    <cfRule type="cellIs" dxfId="296" priority="243" operator="lessThan">
      <formula>0.75</formula>
    </cfRule>
  </conditionalFormatting>
  <conditionalFormatting sqref="T78:V83">
    <cfRule type="cellIs" dxfId="295" priority="242" operator="between">
      <formula>0.95</formula>
      <formula>0.75</formula>
    </cfRule>
  </conditionalFormatting>
  <conditionalFormatting sqref="T78:V83">
    <cfRule type="cellIs" dxfId="294" priority="241" operator="equal">
      <formula>"No programado"</formula>
    </cfRule>
  </conditionalFormatting>
  <conditionalFormatting sqref="AC78:AE83">
    <cfRule type="cellIs" dxfId="293" priority="240" operator="between">
      <formula>0.950001</formula>
      <formula>1</formula>
    </cfRule>
  </conditionalFormatting>
  <conditionalFormatting sqref="AC78:AE83">
    <cfRule type="cellIs" dxfId="292" priority="239" operator="greaterThan">
      <formula>1</formula>
    </cfRule>
  </conditionalFormatting>
  <conditionalFormatting sqref="AC78:AE83">
    <cfRule type="cellIs" dxfId="291" priority="238" operator="lessThan">
      <formula>0.75</formula>
    </cfRule>
  </conditionalFormatting>
  <conditionalFormatting sqref="AC78:AE83">
    <cfRule type="cellIs" dxfId="290" priority="237" operator="between">
      <formula>0.95</formula>
      <formula>0.75</formula>
    </cfRule>
  </conditionalFormatting>
  <conditionalFormatting sqref="AC78:AE83">
    <cfRule type="cellIs" dxfId="289" priority="236" operator="equal">
      <formula>"No programado"</formula>
    </cfRule>
  </conditionalFormatting>
  <conditionalFormatting sqref="AL78:AN83">
    <cfRule type="cellIs" dxfId="288" priority="235" operator="between">
      <formula>0.950001</formula>
      <formula>1</formula>
    </cfRule>
  </conditionalFormatting>
  <conditionalFormatting sqref="AL78:AN83">
    <cfRule type="cellIs" dxfId="287" priority="234" operator="greaterThan">
      <formula>1</formula>
    </cfRule>
  </conditionalFormatting>
  <conditionalFormatting sqref="AL78:AN83">
    <cfRule type="cellIs" dxfId="286" priority="233" operator="lessThan">
      <formula>0.75</formula>
    </cfRule>
  </conditionalFormatting>
  <conditionalFormatting sqref="AL78:AN83">
    <cfRule type="cellIs" dxfId="285" priority="232" operator="between">
      <formula>0.95</formula>
      <formula>0.75</formula>
    </cfRule>
  </conditionalFormatting>
  <conditionalFormatting sqref="AL78:AN83">
    <cfRule type="cellIs" dxfId="284" priority="231" operator="equal">
      <formula>"No programado"</formula>
    </cfRule>
  </conditionalFormatting>
  <conditionalFormatting sqref="T89:V99">
    <cfRule type="cellIs" dxfId="283" priority="230" operator="between">
      <formula>0.950001</formula>
      <formula>1</formula>
    </cfRule>
  </conditionalFormatting>
  <conditionalFormatting sqref="T89:V99">
    <cfRule type="cellIs" dxfId="282" priority="229" operator="greaterThan">
      <formula>1</formula>
    </cfRule>
  </conditionalFormatting>
  <conditionalFormatting sqref="T89:V99">
    <cfRule type="cellIs" dxfId="281" priority="228" operator="lessThan">
      <formula>0.75</formula>
    </cfRule>
  </conditionalFormatting>
  <conditionalFormatting sqref="T89:V99">
    <cfRule type="cellIs" dxfId="280" priority="227" operator="between">
      <formula>0.95</formula>
      <formula>0.75</formula>
    </cfRule>
  </conditionalFormatting>
  <conditionalFormatting sqref="T89:V99">
    <cfRule type="cellIs" dxfId="279" priority="226" operator="equal">
      <formula>"No programado"</formula>
    </cfRule>
  </conditionalFormatting>
  <conditionalFormatting sqref="AC89:AE94 AC96:AE97 AC95:AD95 AC99:AE99 AC98:AD98">
    <cfRule type="cellIs" dxfId="278" priority="225" operator="between">
      <formula>0.950001</formula>
      <formula>1</formula>
    </cfRule>
  </conditionalFormatting>
  <conditionalFormatting sqref="AC89:AE94 AC96:AE97 AC95:AD95 AC99:AE99 AC98:AD98">
    <cfRule type="cellIs" dxfId="277" priority="224" operator="greaterThan">
      <formula>1</formula>
    </cfRule>
  </conditionalFormatting>
  <conditionalFormatting sqref="AC89:AE94 AC96:AE97 AC95:AD95 AC99:AE99 AC98:AD98">
    <cfRule type="cellIs" dxfId="276" priority="223" operator="lessThan">
      <formula>0.75</formula>
    </cfRule>
  </conditionalFormatting>
  <conditionalFormatting sqref="AC89:AE94 AC96:AE97 AC95:AD95 AC99:AE99 AC98:AD98">
    <cfRule type="cellIs" dxfId="275" priority="222" operator="between">
      <formula>0.95</formula>
      <formula>0.75</formula>
    </cfRule>
  </conditionalFormatting>
  <conditionalFormatting sqref="AC89:AE94 AC96:AE97 AC95:AD95 AC99:AE99 AC98:AD98">
    <cfRule type="cellIs" dxfId="274" priority="221" operator="equal">
      <formula>"No programado"</formula>
    </cfRule>
  </conditionalFormatting>
  <conditionalFormatting sqref="AL89:AN94 AL96:AN99">
    <cfRule type="cellIs" dxfId="273" priority="220" operator="between">
      <formula>0.950001</formula>
      <formula>1</formula>
    </cfRule>
  </conditionalFormatting>
  <conditionalFormatting sqref="AL89:AN94 AL96:AN99">
    <cfRule type="cellIs" dxfId="272" priority="219" operator="greaterThan">
      <formula>1</formula>
    </cfRule>
  </conditionalFormatting>
  <conditionalFormatting sqref="AL89:AN94 AL96:AN99">
    <cfRule type="cellIs" dxfId="271" priority="218" operator="lessThan">
      <formula>0.75</formula>
    </cfRule>
  </conditionalFormatting>
  <conditionalFormatting sqref="AL89:AN94 AL96:AN99">
    <cfRule type="cellIs" dxfId="270" priority="217" operator="between">
      <formula>0.95</formula>
      <formula>0.75</formula>
    </cfRule>
  </conditionalFormatting>
  <conditionalFormatting sqref="AL89:AN94 AL96:AN99">
    <cfRule type="cellIs" dxfId="269" priority="216" operator="equal">
      <formula>"No programado"</formula>
    </cfRule>
  </conditionalFormatting>
  <conditionalFormatting sqref="T105:V114">
    <cfRule type="cellIs" dxfId="268" priority="215" operator="between">
      <formula>0.950001</formula>
      <formula>1</formula>
    </cfRule>
  </conditionalFormatting>
  <conditionalFormatting sqref="T105:V114">
    <cfRule type="cellIs" dxfId="267" priority="214" operator="greaterThan">
      <formula>1</formula>
    </cfRule>
  </conditionalFormatting>
  <conditionalFormatting sqref="T105:V114">
    <cfRule type="cellIs" dxfId="266" priority="213" operator="lessThan">
      <formula>0.75</formula>
    </cfRule>
  </conditionalFormatting>
  <conditionalFormatting sqref="T105:V114">
    <cfRule type="cellIs" dxfId="265" priority="212" operator="between">
      <formula>0.95</formula>
      <formula>0.75</formula>
    </cfRule>
  </conditionalFormatting>
  <conditionalFormatting sqref="T105:V114">
    <cfRule type="cellIs" dxfId="264" priority="211" operator="equal">
      <formula>"No programado"</formula>
    </cfRule>
  </conditionalFormatting>
  <conditionalFormatting sqref="AC105:AE114">
    <cfRule type="cellIs" dxfId="263" priority="210" operator="between">
      <formula>0.950001</formula>
      <formula>1</formula>
    </cfRule>
  </conditionalFormatting>
  <conditionalFormatting sqref="AC105:AE114">
    <cfRule type="cellIs" dxfId="262" priority="209" operator="greaterThan">
      <formula>1</formula>
    </cfRule>
  </conditionalFormatting>
  <conditionalFormatting sqref="AC105:AE114">
    <cfRule type="cellIs" dxfId="261" priority="208" operator="lessThan">
      <formula>0.75</formula>
    </cfRule>
  </conditionalFormatting>
  <conditionalFormatting sqref="AC105:AE114">
    <cfRule type="cellIs" dxfId="260" priority="207" operator="between">
      <formula>0.95</formula>
      <formula>0.75</formula>
    </cfRule>
  </conditionalFormatting>
  <conditionalFormatting sqref="AC105:AE114">
    <cfRule type="cellIs" dxfId="259" priority="206" operator="equal">
      <formula>"No programado"</formula>
    </cfRule>
  </conditionalFormatting>
  <conditionalFormatting sqref="AL105:AN114">
    <cfRule type="cellIs" dxfId="258" priority="205" operator="between">
      <formula>0.950001</formula>
      <formula>1</formula>
    </cfRule>
  </conditionalFormatting>
  <conditionalFormatting sqref="AL105:AN114">
    <cfRule type="cellIs" dxfId="257" priority="204" operator="greaterThan">
      <formula>1</formula>
    </cfRule>
  </conditionalFormatting>
  <conditionalFormatting sqref="AL105:AN114">
    <cfRule type="cellIs" dxfId="256" priority="203" operator="lessThan">
      <formula>0.75</formula>
    </cfRule>
  </conditionalFormatting>
  <conditionalFormatting sqref="AL105:AN114">
    <cfRule type="cellIs" dxfId="255" priority="202" operator="between">
      <formula>0.95</formula>
      <formula>0.75</formula>
    </cfRule>
  </conditionalFormatting>
  <conditionalFormatting sqref="AL105:AN114">
    <cfRule type="cellIs" dxfId="254" priority="201" operator="equal">
      <formula>"No programado"</formula>
    </cfRule>
  </conditionalFormatting>
  <conditionalFormatting sqref="T120:V121">
    <cfRule type="cellIs" dxfId="253" priority="200" operator="between">
      <formula>0.950001</formula>
      <formula>1</formula>
    </cfRule>
  </conditionalFormatting>
  <conditionalFormatting sqref="T120:V121">
    <cfRule type="cellIs" dxfId="252" priority="199" operator="greaterThan">
      <formula>1</formula>
    </cfRule>
  </conditionalFormatting>
  <conditionalFormatting sqref="T120:V121">
    <cfRule type="cellIs" dxfId="251" priority="198" operator="lessThan">
      <formula>0.75</formula>
    </cfRule>
  </conditionalFormatting>
  <conditionalFormatting sqref="T120:V121">
    <cfRule type="cellIs" dxfId="250" priority="197" operator="between">
      <formula>0.95</formula>
      <formula>0.75</formula>
    </cfRule>
  </conditionalFormatting>
  <conditionalFormatting sqref="T120:V121">
    <cfRule type="cellIs" dxfId="249" priority="196" operator="equal">
      <formula>"No programado"</formula>
    </cfRule>
  </conditionalFormatting>
  <conditionalFormatting sqref="AC120:AE121">
    <cfRule type="cellIs" dxfId="248" priority="195" operator="between">
      <formula>0.950001</formula>
      <formula>1</formula>
    </cfRule>
  </conditionalFormatting>
  <conditionalFormatting sqref="AC120:AE121">
    <cfRule type="cellIs" dxfId="247" priority="194" operator="greaterThan">
      <formula>1</formula>
    </cfRule>
  </conditionalFormatting>
  <conditionalFormatting sqref="AC120:AE121">
    <cfRule type="cellIs" dxfId="246" priority="193" operator="lessThan">
      <formula>0.75</formula>
    </cfRule>
  </conditionalFormatting>
  <conditionalFormatting sqref="AC120:AE121">
    <cfRule type="cellIs" dxfId="245" priority="192" operator="between">
      <formula>0.95</formula>
      <formula>0.75</formula>
    </cfRule>
  </conditionalFormatting>
  <conditionalFormatting sqref="AC120:AE121">
    <cfRule type="cellIs" dxfId="244" priority="191" operator="equal">
      <formula>"No programado"</formula>
    </cfRule>
  </conditionalFormatting>
  <conditionalFormatting sqref="AL120:AN121">
    <cfRule type="cellIs" dxfId="243" priority="190" operator="between">
      <formula>0.950001</formula>
      <formula>1</formula>
    </cfRule>
  </conditionalFormatting>
  <conditionalFormatting sqref="AL120:AN121">
    <cfRule type="cellIs" dxfId="242" priority="189" operator="greaterThan">
      <formula>1</formula>
    </cfRule>
  </conditionalFormatting>
  <conditionalFormatting sqref="AL120:AN121">
    <cfRule type="cellIs" dxfId="241" priority="188" operator="lessThan">
      <formula>0.75</formula>
    </cfRule>
  </conditionalFormatting>
  <conditionalFormatting sqref="AL120:AN121">
    <cfRule type="cellIs" dxfId="240" priority="187" operator="between">
      <formula>0.95</formula>
      <formula>0.75</formula>
    </cfRule>
  </conditionalFormatting>
  <conditionalFormatting sqref="AL120:AN121">
    <cfRule type="cellIs" dxfId="239" priority="186" operator="equal">
      <formula>"No programado"</formula>
    </cfRule>
  </conditionalFormatting>
  <conditionalFormatting sqref="T127:V129">
    <cfRule type="cellIs" dxfId="238" priority="185" operator="between">
      <formula>0.950001</formula>
      <formula>1</formula>
    </cfRule>
  </conditionalFormatting>
  <conditionalFormatting sqref="T127:V129">
    <cfRule type="cellIs" dxfId="237" priority="184" operator="greaterThan">
      <formula>1</formula>
    </cfRule>
  </conditionalFormatting>
  <conditionalFormatting sqref="T127:V129">
    <cfRule type="cellIs" dxfId="236" priority="183" operator="lessThan">
      <formula>0.75</formula>
    </cfRule>
  </conditionalFormatting>
  <conditionalFormatting sqref="T127:V129">
    <cfRule type="cellIs" dxfId="235" priority="182" operator="between">
      <formula>0.95</formula>
      <formula>0.75</formula>
    </cfRule>
  </conditionalFormatting>
  <conditionalFormatting sqref="T127:V129">
    <cfRule type="cellIs" dxfId="234" priority="181" operator="equal">
      <formula>"No programado"</formula>
    </cfRule>
  </conditionalFormatting>
  <conditionalFormatting sqref="AC127:AE129">
    <cfRule type="cellIs" dxfId="233" priority="180" operator="between">
      <formula>0.950001</formula>
      <formula>1</formula>
    </cfRule>
  </conditionalFormatting>
  <conditionalFormatting sqref="AC127:AE129">
    <cfRule type="cellIs" dxfId="232" priority="179" operator="greaterThan">
      <formula>1</formula>
    </cfRule>
  </conditionalFormatting>
  <conditionalFormatting sqref="AC127:AE129">
    <cfRule type="cellIs" dxfId="231" priority="178" operator="lessThan">
      <formula>0.75</formula>
    </cfRule>
  </conditionalFormatting>
  <conditionalFormatting sqref="AC127:AE129">
    <cfRule type="cellIs" dxfId="230" priority="177" operator="between">
      <formula>0.95</formula>
      <formula>0.75</formula>
    </cfRule>
  </conditionalFormatting>
  <conditionalFormatting sqref="AC127:AE129">
    <cfRule type="cellIs" dxfId="229" priority="176" operator="equal">
      <formula>"No programado"</formula>
    </cfRule>
  </conditionalFormatting>
  <conditionalFormatting sqref="AL127:AN129">
    <cfRule type="cellIs" dxfId="228" priority="175" operator="between">
      <formula>0.950001</formula>
      <formula>1</formula>
    </cfRule>
  </conditionalFormatting>
  <conditionalFormatting sqref="AL127:AN129">
    <cfRule type="cellIs" dxfId="227" priority="174" operator="greaterThan">
      <formula>1</formula>
    </cfRule>
  </conditionalFormatting>
  <conditionalFormatting sqref="AL127:AN129">
    <cfRule type="cellIs" dxfId="226" priority="173" operator="lessThan">
      <formula>0.75</formula>
    </cfRule>
  </conditionalFormatting>
  <conditionalFormatting sqref="AL127:AN129">
    <cfRule type="cellIs" dxfId="225" priority="172" operator="between">
      <formula>0.95</formula>
      <formula>0.75</formula>
    </cfRule>
  </conditionalFormatting>
  <conditionalFormatting sqref="AL127:AN129">
    <cfRule type="cellIs" dxfId="224" priority="171" operator="equal">
      <formula>"No programado"</formula>
    </cfRule>
  </conditionalFormatting>
  <conditionalFormatting sqref="T135:V137">
    <cfRule type="cellIs" dxfId="223" priority="170" operator="between">
      <formula>0.950001</formula>
      <formula>1</formula>
    </cfRule>
  </conditionalFormatting>
  <conditionalFormatting sqref="T135:V137">
    <cfRule type="cellIs" dxfId="222" priority="169" operator="greaterThan">
      <formula>1</formula>
    </cfRule>
  </conditionalFormatting>
  <conditionalFormatting sqref="T135:V137">
    <cfRule type="cellIs" dxfId="221" priority="168" operator="lessThan">
      <formula>0.75</formula>
    </cfRule>
  </conditionalFormatting>
  <conditionalFormatting sqref="T135:V137">
    <cfRule type="cellIs" dxfId="220" priority="167" operator="between">
      <formula>0.95</formula>
      <formula>0.75</formula>
    </cfRule>
  </conditionalFormatting>
  <conditionalFormatting sqref="T135:V137">
    <cfRule type="cellIs" dxfId="219" priority="166" operator="equal">
      <formula>"No programado"</formula>
    </cfRule>
  </conditionalFormatting>
  <conditionalFormatting sqref="AC135:AE135">
    <cfRule type="cellIs" dxfId="218" priority="165" operator="between">
      <formula>0.950001</formula>
      <formula>1</formula>
    </cfRule>
  </conditionalFormatting>
  <conditionalFormatting sqref="AC135:AE135">
    <cfRule type="cellIs" dxfId="217" priority="164" operator="greaterThan">
      <formula>1</formula>
    </cfRule>
  </conditionalFormatting>
  <conditionalFormatting sqref="AC135:AE135">
    <cfRule type="cellIs" dxfId="216" priority="163" operator="lessThan">
      <formula>0.75</formula>
    </cfRule>
  </conditionalFormatting>
  <conditionalFormatting sqref="AC135:AE135">
    <cfRule type="cellIs" dxfId="215" priority="162" operator="between">
      <formula>0.95</formula>
      <formula>0.75</formula>
    </cfRule>
  </conditionalFormatting>
  <conditionalFormatting sqref="AC135:AE135">
    <cfRule type="cellIs" dxfId="214" priority="161" operator="equal">
      <formula>"No programado"</formula>
    </cfRule>
  </conditionalFormatting>
  <conditionalFormatting sqref="AL135:AN135">
    <cfRule type="cellIs" dxfId="213" priority="160" operator="between">
      <formula>0.950001</formula>
      <formula>1</formula>
    </cfRule>
  </conditionalFormatting>
  <conditionalFormatting sqref="AL135:AN135">
    <cfRule type="cellIs" dxfId="212" priority="159" operator="greaterThan">
      <formula>1</formula>
    </cfRule>
  </conditionalFormatting>
  <conditionalFormatting sqref="AL135:AN135">
    <cfRule type="cellIs" dxfId="211" priority="158" operator="lessThan">
      <formula>0.75</formula>
    </cfRule>
  </conditionalFormatting>
  <conditionalFormatting sqref="AL135:AN135">
    <cfRule type="cellIs" dxfId="210" priority="157" operator="between">
      <formula>0.95</formula>
      <formula>0.75</formula>
    </cfRule>
  </conditionalFormatting>
  <conditionalFormatting sqref="AL135:AN135">
    <cfRule type="cellIs" dxfId="209" priority="156" operator="equal">
      <formula>"No programado"</formula>
    </cfRule>
  </conditionalFormatting>
  <conditionalFormatting sqref="T143:V144">
    <cfRule type="cellIs" dxfId="208" priority="155" operator="between">
      <formula>0.950001</formula>
      <formula>1</formula>
    </cfRule>
  </conditionalFormatting>
  <conditionalFormatting sqref="T143:V144">
    <cfRule type="cellIs" dxfId="207" priority="154" operator="greaterThan">
      <formula>1</formula>
    </cfRule>
  </conditionalFormatting>
  <conditionalFormatting sqref="T143:V144">
    <cfRule type="cellIs" dxfId="206" priority="153" operator="lessThan">
      <formula>0.75</formula>
    </cfRule>
  </conditionalFormatting>
  <conditionalFormatting sqref="T143:V144">
    <cfRule type="cellIs" dxfId="205" priority="152" operator="between">
      <formula>0.95</formula>
      <formula>0.75</formula>
    </cfRule>
  </conditionalFormatting>
  <conditionalFormatting sqref="T143:V144">
    <cfRule type="cellIs" dxfId="204" priority="151" operator="equal">
      <formula>"No programado"</formula>
    </cfRule>
  </conditionalFormatting>
  <conditionalFormatting sqref="AC143:AE144">
    <cfRule type="cellIs" dxfId="203" priority="150" operator="between">
      <formula>0.950001</formula>
      <formula>1</formula>
    </cfRule>
  </conditionalFormatting>
  <conditionalFormatting sqref="AC143:AE144">
    <cfRule type="cellIs" dxfId="202" priority="149" operator="greaterThan">
      <formula>1</formula>
    </cfRule>
  </conditionalFormatting>
  <conditionalFormatting sqref="AC143:AE144">
    <cfRule type="cellIs" dxfId="201" priority="148" operator="lessThan">
      <formula>0.75</formula>
    </cfRule>
  </conditionalFormatting>
  <conditionalFormatting sqref="AC143:AE144">
    <cfRule type="cellIs" dxfId="200" priority="147" operator="between">
      <formula>0.95</formula>
      <formula>0.75</formula>
    </cfRule>
  </conditionalFormatting>
  <conditionalFormatting sqref="AC143:AE144">
    <cfRule type="cellIs" dxfId="199" priority="146" operator="equal">
      <formula>"No programado"</formula>
    </cfRule>
  </conditionalFormatting>
  <conditionalFormatting sqref="AL143:AN144">
    <cfRule type="cellIs" dxfId="198" priority="145" operator="between">
      <formula>0.950001</formula>
      <formula>1</formula>
    </cfRule>
  </conditionalFormatting>
  <conditionalFormatting sqref="AL143:AN144">
    <cfRule type="cellIs" dxfId="197" priority="144" operator="greaterThan">
      <formula>1</formula>
    </cfRule>
  </conditionalFormatting>
  <conditionalFormatting sqref="AL143:AN144">
    <cfRule type="cellIs" dxfId="196" priority="143" operator="lessThan">
      <formula>0.75</formula>
    </cfRule>
  </conditionalFormatting>
  <conditionalFormatting sqref="AL143:AN144">
    <cfRule type="cellIs" dxfId="195" priority="142" operator="between">
      <formula>0.95</formula>
      <formula>0.75</formula>
    </cfRule>
  </conditionalFormatting>
  <conditionalFormatting sqref="AL143:AN144">
    <cfRule type="cellIs" dxfId="194" priority="141" operator="equal">
      <formula>"No programado"</formula>
    </cfRule>
  </conditionalFormatting>
  <conditionalFormatting sqref="T150:V154">
    <cfRule type="cellIs" dxfId="193" priority="140" operator="between">
      <formula>0.950001</formula>
      <formula>1</formula>
    </cfRule>
  </conditionalFormatting>
  <conditionalFormatting sqref="T150:V154">
    <cfRule type="cellIs" dxfId="192" priority="139" operator="greaterThan">
      <formula>1</formula>
    </cfRule>
  </conditionalFormatting>
  <conditionalFormatting sqref="T150:V154">
    <cfRule type="cellIs" dxfId="191" priority="138" operator="lessThan">
      <formula>0.75</formula>
    </cfRule>
  </conditionalFormatting>
  <conditionalFormatting sqref="T150:V154">
    <cfRule type="cellIs" dxfId="190" priority="137" operator="between">
      <formula>0.95</formula>
      <formula>0.75</formula>
    </cfRule>
  </conditionalFormatting>
  <conditionalFormatting sqref="T150:V154">
    <cfRule type="cellIs" dxfId="189" priority="136" operator="equal">
      <formula>"No programado"</formula>
    </cfRule>
  </conditionalFormatting>
  <conditionalFormatting sqref="AC150:AE154">
    <cfRule type="cellIs" dxfId="188" priority="135" operator="between">
      <formula>0.950001</formula>
      <formula>1</formula>
    </cfRule>
  </conditionalFormatting>
  <conditionalFormatting sqref="AC150:AE154">
    <cfRule type="cellIs" dxfId="187" priority="134" operator="greaterThan">
      <formula>1</formula>
    </cfRule>
  </conditionalFormatting>
  <conditionalFormatting sqref="AC150:AE154">
    <cfRule type="cellIs" dxfId="186" priority="133" operator="lessThan">
      <formula>0.75</formula>
    </cfRule>
  </conditionalFormatting>
  <conditionalFormatting sqref="AC150:AE154">
    <cfRule type="cellIs" dxfId="185" priority="132" operator="between">
      <formula>0.95</formula>
      <formula>0.75</formula>
    </cfRule>
  </conditionalFormatting>
  <conditionalFormatting sqref="AC150:AE154">
    <cfRule type="cellIs" dxfId="184" priority="131" operator="equal">
      <formula>"No programado"</formula>
    </cfRule>
  </conditionalFormatting>
  <conditionalFormatting sqref="AL150:AN154">
    <cfRule type="cellIs" dxfId="183" priority="130" operator="between">
      <formula>0.950001</formula>
      <formula>1</formula>
    </cfRule>
  </conditionalFormatting>
  <conditionalFormatting sqref="AL150:AN154">
    <cfRule type="cellIs" dxfId="182" priority="129" operator="greaterThan">
      <formula>1</formula>
    </cfRule>
  </conditionalFormatting>
  <conditionalFormatting sqref="AL150:AN154">
    <cfRule type="cellIs" dxfId="181" priority="128" operator="lessThan">
      <formula>0.75</formula>
    </cfRule>
  </conditionalFormatting>
  <conditionalFormatting sqref="AL150:AN154">
    <cfRule type="cellIs" dxfId="180" priority="127" operator="between">
      <formula>0.95</formula>
      <formula>0.75</formula>
    </cfRule>
  </conditionalFormatting>
  <conditionalFormatting sqref="AL150:AN154">
    <cfRule type="cellIs" dxfId="179" priority="126" operator="equal">
      <formula>"No programado"</formula>
    </cfRule>
  </conditionalFormatting>
  <conditionalFormatting sqref="T160:V161">
    <cfRule type="cellIs" dxfId="178" priority="125" operator="between">
      <formula>0.950001</formula>
      <formula>1</formula>
    </cfRule>
  </conditionalFormatting>
  <conditionalFormatting sqref="T160:V161">
    <cfRule type="cellIs" dxfId="177" priority="124" operator="greaterThan">
      <formula>1</formula>
    </cfRule>
  </conditionalFormatting>
  <conditionalFormatting sqref="T160:V161">
    <cfRule type="cellIs" dxfId="176" priority="123" operator="lessThan">
      <formula>0.75</formula>
    </cfRule>
  </conditionalFormatting>
  <conditionalFormatting sqref="T160:V161">
    <cfRule type="cellIs" dxfId="175" priority="122" operator="between">
      <formula>0.95</formula>
      <formula>0.75</formula>
    </cfRule>
  </conditionalFormatting>
  <conditionalFormatting sqref="T160:V161">
    <cfRule type="cellIs" dxfId="174" priority="121" operator="equal">
      <formula>"No programado"</formula>
    </cfRule>
  </conditionalFormatting>
  <conditionalFormatting sqref="AC160:AE161">
    <cfRule type="cellIs" dxfId="173" priority="120" operator="between">
      <formula>0.950001</formula>
      <formula>1</formula>
    </cfRule>
  </conditionalFormatting>
  <conditionalFormatting sqref="AC160:AE161">
    <cfRule type="cellIs" dxfId="172" priority="119" operator="greaterThan">
      <formula>1</formula>
    </cfRule>
  </conditionalFormatting>
  <conditionalFormatting sqref="AC160:AE161">
    <cfRule type="cellIs" dxfId="171" priority="118" operator="lessThan">
      <formula>0.75</formula>
    </cfRule>
  </conditionalFormatting>
  <conditionalFormatting sqref="AC160:AE161">
    <cfRule type="cellIs" dxfId="170" priority="117" operator="between">
      <formula>0.95</formula>
      <formula>0.75</formula>
    </cfRule>
  </conditionalFormatting>
  <conditionalFormatting sqref="AC160:AE161">
    <cfRule type="cellIs" dxfId="169" priority="116" operator="equal">
      <formula>"No programado"</formula>
    </cfRule>
  </conditionalFormatting>
  <conditionalFormatting sqref="AL160:AN161">
    <cfRule type="cellIs" dxfId="168" priority="115" operator="between">
      <formula>0.950001</formula>
      <formula>1</formula>
    </cfRule>
  </conditionalFormatting>
  <conditionalFormatting sqref="AL160:AN161">
    <cfRule type="cellIs" dxfId="167" priority="114" operator="greaterThan">
      <formula>1</formula>
    </cfRule>
  </conditionalFormatting>
  <conditionalFormatting sqref="AL160:AN161">
    <cfRule type="cellIs" dxfId="166" priority="113" operator="lessThan">
      <formula>0.75</formula>
    </cfRule>
  </conditionalFormatting>
  <conditionalFormatting sqref="AL160:AN161">
    <cfRule type="cellIs" dxfId="165" priority="112" operator="between">
      <formula>0.95</formula>
      <formula>0.75</formula>
    </cfRule>
  </conditionalFormatting>
  <conditionalFormatting sqref="AL160:AN161">
    <cfRule type="cellIs" dxfId="164" priority="111" operator="equal">
      <formula>"No programado"</formula>
    </cfRule>
  </conditionalFormatting>
  <conditionalFormatting sqref="T167:V169">
    <cfRule type="cellIs" dxfId="163" priority="110" operator="between">
      <formula>0.950001</formula>
      <formula>1</formula>
    </cfRule>
  </conditionalFormatting>
  <conditionalFormatting sqref="T167:V169">
    <cfRule type="cellIs" dxfId="162" priority="109" operator="greaterThan">
      <formula>1</formula>
    </cfRule>
  </conditionalFormatting>
  <conditionalFormatting sqref="T167:V169">
    <cfRule type="cellIs" dxfId="161" priority="108" operator="lessThan">
      <formula>0.75</formula>
    </cfRule>
  </conditionalFormatting>
  <conditionalFormatting sqref="T167:V169">
    <cfRule type="cellIs" dxfId="160" priority="107" operator="between">
      <formula>0.95</formula>
      <formula>0.75</formula>
    </cfRule>
  </conditionalFormatting>
  <conditionalFormatting sqref="T167:V169">
    <cfRule type="cellIs" dxfId="159" priority="106" operator="equal">
      <formula>"No programado"</formula>
    </cfRule>
  </conditionalFormatting>
  <conditionalFormatting sqref="AC167:AE168">
    <cfRule type="cellIs" dxfId="158" priority="105" operator="between">
      <formula>0.950001</formula>
      <formula>1</formula>
    </cfRule>
  </conditionalFormatting>
  <conditionalFormatting sqref="AC167:AE168">
    <cfRule type="cellIs" dxfId="157" priority="104" operator="greaterThan">
      <formula>1</formula>
    </cfRule>
  </conditionalFormatting>
  <conditionalFormatting sqref="AC167:AE168">
    <cfRule type="cellIs" dxfId="156" priority="103" operator="lessThan">
      <formula>0.75</formula>
    </cfRule>
  </conditionalFormatting>
  <conditionalFormatting sqref="AC167:AE168">
    <cfRule type="cellIs" dxfId="155" priority="102" operator="between">
      <formula>0.95</formula>
      <formula>0.75</formula>
    </cfRule>
  </conditionalFormatting>
  <conditionalFormatting sqref="AC167:AE168">
    <cfRule type="cellIs" dxfId="154" priority="101" operator="equal">
      <formula>"No programado"</formula>
    </cfRule>
  </conditionalFormatting>
  <conditionalFormatting sqref="AL167:AN168">
    <cfRule type="cellIs" dxfId="153" priority="100" operator="between">
      <formula>0.950001</formula>
      <formula>1</formula>
    </cfRule>
  </conditionalFormatting>
  <conditionalFormatting sqref="AL167:AN168">
    <cfRule type="cellIs" dxfId="152" priority="99" operator="greaterThan">
      <formula>1</formula>
    </cfRule>
  </conditionalFormatting>
  <conditionalFormatting sqref="AL167:AN168">
    <cfRule type="cellIs" dxfId="151" priority="98" operator="lessThan">
      <formula>0.75</formula>
    </cfRule>
  </conditionalFormatting>
  <conditionalFormatting sqref="AL167:AN168">
    <cfRule type="cellIs" dxfId="150" priority="97" operator="between">
      <formula>0.95</formula>
      <formula>0.75</formula>
    </cfRule>
  </conditionalFormatting>
  <conditionalFormatting sqref="AL167:AN168">
    <cfRule type="cellIs" dxfId="149" priority="96" operator="equal">
      <formula>"No programado"</formula>
    </cfRule>
  </conditionalFormatting>
  <conditionalFormatting sqref="K48:L48">
    <cfRule type="cellIs" dxfId="148" priority="86" operator="equal">
      <formula>"No programado"</formula>
    </cfRule>
  </conditionalFormatting>
  <conditionalFormatting sqref="K48:L48">
    <cfRule type="cellIs" dxfId="147" priority="90" operator="between">
      <formula>0.950001</formula>
      <formula>1</formula>
    </cfRule>
  </conditionalFormatting>
  <conditionalFormatting sqref="K48:L48">
    <cfRule type="cellIs" dxfId="146" priority="89" operator="greaterThan">
      <formula>1</formula>
    </cfRule>
  </conditionalFormatting>
  <conditionalFormatting sqref="K48:L48">
    <cfRule type="cellIs" dxfId="145" priority="88" operator="lessThan">
      <formula>0.75</formula>
    </cfRule>
  </conditionalFormatting>
  <conditionalFormatting sqref="K48:L48">
    <cfRule type="cellIs" dxfId="144" priority="87" operator="between">
      <formula>0.95</formula>
      <formula>0.75</formula>
    </cfRule>
  </conditionalFormatting>
  <conditionalFormatting sqref="T48:U48">
    <cfRule type="cellIs" dxfId="143" priority="81" operator="equal">
      <formula>"No programado"</formula>
    </cfRule>
  </conditionalFormatting>
  <conditionalFormatting sqref="T48:U48">
    <cfRule type="cellIs" dxfId="142" priority="85" operator="between">
      <formula>0.950001</formula>
      <formula>1</formula>
    </cfRule>
  </conditionalFormatting>
  <conditionalFormatting sqref="T48:U48">
    <cfRule type="cellIs" dxfId="141" priority="84" operator="greaterThan">
      <formula>1</formula>
    </cfRule>
  </conditionalFormatting>
  <conditionalFormatting sqref="T48:U48">
    <cfRule type="cellIs" dxfId="140" priority="83" operator="lessThan">
      <formula>0.75</formula>
    </cfRule>
  </conditionalFormatting>
  <conditionalFormatting sqref="T48:U48">
    <cfRule type="cellIs" dxfId="139" priority="82" operator="between">
      <formula>0.95</formula>
      <formula>0.75</formula>
    </cfRule>
  </conditionalFormatting>
  <conditionalFormatting sqref="AC48:AD48">
    <cfRule type="cellIs" dxfId="138" priority="76" operator="equal">
      <formula>"No programado"</formula>
    </cfRule>
  </conditionalFormatting>
  <conditionalFormatting sqref="AC48:AD48">
    <cfRule type="cellIs" dxfId="137" priority="80" operator="between">
      <formula>0.950001</formula>
      <formula>1</formula>
    </cfRule>
  </conditionalFormatting>
  <conditionalFormatting sqref="AC48:AD48">
    <cfRule type="cellIs" dxfId="136" priority="79" operator="greaterThan">
      <formula>1</formula>
    </cfRule>
  </conditionalFormatting>
  <conditionalFormatting sqref="AC48:AD48">
    <cfRule type="cellIs" dxfId="135" priority="78" operator="lessThan">
      <formula>0.75</formula>
    </cfRule>
  </conditionalFormatting>
  <conditionalFormatting sqref="AC48:AD48">
    <cfRule type="cellIs" dxfId="134" priority="77" operator="between">
      <formula>0.95</formula>
      <formula>0.75</formula>
    </cfRule>
  </conditionalFormatting>
  <conditionalFormatting sqref="AL48:AN48">
    <cfRule type="cellIs" dxfId="133" priority="71" operator="equal">
      <formula>"No programado"</formula>
    </cfRule>
  </conditionalFormatting>
  <conditionalFormatting sqref="AL48:AN48">
    <cfRule type="cellIs" dxfId="132" priority="75" operator="between">
      <formula>0.950001</formula>
      <formula>1</formula>
    </cfRule>
  </conditionalFormatting>
  <conditionalFormatting sqref="AL48:AN48">
    <cfRule type="cellIs" dxfId="131" priority="74" operator="greaterThan">
      <formula>1</formula>
    </cfRule>
  </conditionalFormatting>
  <conditionalFormatting sqref="AL48:AN48">
    <cfRule type="cellIs" dxfId="130" priority="73" operator="lessThan">
      <formula>0.75</formula>
    </cfRule>
  </conditionalFormatting>
  <conditionalFormatting sqref="AL48:AN48">
    <cfRule type="cellIs" dxfId="129" priority="72" operator="between">
      <formula>0.95</formula>
      <formula>0.75</formula>
    </cfRule>
  </conditionalFormatting>
  <conditionalFormatting sqref="AE40">
    <cfRule type="cellIs" dxfId="128" priority="66" operator="equal">
      <formula>"No programado"</formula>
    </cfRule>
  </conditionalFormatting>
  <conditionalFormatting sqref="AE40">
    <cfRule type="cellIs" dxfId="127" priority="70" operator="between">
      <formula>0.950001</formula>
      <formula>1</formula>
    </cfRule>
  </conditionalFormatting>
  <conditionalFormatting sqref="AE40">
    <cfRule type="cellIs" dxfId="126" priority="69" operator="greaterThan">
      <formula>1</formula>
    </cfRule>
  </conditionalFormatting>
  <conditionalFormatting sqref="AE40">
    <cfRule type="cellIs" dxfId="125" priority="68" operator="lessThan">
      <formula>0.75</formula>
    </cfRule>
  </conditionalFormatting>
  <conditionalFormatting sqref="AE40">
    <cfRule type="cellIs" dxfId="124" priority="67" operator="between">
      <formula>0.95</formula>
      <formula>0.75</formula>
    </cfRule>
  </conditionalFormatting>
  <conditionalFormatting sqref="AE95">
    <cfRule type="cellIs" dxfId="123" priority="61" operator="equal">
      <formula>"No programado"</formula>
    </cfRule>
  </conditionalFormatting>
  <conditionalFormatting sqref="AE95">
    <cfRule type="cellIs" dxfId="122" priority="65" operator="between">
      <formula>0.950001</formula>
      <formula>1</formula>
    </cfRule>
  </conditionalFormatting>
  <conditionalFormatting sqref="AE95">
    <cfRule type="cellIs" dxfId="121" priority="64" operator="greaterThan">
      <formula>1</formula>
    </cfRule>
  </conditionalFormatting>
  <conditionalFormatting sqref="AE95">
    <cfRule type="cellIs" dxfId="120" priority="63" operator="lessThan">
      <formula>0.75</formula>
    </cfRule>
  </conditionalFormatting>
  <conditionalFormatting sqref="AE95">
    <cfRule type="cellIs" dxfId="119" priority="62" operator="between">
      <formula>0.95</formula>
      <formula>0.75</formula>
    </cfRule>
  </conditionalFormatting>
  <conditionalFormatting sqref="AC136:AD137">
    <cfRule type="cellIs" dxfId="118" priority="60" operator="between">
      <formula>0.950001</formula>
      <formula>1</formula>
    </cfRule>
  </conditionalFormatting>
  <conditionalFormatting sqref="AC136:AD137">
    <cfRule type="cellIs" dxfId="117" priority="59" operator="greaterThan">
      <formula>1</formula>
    </cfRule>
  </conditionalFormatting>
  <conditionalFormatting sqref="AC136:AD137">
    <cfRule type="cellIs" dxfId="116" priority="58" operator="lessThan">
      <formula>0.75</formula>
    </cfRule>
  </conditionalFormatting>
  <conditionalFormatting sqref="AC136:AD137">
    <cfRule type="cellIs" dxfId="115" priority="57" operator="between">
      <formula>0.95</formula>
      <formula>0.75</formula>
    </cfRule>
  </conditionalFormatting>
  <conditionalFormatting sqref="AC136:AD137">
    <cfRule type="cellIs" dxfId="114" priority="56" operator="equal">
      <formula>"No programado"</formula>
    </cfRule>
  </conditionalFormatting>
  <conditionalFormatting sqref="AE136:AE137">
    <cfRule type="cellIs" dxfId="113" priority="51" operator="equal">
      <formula>"No programado"</formula>
    </cfRule>
  </conditionalFormatting>
  <conditionalFormatting sqref="AE136:AE137">
    <cfRule type="cellIs" dxfId="112" priority="55" operator="between">
      <formula>0.950001</formula>
      <formula>1</formula>
    </cfRule>
  </conditionalFormatting>
  <conditionalFormatting sqref="AE136:AE137">
    <cfRule type="cellIs" dxfId="111" priority="54" operator="greaterThan">
      <formula>1</formula>
    </cfRule>
  </conditionalFormatting>
  <conditionalFormatting sqref="AE136:AE137">
    <cfRule type="cellIs" dxfId="110" priority="53" operator="lessThan">
      <formula>0.75</formula>
    </cfRule>
  </conditionalFormatting>
  <conditionalFormatting sqref="AE136:AE137">
    <cfRule type="cellIs" dxfId="109" priority="52" operator="between">
      <formula>0.95</formula>
      <formula>0.75</formula>
    </cfRule>
  </conditionalFormatting>
  <conditionalFormatting sqref="AC169:AD169">
    <cfRule type="cellIs" dxfId="108" priority="50" operator="between">
      <formula>0.950001</formula>
      <formula>1</formula>
    </cfRule>
  </conditionalFormatting>
  <conditionalFormatting sqref="AC169:AD169">
    <cfRule type="cellIs" dxfId="107" priority="49" operator="greaterThan">
      <formula>1</formula>
    </cfRule>
  </conditionalFormatting>
  <conditionalFormatting sqref="AC169:AD169">
    <cfRule type="cellIs" dxfId="106" priority="48" operator="lessThan">
      <formula>0.75</formula>
    </cfRule>
  </conditionalFormatting>
  <conditionalFormatting sqref="AC169:AD169">
    <cfRule type="cellIs" dxfId="105" priority="47" operator="between">
      <formula>0.95</formula>
      <formula>0.75</formula>
    </cfRule>
  </conditionalFormatting>
  <conditionalFormatting sqref="AC169:AD169">
    <cfRule type="cellIs" dxfId="104" priority="46" operator="equal">
      <formula>"No programado"</formula>
    </cfRule>
  </conditionalFormatting>
  <conditionalFormatting sqref="AE169">
    <cfRule type="cellIs" dxfId="103" priority="41" operator="equal">
      <formula>"No programado"</formula>
    </cfRule>
  </conditionalFormatting>
  <conditionalFormatting sqref="AE169">
    <cfRule type="cellIs" dxfId="102" priority="45" operator="between">
      <formula>0.950001</formula>
      <formula>1</formula>
    </cfRule>
  </conditionalFormatting>
  <conditionalFormatting sqref="AE169">
    <cfRule type="cellIs" dxfId="101" priority="44" operator="greaterThan">
      <formula>1</formula>
    </cfRule>
  </conditionalFormatting>
  <conditionalFormatting sqref="AE169">
    <cfRule type="cellIs" dxfId="100" priority="43" operator="lessThan">
      <formula>0.75</formula>
    </cfRule>
  </conditionalFormatting>
  <conditionalFormatting sqref="AE169">
    <cfRule type="cellIs" dxfId="99" priority="42" operator="between">
      <formula>0.95</formula>
      <formula>0.75</formula>
    </cfRule>
  </conditionalFormatting>
  <conditionalFormatting sqref="AN40">
    <cfRule type="cellIs" dxfId="98" priority="36" operator="equal">
      <formula>"No programado"</formula>
    </cfRule>
  </conditionalFormatting>
  <conditionalFormatting sqref="AN40">
    <cfRule type="cellIs" dxfId="97" priority="40" operator="between">
      <formula>0.950001</formula>
      <formula>1</formula>
    </cfRule>
  </conditionalFormatting>
  <conditionalFormatting sqref="AN40">
    <cfRule type="cellIs" dxfId="96" priority="39" operator="greaterThan">
      <formula>1</formula>
    </cfRule>
  </conditionalFormatting>
  <conditionalFormatting sqref="AN40">
    <cfRule type="cellIs" dxfId="95" priority="38" operator="lessThan">
      <formula>0.75</formula>
    </cfRule>
  </conditionalFormatting>
  <conditionalFormatting sqref="AN40">
    <cfRule type="cellIs" dxfId="94" priority="37" operator="between">
      <formula>0.95</formula>
      <formula>0.75</formula>
    </cfRule>
  </conditionalFormatting>
  <conditionalFormatting sqref="AL95:AN95">
    <cfRule type="cellIs" dxfId="93" priority="31" operator="equal">
      <formula>"No programado"</formula>
    </cfRule>
  </conditionalFormatting>
  <conditionalFormatting sqref="AL95:AN95">
    <cfRule type="cellIs" dxfId="92" priority="35" operator="between">
      <formula>0.950001</formula>
      <formula>1</formula>
    </cfRule>
  </conditionalFormatting>
  <conditionalFormatting sqref="AL95:AN95">
    <cfRule type="cellIs" dxfId="91" priority="34" operator="greaterThan">
      <formula>1</formula>
    </cfRule>
  </conditionalFormatting>
  <conditionalFormatting sqref="AL95:AN95">
    <cfRule type="cellIs" dxfId="90" priority="33" operator="lessThan">
      <formula>0.75</formula>
    </cfRule>
  </conditionalFormatting>
  <conditionalFormatting sqref="AL95:AN95">
    <cfRule type="cellIs" dxfId="89" priority="32" operator="between">
      <formula>0.95</formula>
      <formula>0.75</formula>
    </cfRule>
  </conditionalFormatting>
  <conditionalFormatting sqref="AL136:AN137">
    <cfRule type="cellIs" dxfId="88" priority="26" operator="equal">
      <formula>"No programado"</formula>
    </cfRule>
  </conditionalFormatting>
  <conditionalFormatting sqref="AL136:AN137">
    <cfRule type="cellIs" dxfId="87" priority="30" operator="between">
      <formula>0.950001</formula>
      <formula>1</formula>
    </cfRule>
  </conditionalFormatting>
  <conditionalFormatting sqref="AL136:AN137">
    <cfRule type="cellIs" dxfId="86" priority="29" operator="greaterThan">
      <formula>1</formula>
    </cfRule>
  </conditionalFormatting>
  <conditionalFormatting sqref="AL136:AN137">
    <cfRule type="cellIs" dxfId="85" priority="28" operator="lessThan">
      <formula>0.75</formula>
    </cfRule>
  </conditionalFormatting>
  <conditionalFormatting sqref="AL136:AN137">
    <cfRule type="cellIs" dxfId="84" priority="27" operator="between">
      <formula>0.95</formula>
      <formula>0.75</formula>
    </cfRule>
  </conditionalFormatting>
  <conditionalFormatting sqref="AE98">
    <cfRule type="cellIs" dxfId="83" priority="11" operator="equal">
      <formula>"No programado"</formula>
    </cfRule>
  </conditionalFormatting>
  <conditionalFormatting sqref="AE98">
    <cfRule type="cellIs" dxfId="82" priority="15" operator="between">
      <formula>0.950001</formula>
      <formula>1</formula>
    </cfRule>
  </conditionalFormatting>
  <conditionalFormatting sqref="AE98">
    <cfRule type="cellIs" dxfId="81" priority="14" operator="greaterThan">
      <formula>1</formula>
    </cfRule>
  </conditionalFormatting>
  <conditionalFormatting sqref="AE98">
    <cfRule type="cellIs" dxfId="80" priority="13" operator="lessThan">
      <formula>0.75</formula>
    </cfRule>
  </conditionalFormatting>
  <conditionalFormatting sqref="AE98">
    <cfRule type="cellIs" dxfId="79" priority="12" operator="between">
      <formula>0.95</formula>
      <formula>0.75</formula>
    </cfRule>
  </conditionalFormatting>
  <conditionalFormatting sqref="AL169:AN169">
    <cfRule type="cellIs" dxfId="78" priority="16" operator="equal">
      <formula>"No programado"</formula>
    </cfRule>
  </conditionalFormatting>
  <conditionalFormatting sqref="AL169:AN169">
    <cfRule type="cellIs" dxfId="77" priority="20" operator="between">
      <formula>0.950001</formula>
      <formula>1</formula>
    </cfRule>
  </conditionalFormatting>
  <conditionalFormatting sqref="AL169:AN169">
    <cfRule type="cellIs" dxfId="76" priority="19" operator="greaterThan">
      <formula>1</formula>
    </cfRule>
  </conditionalFormatting>
  <conditionalFormatting sqref="AL169:AN169">
    <cfRule type="cellIs" dxfId="75" priority="18" operator="lessThan">
      <formula>0.75</formula>
    </cfRule>
  </conditionalFormatting>
  <conditionalFormatting sqref="AL169:AN169">
    <cfRule type="cellIs" dxfId="74" priority="17" operator="between">
      <formula>0.95</formula>
      <formula>0.75</formula>
    </cfRule>
  </conditionalFormatting>
  <conditionalFormatting sqref="AL24:AM24">
    <cfRule type="cellIs" dxfId="73" priority="6" operator="equal">
      <formula>"No programado"</formula>
    </cfRule>
  </conditionalFormatting>
  <conditionalFormatting sqref="AL24:AM24">
    <cfRule type="cellIs" dxfId="72" priority="10" operator="between">
      <formula>0.950001</formula>
      <formula>1</formula>
    </cfRule>
  </conditionalFormatting>
  <conditionalFormatting sqref="AL24:AM24">
    <cfRule type="cellIs" dxfId="71" priority="9" operator="greaterThan">
      <formula>1</formula>
    </cfRule>
  </conditionalFormatting>
  <conditionalFormatting sqref="AL24:AM24">
    <cfRule type="cellIs" dxfId="70" priority="8" operator="lessThan">
      <formula>0.75</formula>
    </cfRule>
  </conditionalFormatting>
  <conditionalFormatting sqref="AL24:AM24">
    <cfRule type="cellIs" dxfId="69" priority="7" operator="between">
      <formula>0.95</formula>
      <formula>0.75</formula>
    </cfRule>
  </conditionalFormatting>
  <conditionalFormatting sqref="AN24">
    <cfRule type="cellIs" dxfId="68" priority="1" operator="equal">
      <formula>"No programado"</formula>
    </cfRule>
  </conditionalFormatting>
  <conditionalFormatting sqref="AN24">
    <cfRule type="cellIs" dxfId="67" priority="5" operator="between">
      <formula>0.950001</formula>
      <formula>1</formula>
    </cfRule>
  </conditionalFormatting>
  <conditionalFormatting sqref="AN24">
    <cfRule type="cellIs" dxfId="66" priority="4" operator="greaterThan">
      <formula>1</formula>
    </cfRule>
  </conditionalFormatting>
  <conditionalFormatting sqref="AN24">
    <cfRule type="cellIs" dxfId="65" priority="3" operator="lessThan">
      <formula>0.75</formula>
    </cfRule>
  </conditionalFormatting>
  <conditionalFormatting sqref="AN24">
    <cfRule type="cellIs" dxfId="64" priority="2" operator="between">
      <formula>0.95</formula>
      <formula>0.75</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54D77E-9709-4141-9172-41B4EAC8AFD0}">
          <x14:formula1>
            <xm:f>Listas!$D$13:$D$16</xm:f>
          </x14:formula1>
          <xm:sqref>D6 N6:AK6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32DD4-8A0F-4624-BF9F-F1D1EC91D491}">
  <sheetPr>
    <tabColor rgb="FF33CCCC"/>
  </sheetPr>
  <dimension ref="B1:AK100"/>
  <sheetViews>
    <sheetView showGridLines="0" tabSelected="1" zoomScale="55" zoomScaleNormal="55" workbookViewId="0">
      <selection activeCell="D13" sqref="D13"/>
    </sheetView>
  </sheetViews>
  <sheetFormatPr baseColWidth="10" defaultColWidth="17.33203125" defaultRowHeight="23.4"/>
  <cols>
    <col min="1" max="1" width="4.33203125" style="363" customWidth="1"/>
    <col min="2" max="2" width="50.44140625" style="360" customWidth="1"/>
    <col min="3" max="3" width="55.109375" style="360" customWidth="1"/>
    <col min="4" max="4" width="62.44140625" style="360" customWidth="1"/>
    <col min="5" max="5" width="25.44140625" style="361" customWidth="1"/>
    <col min="6" max="6" width="26.33203125" style="361" customWidth="1"/>
    <col min="7" max="7" width="28.109375" style="361" customWidth="1"/>
    <col min="8" max="8" width="43.6640625" style="360" customWidth="1"/>
    <col min="9" max="9" width="38.33203125" style="360" customWidth="1"/>
    <col min="10" max="10" width="66.6640625" style="360" customWidth="1"/>
    <col min="11" max="19" width="25.6640625" style="360" customWidth="1"/>
    <col min="20" max="20" width="26.6640625" style="360" customWidth="1"/>
    <col min="21" max="21" width="25.6640625" style="360" customWidth="1"/>
    <col min="22" max="22" width="28.33203125" style="360" customWidth="1"/>
    <col min="23" max="23" width="28.44140625" style="360" customWidth="1"/>
    <col min="24" max="24" width="35.6640625" style="360" customWidth="1"/>
    <col min="25" max="25" width="23.6640625" style="362" customWidth="1"/>
    <col min="26" max="26" width="26.6640625" style="362" customWidth="1"/>
    <col min="27" max="27" width="36.6640625" style="362" customWidth="1"/>
    <col min="28" max="28" width="38.6640625" style="362" customWidth="1"/>
    <col min="29" max="29" width="38.6640625" style="363" customWidth="1"/>
    <col min="30" max="30" width="5.44140625" style="363" customWidth="1"/>
    <col min="31" max="31" width="12.44140625" style="363" hidden="1" customWidth="1"/>
    <col min="32" max="32" width="20.6640625" style="364" hidden="1" customWidth="1"/>
    <col min="33" max="33" width="8.6640625" style="363" hidden="1" customWidth="1"/>
    <col min="34" max="34" width="11.44140625" style="363" hidden="1" customWidth="1"/>
    <col min="35" max="35" width="11.5546875" style="363" hidden="1" customWidth="1"/>
    <col min="36" max="36" width="17.33203125" style="363" hidden="1" customWidth="1"/>
    <col min="37" max="16384" width="17.33203125" style="363"/>
  </cols>
  <sheetData>
    <row r="1" spans="2:37" ht="15" customHeight="1" thickBot="1"/>
    <row r="2" spans="2:37" ht="16.5" customHeight="1">
      <c r="B2" s="1530" t="s">
        <v>127</v>
      </c>
      <c r="C2" s="1530" t="s">
        <v>626</v>
      </c>
      <c r="D2" s="1533"/>
      <c r="E2" s="1533"/>
      <c r="F2" s="1533"/>
      <c r="G2" s="1533"/>
      <c r="H2" s="1533"/>
      <c r="I2" s="1533"/>
      <c r="J2" s="1533"/>
      <c r="K2" s="1533"/>
      <c r="L2" s="1533"/>
      <c r="M2" s="1533"/>
      <c r="N2" s="1533"/>
      <c r="O2" s="1533"/>
      <c r="P2" s="1533"/>
      <c r="Q2" s="1533"/>
      <c r="R2" s="1533"/>
      <c r="S2" s="1533"/>
      <c r="T2" s="1533"/>
      <c r="U2" s="1533"/>
      <c r="V2" s="1533"/>
      <c r="W2" s="1533"/>
      <c r="X2" s="1533"/>
      <c r="Y2" s="1533"/>
      <c r="Z2" s="1533"/>
      <c r="AA2" s="1533"/>
      <c r="AB2" s="1533"/>
      <c r="AC2" s="1534"/>
    </row>
    <row r="3" spans="2:37" ht="16.5" customHeight="1">
      <c r="B3" s="1531"/>
      <c r="C3" s="1531"/>
      <c r="D3" s="1535"/>
      <c r="E3" s="1535"/>
      <c r="F3" s="1535"/>
      <c r="G3" s="1535"/>
      <c r="H3" s="1535"/>
      <c r="I3" s="1535"/>
      <c r="J3" s="1535"/>
      <c r="K3" s="1535"/>
      <c r="L3" s="1535"/>
      <c r="M3" s="1535"/>
      <c r="N3" s="1535"/>
      <c r="O3" s="1535"/>
      <c r="P3" s="1535"/>
      <c r="Q3" s="1535"/>
      <c r="R3" s="1535"/>
      <c r="S3" s="1535"/>
      <c r="T3" s="1535"/>
      <c r="U3" s="1535"/>
      <c r="V3" s="1535"/>
      <c r="W3" s="1535"/>
      <c r="X3" s="1535"/>
      <c r="Y3" s="1535"/>
      <c r="Z3" s="1535"/>
      <c r="AA3" s="1535"/>
      <c r="AB3" s="1535"/>
      <c r="AC3" s="1536"/>
    </row>
    <row r="4" spans="2:37" ht="16.5" customHeight="1">
      <c r="B4" s="1531"/>
      <c r="C4" s="1531"/>
      <c r="D4" s="1535"/>
      <c r="E4" s="1535"/>
      <c r="F4" s="1535"/>
      <c r="G4" s="1535"/>
      <c r="H4" s="1535"/>
      <c r="I4" s="1535"/>
      <c r="J4" s="1535"/>
      <c r="K4" s="1535"/>
      <c r="L4" s="1535"/>
      <c r="M4" s="1535"/>
      <c r="N4" s="1535"/>
      <c r="O4" s="1535"/>
      <c r="P4" s="1535"/>
      <c r="Q4" s="1535"/>
      <c r="R4" s="1535"/>
      <c r="S4" s="1535"/>
      <c r="T4" s="1535"/>
      <c r="U4" s="1535"/>
      <c r="V4" s="1535"/>
      <c r="W4" s="1535"/>
      <c r="X4" s="1535"/>
      <c r="Y4" s="1535"/>
      <c r="Z4" s="1535"/>
      <c r="AA4" s="1535"/>
      <c r="AB4" s="1535"/>
      <c r="AC4" s="1536"/>
    </row>
    <row r="5" spans="2:37" ht="16.5" customHeight="1">
      <c r="B5" s="1531"/>
      <c r="C5" s="1531"/>
      <c r="D5" s="1535"/>
      <c r="E5" s="1535"/>
      <c r="F5" s="1535"/>
      <c r="G5" s="1535"/>
      <c r="H5" s="1535"/>
      <c r="I5" s="1535"/>
      <c r="J5" s="1535"/>
      <c r="K5" s="1535"/>
      <c r="L5" s="1535"/>
      <c r="M5" s="1535"/>
      <c r="N5" s="1535"/>
      <c r="O5" s="1535"/>
      <c r="P5" s="1535"/>
      <c r="Q5" s="1535"/>
      <c r="R5" s="1535"/>
      <c r="S5" s="1535"/>
      <c r="T5" s="1535"/>
      <c r="U5" s="1535"/>
      <c r="V5" s="1535"/>
      <c r="W5" s="1535"/>
      <c r="X5" s="1535"/>
      <c r="Y5" s="1535"/>
      <c r="Z5" s="1535"/>
      <c r="AA5" s="1535"/>
      <c r="AB5" s="1535"/>
      <c r="AC5" s="1536"/>
    </row>
    <row r="6" spans="2:37" ht="16.5" customHeight="1" thickBot="1">
      <c r="B6" s="1532"/>
      <c r="C6" s="1532"/>
      <c r="D6" s="1537"/>
      <c r="E6" s="1537"/>
      <c r="F6" s="1537"/>
      <c r="G6" s="1537"/>
      <c r="H6" s="1537"/>
      <c r="I6" s="1537"/>
      <c r="J6" s="1537"/>
      <c r="K6" s="1537"/>
      <c r="L6" s="1537"/>
      <c r="M6" s="1537"/>
      <c r="N6" s="1537"/>
      <c r="O6" s="1537"/>
      <c r="P6" s="1537"/>
      <c r="Q6" s="1537"/>
      <c r="R6" s="1537"/>
      <c r="S6" s="1537"/>
      <c r="T6" s="1537"/>
      <c r="U6" s="1537"/>
      <c r="V6" s="1537"/>
      <c r="W6" s="1537"/>
      <c r="X6" s="1537"/>
      <c r="Y6" s="1537"/>
      <c r="Z6" s="1537"/>
      <c r="AA6" s="1537"/>
      <c r="AB6" s="1537"/>
      <c r="AC6" s="1538"/>
    </row>
    <row r="7" spans="2:37" ht="14.25" customHeight="1" thickBot="1">
      <c r="B7" s="365"/>
      <c r="C7" s="365"/>
      <c r="D7" s="365"/>
      <c r="E7" s="366"/>
      <c r="F7" s="366"/>
      <c r="G7" s="366"/>
      <c r="H7" s="365"/>
      <c r="I7" s="365"/>
      <c r="J7" s="365"/>
      <c r="K7" s="365"/>
      <c r="L7" s="365"/>
      <c r="M7" s="365"/>
      <c r="N7" s="365"/>
      <c r="O7" s="365"/>
      <c r="P7" s="365"/>
      <c r="Q7" s="365"/>
      <c r="R7" s="365"/>
      <c r="S7" s="365"/>
      <c r="T7" s="365"/>
      <c r="U7" s="365"/>
      <c r="V7" s="365"/>
      <c r="W7" s="365"/>
      <c r="X7" s="365"/>
    </row>
    <row r="8" spans="2:37" ht="32.4" customHeight="1" thickBot="1">
      <c r="B8" s="367" t="s">
        <v>627</v>
      </c>
      <c r="C8" s="368" t="s">
        <v>854</v>
      </c>
      <c r="D8" s="369">
        <v>2025</v>
      </c>
      <c r="E8" s="370"/>
      <c r="F8" s="370"/>
      <c r="G8" s="370"/>
      <c r="H8" s="370"/>
      <c r="I8" s="370"/>
      <c r="J8" s="370"/>
      <c r="K8" s="370"/>
      <c r="L8" s="370"/>
      <c r="M8" s="370"/>
      <c r="N8" s="370"/>
      <c r="O8" s="370"/>
      <c r="P8" s="370"/>
      <c r="Q8" s="370"/>
      <c r="R8" s="370"/>
      <c r="S8" s="370"/>
      <c r="T8" s="370"/>
      <c r="U8" s="370"/>
      <c r="V8" s="370"/>
      <c r="W8" s="370"/>
      <c r="X8" s="370"/>
      <c r="Y8" s="370"/>
      <c r="Z8" s="371" t="s">
        <v>125</v>
      </c>
      <c r="AA8" s="371" t="s">
        <v>126</v>
      </c>
      <c r="AC8" s="370"/>
      <c r="AD8" s="372"/>
    </row>
    <row r="9" spans="2:37" ht="14.25" customHeight="1">
      <c r="B9" s="365"/>
      <c r="C9" s="365"/>
      <c r="D9" s="365"/>
      <c r="E9" s="366"/>
      <c r="F9" s="366"/>
      <c r="G9" s="366"/>
      <c r="H9" s="365"/>
      <c r="I9" s="365"/>
      <c r="J9" s="365"/>
      <c r="K9" s="365"/>
      <c r="L9" s="365"/>
      <c r="M9" s="365"/>
      <c r="N9" s="365"/>
      <c r="O9" s="365"/>
      <c r="P9" s="365"/>
      <c r="Q9" s="365"/>
      <c r="R9" s="365"/>
      <c r="S9" s="365"/>
      <c r="T9" s="365"/>
      <c r="U9" s="365"/>
      <c r="V9" s="365"/>
      <c r="W9" s="365"/>
      <c r="X9" s="365"/>
      <c r="Y9" s="373"/>
      <c r="Z9" s="373"/>
      <c r="AA9" s="373"/>
      <c r="AB9" s="373"/>
      <c r="AC9" s="372"/>
    </row>
    <row r="10" spans="2:37" ht="55.2" customHeight="1">
      <c r="B10" s="1539" t="s">
        <v>0</v>
      </c>
      <c r="C10" s="1539" t="s">
        <v>51</v>
      </c>
      <c r="D10" s="1539" t="s">
        <v>52</v>
      </c>
      <c r="E10" s="1528" t="s">
        <v>53</v>
      </c>
      <c r="F10" s="1539" t="s">
        <v>54</v>
      </c>
      <c r="G10" s="1539" t="s">
        <v>68</v>
      </c>
      <c r="H10" s="1539" t="s">
        <v>55</v>
      </c>
      <c r="I10" s="1539" t="s">
        <v>40</v>
      </c>
      <c r="J10" s="1539" t="s">
        <v>41</v>
      </c>
      <c r="K10" s="1519" t="s">
        <v>73</v>
      </c>
      <c r="L10" s="1520"/>
      <c r="M10" s="1520"/>
      <c r="N10" s="1520"/>
      <c r="O10" s="1521"/>
      <c r="P10" s="1543">
        <f>+D8</f>
        <v>2025</v>
      </c>
      <c r="Q10" s="1544"/>
      <c r="R10" s="1544"/>
      <c r="S10" s="1544"/>
      <c r="T10" s="1544"/>
      <c r="U10" s="1544"/>
      <c r="V10" s="1544"/>
      <c r="W10" s="1544"/>
      <c r="X10" s="1544"/>
      <c r="Y10" s="1544"/>
      <c r="Z10" s="1545"/>
      <c r="AA10" s="1526" t="s">
        <v>629</v>
      </c>
      <c r="AB10" s="1546"/>
      <c r="AC10" s="1527"/>
    </row>
    <row r="11" spans="2:37" ht="69" customHeight="1">
      <c r="B11" s="1539"/>
      <c r="C11" s="1539"/>
      <c r="D11" s="1539"/>
      <c r="E11" s="1540"/>
      <c r="F11" s="1539"/>
      <c r="G11" s="1539"/>
      <c r="H11" s="1539"/>
      <c r="I11" s="1539"/>
      <c r="J11" s="1539"/>
      <c r="K11" s="374" t="s">
        <v>57</v>
      </c>
      <c r="L11" s="374" t="s">
        <v>57</v>
      </c>
      <c r="M11" s="374" t="s">
        <v>57</v>
      </c>
      <c r="N11" s="374" t="s">
        <v>57</v>
      </c>
      <c r="O11" s="374" t="s">
        <v>57</v>
      </c>
      <c r="P11" s="1526" t="s">
        <v>18</v>
      </c>
      <c r="Q11" s="1527"/>
      <c r="R11" s="1526" t="s">
        <v>19</v>
      </c>
      <c r="S11" s="1527"/>
      <c r="T11" s="1526" t="s">
        <v>20</v>
      </c>
      <c r="U11" s="1527"/>
      <c r="V11" s="1526" t="s">
        <v>21</v>
      </c>
      <c r="W11" s="1527"/>
      <c r="X11" s="1528" t="s">
        <v>630</v>
      </c>
      <c r="Y11" s="375" t="s">
        <v>631</v>
      </c>
      <c r="Z11" s="376" t="s">
        <v>632</v>
      </c>
      <c r="AA11" s="377" t="s">
        <v>633</v>
      </c>
      <c r="AB11" s="1528" t="s">
        <v>634</v>
      </c>
      <c r="AC11" s="1541" t="s">
        <v>635</v>
      </c>
    </row>
    <row r="12" spans="2:37" ht="31.95" customHeight="1">
      <c r="B12" s="1539"/>
      <c r="C12" s="1539"/>
      <c r="D12" s="1539"/>
      <c r="E12" s="1529"/>
      <c r="F12" s="1539"/>
      <c r="G12" s="1539"/>
      <c r="H12" s="1539"/>
      <c r="I12" s="1539"/>
      <c r="J12" s="1539"/>
      <c r="K12" s="378">
        <v>2024</v>
      </c>
      <c r="L12" s="378">
        <v>2025</v>
      </c>
      <c r="M12" s="378">
        <v>2026</v>
      </c>
      <c r="N12" s="378">
        <v>2027</v>
      </c>
      <c r="O12" s="378">
        <v>2028</v>
      </c>
      <c r="P12" s="379" t="s">
        <v>636</v>
      </c>
      <c r="Q12" s="379" t="s">
        <v>637</v>
      </c>
      <c r="R12" s="379" t="s">
        <v>636</v>
      </c>
      <c r="S12" s="379" t="s">
        <v>637</v>
      </c>
      <c r="T12" s="379" t="s">
        <v>636</v>
      </c>
      <c r="U12" s="379" t="s">
        <v>637</v>
      </c>
      <c r="V12" s="379" t="s">
        <v>636</v>
      </c>
      <c r="W12" s="379" t="s">
        <v>637</v>
      </c>
      <c r="X12" s="1529"/>
      <c r="Y12" s="380" t="s">
        <v>1060</v>
      </c>
      <c r="Z12" s="381" t="s">
        <v>1060</v>
      </c>
      <c r="AA12" s="382" t="s">
        <v>1060</v>
      </c>
      <c r="AB12" s="1529"/>
      <c r="AC12" s="1542"/>
    </row>
    <row r="13" spans="2:37" ht="103.5" customHeight="1">
      <c r="B13" s="1547" t="str">
        <f>+'Anexo 1. 01-FR-03 POA INSTITUC.'!B13</f>
        <v>1. Fortalecer la promoción de derechos, la prevención y control a la función pública y la potestad disciplinaria con enfoque territorial que contribuya al desarrollo sostenible.</v>
      </c>
      <c r="C13" s="1347" t="str">
        <f>+'Anexo 1. 01-FR-03 POA INSTITUC.'!C13</f>
        <v>1.1. Realizar 1.685.343 acciones de promoción, defensa del debido proceso y del interés público, en garantía de los derechos de las personas en el Distrito Capital, de manera oportuna y resolutiva, en el cuatrienio.</v>
      </c>
      <c r="D13" s="383" t="str">
        <f>+'Anexo 1. 01-FR-03 POA INSTITUC.'!D13</f>
        <v>1.1.1. Realizar 481.058 intervenciones dentro del ejercicio del Ministerio Público para prevenir la vulneración de derechos y/o lograr el restablecimiento de los mismos, en el cuatrienio.</v>
      </c>
      <c r="E13" s="384">
        <f>+'Anexo 1. 01-FR-03 POA INSTITUC.'!E13</f>
        <v>0.28399999999999997</v>
      </c>
      <c r="F13" s="385">
        <f>+'Anexo 1. 01-FR-03 POA INSTITUC.'!F13</f>
        <v>481058</v>
      </c>
      <c r="G13" s="386">
        <f>+'Anexo 1. 01-FR-03 POA INSTITUC.'!G13</f>
        <v>480164</v>
      </c>
      <c r="H13" s="387" t="str">
        <f>+'Anexo 1. 01-FR-03 POA INSTITUC.'!H13</f>
        <v>Intervenciones Realizadas en Defensa de los Derechos</v>
      </c>
      <c r="I13" s="388" t="str">
        <f>+'Anexo 1. 01-FR-03 POA INSTITUC.'!I13</f>
        <v>PROMOCIÓN Y DEFENSA DE DERECHOS</v>
      </c>
      <c r="J13" s="389" t="str">
        <f>+'Anexo 1. 01-FR-03 POA INSTITUC.'!J13</f>
        <v>* P.D. para Asuntos Penales I, Penales II, Familia, Derechos Humanos y Policivos y Civiles
* P.D. para los sectores Planeación y Movilidad
* P.D. para los sectores educación y cultura, recreación y deporte.</v>
      </c>
      <c r="K13" s="390">
        <f>+'Anexo 1. 01-FR-03 POA INSTITUC.'!K13</f>
        <v>60231</v>
      </c>
      <c r="L13" s="390">
        <f>+'Anexo 1. 01-FR-03 POA INSTITUC.'!L13</f>
        <v>120935</v>
      </c>
      <c r="M13" s="390">
        <f>+'Anexo 1. 01-FR-03 POA INSTITUC.'!M13</f>
        <v>120041</v>
      </c>
      <c r="N13" s="390">
        <f>+'Anexo 1. 01-FR-03 POA INSTITUC.'!N13</f>
        <v>120041</v>
      </c>
      <c r="O13" s="390">
        <f>+'Anexo 1. 01-FR-03 POA INSTITUC.'!O13</f>
        <v>59810</v>
      </c>
      <c r="P13" s="391">
        <f>+'05-PROM DEFENSA DDHH 2025'!U16</f>
        <v>28766</v>
      </c>
      <c r="Q13" s="391">
        <f>+'05-PROM DEFENSA DDHH 2025'!V16</f>
        <v>32329</v>
      </c>
      <c r="R13" s="391">
        <f>+'05-PROM DEFENSA DDHH 2025'!AC16</f>
        <v>31584</v>
      </c>
      <c r="S13" s="391">
        <f>+'05-PROM DEFENSA DDHH 2025'!AD16</f>
        <v>0</v>
      </c>
      <c r="T13" s="391">
        <f>+'05-PROM DEFENSA DDHH 2025'!AK16</f>
        <v>31499</v>
      </c>
      <c r="U13" s="391">
        <f>+'05-PROM DEFENSA DDHH 2025'!AL16</f>
        <v>0</v>
      </c>
      <c r="V13" s="391">
        <f>+'05-PROM DEFENSA DDHH 2025'!AS16</f>
        <v>29086</v>
      </c>
      <c r="W13" s="391">
        <f>+'05-PROM DEFENSA DDHH 2025'!AT16</f>
        <v>0</v>
      </c>
      <c r="X13" s="391">
        <f>+'05-PROM DEFENSA DDHH 2025'!AU16</f>
        <v>120935</v>
      </c>
      <c r="Y13" s="392">
        <f>+'05-PROM DEFENSA DDHH 2025'!AV16</f>
        <v>32329</v>
      </c>
      <c r="Z13" s="393">
        <f>+'05-PROM DEFENSA DDHH 2025'!AZ16</f>
        <v>0.26732542274775706</v>
      </c>
      <c r="AA13" s="394">
        <f>+'05-PROM DEFENSA DDHH 2025'!BD16</f>
        <v>6.7203954616699021E-2</v>
      </c>
      <c r="AB13" s="395">
        <f t="shared" ref="AB13:AB22" si="0">IF(AND(AA13&gt;0,E13&gt;0),AA13*E13,0)</f>
        <v>1.908592311114252E-2</v>
      </c>
      <c r="AC13" s="1508">
        <f>SUM(AB13:AB21)</f>
        <v>6.1453352125823965E-2</v>
      </c>
      <c r="AE13" s="396" t="e">
        <f>+#REF!</f>
        <v>#REF!</v>
      </c>
      <c r="AF13" s="397" t="e">
        <f t="shared" ref="AF13:AF76" si="1">Z13-AE13</f>
        <v>#REF!</v>
      </c>
      <c r="AH13" s="396" t="e">
        <f>+#REF!</f>
        <v>#REF!</v>
      </c>
      <c r="AI13" s="397" t="e">
        <f>+AA13-AH13</f>
        <v>#REF!</v>
      </c>
      <c r="AK13" s="398"/>
    </row>
    <row r="14" spans="2:37" ht="142.5" customHeight="1">
      <c r="B14" s="1548"/>
      <c r="C14" s="1347"/>
      <c r="D14" s="383" t="str">
        <f>+'Anexo 1. 01-FR-03 POA INSTITUC.'!D14</f>
        <v>1.1.2. Orientar 485.702 personas en garantía de derechos, en el cuatrienio.</v>
      </c>
      <c r="E14" s="384">
        <f>+'Anexo 1. 01-FR-03 POA INSTITUC.'!E14</f>
        <v>0.28599999999999998</v>
      </c>
      <c r="F14" s="385">
        <f>+'Anexo 1. 01-FR-03 POA INSTITUC.'!F14</f>
        <v>485702</v>
      </c>
      <c r="G14" s="386">
        <f>+'Anexo 1. 01-FR-03 POA INSTITUC.'!G14</f>
        <v>482785</v>
      </c>
      <c r="H14" s="387" t="str">
        <f>+'Anexo 1. 01-FR-03 POA INSTITUC.'!H14</f>
        <v>Personas Orientadas en Garantía de Derechos</v>
      </c>
      <c r="I14" s="388" t="str">
        <f>+'Anexo 1. 01-FR-03 POA INSTITUC.'!I14</f>
        <v>PROMOCIÓN Y DEFENSA DE DERECHOS</v>
      </c>
      <c r="J14" s="389" t="str">
        <f>+'Anexo 1. 01-FR-03 POA INSTITUC.'!J14</f>
        <v>* P.D. para la Coordinación del MP y DDHH y sus dependencias adscritas
* P.D. para la Coordinación de la Prevención y Control a la Función Pública y sus dependencias adscritas
* P.D. para la Coordinación de Gestión de las Personerías Locales y sus Personerías Locales adscritas.</v>
      </c>
      <c r="K14" s="390">
        <f>+'Anexo 1. 01-FR-03 POA INSTITUC.'!K14</f>
        <v>62323</v>
      </c>
      <c r="L14" s="390">
        <f>+'Anexo 1. 01-FR-03 POA INSTITUC.'!L14</f>
        <v>123517</v>
      </c>
      <c r="M14" s="390">
        <f>+'Anexo 1. 01-FR-03 POA INSTITUC.'!M14</f>
        <v>120600</v>
      </c>
      <c r="N14" s="390">
        <f>+'Anexo 1. 01-FR-03 POA INSTITUC.'!N14</f>
        <v>120600</v>
      </c>
      <c r="O14" s="390">
        <f>+'Anexo 1. 01-FR-03 POA INSTITUC.'!O14</f>
        <v>58662</v>
      </c>
      <c r="P14" s="391">
        <f>+'05-PROM DEFENSA DDHH 2025'!U17</f>
        <v>26695</v>
      </c>
      <c r="Q14" s="391">
        <f>+'05-PROM DEFENSA DDHH 2025'!V17</f>
        <v>26771</v>
      </c>
      <c r="R14" s="391">
        <f>+'05-PROM DEFENSA DDHH 2025'!AC17</f>
        <v>33275</v>
      </c>
      <c r="S14" s="391">
        <f>+'05-PROM DEFENSA DDHH 2025'!AD17</f>
        <v>0</v>
      </c>
      <c r="T14" s="391">
        <f>+'05-PROM DEFENSA DDHH 2025'!AK17</f>
        <v>33501</v>
      </c>
      <c r="U14" s="391">
        <f>+'05-PROM DEFENSA DDHH 2025'!AL17</f>
        <v>0</v>
      </c>
      <c r="V14" s="391">
        <f>+'05-PROM DEFENSA DDHH 2025'!AS17</f>
        <v>30046</v>
      </c>
      <c r="W14" s="391">
        <f>+'05-PROM DEFENSA DDHH 2025'!AT17</f>
        <v>0</v>
      </c>
      <c r="X14" s="391">
        <f>+'05-PROM DEFENSA DDHH 2025'!AU17</f>
        <v>123517</v>
      </c>
      <c r="Y14" s="392">
        <f>+'05-PROM DEFENSA DDHH 2025'!AV17</f>
        <v>26771</v>
      </c>
      <c r="Z14" s="393">
        <f>+'05-PROM DEFENSA DDHH 2025'!AZ17</f>
        <v>0.21673939619647498</v>
      </c>
      <c r="AA14" s="394">
        <f>+'05-PROM DEFENSA DDHH 2025'!BD17</f>
        <v>5.5118158871077329E-2</v>
      </c>
      <c r="AB14" s="395">
        <f t="shared" si="0"/>
        <v>1.5763793437128113E-2</v>
      </c>
      <c r="AC14" s="1509"/>
      <c r="AE14" s="396" t="e">
        <f>+#REF!</f>
        <v>#REF!</v>
      </c>
      <c r="AF14" s="397" t="e">
        <f t="shared" si="1"/>
        <v>#REF!</v>
      </c>
      <c r="AH14" s="396" t="e">
        <f>+#REF!</f>
        <v>#REF!</v>
      </c>
      <c r="AI14" s="397" t="e">
        <f t="shared" ref="AI14:AI77" si="2">+AA14-AH14</f>
        <v>#REF!</v>
      </c>
    </row>
    <row r="15" spans="2:37" ht="185.25" customHeight="1">
      <c r="B15" s="1548"/>
      <c r="C15" s="1347"/>
      <c r="D15" s="383" t="str">
        <f>+'Anexo 1. 01-FR-03 POA INSTITUC.'!D15</f>
        <v>1.1.3. Asistir 256.330 personas en garantía de derechos, en el cuatrienio.</v>
      </c>
      <c r="E15" s="384">
        <f>+'Anexo 1. 01-FR-03 POA INSTITUC.'!E15</f>
        <v>0.154</v>
      </c>
      <c r="F15" s="385">
        <f>+'Anexo 1. 01-FR-03 POA INSTITUC.'!F15</f>
        <v>256330</v>
      </c>
      <c r="G15" s="386">
        <f>+'Anexo 1. 01-FR-03 POA INSTITUC.'!G15</f>
        <v>250365</v>
      </c>
      <c r="H15" s="387" t="str">
        <f>+'Anexo 1. 01-FR-03 POA INSTITUC.'!H15</f>
        <v>Personas Asistidas en Garantía de Derechos</v>
      </c>
      <c r="I15" s="388" t="str">
        <f>+'Anexo 1. 01-FR-03 POA INSTITUC.'!I15</f>
        <v>PROMOCIÓN Y DEFENSA DE DERECHOS</v>
      </c>
      <c r="J15" s="389" t="str">
        <f>+'Anexo 1. 01-FR-03 POA INSTITUC.'!J15</f>
        <v>* P.D. para Derechos Humanos, Familia, Orientación y Asistencia, Consumidor, Asuntos Jurisdiccionales , Víctimas y Dirección de Conciliación y M.A.S.C.
* P.D. para la Coordinación de la Prevención y Control a la Función Pública y sus dependencias adscritas.
* P.D. para la Coordinación de Gestión de las Personerías Locales y sus Personerías Locales adscritas.</v>
      </c>
      <c r="K15" s="390">
        <f>+'Anexo 1. 01-FR-03 POA INSTITUC.'!K15</f>
        <v>32089</v>
      </c>
      <c r="L15" s="390">
        <f>+'Anexo 1. 01-FR-03 POA INSTITUC.'!L15</f>
        <v>61402</v>
      </c>
      <c r="M15" s="390">
        <f>+'Anexo 1. 01-FR-03 POA INSTITUC.'!M15</f>
        <v>65437</v>
      </c>
      <c r="N15" s="390">
        <f>+'Anexo 1. 01-FR-03 POA INSTITUC.'!N15</f>
        <v>65437</v>
      </c>
      <c r="O15" s="390">
        <f>+'Anexo 1. 01-FR-03 POA INSTITUC.'!O15</f>
        <v>31965</v>
      </c>
      <c r="P15" s="391">
        <f>+'05-PROM DEFENSA DDHH 2025'!U18</f>
        <v>13373</v>
      </c>
      <c r="Q15" s="391">
        <f>+'05-PROM DEFENSA DDHH 2025'!V18</f>
        <v>14378</v>
      </c>
      <c r="R15" s="391">
        <f>+'05-PROM DEFENSA DDHH 2025'!AC18</f>
        <v>16523</v>
      </c>
      <c r="S15" s="391">
        <f>+'05-PROM DEFENSA DDHH 2025'!AD18</f>
        <v>0</v>
      </c>
      <c r="T15" s="391">
        <f>+'05-PROM DEFENSA DDHH 2025'!AK18</f>
        <v>16598</v>
      </c>
      <c r="U15" s="391">
        <f>+'05-PROM DEFENSA DDHH 2025'!AL18</f>
        <v>0</v>
      </c>
      <c r="V15" s="391">
        <f>+'05-PROM DEFENSA DDHH 2025'!AS18</f>
        <v>14908</v>
      </c>
      <c r="W15" s="391">
        <f>+'05-PROM DEFENSA DDHH 2025'!AT18</f>
        <v>0</v>
      </c>
      <c r="X15" s="391">
        <f>+'05-PROM DEFENSA DDHH 2025'!AU18</f>
        <v>61402</v>
      </c>
      <c r="Y15" s="392">
        <f>+'05-PROM DEFENSA DDHH 2025'!AV18</f>
        <v>14378</v>
      </c>
      <c r="Z15" s="393">
        <f>+'05-PROM DEFENSA DDHH 2025'!AZ18</f>
        <v>0.23416175368880493</v>
      </c>
      <c r="AA15" s="394">
        <f>+'05-PROM DEFENSA DDHH 2025'!BD18</f>
        <v>5.6091756719853315E-2</v>
      </c>
      <c r="AB15" s="395">
        <f t="shared" si="0"/>
        <v>8.6381305348574109E-3</v>
      </c>
      <c r="AC15" s="1509"/>
      <c r="AE15" s="396" t="e">
        <f>+#REF!</f>
        <v>#REF!</v>
      </c>
      <c r="AF15" s="397" t="e">
        <f t="shared" si="1"/>
        <v>#REF!</v>
      </c>
      <c r="AH15" s="396" t="e">
        <f>+#REF!</f>
        <v>#REF!</v>
      </c>
      <c r="AI15" s="397" t="e">
        <f t="shared" si="2"/>
        <v>#REF!</v>
      </c>
    </row>
    <row r="16" spans="2:37" ht="114.75" customHeight="1">
      <c r="B16" s="1548"/>
      <c r="C16" s="1347"/>
      <c r="D16" s="383" t="str">
        <f>+'Anexo 1. 01-FR-03 POA INSTITUC.'!D16</f>
        <v>1.1.4. Atender y/o gestionar 90.399 peticiones presentadas por la comunidad en garantía de derechos, en el cuatrienio.</v>
      </c>
      <c r="E16" s="384">
        <f>+'Anexo 1. 01-FR-03 POA INSTITUC.'!E16</f>
        <v>5.6000000000000001E-2</v>
      </c>
      <c r="F16" s="385">
        <f>+'Anexo 1. 01-FR-03 POA INSTITUC.'!F16</f>
        <v>90399</v>
      </c>
      <c r="G16" s="386">
        <f>+'Anexo 1. 01-FR-03 POA INSTITUC.'!G16</f>
        <v>85134</v>
      </c>
      <c r="H16" s="387" t="str">
        <f>+'Anexo 1. 01-FR-03 POA INSTITUC.'!H16</f>
        <v>Peticiones Atendidas y/o Gestionadas en Garantía de Derechos</v>
      </c>
      <c r="I16" s="388" t="str">
        <f>+'Anexo 1. 01-FR-03 POA INSTITUC.'!I16</f>
        <v>PROMOCIÓN Y DEFENSA DE DERECHOS</v>
      </c>
      <c r="J16" s="389" t="str">
        <f>+'Anexo 1. 01-FR-03 POA INSTITUC.'!J16</f>
        <v>* P.D. para la Coordinación del MP y DDHH, P.D. para Asuntos Penales I, Penales II, Policivos y Civiles, Derechos Humanos y Familia.
* P.D. para la Coordinación de Gestión de las Personerías Locales y sus Personerías Locales adscritas.</v>
      </c>
      <c r="K16" s="390">
        <f>+'Anexo 1. 01-FR-03 POA INSTITUC.'!K16</f>
        <v>11754</v>
      </c>
      <c r="L16" s="390">
        <f>+'Anexo 1. 01-FR-03 POA INSTITUC.'!L16</f>
        <v>19248</v>
      </c>
      <c r="M16" s="390">
        <f>+'Anexo 1. 01-FR-03 POA INSTITUC.'!M16</f>
        <v>23983</v>
      </c>
      <c r="N16" s="390">
        <f>+'Anexo 1. 01-FR-03 POA INSTITUC.'!N16</f>
        <v>23983</v>
      </c>
      <c r="O16" s="390">
        <f>+'Anexo 1. 01-FR-03 POA INSTITUC.'!O16</f>
        <v>11431</v>
      </c>
      <c r="P16" s="391">
        <f>+'05-PROM DEFENSA DDHH 2025'!U19</f>
        <v>4572</v>
      </c>
      <c r="Q16" s="391">
        <f>+'05-PROM DEFENSA DDHH 2025'!V19</f>
        <v>4974</v>
      </c>
      <c r="R16" s="391">
        <f>+'05-PROM DEFENSA DDHH 2025'!AC19</f>
        <v>5046</v>
      </c>
      <c r="S16" s="391">
        <f>+'05-PROM DEFENSA DDHH 2025'!AD19</f>
        <v>0</v>
      </c>
      <c r="T16" s="391">
        <f>+'05-PROM DEFENSA DDHH 2025'!AK19</f>
        <v>5116</v>
      </c>
      <c r="U16" s="391">
        <f>+'05-PROM DEFENSA DDHH 2025'!AL19</f>
        <v>0</v>
      </c>
      <c r="V16" s="391">
        <f>+'05-PROM DEFENSA DDHH 2025'!AS19</f>
        <v>4514</v>
      </c>
      <c r="W16" s="391">
        <f>+'05-PROM DEFENSA DDHH 2025'!AT19</f>
        <v>0</v>
      </c>
      <c r="X16" s="391">
        <f>+'05-PROM DEFENSA DDHH 2025'!AU19</f>
        <v>19248</v>
      </c>
      <c r="Y16" s="392">
        <f>+'05-PROM DEFENSA DDHH 2025'!AV19</f>
        <v>4974</v>
      </c>
      <c r="Z16" s="393">
        <f>+'05-PROM DEFENSA DDHH 2025'!AZ19</f>
        <v>0.25841645885286785</v>
      </c>
      <c r="AA16" s="394">
        <f>+'05-PROM DEFENSA DDHH 2025'!BD19</f>
        <v>5.5022732552351246E-2</v>
      </c>
      <c r="AB16" s="395">
        <f t="shared" si="0"/>
        <v>3.0812730229316698E-3</v>
      </c>
      <c r="AC16" s="1509"/>
      <c r="AE16" s="396" t="e">
        <f>+#REF!</f>
        <v>#REF!</v>
      </c>
      <c r="AF16" s="397" t="e">
        <f t="shared" si="1"/>
        <v>#REF!</v>
      </c>
      <c r="AH16" s="396" t="e">
        <f>+#REF!</f>
        <v>#REF!</v>
      </c>
      <c r="AI16" s="397" t="e">
        <f t="shared" si="2"/>
        <v>#REF!</v>
      </c>
    </row>
    <row r="17" spans="2:35" ht="136.5" customHeight="1">
      <c r="B17" s="1548"/>
      <c r="C17" s="1347"/>
      <c r="D17" s="383" t="str">
        <f>+'Anexo 1. 01-FR-03 POA INSTITUC.'!D17</f>
        <v>1.1.5. Sensibilizar y/o capacitar a 352.132 personas en derechos humanos, Derecho Internacional Humanitario, Deberes de los Ciudadanos y oferta institucional, en el cuatrienio.</v>
      </c>
      <c r="E17" s="384">
        <f>+'Anexo 1. 01-FR-03 POA INSTITUC.'!E17</f>
        <v>0.20799999999999999</v>
      </c>
      <c r="F17" s="385">
        <f>+'Anexo 1. 01-FR-03 POA INSTITUC.'!F17</f>
        <v>352132</v>
      </c>
      <c r="G17" s="386">
        <f>+'Anexo 1. 01-FR-03 POA INSTITUC.'!G17</f>
        <v>350101</v>
      </c>
      <c r="H17" s="387" t="str">
        <f>+'Anexo 1. 01-FR-03 POA INSTITUC.'!H17</f>
        <v>Personas Sensibilizadas y/o Capacitadas en el Distrito Capital</v>
      </c>
      <c r="I17" s="388" t="str">
        <f>+'Anexo 1. 01-FR-03 POA INSTITUC.'!I17</f>
        <v>PROMOCIÓN Y DEFENSA DE DERECHOS</v>
      </c>
      <c r="J17" s="389" t="str">
        <f>+'Anexo 1. 01-FR-03 POA INSTITUC.'!J17</f>
        <v>* P.D. para la Coordinación del MP y DDHH y sus dependencias adscritas.
* Grupo para el Acompañamiento en Escenarios de Posible Vulneración de Derechos (GAEPVD).
* P.D. para la Coordinación de Gestión de las Personerías Locales y sus Personerías Locales adscritas.</v>
      </c>
      <c r="K17" s="390">
        <f>+'Anexo 1. 01-FR-03 POA INSTITUC.'!K17</f>
        <v>42605</v>
      </c>
      <c r="L17" s="390">
        <f>+'Anexo 1. 01-FR-03 POA INSTITUC.'!L17</f>
        <v>89587</v>
      </c>
      <c r="M17" s="390">
        <f>+'Anexo 1. 01-FR-03 POA INSTITUC.'!M17</f>
        <v>89587</v>
      </c>
      <c r="N17" s="390">
        <f>+'Anexo 1. 01-FR-03 POA INSTITUC.'!N17</f>
        <v>89587</v>
      </c>
      <c r="O17" s="390">
        <f>+'Anexo 1. 01-FR-03 POA INSTITUC.'!O17</f>
        <v>40766</v>
      </c>
      <c r="P17" s="391">
        <f>+'05-PROM DEFENSA DDHH 2025'!U20</f>
        <v>17859</v>
      </c>
      <c r="Q17" s="391">
        <f>+'05-PROM DEFENSA DDHH 2025'!V20</f>
        <v>22995</v>
      </c>
      <c r="R17" s="391">
        <f>+'05-PROM DEFENSA DDHH 2025'!AC20</f>
        <v>24509</v>
      </c>
      <c r="S17" s="391">
        <f>+'05-PROM DEFENSA DDHH 2025'!AD20</f>
        <v>0</v>
      </c>
      <c r="T17" s="391">
        <f>+'05-PROM DEFENSA DDHH 2025'!AK20</f>
        <v>26524</v>
      </c>
      <c r="U17" s="391">
        <f>+'05-PROM DEFENSA DDHH 2025'!AL20</f>
        <v>0</v>
      </c>
      <c r="V17" s="391">
        <f>+'05-PROM DEFENSA DDHH 2025'!AS20</f>
        <v>20695</v>
      </c>
      <c r="W17" s="391">
        <f>+'05-PROM DEFENSA DDHH 2025'!AT20</f>
        <v>0</v>
      </c>
      <c r="X17" s="391">
        <f>+'05-PROM DEFENSA DDHH 2025'!AU20</f>
        <v>89587</v>
      </c>
      <c r="Y17" s="392">
        <f>+'05-PROM DEFENSA DDHH 2025'!AV20</f>
        <v>22995</v>
      </c>
      <c r="Z17" s="393">
        <f>+'05-PROM DEFENSA DDHH 2025'!AZ20</f>
        <v>0.25667786620826682</v>
      </c>
      <c r="AA17" s="394">
        <f>+'05-PROM DEFENSA DDHH 2025'!BD20</f>
        <v>6.5302216214374154E-2</v>
      </c>
      <c r="AB17" s="395">
        <f t="shared" si="0"/>
        <v>1.3582860972589823E-2</v>
      </c>
      <c r="AC17" s="1509"/>
      <c r="AE17" s="396" t="e">
        <f>+#REF!</f>
        <v>#REF!</v>
      </c>
      <c r="AF17" s="397" t="e">
        <f t="shared" si="1"/>
        <v>#REF!</v>
      </c>
      <c r="AH17" s="396" t="e">
        <f>+#REF!</f>
        <v>#REF!</v>
      </c>
      <c r="AI17" s="397" t="e">
        <f t="shared" si="2"/>
        <v>#REF!</v>
      </c>
    </row>
    <row r="18" spans="2:35" ht="114.6" customHeight="1">
      <c r="B18" s="1548"/>
      <c r="C18" s="1347"/>
      <c r="D18" s="383" t="str">
        <f>+'Anexo 1. 01-FR-03 POA INSTITUC.'!D18</f>
        <v>1.1.6. Realizar 757 seguimientos y/o informes a las posibles vulneraciones de los derechos de las personas en el Distrito Capital, en el cuatrienio.</v>
      </c>
      <c r="E18" s="384">
        <f>+'Anexo 1. 01-FR-03 POA INSTITUC.'!E18</f>
        <v>4.0000000000000002E-4</v>
      </c>
      <c r="F18" s="385">
        <f>+'Anexo 1. 01-FR-03 POA INSTITUC.'!F18</f>
        <v>757</v>
      </c>
      <c r="G18" s="386">
        <f>+'Anexo 1. 01-FR-03 POA INSTITUC.'!G18</f>
        <v>694</v>
      </c>
      <c r="H18" s="387" t="str">
        <f>+'Anexo 1. 01-FR-03 POA INSTITUC.'!H18</f>
        <v>Seguimientos y/o Informes a la Posible Vulneración de los Derechos Realizados</v>
      </c>
      <c r="I18" s="388" t="str">
        <f>+'Anexo 1. 01-FR-03 POA INSTITUC.'!I18</f>
        <v>PROMOCIÓN Y DEFENSA DE DERECHOS</v>
      </c>
      <c r="J18" s="389" t="str">
        <f>+'Anexo 1. 01-FR-03 POA INSTITUC.'!J18</f>
        <v>* P.D. para la Coordinación del MP y DDHH, P.D. para Asuntos Policivos y Civiles, Penales I, Penales II, Derechos Humanos, Familia, Víctimas, Consumidor y Asuntos Jurisdiccionales.
* Grupo para el Acompañamiento en Escenarios de Posible Vulneración de Derechos (GAEPVD).</v>
      </c>
      <c r="K18" s="390">
        <f>+'Anexo 1. 01-FR-03 POA INSTITUC.'!K18</f>
        <v>90</v>
      </c>
      <c r="L18" s="390">
        <f>+'Anexo 1. 01-FR-03 POA INSTITUC.'!L18</f>
        <v>238</v>
      </c>
      <c r="M18" s="390">
        <f>+'Anexo 1. 01-FR-03 POA INSTITUC.'!M18</f>
        <v>175</v>
      </c>
      <c r="N18" s="390">
        <f>+'Anexo 1. 01-FR-03 POA INSTITUC.'!N18</f>
        <v>175</v>
      </c>
      <c r="O18" s="390">
        <f>+'Anexo 1. 01-FR-03 POA INSTITUC.'!O18</f>
        <v>79</v>
      </c>
      <c r="P18" s="391">
        <f>+'05-PROM DEFENSA DDHH 2025'!U21</f>
        <v>35</v>
      </c>
      <c r="Q18" s="391">
        <f>+'05-PROM DEFENSA DDHH 2025'!V21</f>
        <v>40</v>
      </c>
      <c r="R18" s="391">
        <f>+'05-PROM DEFENSA DDHH 2025'!AC21</f>
        <v>74</v>
      </c>
      <c r="S18" s="391">
        <f>+'05-PROM DEFENSA DDHH 2025'!AD21</f>
        <v>0</v>
      </c>
      <c r="T18" s="391">
        <f>+'05-PROM DEFENSA DDHH 2025'!AK21</f>
        <v>72</v>
      </c>
      <c r="U18" s="391">
        <f>+'05-PROM DEFENSA DDHH 2025'!AL21</f>
        <v>0</v>
      </c>
      <c r="V18" s="391">
        <f>+'05-PROM DEFENSA DDHH 2025'!AS21</f>
        <v>57</v>
      </c>
      <c r="W18" s="391">
        <f>+'05-PROM DEFENSA DDHH 2025'!AT21</f>
        <v>0</v>
      </c>
      <c r="X18" s="391">
        <f>+'05-PROM DEFENSA DDHH 2025'!AU21</f>
        <v>238</v>
      </c>
      <c r="Y18" s="392">
        <f>+'05-PROM DEFENSA DDHH 2025'!AV21</f>
        <v>40</v>
      </c>
      <c r="Z18" s="393">
        <f>+'05-PROM DEFENSA DDHH 2025'!AZ21</f>
        <v>0.16806722689075632</v>
      </c>
      <c r="AA18" s="394">
        <f>+'05-PROM DEFENSA DDHH 2025'!BD21</f>
        <v>5.2840158520475564E-2</v>
      </c>
      <c r="AB18" s="395">
        <f t="shared" si="0"/>
        <v>2.1136063408190227E-5</v>
      </c>
      <c r="AC18" s="1509"/>
      <c r="AE18" s="396" t="e">
        <f>+#REF!</f>
        <v>#REF!</v>
      </c>
      <c r="AF18" s="397" t="e">
        <f t="shared" si="1"/>
        <v>#REF!</v>
      </c>
      <c r="AH18" s="396" t="e">
        <f>+#REF!</f>
        <v>#REF!</v>
      </c>
      <c r="AI18" s="397" t="e">
        <f>+AA18-AH18</f>
        <v>#REF!</v>
      </c>
    </row>
    <row r="19" spans="2:35" ht="88.5" customHeight="1">
      <c r="B19" s="1548"/>
      <c r="C19" s="1347"/>
      <c r="D19" s="383" t="str">
        <f>+'Anexo 1. 01-FR-03 POA INSTITUC.'!D19</f>
        <v>1.1.7. Monitorear 2.800  escenarios de posible vulneración de derechos en la ciudad, en el cuatrienio.</v>
      </c>
      <c r="E19" s="384">
        <f>+'Anexo 1. 01-FR-03 POA INSTITUC.'!E19</f>
        <v>2E-3</v>
      </c>
      <c r="F19" s="385">
        <f>+'Anexo 1. 01-FR-03 POA INSTITUC.'!F19</f>
        <v>2800</v>
      </c>
      <c r="G19" s="386">
        <f>+'Anexo 1. 01-FR-03 POA INSTITUC.'!G19</f>
        <v>2600</v>
      </c>
      <c r="H19" s="387" t="str">
        <f>+'Anexo 1. 01-FR-03 POA INSTITUC.'!H19</f>
        <v>Monitoreos Realizados en Escenarios de Posible Vulneración de Derechos</v>
      </c>
      <c r="I19" s="388" t="str">
        <f>+'Anexo 1. 01-FR-03 POA INSTITUC.'!I19</f>
        <v>PROMOCIÓN Y DEFENSA DE DERECHOS</v>
      </c>
      <c r="J19" s="389" t="str">
        <f>+'Anexo 1. 01-FR-03 POA INSTITUC.'!J19</f>
        <v>* Grupo para el Acompañamiento en Escenarios de Posible Vulneración de Derechos (GAEPVD).</v>
      </c>
      <c r="K19" s="390">
        <f>+'Anexo 1. 01-FR-03 POA INSTITUC.'!K19</f>
        <v>350</v>
      </c>
      <c r="L19" s="390">
        <f>+'Anexo 1. 01-FR-03 POA INSTITUC.'!L19</f>
        <v>700</v>
      </c>
      <c r="M19" s="390">
        <f>+'Anexo 1. 01-FR-03 POA INSTITUC.'!M19</f>
        <v>700</v>
      </c>
      <c r="N19" s="390">
        <f>+'Anexo 1. 01-FR-03 POA INSTITUC.'!N19</f>
        <v>700</v>
      </c>
      <c r="O19" s="390">
        <f>+'Anexo 1. 01-FR-03 POA INSTITUC.'!O19</f>
        <v>350</v>
      </c>
      <c r="P19" s="391">
        <f>+'05-PROM DEFENSA DDHH 2025'!U22</f>
        <v>150</v>
      </c>
      <c r="Q19" s="391">
        <f>+'05-PROM DEFENSA DDHH 2025'!V22</f>
        <v>137</v>
      </c>
      <c r="R19" s="391">
        <f>+'05-PROM DEFENSA DDHH 2025'!AC22</f>
        <v>200</v>
      </c>
      <c r="S19" s="391">
        <f>+'05-PROM DEFENSA DDHH 2025'!AD22</f>
        <v>0</v>
      </c>
      <c r="T19" s="391">
        <f>+'05-PROM DEFENSA DDHH 2025'!AK22</f>
        <v>180</v>
      </c>
      <c r="U19" s="391">
        <f>+'05-PROM DEFENSA DDHH 2025'!AL22</f>
        <v>0</v>
      </c>
      <c r="V19" s="391">
        <f>+'05-PROM DEFENSA DDHH 2025'!AS22</f>
        <v>170</v>
      </c>
      <c r="W19" s="391">
        <f>+'05-PROM DEFENSA DDHH 2025'!AT22</f>
        <v>0</v>
      </c>
      <c r="X19" s="391">
        <f>+'05-PROM DEFENSA DDHH 2025'!AU22</f>
        <v>700</v>
      </c>
      <c r="Y19" s="392">
        <f>+'05-PROM DEFENSA DDHH 2025'!AV22</f>
        <v>137</v>
      </c>
      <c r="Z19" s="393">
        <f>+'05-PROM DEFENSA DDHH 2025'!AZ22</f>
        <v>0.1957142857142857</v>
      </c>
      <c r="AA19" s="394">
        <f>+'05-PROM DEFENSA DDHH 2025'!BD22</f>
        <v>4.8928571428571425E-2</v>
      </c>
      <c r="AB19" s="395">
        <f t="shared" si="0"/>
        <v>9.7857142857142858E-5</v>
      </c>
      <c r="AC19" s="1509"/>
      <c r="AE19" s="396" t="e">
        <f>+#REF!</f>
        <v>#REF!</v>
      </c>
      <c r="AF19" s="397" t="e">
        <f t="shared" si="1"/>
        <v>#REF!</v>
      </c>
      <c r="AH19" s="396" t="e">
        <f>+#REF!</f>
        <v>#REF!</v>
      </c>
      <c r="AI19" s="397" t="e">
        <f t="shared" si="2"/>
        <v>#REF!</v>
      </c>
    </row>
    <row r="20" spans="2:35" ht="121.5" customHeight="1">
      <c r="B20" s="1548"/>
      <c r="C20" s="1347"/>
      <c r="D20" s="383" t="str">
        <f>+'Anexo 1. 01-FR-03 POA INSTITUC.'!D20</f>
        <v>1.1.8. Realizar 165 jornadas de Sensibilización y   Verificación de identificación,  dotación y órdenes de servicio a la Fuerza  Pública en la ciudad, en el cuatrienio.</v>
      </c>
      <c r="E20" s="384">
        <f>+'Anexo 1. 01-FR-03 POA INSTITUC.'!E20</f>
        <v>1E-4</v>
      </c>
      <c r="F20" s="385">
        <f>+'Anexo 1. 01-FR-03 POA INSTITUC.'!F20</f>
        <v>165</v>
      </c>
      <c r="G20" s="386">
        <f>+'Anexo 1. 01-FR-03 POA INSTITUC.'!G20</f>
        <v>160</v>
      </c>
      <c r="H20" s="387" t="str">
        <f>+'Anexo 1. 01-FR-03 POA INSTITUC.'!H20</f>
        <v>Jornadas de Sensibilización y Verificación a la Fuerza Pública Realizadas</v>
      </c>
      <c r="I20" s="388" t="str">
        <f>+'Anexo 1. 01-FR-03 POA INSTITUC.'!I20</f>
        <v>PROMOCIÓN Y DEFENSA DE DERECHOS</v>
      </c>
      <c r="J20" s="389" t="str">
        <f>+'Anexo 1. 01-FR-03 POA INSTITUC.'!J20</f>
        <v>* Grupo para el Acompañamiento en Escenarios de Posible Vulneración de Derechos (GAEPVD).</v>
      </c>
      <c r="K20" s="390">
        <f>+'Anexo 1. 01-FR-03 POA INSTITUC.'!K20</f>
        <v>20</v>
      </c>
      <c r="L20" s="390">
        <f>+'Anexo 1. 01-FR-03 POA INSTITUC.'!L20</f>
        <v>45</v>
      </c>
      <c r="M20" s="390">
        <f>+'Anexo 1. 01-FR-03 POA INSTITUC.'!M20</f>
        <v>40</v>
      </c>
      <c r="N20" s="390">
        <f>+'Anexo 1. 01-FR-03 POA INSTITUC.'!N20</f>
        <v>40</v>
      </c>
      <c r="O20" s="390">
        <f>+'Anexo 1. 01-FR-03 POA INSTITUC.'!O20</f>
        <v>20</v>
      </c>
      <c r="P20" s="391">
        <f>+'05-PROM DEFENSA DDHH 2025'!U23</f>
        <v>7</v>
      </c>
      <c r="Q20" s="391">
        <f>+'05-PROM DEFENSA DDHH 2025'!V23</f>
        <v>18</v>
      </c>
      <c r="R20" s="391">
        <f>+'05-PROM DEFENSA DDHH 2025'!AC23</f>
        <v>15</v>
      </c>
      <c r="S20" s="391">
        <f>+'05-PROM DEFENSA DDHH 2025'!AD23</f>
        <v>0</v>
      </c>
      <c r="T20" s="391">
        <f>+'05-PROM DEFENSA DDHH 2025'!AK23</f>
        <v>14</v>
      </c>
      <c r="U20" s="391">
        <f>+'05-PROM DEFENSA DDHH 2025'!AL23</f>
        <v>0</v>
      </c>
      <c r="V20" s="391">
        <f>+'05-PROM DEFENSA DDHH 2025'!AS23</f>
        <v>9</v>
      </c>
      <c r="W20" s="391">
        <f>+'05-PROM DEFENSA DDHH 2025'!AT23</f>
        <v>0</v>
      </c>
      <c r="X20" s="391">
        <f>+'05-PROM DEFENSA DDHH 2025'!AU23</f>
        <v>45</v>
      </c>
      <c r="Y20" s="392">
        <f>+'05-PROM DEFENSA DDHH 2025'!AV23</f>
        <v>18</v>
      </c>
      <c r="Z20" s="393">
        <f>+'05-PROM DEFENSA DDHH 2025'!AZ23</f>
        <v>0.4</v>
      </c>
      <c r="AA20" s="394">
        <f>+'05-PROM DEFENSA DDHH 2025'!BD23</f>
        <v>0.10909090909090909</v>
      </c>
      <c r="AB20" s="395">
        <f t="shared" si="0"/>
        <v>1.0909090909090909E-5</v>
      </c>
      <c r="AC20" s="1509"/>
      <c r="AE20" s="396" t="e">
        <f>+#REF!</f>
        <v>#REF!</v>
      </c>
      <c r="AF20" s="397" t="e">
        <f t="shared" si="1"/>
        <v>#REF!</v>
      </c>
      <c r="AH20" s="396" t="e">
        <f>+#REF!</f>
        <v>#REF!</v>
      </c>
      <c r="AI20" s="397" t="e">
        <f t="shared" si="2"/>
        <v>#REF!</v>
      </c>
    </row>
    <row r="21" spans="2:35" ht="84.75" customHeight="1">
      <c r="B21" s="1548"/>
      <c r="C21" s="1347"/>
      <c r="D21" s="383" t="str">
        <f>+'Anexo 1. 01-FR-03 POA INSTITUC.'!D21</f>
        <v>1.1.9. Realizar 16.000 intervenciones en los procesos policivos de primera instancia en las inspecciones de policía y alcaldías locales y corregidurías para garantizar el debido proceso y la defensa del patrimonio público, durante el cuatrienio</v>
      </c>
      <c r="E21" s="384">
        <f>+'Anexo 1. 01-FR-03 POA INSTITUC.'!E21</f>
        <v>9.4999999999999998E-3</v>
      </c>
      <c r="F21" s="385">
        <f>+'Anexo 1. 01-FR-03 POA INSTITUC.'!F21</f>
        <v>16000</v>
      </c>
      <c r="G21" s="386">
        <f>+'Anexo 1. 01-FR-03 POA INSTITUC.'!G21</f>
        <v>14000</v>
      </c>
      <c r="H21" s="387" t="str">
        <f>+'Anexo 1. 01-FR-03 POA INSTITUC.'!H21</f>
        <v>Intervenciones Realizadas en los procesos policivos de primera instancia.</v>
      </c>
      <c r="I21" s="388" t="str">
        <f>+'Anexo 1. 01-FR-03 POA INSTITUC.'!I21</f>
        <v>PROMOCIÓN Y DEFENSA DE DERECHOS</v>
      </c>
      <c r="J21" s="389" t="str">
        <f>+'Anexo 1. 01-FR-03 POA INSTITUC.'!J21</f>
        <v>* P.D. para la Coordinación de Gestión de las Personerías Locales y sus Personerías Locales adscritas.</v>
      </c>
      <c r="K21" s="390">
        <f>+'Anexo 1. 01-FR-03 POA INSTITUC.'!K21</f>
        <v>2000</v>
      </c>
      <c r="L21" s="390">
        <f>+'Anexo 1. 01-FR-03 POA INSTITUC.'!L21</f>
        <v>4000</v>
      </c>
      <c r="M21" s="390">
        <f>+'Anexo 1. 01-FR-03 POA INSTITUC.'!M21</f>
        <v>4000</v>
      </c>
      <c r="N21" s="390">
        <f>+'Anexo 1. 01-FR-03 POA INSTITUC.'!N21</f>
        <v>4000</v>
      </c>
      <c r="O21" s="390">
        <f>+'Anexo 1. 01-FR-03 POA INSTITUC.'!O21</f>
        <v>2000</v>
      </c>
      <c r="P21" s="391">
        <f>+'05-PROM DEFENSA DDHH 2025'!U24</f>
        <v>800</v>
      </c>
      <c r="Q21" s="391">
        <f>+'05-PROM DEFENSA DDHH 2025'!V24</f>
        <v>1973</v>
      </c>
      <c r="R21" s="391">
        <f>+'05-PROM DEFENSA DDHH 2025'!AC24</f>
        <v>1200</v>
      </c>
      <c r="S21" s="391">
        <f>+'05-PROM DEFENSA DDHH 2025'!AD24</f>
        <v>0</v>
      </c>
      <c r="T21" s="391">
        <f>+'05-PROM DEFENSA DDHH 2025'!AK24</f>
        <v>1200</v>
      </c>
      <c r="U21" s="391">
        <f>+'05-PROM DEFENSA DDHH 2025'!AL24</f>
        <v>0</v>
      </c>
      <c r="V21" s="391">
        <f>+'05-PROM DEFENSA DDHH 2025'!AS24</f>
        <v>800</v>
      </c>
      <c r="W21" s="391">
        <f>+'05-PROM DEFENSA DDHH 2025'!AT24</f>
        <v>0</v>
      </c>
      <c r="X21" s="391">
        <f>+'05-PROM DEFENSA DDHH 2025'!AU24</f>
        <v>4000</v>
      </c>
      <c r="Y21" s="392">
        <f>+'05-PROM DEFENSA DDHH 2025'!AY24</f>
        <v>1973</v>
      </c>
      <c r="Z21" s="393">
        <f>+'05-PROM DEFENSA DDHH 2025'!AZ24</f>
        <v>0.49325000000000002</v>
      </c>
      <c r="AA21" s="394">
        <f>+'05-PROM DEFENSA DDHH 2025'!BD24</f>
        <v>0.12331250000000001</v>
      </c>
      <c r="AB21" s="395">
        <f t="shared" si="0"/>
        <v>1.17146875E-3</v>
      </c>
      <c r="AC21" s="1522"/>
      <c r="AE21" s="396" t="e">
        <f>+#REF!</f>
        <v>#REF!</v>
      </c>
      <c r="AF21" s="397" t="e">
        <f t="shared" si="1"/>
        <v>#REF!</v>
      </c>
      <c r="AH21" s="396" t="e">
        <f>+#REF!</f>
        <v>#REF!</v>
      </c>
      <c r="AI21" s="397" t="e">
        <f t="shared" si="2"/>
        <v>#REF!</v>
      </c>
    </row>
    <row r="22" spans="2:35" ht="83.25" customHeight="1">
      <c r="B22" s="1548"/>
      <c r="C22" s="1346" t="str">
        <f>+'Anexo 1. 01-FR-03 POA INSTITUC.'!C22</f>
        <v>1.2 Realizar 2.071 ejercicios de prevención y control a la función pública a las entidades de la administración distrital, articulados y con mayor seguimiento, durante el cuatrienio.</v>
      </c>
      <c r="D22" s="399" t="str">
        <f>+'Anexo 1. 01-FR-03 POA INSTITUC.'!D22</f>
        <v>1.2.1 Realizar 839 acciones de prevención y control a la función pública a las entidades de la administración distrital, durante el cuatrienio.</v>
      </c>
      <c r="E22" s="400">
        <f>+'Anexo 1. 01-FR-03 POA INSTITUC.'!E22</f>
        <v>0.2</v>
      </c>
      <c r="F22" s="401">
        <f>+'Anexo 1. 01-FR-03 POA INSTITUC.'!F22</f>
        <v>839</v>
      </c>
      <c r="G22" s="402">
        <f>+'Anexo 1. 01-FR-03 POA INSTITUC.'!G22</f>
        <v>1509</v>
      </c>
      <c r="H22" s="403" t="str">
        <f>+'Anexo 1. 01-FR-03 POA INSTITUC.'!H22</f>
        <v>Acciones de prevención y control a la función pública a las entidades de la administración distrital, realizadas</v>
      </c>
      <c r="I22" s="404" t="str">
        <f>+'Anexo 1. 01-FR-03 POA INSTITUC.'!I22</f>
        <v>PREVENCIÓN Y CONTROL A LA FUNCIÓN PÚBLICA</v>
      </c>
      <c r="J22" s="405" t="str">
        <f>+'Anexo 1. 01-FR-03 POA INSTITUC.'!J22</f>
        <v>*Personería Delegada para la Coordinación de Prevención y Control a la Función Pública y las 09 Delegadas Adscritas
Personería Delegada para la Coordinación de Gestión de las Personerías Locales y las 20 Personerías Locales</v>
      </c>
      <c r="K22" s="406">
        <f>+'Anexo 1. 01-FR-03 POA INSTITUC.'!K22</f>
        <v>104</v>
      </c>
      <c r="L22" s="406">
        <f>+'Anexo 1. 01-FR-03 POA INSTITUC.'!L22</f>
        <v>210</v>
      </c>
      <c r="M22" s="406">
        <f>+'Anexo 1. 01-FR-03 POA INSTITUC.'!M22</f>
        <v>210</v>
      </c>
      <c r="N22" s="406">
        <f>+'Anexo 1. 01-FR-03 POA INSTITUC.'!N22</f>
        <v>210</v>
      </c>
      <c r="O22" s="407">
        <f>+'Anexo 1. 01-FR-03 POA INSTITUC.'!O22</f>
        <v>105</v>
      </c>
      <c r="P22" s="408">
        <f>+'06-PREV CTRL FUN PÚBLICA 2025'!U16</f>
        <v>32</v>
      </c>
      <c r="Q22" s="408">
        <f>+'06-PREV CTRL FUN PÚBLICA 2025'!V16</f>
        <v>31</v>
      </c>
      <c r="R22" s="408">
        <f>+'06-PREV CTRL FUN PÚBLICA 2025'!AC16</f>
        <v>75</v>
      </c>
      <c r="S22" s="408">
        <f>+'06-PREV CTRL FUN PÚBLICA 2025'!AD16</f>
        <v>0</v>
      </c>
      <c r="T22" s="408">
        <f>+'06-PREV CTRL FUN PÚBLICA 2025'!AK16</f>
        <v>45</v>
      </c>
      <c r="U22" s="408">
        <f>+'06-PREV CTRL FUN PÚBLICA 2025'!AL16</f>
        <v>0</v>
      </c>
      <c r="V22" s="408">
        <f>+'06-PREV CTRL FUN PÚBLICA 2025'!AS16</f>
        <v>58</v>
      </c>
      <c r="W22" s="408">
        <f>+'06-PREV CTRL FUN PÚBLICA 2025'!AT16</f>
        <v>0</v>
      </c>
      <c r="X22" s="408">
        <f>+'06-PREV CTRL FUN PÚBLICA 2025'!AU16</f>
        <v>210</v>
      </c>
      <c r="Y22" s="409">
        <f>+'06-PREV CTRL FUN PÚBLICA 2025'!AV16</f>
        <v>31</v>
      </c>
      <c r="Z22" s="410">
        <f>+'06-PREV CTRL FUN PÚBLICA 2025'!AZ16</f>
        <v>0.14761904761904762</v>
      </c>
      <c r="AA22" s="411">
        <f>+'06-PREV CTRL FUN PÚBLICA 2025'!BD16</f>
        <v>3.6948748510131108E-2</v>
      </c>
      <c r="AB22" s="412">
        <f t="shared" si="0"/>
        <v>7.389749702026222E-3</v>
      </c>
      <c r="AC22" s="1504">
        <f>SUM(AB22:AB26)</f>
        <v>3.0258813561207652E-2</v>
      </c>
      <c r="AE22" s="396" t="e">
        <f>+#REF!</f>
        <v>#REF!</v>
      </c>
      <c r="AF22" s="397" t="e">
        <f t="shared" si="1"/>
        <v>#REF!</v>
      </c>
      <c r="AH22" s="396" t="e">
        <f>+#REF!</f>
        <v>#REF!</v>
      </c>
      <c r="AI22" s="397" t="e">
        <f t="shared" si="2"/>
        <v>#REF!</v>
      </c>
    </row>
    <row r="23" spans="2:35" ht="93.75" customHeight="1">
      <c r="B23" s="1548"/>
      <c r="C23" s="1346"/>
      <c r="D23" s="399" t="str">
        <f>+'Anexo 1. 01-FR-03 POA INSTITUC.'!D23</f>
        <v>1.2.2 Realizar 218 seguimientos a los resultados de las acciones de prevención y control a la función pública a las entidades de la administración distrital, durante el cuatrienio.</v>
      </c>
      <c r="E23" s="400">
        <f>+'Anexo 1. 01-FR-03 POA INSTITUC.'!E23</f>
        <v>0.2</v>
      </c>
      <c r="F23" s="401">
        <f>+'Anexo 1. 01-FR-03 POA INSTITUC.'!F23</f>
        <v>218</v>
      </c>
      <c r="G23" s="402">
        <f>+'Anexo 1. 01-FR-03 POA INSTITUC.'!G23</f>
        <v>137</v>
      </c>
      <c r="H23" s="403" t="str">
        <f>+'Anexo 1. 01-FR-03 POA INSTITUC.'!H23</f>
        <v>Seguimientos a los resultados de las acciones de prevención y control a la función pública a las entidades de la administración distrital, realizados</v>
      </c>
      <c r="I23" s="404" t="str">
        <f>+'Anexo 1. 01-FR-03 POA INSTITUC.'!I23</f>
        <v>PREVENCIÓN Y CONTROL A LA FUNCIÓN PÚBLICA</v>
      </c>
      <c r="J23" s="405" t="str">
        <f>+'Anexo 1. 01-FR-03 POA INSTITUC.'!J23</f>
        <v>Personería Delegada para la Coordinación de Prevención y Control a la Función Pública y las 09 Delegadas Adscritas</v>
      </c>
      <c r="K23" s="406">
        <f>+'Anexo 1. 01-FR-03 POA INSTITUC.'!K23</f>
        <v>30</v>
      </c>
      <c r="L23" s="406">
        <f>+'Anexo 1. 01-FR-03 POA INSTITUC.'!L23</f>
        <v>53</v>
      </c>
      <c r="M23" s="406">
        <f>+'Anexo 1. 01-FR-03 POA INSTITUC.'!M23</f>
        <v>53</v>
      </c>
      <c r="N23" s="406">
        <f>+'Anexo 1. 01-FR-03 POA INSTITUC.'!N23</f>
        <v>53</v>
      </c>
      <c r="O23" s="407">
        <f>+'Anexo 1. 01-FR-03 POA INSTITUC.'!O23</f>
        <v>29</v>
      </c>
      <c r="P23" s="408">
        <f>+'06-PREV CTRL FUN PÚBLICA 2025'!U17</f>
        <v>9</v>
      </c>
      <c r="Q23" s="408">
        <f>+'06-PREV CTRL FUN PÚBLICA 2025'!V17</f>
        <v>9</v>
      </c>
      <c r="R23" s="408">
        <f>+'06-PREV CTRL FUN PÚBLICA 2025'!AC17</f>
        <v>14</v>
      </c>
      <c r="S23" s="408">
        <f>+'06-PREV CTRL FUN PÚBLICA 2025'!AD17</f>
        <v>0</v>
      </c>
      <c r="T23" s="408">
        <f>+'06-PREV CTRL FUN PÚBLICA 2025'!AK17</f>
        <v>12</v>
      </c>
      <c r="U23" s="408">
        <f>+'06-PREV CTRL FUN PÚBLICA 2025'!AL17</f>
        <v>0</v>
      </c>
      <c r="V23" s="408">
        <f>+'06-PREV CTRL FUN PÚBLICA 2025'!AS17</f>
        <v>18</v>
      </c>
      <c r="W23" s="408">
        <f>+'06-PREV CTRL FUN PÚBLICA 2025'!AT17</f>
        <v>0</v>
      </c>
      <c r="X23" s="408">
        <f>+'06-PREV CTRL FUN PÚBLICA 2025'!AU17</f>
        <v>53</v>
      </c>
      <c r="Y23" s="409">
        <f>+'06-PREV CTRL FUN PÚBLICA 2025'!AV17</f>
        <v>9</v>
      </c>
      <c r="Z23" s="410">
        <f>+'06-PREV CTRL FUN PÚBLICA 2025'!AZ17</f>
        <v>0.16981132075471697</v>
      </c>
      <c r="AA23" s="411">
        <f>+'06-PREV CTRL FUN PÚBLICA 2025'!BD17</f>
        <v>4.1284403669724773E-2</v>
      </c>
      <c r="AB23" s="412">
        <f>IF(AND(AA23&gt;0,E23&gt;0),AA23*E23,0)</f>
        <v>8.2568807339449546E-3</v>
      </c>
      <c r="AC23" s="1506"/>
      <c r="AE23" s="396" t="e">
        <f>+#REF!</f>
        <v>#REF!</v>
      </c>
      <c r="AF23" s="397" t="e">
        <f t="shared" si="1"/>
        <v>#REF!</v>
      </c>
      <c r="AH23" s="396" t="e">
        <f>+#REF!</f>
        <v>#REF!</v>
      </c>
      <c r="AI23" s="397" t="e">
        <f t="shared" si="2"/>
        <v>#REF!</v>
      </c>
    </row>
    <row r="24" spans="2:35" ht="135.75" customHeight="1">
      <c r="B24" s="1548"/>
      <c r="C24" s="1346"/>
      <c r="D24" s="399" t="str">
        <f>+'Anexo 1. 01-FR-03 POA INSTITUC.'!D24</f>
        <v>1.2.3 Realizar 881 revisiones contractuales a contratos suscritos por las entidades de la administración distrital, durante el cuatrienio.</v>
      </c>
      <c r="E24" s="400">
        <f>+'Anexo 1. 01-FR-03 POA INSTITUC.'!E24</f>
        <v>0.2</v>
      </c>
      <c r="F24" s="401">
        <f>+'Anexo 1. 01-FR-03 POA INSTITUC.'!F24</f>
        <v>881</v>
      </c>
      <c r="G24" s="402">
        <f>+'Anexo 1. 01-FR-03 POA INSTITUC.'!G24</f>
        <v>2400</v>
      </c>
      <c r="H24" s="403" t="str">
        <f>+'Anexo 1. 01-FR-03 POA INSTITUC.'!H24</f>
        <v>Revisiones contractuales a contratos suscritos por las entidades de la administración distrital, realizadas</v>
      </c>
      <c r="I24" s="404" t="str">
        <f>+'Anexo 1. 01-FR-03 POA INSTITUC.'!I24</f>
        <v>PREVENCIÓN Y CONTROL A LA FUNCIÓN PÚBLICA</v>
      </c>
      <c r="J24" s="405" t="str">
        <f>+'Anexo 1. 01-FR-03 POA INSTITUC.'!J24</f>
        <v>Personería Delegada para la Coordinación de Prevención y Control a la Función Pública y las 09 Delegadas Adscritas
Personería Delegada para la Coordinación de Gestión de las Personerías Locales y las 20 Personerías Locales</v>
      </c>
      <c r="K24" s="406">
        <f>+'Anexo 1. 01-FR-03 POA INSTITUC.'!K24</f>
        <v>112</v>
      </c>
      <c r="L24" s="406">
        <f>+'Anexo 1. 01-FR-03 POA INSTITUC.'!L24</f>
        <v>220</v>
      </c>
      <c r="M24" s="406">
        <f>+'Anexo 1. 01-FR-03 POA INSTITUC.'!M24</f>
        <v>220</v>
      </c>
      <c r="N24" s="406">
        <f>+'Anexo 1. 01-FR-03 POA INSTITUC.'!N24</f>
        <v>220</v>
      </c>
      <c r="O24" s="407">
        <f>+'Anexo 1. 01-FR-03 POA INSTITUC.'!O24</f>
        <v>109</v>
      </c>
      <c r="P24" s="408">
        <f>+'06-PREV CTRL FUN PÚBLICA 2025'!U18</f>
        <v>41</v>
      </c>
      <c r="Q24" s="408">
        <f>+'06-PREV CTRL FUN PÚBLICA 2025'!V18</f>
        <v>35</v>
      </c>
      <c r="R24" s="408">
        <f>+'06-PREV CTRL FUN PÚBLICA 2025'!AC18</f>
        <v>68</v>
      </c>
      <c r="S24" s="408">
        <f>+'06-PREV CTRL FUN PÚBLICA 2025'!AD18</f>
        <v>0</v>
      </c>
      <c r="T24" s="408">
        <f>+'06-PREV CTRL FUN PÚBLICA 2025'!AK18</f>
        <v>63</v>
      </c>
      <c r="U24" s="408">
        <f>+'06-PREV CTRL FUN PÚBLICA 2025'!AL18</f>
        <v>0</v>
      </c>
      <c r="V24" s="408">
        <f>+'06-PREV CTRL FUN PÚBLICA 2025'!AS18</f>
        <v>48</v>
      </c>
      <c r="W24" s="408">
        <f>+'06-PREV CTRL FUN PÚBLICA 2025'!AT18</f>
        <v>0</v>
      </c>
      <c r="X24" s="408">
        <f>+'06-PREV CTRL FUN PÚBLICA 2025'!AU18</f>
        <v>220</v>
      </c>
      <c r="Y24" s="409">
        <f>+'06-PREV CTRL FUN PÚBLICA 2025'!AV18</f>
        <v>35</v>
      </c>
      <c r="Z24" s="410">
        <f>+'06-PREV CTRL FUN PÚBLICA 2025'!AZ18</f>
        <v>0.15909090909090909</v>
      </c>
      <c r="AA24" s="411">
        <f>+'06-PREV CTRL FUN PÚBLICA 2025'!BD18</f>
        <v>3.9727582292849034E-2</v>
      </c>
      <c r="AB24" s="412">
        <f>IF(AND(AA24&gt;0,E24&gt;0),AA24*E24,0)</f>
        <v>7.9455164585698068E-3</v>
      </c>
      <c r="AC24" s="1506"/>
      <c r="AE24" s="396" t="e">
        <f>+#REF!</f>
        <v>#REF!</v>
      </c>
      <c r="AF24" s="397" t="e">
        <f t="shared" si="1"/>
        <v>#REF!</v>
      </c>
      <c r="AH24" s="396" t="e">
        <f>+#REF!</f>
        <v>#REF!</v>
      </c>
      <c r="AI24" s="397" t="e">
        <f t="shared" si="2"/>
        <v>#REF!</v>
      </c>
    </row>
    <row r="25" spans="2:35" ht="115.2" customHeight="1">
      <c r="B25" s="1548"/>
      <c r="C25" s="1346"/>
      <c r="D25" s="399" t="str">
        <f>+'Anexo 1. 01-FR-03 POA INSTITUC.'!D25</f>
        <v>1.2.4 Realizar 120 ejercicios de control  de carácter preventivo o ejecutivo sobre la gestión de las entidades de la administración distrital, durante el  cuatrienio.</v>
      </c>
      <c r="E25" s="400">
        <f>+'Anexo 1. 01-FR-03 POA INSTITUC.'!E25</f>
        <v>0.2</v>
      </c>
      <c r="F25" s="401">
        <f>+'Anexo 1. 01-FR-03 POA INSTITUC.'!F25</f>
        <v>120</v>
      </c>
      <c r="G25" s="402">
        <f>+'Anexo 1. 01-FR-03 POA INSTITUC.'!G25</f>
        <v>30</v>
      </c>
      <c r="H25" s="403" t="str">
        <f>+'Anexo 1. 01-FR-03 POA INSTITUC.'!H25</f>
        <v>Ejercicios de control  de carácter preventivo o ejecutivo sobre la gestión de las entidades de la administración distrital, realizados</v>
      </c>
      <c r="I25" s="404" t="str">
        <f>+'Anexo 1. 01-FR-03 POA INSTITUC.'!I25</f>
        <v>PREVENCIÓN Y CONTROL A LA FUNCIÓN PÚBLICA</v>
      </c>
      <c r="J25" s="405" t="str">
        <f>+'Anexo 1. 01-FR-03 POA INSTITUC.'!J25</f>
        <v>Personería Delegada para la Coordinación de Prevención y Control a la Función Pública y las 09 Delegadas Adscritas</v>
      </c>
      <c r="K25" s="406">
        <f>+'Anexo 1. 01-FR-03 POA INSTITUC.'!K25</f>
        <v>15</v>
      </c>
      <c r="L25" s="406">
        <f>+'Anexo 1. 01-FR-03 POA INSTITUC.'!L25</f>
        <v>30</v>
      </c>
      <c r="M25" s="406">
        <f>+'Anexo 1. 01-FR-03 POA INSTITUC.'!M25</f>
        <v>30</v>
      </c>
      <c r="N25" s="406">
        <f>+'Anexo 1. 01-FR-03 POA INSTITUC.'!N25</f>
        <v>30</v>
      </c>
      <c r="O25" s="407">
        <f>+'Anexo 1. 01-FR-03 POA INSTITUC.'!O25</f>
        <v>15</v>
      </c>
      <c r="P25" s="408">
        <f>+'06-PREV CTRL FUN PÚBLICA 2025'!U19</f>
        <v>2</v>
      </c>
      <c r="Q25" s="408">
        <f>+'06-PREV CTRL FUN PÚBLICA 2025'!V19</f>
        <v>4</v>
      </c>
      <c r="R25" s="408">
        <f>+'06-PREV CTRL FUN PÚBLICA 2025'!AC19</f>
        <v>8</v>
      </c>
      <c r="S25" s="408">
        <f>+'06-PREV CTRL FUN PÚBLICA 2025'!AD19</f>
        <v>0</v>
      </c>
      <c r="T25" s="408">
        <f>+'06-PREV CTRL FUN PÚBLICA 2025'!AK19</f>
        <v>7</v>
      </c>
      <c r="U25" s="408">
        <f>+'06-PREV CTRL FUN PÚBLICA 2025'!AL19</f>
        <v>0</v>
      </c>
      <c r="V25" s="408">
        <f>+'06-PREV CTRL FUN PÚBLICA 2025'!AS19</f>
        <v>13</v>
      </c>
      <c r="W25" s="408">
        <f>+'06-PREV CTRL FUN PÚBLICA 2025'!AT19</f>
        <v>0</v>
      </c>
      <c r="X25" s="408">
        <f>+'06-PREV CTRL FUN PÚBLICA 2025'!AU19</f>
        <v>30</v>
      </c>
      <c r="Y25" s="409">
        <f>+'06-PREV CTRL FUN PÚBLICA 2025'!AV19</f>
        <v>4</v>
      </c>
      <c r="Z25" s="410">
        <f>+'06-PREV CTRL FUN PÚBLICA 2025'!AZ19</f>
        <v>0.13333333333333333</v>
      </c>
      <c r="AA25" s="411">
        <f>+'06-PREV CTRL FUN PÚBLICA 2025'!BD19</f>
        <v>3.3333333333333333E-2</v>
      </c>
      <c r="AB25" s="412">
        <f>IF(AND(AA25&gt;0,E25&gt;0),AA25*E25,0)</f>
        <v>6.6666666666666671E-3</v>
      </c>
      <c r="AC25" s="1506"/>
      <c r="AE25" s="396" t="e">
        <f>+#REF!</f>
        <v>#REF!</v>
      </c>
      <c r="AF25" s="397" t="e">
        <f t="shared" si="1"/>
        <v>#REF!</v>
      </c>
      <c r="AH25" s="396" t="e">
        <f>+#REF!</f>
        <v>#REF!</v>
      </c>
      <c r="AI25" s="397" t="e">
        <f t="shared" si="2"/>
        <v>#REF!</v>
      </c>
    </row>
    <row r="26" spans="2:35" ht="71.25" customHeight="1">
      <c r="B26" s="1548"/>
      <c r="C26" s="1346"/>
      <c r="D26" s="399" t="str">
        <f>+'Anexo 1. 01-FR-03 POA INSTITUC.'!D26</f>
        <v>1.2.5 Realizar 13 acciones de prevención y control a la función pública transversales en temas prioritarios de ciudad, durante el cuatrienio.</v>
      </c>
      <c r="E26" s="400">
        <f>+'Anexo 1. 01-FR-03 POA INSTITUC.'!E26</f>
        <v>0.2</v>
      </c>
      <c r="F26" s="401">
        <f>+'Anexo 1. 01-FR-03 POA INSTITUC.'!F26</f>
        <v>13</v>
      </c>
      <c r="G26" s="402">
        <f>+'Anexo 1. 01-FR-03 POA INSTITUC.'!G26</f>
        <v>3</v>
      </c>
      <c r="H26" s="403" t="str">
        <f>+'Anexo 1. 01-FR-03 POA INSTITUC.'!H26</f>
        <v>Acciones de prevención y control a la función pública transversales en temas prioritarios de ciudad, realizadas</v>
      </c>
      <c r="I26" s="404" t="str">
        <f>+'Anexo 1. 01-FR-03 POA INSTITUC.'!I26</f>
        <v>PREVENCIÓN Y CONTROL A LA FUNCIÓN PÚBLICA</v>
      </c>
      <c r="J26" s="405" t="str">
        <f>+'Anexo 1. 01-FR-03 POA INSTITUC.'!J26</f>
        <v>Personería Delegada para la Coordinación de Prevención y Control a la Función Pública y las 09 Delegadas Adscritas</v>
      </c>
      <c r="K26" s="406">
        <f>+'Anexo 1. 01-FR-03 POA INSTITUC.'!K26</f>
        <v>2</v>
      </c>
      <c r="L26" s="406">
        <f>+'Anexo 1. 01-FR-03 POA INSTITUC.'!L26</f>
        <v>3</v>
      </c>
      <c r="M26" s="406">
        <f>+'Anexo 1. 01-FR-03 POA INSTITUC.'!M26</f>
        <v>3</v>
      </c>
      <c r="N26" s="406">
        <f>+'Anexo 1. 01-FR-03 POA INSTITUC.'!N26</f>
        <v>3</v>
      </c>
      <c r="O26" s="407">
        <f>+'Anexo 1. 01-FR-03 POA INSTITUC.'!O26</f>
        <v>2</v>
      </c>
      <c r="P26" s="408">
        <f>+'06-PREV CTRL FUN PÚBLICA 2025'!U20</f>
        <v>0</v>
      </c>
      <c r="Q26" s="408">
        <f>+'06-PREV CTRL FUN PÚBLICA 2025'!V20</f>
        <v>0</v>
      </c>
      <c r="R26" s="408">
        <f>+'06-PREV CTRL FUN PÚBLICA 2025'!AC20</f>
        <v>1</v>
      </c>
      <c r="S26" s="408">
        <f>+'06-PREV CTRL FUN PÚBLICA 2025'!AD20</f>
        <v>0</v>
      </c>
      <c r="T26" s="408">
        <f>+'06-PREV CTRL FUN PÚBLICA 2025'!AK20</f>
        <v>1</v>
      </c>
      <c r="U26" s="408">
        <f>+'06-PREV CTRL FUN PÚBLICA 2025'!AL20</f>
        <v>0</v>
      </c>
      <c r="V26" s="408">
        <f>+'06-PREV CTRL FUN PÚBLICA 2025'!AS20</f>
        <v>1</v>
      </c>
      <c r="W26" s="408">
        <f>+'06-PREV CTRL FUN PÚBLICA 2025'!AT20</f>
        <v>0</v>
      </c>
      <c r="X26" s="408">
        <f>+'06-PREV CTRL FUN PÚBLICA 2025'!AU20</f>
        <v>3</v>
      </c>
      <c r="Y26" s="409">
        <f>+'06-PREV CTRL FUN PÚBLICA 2025'!AV20</f>
        <v>0</v>
      </c>
      <c r="Z26" s="410">
        <f>+'06-PREV CTRL FUN PÚBLICA 2025'!AZ20</f>
        <v>0</v>
      </c>
      <c r="AA26" s="411">
        <f>+'06-PREV CTRL FUN PÚBLICA 2025'!BD20</f>
        <v>0</v>
      </c>
      <c r="AB26" s="412">
        <f>IF(AND(AA26&gt;0,E26&gt;0),AA26*E26,0)</f>
        <v>0</v>
      </c>
      <c r="AC26" s="1507"/>
      <c r="AE26" s="396" t="e">
        <f>+#REF!</f>
        <v>#REF!</v>
      </c>
      <c r="AF26" s="397" t="e">
        <f t="shared" si="1"/>
        <v>#REF!</v>
      </c>
      <c r="AH26" s="396" t="e">
        <f>+#REF!</f>
        <v>#REF!</v>
      </c>
      <c r="AI26" s="397" t="e">
        <f t="shared" si="2"/>
        <v>#REF!</v>
      </c>
    </row>
    <row r="27" spans="2:35" ht="100.95" customHeight="1">
      <c r="B27" s="1548"/>
      <c r="C27" s="1347" t="str">
        <f>+'Anexo 1. 01-FR-03 POA INSTITUC.'!C27</f>
        <v>1.3 Diseñar e implementar el 100% de la estrategia para impulsar el 100% de los procesos disciplinarios en cumplimiento de la Constitución, la ley, la doctrina, la jurisprudencia y los estándares internacionales sobre derechos humanos vigentes, en el cuatrienio.</v>
      </c>
      <c r="D27" s="383" t="str">
        <f>+'Anexo 1. 01-FR-03 POA INSTITUC.'!D27</f>
        <v>1.3.1 Descongestionar 1.079 procesos disciplinarios vencidos en su etapa procesal (indagación, investigación y juzgamiento), en el cuatrienio.</v>
      </c>
      <c r="E27" s="384">
        <f>+'Anexo 1. 01-FR-03 POA INSTITUC.'!E27</f>
        <v>0.25</v>
      </c>
      <c r="F27" s="385">
        <f>+'Anexo 1. 01-FR-03 POA INSTITUC.'!F27</f>
        <v>1079</v>
      </c>
      <c r="G27" s="386">
        <f>+'Anexo 1. 01-FR-03 POA INSTITUC.'!G27</f>
        <v>714</v>
      </c>
      <c r="H27" s="387" t="str">
        <f>+'Anexo 1. 01-FR-03 POA INSTITUC.'!H27</f>
        <v>Procesos disciplinarios descongestionados</v>
      </c>
      <c r="I27" s="388" t="str">
        <f>+'Anexo 1. 01-FR-03 POA INSTITUC.'!I27</f>
        <v>POTESTAD DISCIPLINARIA</v>
      </c>
      <c r="J27" s="389" t="str">
        <f>+'Anexo 1. 01-FR-03 POA INSTITUC.'!J27</f>
        <v>PD Coordinación Potestad Disciplinaria, PD Potestad Disciplinaria I, II, III y IV y  Dirección de Investigaciones Especiales y Apoyo Técnico</v>
      </c>
      <c r="K27" s="390">
        <f>+'Anexo 1. 01-FR-03 POA INSTITUC.'!K27</f>
        <v>432</v>
      </c>
      <c r="L27" s="390">
        <f>+'Anexo 1. 01-FR-03 POA INSTITUC.'!L27</f>
        <v>396</v>
      </c>
      <c r="M27" s="390">
        <f>+'Anexo 1. 01-FR-03 POA INSTITUC.'!M27</f>
        <v>114</v>
      </c>
      <c r="N27" s="390">
        <f>+'Anexo 1. 01-FR-03 POA INSTITUC.'!N27</f>
        <v>80</v>
      </c>
      <c r="O27" s="413">
        <f>+'Anexo 1. 01-FR-03 POA INSTITUC.'!O27</f>
        <v>57</v>
      </c>
      <c r="P27" s="391">
        <f>+'07-POTESTAD DISCIPLINARIA 2025'!U16</f>
        <v>99</v>
      </c>
      <c r="Q27" s="391">
        <f>+'07-POTESTAD DISCIPLINARIA 2025'!V16</f>
        <v>99</v>
      </c>
      <c r="R27" s="391">
        <f>+'07-POTESTAD DISCIPLINARIA 2025'!AC16</f>
        <v>99</v>
      </c>
      <c r="S27" s="391">
        <f>+'07-POTESTAD DISCIPLINARIA 2025'!AD16</f>
        <v>0</v>
      </c>
      <c r="T27" s="391">
        <f>+'07-POTESTAD DISCIPLINARIA 2025'!AK16</f>
        <v>99</v>
      </c>
      <c r="U27" s="391">
        <f>+'07-POTESTAD DISCIPLINARIA 2025'!AL16</f>
        <v>0</v>
      </c>
      <c r="V27" s="391">
        <f>+'07-POTESTAD DISCIPLINARIA 2025'!AS16</f>
        <v>99</v>
      </c>
      <c r="W27" s="391">
        <f>+'07-POTESTAD DISCIPLINARIA 2025'!AT16</f>
        <v>0</v>
      </c>
      <c r="X27" s="391">
        <f>+'07-POTESTAD DISCIPLINARIA 2025'!AU16</f>
        <v>396</v>
      </c>
      <c r="Y27" s="392">
        <f>+'07-POTESTAD DISCIPLINARIA 2025'!AV16</f>
        <v>99</v>
      </c>
      <c r="Z27" s="393">
        <f>+'07-POTESTAD DISCIPLINARIA 2025'!AZ16</f>
        <v>0.25</v>
      </c>
      <c r="AA27" s="394">
        <f>+'07-POTESTAD DISCIPLINARIA 2025'!BD16</f>
        <v>9.1751621872103797E-2</v>
      </c>
      <c r="AB27" s="395">
        <f>IF(AND(AA27&gt;0,E27&gt;0),AA27*E27,0)</f>
        <v>2.2937905468025949E-2</v>
      </c>
      <c r="AC27" s="1501">
        <f>SUM(AB27:AB30)</f>
        <v>0.20348790546802595</v>
      </c>
      <c r="AE27" s="396" t="e">
        <f>+#REF!</f>
        <v>#REF!</v>
      </c>
      <c r="AF27" s="397" t="e">
        <f t="shared" si="1"/>
        <v>#REF!</v>
      </c>
      <c r="AH27" s="396" t="e">
        <f>+#REF!</f>
        <v>#REF!</v>
      </c>
      <c r="AI27" s="397" t="e">
        <f t="shared" si="2"/>
        <v>#REF!</v>
      </c>
    </row>
    <row r="28" spans="2:35" ht="120" customHeight="1">
      <c r="B28" s="1548"/>
      <c r="C28" s="1347"/>
      <c r="D28" s="383" t="str">
        <f>+'Anexo 1. 01-FR-03 POA INSTITUC.'!D28</f>
        <v>1.3.2 Resolver de fondo el 100% de los  procesos que se encuentran en riesgo de prescripción, en el cuatrienio.</v>
      </c>
      <c r="E28" s="384">
        <f>+'Anexo 1. 01-FR-03 POA INSTITUC.'!E28</f>
        <v>0.25</v>
      </c>
      <c r="F28" s="414">
        <f>+'Anexo 1. 01-FR-03 POA INSTITUC.'!F28</f>
        <v>1</v>
      </c>
      <c r="G28" s="415">
        <f>+'Anexo 1. 01-FR-03 POA INSTITUC.'!G28</f>
        <v>1</v>
      </c>
      <c r="H28" s="387" t="str">
        <f>+'Anexo 1. 01-FR-03 POA INSTITUC.'!H28</f>
        <v>Procesos con riesgo de prescripción resueltos de fondo</v>
      </c>
      <c r="I28" s="388" t="str">
        <f>+'Anexo 1. 01-FR-03 POA INSTITUC.'!I28</f>
        <v>POTESTAD DISCIPLINARIA</v>
      </c>
      <c r="J28" s="389" t="str">
        <f>+'Anexo 1. 01-FR-03 POA INSTITUC.'!J28</f>
        <v>PD Coordinación Potestad Disciplinaria, PD Potestad Disciplinaria I, II, III y IV y  Dirección de Investigaciones Especiales y Apoyo Técnico</v>
      </c>
      <c r="K28" s="416">
        <f>+'Anexo 1. 01-FR-03 POA INSTITUC.'!K28</f>
        <v>1</v>
      </c>
      <c r="L28" s="416">
        <f>+'Anexo 1. 01-FR-03 POA INSTITUC.'!L28</f>
        <v>1</v>
      </c>
      <c r="M28" s="416">
        <f>+'Anexo 1. 01-FR-03 POA INSTITUC.'!M28</f>
        <v>1</v>
      </c>
      <c r="N28" s="416">
        <f>+'Anexo 1. 01-FR-03 POA INSTITUC.'!N28</f>
        <v>1</v>
      </c>
      <c r="O28" s="417">
        <f>+'Anexo 1. 01-FR-03 POA INSTITUC.'!O28</f>
        <v>1</v>
      </c>
      <c r="P28" s="414">
        <f>+'07-POTESTAD DISCIPLINARIA 2025'!U17</f>
        <v>1</v>
      </c>
      <c r="Q28" s="414">
        <f>+'07-POTESTAD DISCIPLINARIA 2025'!V17</f>
        <v>1</v>
      </c>
      <c r="R28" s="414">
        <f>+'07-POTESTAD DISCIPLINARIA 2025'!AC17</f>
        <v>1</v>
      </c>
      <c r="S28" s="414">
        <f>+'07-POTESTAD DISCIPLINARIA 2025'!AD17</f>
        <v>0</v>
      </c>
      <c r="T28" s="414">
        <f>+'07-POTESTAD DISCIPLINARIA 2025'!AK17</f>
        <v>1</v>
      </c>
      <c r="U28" s="414">
        <f>+'07-POTESTAD DISCIPLINARIA 2025'!AL17</f>
        <v>0</v>
      </c>
      <c r="V28" s="414">
        <f>+'07-POTESTAD DISCIPLINARIA 2025'!AS17</f>
        <v>1</v>
      </c>
      <c r="W28" s="414">
        <f>+'07-POTESTAD DISCIPLINARIA 2025'!AT17</f>
        <v>0</v>
      </c>
      <c r="X28" s="414">
        <f>+'07-POTESTAD DISCIPLINARIA 2025'!AU17</f>
        <v>1</v>
      </c>
      <c r="Y28" s="418">
        <f>+'07-POTESTAD DISCIPLINARIA 2025'!AV17</f>
        <v>1</v>
      </c>
      <c r="Z28" s="393">
        <f>+'07-POTESTAD DISCIPLINARIA 2025'!AZ17</f>
        <v>0.25</v>
      </c>
      <c r="AA28" s="394">
        <f>+'07-POTESTAD DISCIPLINARIA 2025'!BD17</f>
        <v>0.25</v>
      </c>
      <c r="AB28" s="395">
        <f t="shared" ref="AB28:AB37" si="3">IF(AND(AA28&gt;0,E28&gt;0),AA28*E28,0)</f>
        <v>6.25E-2</v>
      </c>
      <c r="AC28" s="1524"/>
      <c r="AE28" s="396" t="e">
        <f>+#REF!</f>
        <v>#REF!</v>
      </c>
      <c r="AF28" s="397" t="e">
        <f t="shared" si="1"/>
        <v>#REF!</v>
      </c>
      <c r="AH28" s="396" t="e">
        <f>+#REF!</f>
        <v>#REF!</v>
      </c>
      <c r="AI28" s="397" t="e">
        <f t="shared" si="2"/>
        <v>#REF!</v>
      </c>
    </row>
    <row r="29" spans="2:35" ht="72" customHeight="1">
      <c r="B29" s="1548"/>
      <c r="C29" s="1347"/>
      <c r="D29" s="383" t="str">
        <f>+'Anexo 1. 01-FR-03 POA INSTITUC.'!D29</f>
        <v>1.3.3 Impulsar el 100% de los asuntos disciplinarios dentro del término establecido en la ley para el ejercicio de la acción disciplinaria, en el cuatrienio.</v>
      </c>
      <c r="E29" s="384">
        <f>+'Anexo 1. 01-FR-03 POA INSTITUC.'!E29</f>
        <v>0.3</v>
      </c>
      <c r="F29" s="414">
        <f>+'Anexo 1. 01-FR-03 POA INSTITUC.'!F29</f>
        <v>1</v>
      </c>
      <c r="G29" s="386" t="str">
        <f>+'Anexo 1. 01-FR-03 POA INSTITUC.'!G29</f>
        <v>S.I.</v>
      </c>
      <c r="H29" s="387" t="str">
        <f>+'Anexo 1. 01-FR-03 POA INSTITUC.'!H29</f>
        <v>Asuntos disciplinarios impulsados dentro del término establecido en la ley para el ejercicio de la acción disciplinaria.</v>
      </c>
      <c r="I29" s="388" t="str">
        <f>+'Anexo 1. 01-FR-03 POA INSTITUC.'!I29</f>
        <v>POTESTAD DISCIPLINARIA</v>
      </c>
      <c r="J29" s="389" t="str">
        <f>+'Anexo 1. 01-FR-03 POA INSTITUC.'!J29</f>
        <v>PD Coordinación Potestad Disciplinaria, PD Potestad Disciplinaria I, II, III y IV y  Dirección de Investigaciones Especiales y Apoyo Técnico</v>
      </c>
      <c r="K29" s="416">
        <f>+'Anexo 1. 01-FR-03 POA INSTITUC.'!K29</f>
        <v>1</v>
      </c>
      <c r="L29" s="416">
        <f>+'Anexo 1. 01-FR-03 POA INSTITUC.'!L29</f>
        <v>1</v>
      </c>
      <c r="M29" s="416">
        <f>+'Anexo 1. 01-FR-03 POA INSTITUC.'!M29</f>
        <v>1</v>
      </c>
      <c r="N29" s="416">
        <f>+'Anexo 1. 01-FR-03 POA INSTITUC.'!N29</f>
        <v>1</v>
      </c>
      <c r="O29" s="417">
        <f>+'Anexo 1. 01-FR-03 POA INSTITUC.'!O29</f>
        <v>1</v>
      </c>
      <c r="P29" s="414">
        <f>+'07-POTESTAD DISCIPLINARIA 2025'!U18</f>
        <v>1</v>
      </c>
      <c r="Q29" s="414">
        <f>+'07-POTESTAD DISCIPLINARIA 2025'!V18</f>
        <v>1</v>
      </c>
      <c r="R29" s="414">
        <f>+'07-POTESTAD DISCIPLINARIA 2025'!AC18</f>
        <v>1</v>
      </c>
      <c r="S29" s="414">
        <f>+'07-POTESTAD DISCIPLINARIA 2025'!AD18</f>
        <v>0</v>
      </c>
      <c r="T29" s="414">
        <f>+'07-POTESTAD DISCIPLINARIA 2025'!AK18</f>
        <v>1</v>
      </c>
      <c r="U29" s="414">
        <f>+'07-POTESTAD DISCIPLINARIA 2025'!AL18</f>
        <v>0</v>
      </c>
      <c r="V29" s="414">
        <f>+'07-POTESTAD DISCIPLINARIA 2025'!AS18</f>
        <v>1</v>
      </c>
      <c r="W29" s="414">
        <f>+'07-POTESTAD DISCIPLINARIA 2025'!AT18</f>
        <v>0</v>
      </c>
      <c r="X29" s="414">
        <f>+'07-POTESTAD DISCIPLINARIA 2025'!AU18</f>
        <v>1</v>
      </c>
      <c r="Y29" s="418">
        <f>+'07-POTESTAD DISCIPLINARIA 2025'!AV18</f>
        <v>1</v>
      </c>
      <c r="Z29" s="393">
        <f>+'07-POTESTAD DISCIPLINARIA 2025'!AZ18</f>
        <v>0.25</v>
      </c>
      <c r="AA29" s="394">
        <f>+'07-POTESTAD DISCIPLINARIA 2025'!BD18</f>
        <v>0.25</v>
      </c>
      <c r="AB29" s="395">
        <f t="shared" si="3"/>
        <v>7.4999999999999997E-2</v>
      </c>
      <c r="AC29" s="1524"/>
      <c r="AE29" s="396" t="e">
        <f>+#REF!</f>
        <v>#REF!</v>
      </c>
      <c r="AF29" s="397" t="e">
        <f t="shared" si="1"/>
        <v>#REF!</v>
      </c>
      <c r="AH29" s="396" t="e">
        <f>+#REF!</f>
        <v>#REF!</v>
      </c>
      <c r="AI29" s="397" t="e">
        <f t="shared" si="2"/>
        <v>#REF!</v>
      </c>
    </row>
    <row r="30" spans="2:35" ht="90" customHeight="1">
      <c r="B30" s="1548"/>
      <c r="C30" s="1347"/>
      <c r="D30" s="383" t="str">
        <f>+'Anexo 1. 01-FR-03 POA INSTITUC.'!D30</f>
        <v>1.3.4 Evaluar en oportunidad el 100% de las noticias disciplinarias comisionadas, en el cuatrienio.</v>
      </c>
      <c r="E30" s="384">
        <f>+'Anexo 1. 01-FR-03 POA INSTITUC.'!E30</f>
        <v>0.2</v>
      </c>
      <c r="F30" s="414">
        <f>+'Anexo 1. 01-FR-03 POA INSTITUC.'!F30</f>
        <v>1</v>
      </c>
      <c r="G30" s="386" t="str">
        <f>+'Anexo 1. 01-FR-03 POA INSTITUC.'!G30</f>
        <v>S.I.</v>
      </c>
      <c r="H30" s="387" t="str">
        <f>+'Anexo 1. 01-FR-03 POA INSTITUC.'!H30</f>
        <v>Noticias disciplinarias comisionadas evaluadas</v>
      </c>
      <c r="I30" s="388" t="str">
        <f>+'Anexo 1. 01-FR-03 POA INSTITUC.'!I30</f>
        <v>POTESTAD DISCIPLINARIA</v>
      </c>
      <c r="J30" s="389" t="str">
        <f>+'Anexo 1. 01-FR-03 POA INSTITUC.'!J30</f>
        <v>PD Coordinación Potestad Disciplinaria, PD Potestad Disciplinaria I, II, III y IV y  Dirección de Investigaciones Especiales y Apoyo Técnico</v>
      </c>
      <c r="K30" s="416">
        <f>+'Anexo 1. 01-FR-03 POA INSTITUC.'!K30</f>
        <v>1</v>
      </c>
      <c r="L30" s="416">
        <f>+'Anexo 1. 01-FR-03 POA INSTITUC.'!L30</f>
        <v>1</v>
      </c>
      <c r="M30" s="416">
        <f>+'Anexo 1. 01-FR-03 POA INSTITUC.'!M30</f>
        <v>1</v>
      </c>
      <c r="N30" s="416">
        <f>+'Anexo 1. 01-FR-03 POA INSTITUC.'!N30</f>
        <v>1</v>
      </c>
      <c r="O30" s="417">
        <f>+'Anexo 1. 01-FR-03 POA INSTITUC.'!O30</f>
        <v>1</v>
      </c>
      <c r="P30" s="414">
        <f>+'07-POTESTAD DISCIPLINARIA 2025'!U19</f>
        <v>1</v>
      </c>
      <c r="Q30" s="414">
        <f>+'07-POTESTAD DISCIPLINARIA 2025'!V19</f>
        <v>0.8610000000000001</v>
      </c>
      <c r="R30" s="414">
        <f>+'07-POTESTAD DISCIPLINARIA 2025'!AC19</f>
        <v>1</v>
      </c>
      <c r="S30" s="414">
        <f>+'07-POTESTAD DISCIPLINARIA 2025'!AD19</f>
        <v>0</v>
      </c>
      <c r="T30" s="414">
        <f>+'07-POTESTAD DISCIPLINARIA 2025'!AK19</f>
        <v>1</v>
      </c>
      <c r="U30" s="414">
        <f>+'07-POTESTAD DISCIPLINARIA 2025'!AL19</f>
        <v>0</v>
      </c>
      <c r="V30" s="414">
        <f>+'07-POTESTAD DISCIPLINARIA 2025'!AS19</f>
        <v>1</v>
      </c>
      <c r="W30" s="414">
        <f>+'07-POTESTAD DISCIPLINARIA 2025'!AT19</f>
        <v>0</v>
      </c>
      <c r="X30" s="414">
        <f>+'07-POTESTAD DISCIPLINARIA 2025'!AU19</f>
        <v>1</v>
      </c>
      <c r="Y30" s="688">
        <f>+'07-POTESTAD DISCIPLINARIA 2025'!AV19</f>
        <v>0.8610000000000001</v>
      </c>
      <c r="Z30" s="393">
        <f>+'07-POTESTAD DISCIPLINARIA 2025'!AZ19</f>
        <v>0.21525000000000002</v>
      </c>
      <c r="AA30" s="394">
        <f>+'07-POTESTAD DISCIPLINARIA 2025'!BD19</f>
        <v>0.21525000000000002</v>
      </c>
      <c r="AB30" s="395">
        <f t="shared" si="3"/>
        <v>4.3050000000000005E-2</v>
      </c>
      <c r="AC30" s="1525"/>
      <c r="AE30" s="396" t="e">
        <f>+#REF!</f>
        <v>#REF!</v>
      </c>
      <c r="AF30" s="397" t="e">
        <f t="shared" si="1"/>
        <v>#REF!</v>
      </c>
      <c r="AH30" s="396" t="e">
        <f>+#REF!</f>
        <v>#REF!</v>
      </c>
      <c r="AI30" s="397" t="e">
        <f t="shared" si="2"/>
        <v>#REF!</v>
      </c>
    </row>
    <row r="31" spans="2:35" ht="114" customHeight="1">
      <c r="B31" s="1548"/>
      <c r="C31" s="1348" t="str">
        <f>+'Anexo 1. 01-FR-03 POA INSTITUC.'!C31</f>
        <v>1.4 Diseñar e implementar el 100% de la estrategia de articulación y comunicación con los otros ejes misionales de la Entidad y las OCID de la Administración Distrital, en el cuatrienio.</v>
      </c>
      <c r="D31" s="399" t="str">
        <f>+'Anexo 1. 01-FR-03 POA INSTITUC.'!D31</f>
        <v>1.4.1 Realizar 208 acciones de seguimiento a las Oficinas de Control Interno Disciplinario del Distrito para la evaluación y verificación de cumplimiento de sus obligaciones y la identificación de hechos constitutivos de faltas relevantes en temas de interés e impacto, en el cuatrienio.</v>
      </c>
      <c r="E31" s="400">
        <f>+'Anexo 1. 01-FR-03 POA INSTITUC.'!E31</f>
        <v>0.25</v>
      </c>
      <c r="F31" s="401">
        <f>+'Anexo 1. 01-FR-03 POA INSTITUC.'!F31</f>
        <v>208</v>
      </c>
      <c r="G31" s="402">
        <f>+'Anexo 1. 01-FR-03 POA INSTITUC.'!G31</f>
        <v>204</v>
      </c>
      <c r="H31" s="403" t="str">
        <f>+'Anexo 1. 01-FR-03 POA INSTITUC.'!H31</f>
        <v>Acciones de seguimiento a las OCID realizadas</v>
      </c>
      <c r="I31" s="404" t="str">
        <f>+'Anexo 1. 01-FR-03 POA INSTITUC.'!I31</f>
        <v>POTESTAD DISCIPLINARIA</v>
      </c>
      <c r="J31" s="405" t="str">
        <f>+'Anexo 1. 01-FR-03 POA INSTITUC.'!J31</f>
        <v>PD Coordinación Potestad Disciplinaria</v>
      </c>
      <c r="K31" s="406">
        <f>+'Anexo 1. 01-FR-03 POA INSTITUC.'!K31</f>
        <v>26</v>
      </c>
      <c r="L31" s="406">
        <f>+'Anexo 1. 01-FR-03 POA INSTITUC.'!L31</f>
        <v>52</v>
      </c>
      <c r="M31" s="406">
        <f>+'Anexo 1. 01-FR-03 POA INSTITUC.'!M31</f>
        <v>52</v>
      </c>
      <c r="N31" s="406">
        <f>+'Anexo 1. 01-FR-03 POA INSTITUC.'!N31</f>
        <v>52</v>
      </c>
      <c r="O31" s="407">
        <f>+'Anexo 1. 01-FR-03 POA INSTITUC.'!O31</f>
        <v>26</v>
      </c>
      <c r="P31" s="408">
        <f>+'07-POTESTAD DISCIPLINARIA 2025'!U20</f>
        <v>9</v>
      </c>
      <c r="Q31" s="408">
        <f>+'07-POTESTAD DISCIPLINARIA 2025'!V20</f>
        <v>8</v>
      </c>
      <c r="R31" s="408">
        <f>+'07-POTESTAD DISCIPLINARIA 2025'!AC20</f>
        <v>15</v>
      </c>
      <c r="S31" s="408">
        <f>+'07-POTESTAD DISCIPLINARIA 2025'!AD20</f>
        <v>0</v>
      </c>
      <c r="T31" s="408">
        <f>+'07-POTESTAD DISCIPLINARIA 2025'!AK20</f>
        <v>15</v>
      </c>
      <c r="U31" s="408">
        <f>+'07-POTESTAD DISCIPLINARIA 2025'!AL20</f>
        <v>0</v>
      </c>
      <c r="V31" s="408">
        <f>+'07-POTESTAD DISCIPLINARIA 2025'!AS20</f>
        <v>13</v>
      </c>
      <c r="W31" s="408">
        <f>+'07-POTESTAD DISCIPLINARIA 2025'!AT20</f>
        <v>0</v>
      </c>
      <c r="X31" s="408">
        <f>+'07-POTESTAD DISCIPLINARIA 2025'!AU20</f>
        <v>52</v>
      </c>
      <c r="Y31" s="409">
        <f>+'07-POTESTAD DISCIPLINARIA 2025'!AV20</f>
        <v>8</v>
      </c>
      <c r="Z31" s="410">
        <f>+'07-POTESTAD DISCIPLINARIA 2025'!AZ20</f>
        <v>0.15384615384615385</v>
      </c>
      <c r="AA31" s="411">
        <f>+'07-POTESTAD DISCIPLINARIA 2025'!BD20</f>
        <v>3.8461538461538464E-2</v>
      </c>
      <c r="AB31" s="412">
        <f t="shared" si="3"/>
        <v>9.6153846153846159E-3</v>
      </c>
      <c r="AC31" s="1492">
        <f>SUM(AB31:AB34)</f>
        <v>7.2115384615384609E-2</v>
      </c>
      <c r="AE31" s="396" t="e">
        <f>+#REF!</f>
        <v>#REF!</v>
      </c>
      <c r="AF31" s="397" t="e">
        <f t="shared" si="1"/>
        <v>#REF!</v>
      </c>
      <c r="AH31" s="396" t="e">
        <f>+#REF!</f>
        <v>#REF!</v>
      </c>
      <c r="AI31" s="397" t="e">
        <f t="shared" si="2"/>
        <v>#REF!</v>
      </c>
    </row>
    <row r="32" spans="2:35" ht="83.25" customHeight="1">
      <c r="B32" s="1548"/>
      <c r="C32" s="1349"/>
      <c r="D32" s="399" t="str">
        <f>+'Anexo 1. 01-FR-03 POA INSTITUC.'!D32</f>
        <v>1.4.2  Asumir por competencia preferente el 100% de los procesos cuyos temas sean considerados de interés e impacto para el Distrito Capital ya sea de oficio o a petición de parte, en el cuatrienio.</v>
      </c>
      <c r="E32" s="400">
        <f>+'Anexo 1. 01-FR-03 POA INSTITUC.'!E32</f>
        <v>0.25</v>
      </c>
      <c r="F32" s="419">
        <f>+'Anexo 1. 01-FR-03 POA INSTITUC.'!F32</f>
        <v>1</v>
      </c>
      <c r="G32" s="420">
        <f>+'Anexo 1. 01-FR-03 POA INSTITUC.'!G32</f>
        <v>1</v>
      </c>
      <c r="H32" s="403" t="str">
        <f>+'Anexo 1. 01-FR-03 POA INSTITUC.'!H32</f>
        <v>Procesos de interés e impacto asumidos por competencia preferente</v>
      </c>
      <c r="I32" s="404" t="str">
        <f>+'Anexo 1. 01-FR-03 POA INSTITUC.'!I32</f>
        <v>POTESTAD DISCIPLINARIA</v>
      </c>
      <c r="J32" s="405" t="str">
        <f>+'Anexo 1. 01-FR-03 POA INSTITUC.'!J32</f>
        <v>PD Coordinación Potestad Disciplinaria</v>
      </c>
      <c r="K32" s="421">
        <f>+'Anexo 1. 01-FR-03 POA INSTITUC.'!K32</f>
        <v>1</v>
      </c>
      <c r="L32" s="421">
        <f>+'Anexo 1. 01-FR-03 POA INSTITUC.'!L32</f>
        <v>1</v>
      </c>
      <c r="M32" s="421">
        <f>+'Anexo 1. 01-FR-03 POA INSTITUC.'!M32</f>
        <v>1</v>
      </c>
      <c r="N32" s="421">
        <f>+'Anexo 1. 01-FR-03 POA INSTITUC.'!N32</f>
        <v>1</v>
      </c>
      <c r="O32" s="422">
        <f>+'Anexo 1. 01-FR-03 POA INSTITUC.'!O32</f>
        <v>1</v>
      </c>
      <c r="P32" s="419">
        <f>+'07-POTESTAD DISCIPLINARIA 2025'!U21</f>
        <v>1</v>
      </c>
      <c r="Q32" s="419">
        <f>+'07-POTESTAD DISCIPLINARIA 2025'!V21</f>
        <v>1</v>
      </c>
      <c r="R32" s="419">
        <f>+'07-POTESTAD DISCIPLINARIA 2025'!AC21</f>
        <v>1</v>
      </c>
      <c r="S32" s="419">
        <f>+'07-POTESTAD DISCIPLINARIA 2025'!AD21</f>
        <v>0</v>
      </c>
      <c r="T32" s="419">
        <f>+'07-POTESTAD DISCIPLINARIA 2025'!AK21</f>
        <v>1</v>
      </c>
      <c r="U32" s="419">
        <f>+'07-POTESTAD DISCIPLINARIA 2025'!AL21</f>
        <v>0</v>
      </c>
      <c r="V32" s="419">
        <f>+'07-POTESTAD DISCIPLINARIA 2025'!AS21</f>
        <v>1</v>
      </c>
      <c r="W32" s="419">
        <f>+'07-POTESTAD DISCIPLINARIA 2025'!AT21</f>
        <v>0</v>
      </c>
      <c r="X32" s="419">
        <f>+'07-POTESTAD DISCIPLINARIA 2025'!AU21</f>
        <v>1</v>
      </c>
      <c r="Y32" s="423">
        <f>+'07-POTESTAD DISCIPLINARIA 2025'!AV21</f>
        <v>1</v>
      </c>
      <c r="Z32" s="410">
        <f>+'07-POTESTAD DISCIPLINARIA 2025'!AZ21</f>
        <v>0.25</v>
      </c>
      <c r="AA32" s="411">
        <f>+'07-POTESTAD DISCIPLINARIA 2025'!BD21</f>
        <v>0.25</v>
      </c>
      <c r="AB32" s="412">
        <f t="shared" si="3"/>
        <v>6.25E-2</v>
      </c>
      <c r="AC32" s="1523"/>
      <c r="AE32" s="396" t="e">
        <f>+#REF!</f>
        <v>#REF!</v>
      </c>
      <c r="AF32" s="397" t="e">
        <f t="shared" si="1"/>
        <v>#REF!</v>
      </c>
      <c r="AH32" s="396" t="e">
        <f>+#REF!</f>
        <v>#REF!</v>
      </c>
      <c r="AI32" s="397" t="e">
        <f t="shared" si="2"/>
        <v>#REF!</v>
      </c>
    </row>
    <row r="33" spans="2:35" s="427" customFormat="1" ht="102" customHeight="1">
      <c r="B33" s="1548"/>
      <c r="C33" s="1349"/>
      <c r="D33" s="399" t="str">
        <f>+'Anexo 1. 01-FR-03 POA INSTITUC.'!D33</f>
        <v>1.4.3 Desarrollar 15 reuniones de sensibilización de asuntos disciplinarios por Sectores de la Administración Pública del Distrito Capital con las OCID correspondientes, para fortalecer el conocimiento en la sustanciación de procesos disciplinarios que se llevan en sus propias oficinas, en el cuatrienio.</v>
      </c>
      <c r="E33" s="400">
        <f>+'Anexo 1. 01-FR-03 POA INSTITUC.'!E33</f>
        <v>0.25</v>
      </c>
      <c r="F33" s="401">
        <f>+'Anexo 1. 01-FR-03 POA INSTITUC.'!F33</f>
        <v>15</v>
      </c>
      <c r="G33" s="402" t="str">
        <f>+'Anexo 1. 01-FR-03 POA INSTITUC.'!G33</f>
        <v>S.I.</v>
      </c>
      <c r="H33" s="403" t="str">
        <f>+'Anexo 1. 01-FR-03 POA INSTITUC.'!H33</f>
        <v>Reuniones de sensibilización de asuntos disciplinarios desarrolladas con las OCID</v>
      </c>
      <c r="I33" s="404" t="str">
        <f>+'Anexo 1. 01-FR-03 POA INSTITUC.'!I33</f>
        <v>POTESTAD DISCIPLINARIA</v>
      </c>
      <c r="J33" s="405" t="str">
        <f>+'Anexo 1. 01-FR-03 POA INSTITUC.'!J33</f>
        <v>PD Coordinación Potestad Disciplinaria</v>
      </c>
      <c r="K33" s="424">
        <f>+'Anexo 1. 01-FR-03 POA INSTITUC.'!K33</f>
        <v>0</v>
      </c>
      <c r="L33" s="406">
        <f>+'Anexo 1. 01-FR-03 POA INSTITUC.'!L33</f>
        <v>5</v>
      </c>
      <c r="M33" s="406">
        <f>+'Anexo 1. 01-FR-03 POA INSTITUC.'!M33</f>
        <v>5</v>
      </c>
      <c r="N33" s="406">
        <f>+'Anexo 1. 01-FR-03 POA INSTITUC.'!N33</f>
        <v>5</v>
      </c>
      <c r="O33" s="407">
        <f>+'Anexo 1. 01-FR-03 POA INSTITUC.'!O33</f>
        <v>0</v>
      </c>
      <c r="P33" s="408">
        <f>+'07-POTESTAD DISCIPLINARIA 2025'!U22</f>
        <v>0</v>
      </c>
      <c r="Q33" s="408">
        <f>+'07-POTESTAD DISCIPLINARIA 2025'!V22</f>
        <v>0</v>
      </c>
      <c r="R33" s="408">
        <f>+'07-POTESTAD DISCIPLINARIA 2025'!AC22</f>
        <v>5</v>
      </c>
      <c r="S33" s="408">
        <f>+'07-POTESTAD DISCIPLINARIA 2025'!AD22</f>
        <v>0</v>
      </c>
      <c r="T33" s="408">
        <f>+'07-POTESTAD DISCIPLINARIA 2025'!AK22</f>
        <v>0</v>
      </c>
      <c r="U33" s="408">
        <f>+'07-POTESTAD DISCIPLINARIA 2025'!AL22</f>
        <v>0</v>
      </c>
      <c r="V33" s="408">
        <f>+'07-POTESTAD DISCIPLINARIA 2025'!AS22</f>
        <v>0</v>
      </c>
      <c r="W33" s="408">
        <f>+'07-POTESTAD DISCIPLINARIA 2025'!AT22</f>
        <v>0</v>
      </c>
      <c r="X33" s="425">
        <f>+'07-POTESTAD DISCIPLINARIA 2025'!AU22</f>
        <v>5</v>
      </c>
      <c r="Y33" s="409">
        <f>+'07-POTESTAD DISCIPLINARIA 2025'!AV22</f>
        <v>0</v>
      </c>
      <c r="Z33" s="426">
        <f>+'07-POTESTAD DISCIPLINARIA 2025'!AZ22</f>
        <v>0</v>
      </c>
      <c r="AA33" s="411">
        <f>+'07-POTESTAD DISCIPLINARIA 2025'!BD22</f>
        <v>0</v>
      </c>
      <c r="AB33" s="412">
        <f t="shared" si="3"/>
        <v>0</v>
      </c>
      <c r="AC33" s="1523"/>
      <c r="AE33" s="428" t="e">
        <f>+#REF!</f>
        <v>#REF!</v>
      </c>
      <c r="AF33" s="429" t="e">
        <f t="shared" si="1"/>
        <v>#REF!</v>
      </c>
      <c r="AH33" s="428" t="e">
        <f>+#REF!</f>
        <v>#REF!</v>
      </c>
      <c r="AI33" s="429" t="e">
        <f t="shared" si="2"/>
        <v>#REF!</v>
      </c>
    </row>
    <row r="34" spans="2:35" s="427" customFormat="1" ht="120" customHeight="1">
      <c r="B34" s="1548"/>
      <c r="C34" s="1350"/>
      <c r="D34" s="399" t="str">
        <f>+'Anexo 1. 01-FR-03 POA INSTITUC.'!D34</f>
        <v>1.4.4 Desarrollar 4 acciones de sensibilización en materia disciplinaria con los ejes misionales de la Entidad, para fortalecer el conocimiento frente a la sustentación disciplinaria y los soportes que permitan la identificación clara de los hechos disciplinariamente relevantes, en el cuatrienio.</v>
      </c>
      <c r="E34" s="400">
        <f>+'Anexo 1. 01-FR-03 POA INSTITUC.'!E34</f>
        <v>0.25</v>
      </c>
      <c r="F34" s="401">
        <f>+'Anexo 1. 01-FR-03 POA INSTITUC.'!F34</f>
        <v>4</v>
      </c>
      <c r="G34" s="402" t="str">
        <f>+'Anexo 1. 01-FR-03 POA INSTITUC.'!G34</f>
        <v>S.I.</v>
      </c>
      <c r="H34" s="403" t="str">
        <f>+'Anexo 1. 01-FR-03 POA INSTITUC.'!H34</f>
        <v>Acciones de sensibilización en materia disciplinaria desarrolladas con los ejes misionales de la Entidad</v>
      </c>
      <c r="I34" s="404" t="str">
        <f>+'Anexo 1. 01-FR-03 POA INSTITUC.'!I34</f>
        <v>POTESTAD DISCIPLINARIA</v>
      </c>
      <c r="J34" s="405" t="str">
        <f>+'Anexo 1. 01-FR-03 POA INSTITUC.'!J34</f>
        <v>PD Coordinación Potestad Disciplinaria</v>
      </c>
      <c r="K34" s="406">
        <f>+'Anexo 1. 01-FR-03 POA INSTITUC.'!K34</f>
        <v>1</v>
      </c>
      <c r="L34" s="406">
        <f>+'Anexo 1. 01-FR-03 POA INSTITUC.'!L34</f>
        <v>1</v>
      </c>
      <c r="M34" s="406">
        <f>+'Anexo 1. 01-FR-03 POA INSTITUC.'!M34</f>
        <v>1</v>
      </c>
      <c r="N34" s="406">
        <f>+'Anexo 1. 01-FR-03 POA INSTITUC.'!N34</f>
        <v>1</v>
      </c>
      <c r="O34" s="407">
        <f>+'Anexo 1. 01-FR-03 POA INSTITUC.'!O34</f>
        <v>0</v>
      </c>
      <c r="P34" s="408">
        <f>+'07-POTESTAD DISCIPLINARIA 2025'!U23</f>
        <v>0</v>
      </c>
      <c r="Q34" s="408">
        <f>+'07-POTESTAD DISCIPLINARIA 2025'!V23</f>
        <v>0</v>
      </c>
      <c r="R34" s="408">
        <f>+'07-POTESTAD DISCIPLINARIA 2025'!AC23</f>
        <v>1</v>
      </c>
      <c r="S34" s="408">
        <f>+'07-POTESTAD DISCIPLINARIA 2025'!AD23</f>
        <v>0</v>
      </c>
      <c r="T34" s="408">
        <f>+'07-POTESTAD DISCIPLINARIA 2025'!AK23</f>
        <v>0</v>
      </c>
      <c r="U34" s="408">
        <f>+'07-POTESTAD DISCIPLINARIA 2025'!AL23</f>
        <v>0</v>
      </c>
      <c r="V34" s="408">
        <f>+'07-POTESTAD DISCIPLINARIA 2025'!AS23</f>
        <v>0</v>
      </c>
      <c r="W34" s="408">
        <f>+'07-POTESTAD DISCIPLINARIA 2025'!AT23</f>
        <v>0</v>
      </c>
      <c r="X34" s="408">
        <f>+'07-POTESTAD DISCIPLINARIA 2025'!AU23</f>
        <v>1</v>
      </c>
      <c r="Y34" s="409">
        <f>+'07-POTESTAD DISCIPLINARIA 2025'!AV23</f>
        <v>0</v>
      </c>
      <c r="Z34" s="426">
        <f>+'07-POTESTAD DISCIPLINARIA 2025'!AZ23</f>
        <v>0</v>
      </c>
      <c r="AA34" s="411">
        <f>+'07-POTESTAD DISCIPLINARIA 2025'!BD23</f>
        <v>0</v>
      </c>
      <c r="AB34" s="412">
        <f t="shared" si="3"/>
        <v>0</v>
      </c>
      <c r="AC34" s="1514"/>
      <c r="AE34" s="428" t="e">
        <f>+#REF!</f>
        <v>#REF!</v>
      </c>
      <c r="AF34" s="429" t="e">
        <f t="shared" si="1"/>
        <v>#REF!</v>
      </c>
      <c r="AH34" s="428" t="e">
        <f>+#REF!</f>
        <v>#REF!</v>
      </c>
      <c r="AI34" s="429" t="e">
        <f t="shared" si="2"/>
        <v>#REF!</v>
      </c>
    </row>
    <row r="35" spans="2:35" s="427" customFormat="1" ht="100.5" customHeight="1">
      <c r="B35" s="1548"/>
      <c r="C35" s="1351" t="str">
        <f>+'Anexo 1. 01-FR-03 POA INSTITUC.'!C35</f>
        <v>1.5 Desarrollar 43 escenarios y documentar 4  para fortalecer el conocimiento y las competencias de los operadores disciplinarios de la Personería de Bogotá, D.C. y entidades territoriales y nacionales que apoyan el cumplimiento de la labor misional, en el cuatrienio.</v>
      </c>
      <c r="D35" s="383" t="str">
        <f>+'Anexo 1. 01-FR-03 POA INSTITUC.'!D35</f>
        <v>1.5.1 Realizar 8 jornadas de capacitación y diálogo para fortalecer el conocimiento de los operadores disciplinarios de la Personería de Bogotá, D.C., de las OCID y de las entidades territoriales y nacionales, en el cuatrienio.</v>
      </c>
      <c r="E35" s="384">
        <f>+'Anexo 1. 01-FR-03 POA INSTITUC.'!E35</f>
        <v>0.4</v>
      </c>
      <c r="F35" s="385">
        <f>+'Anexo 1. 01-FR-03 POA INSTITUC.'!F35</f>
        <v>8</v>
      </c>
      <c r="G35" s="386">
        <f>+'Anexo 1. 01-FR-03 POA INSTITUC.'!G35</f>
        <v>8</v>
      </c>
      <c r="H35" s="387" t="str">
        <f>+'Anexo 1. 01-FR-03 POA INSTITUC.'!H35</f>
        <v>Jornadas de capacitación y diálogo realizadas</v>
      </c>
      <c r="I35" s="388" t="str">
        <f>+'Anexo 1. 01-FR-03 POA INSTITUC.'!I35</f>
        <v>POTESTAD DISCIPLINARIA</v>
      </c>
      <c r="J35" s="389" t="str">
        <f>+'Anexo 1. 01-FR-03 POA INSTITUC.'!J35</f>
        <v>PD Coordinación Potestad Disciplinaria</v>
      </c>
      <c r="K35" s="390">
        <f>+'Anexo 1. 01-FR-03 POA INSTITUC.'!K35</f>
        <v>2</v>
      </c>
      <c r="L35" s="390">
        <f>+'Anexo 1. 01-FR-03 POA INSTITUC.'!L35</f>
        <v>2</v>
      </c>
      <c r="M35" s="390">
        <f>+'Anexo 1. 01-FR-03 POA INSTITUC.'!M35</f>
        <v>2</v>
      </c>
      <c r="N35" s="390">
        <f>+'Anexo 1. 01-FR-03 POA INSTITUC.'!N35</f>
        <v>2</v>
      </c>
      <c r="O35" s="413">
        <f>+'Anexo 1. 01-FR-03 POA INSTITUC.'!O35</f>
        <v>0</v>
      </c>
      <c r="P35" s="430">
        <f>+'07-POTESTAD DISCIPLINARIA 2025'!U24</f>
        <v>0</v>
      </c>
      <c r="Q35" s="430">
        <f>+'07-POTESTAD DISCIPLINARIA 2025'!V24</f>
        <v>0</v>
      </c>
      <c r="R35" s="430">
        <f>+'07-POTESTAD DISCIPLINARIA 2025'!AC24</f>
        <v>1</v>
      </c>
      <c r="S35" s="430">
        <f>+'07-POTESTAD DISCIPLINARIA 2025'!AD24</f>
        <v>0</v>
      </c>
      <c r="T35" s="430">
        <f>+'07-POTESTAD DISCIPLINARIA 2025'!AK24</f>
        <v>0</v>
      </c>
      <c r="U35" s="430">
        <f>+'07-POTESTAD DISCIPLINARIA 2025'!AL24</f>
        <v>0</v>
      </c>
      <c r="V35" s="430">
        <f>+'07-POTESTAD DISCIPLINARIA 2025'!AS24</f>
        <v>1</v>
      </c>
      <c r="W35" s="430">
        <f>+'07-POTESTAD DISCIPLINARIA 2025'!AT24</f>
        <v>0</v>
      </c>
      <c r="X35" s="430">
        <f>+'07-POTESTAD DISCIPLINARIA 2025'!AU24</f>
        <v>2</v>
      </c>
      <c r="Y35" s="431">
        <f>+'07-POTESTAD DISCIPLINARIA 2025'!AV24</f>
        <v>0</v>
      </c>
      <c r="Z35" s="432">
        <f>+'07-POTESTAD DISCIPLINARIA 2025'!AZ24</f>
        <v>0</v>
      </c>
      <c r="AA35" s="433">
        <f>+'07-POTESTAD DISCIPLINARIA 2025'!BD24</f>
        <v>0</v>
      </c>
      <c r="AB35" s="434">
        <f t="shared" si="3"/>
        <v>0</v>
      </c>
      <c r="AC35" s="1511">
        <f>SUM(AB35:AB37)</f>
        <v>0</v>
      </c>
      <c r="AE35" s="428" t="e">
        <f>+#REF!</f>
        <v>#REF!</v>
      </c>
      <c r="AF35" s="429" t="e">
        <f t="shared" si="1"/>
        <v>#REF!</v>
      </c>
      <c r="AH35" s="428" t="e">
        <f>+#REF!</f>
        <v>#REF!</v>
      </c>
      <c r="AI35" s="429" t="e">
        <f t="shared" si="2"/>
        <v>#REF!</v>
      </c>
    </row>
    <row r="36" spans="2:35" s="427" customFormat="1" ht="100.5" customHeight="1">
      <c r="B36" s="1548"/>
      <c r="C36" s="1342"/>
      <c r="D36" s="383" t="str">
        <f>+'Anexo 1. 01-FR-03 POA INSTITUC.'!D36</f>
        <v>1.5.2 Construir y publicar 4 documentos de memorias de las jornadas de capacitación y diálogo sobre los temas de derecho disciplinario, en el cuatrienio.</v>
      </c>
      <c r="E36" s="384">
        <f>+'Anexo 1. 01-FR-03 POA INSTITUC.'!E36</f>
        <v>0.2</v>
      </c>
      <c r="F36" s="385">
        <f>+'Anexo 1. 01-FR-03 POA INSTITUC.'!F36</f>
        <v>4</v>
      </c>
      <c r="G36" s="386">
        <f>+'Anexo 1. 01-FR-03 POA INSTITUC.'!G36</f>
        <v>0</v>
      </c>
      <c r="H36" s="387" t="str">
        <f>+'Anexo 1. 01-FR-03 POA INSTITUC.'!H36</f>
        <v>Documentos de memorias construidos y publicados</v>
      </c>
      <c r="I36" s="388" t="str">
        <f>+'Anexo 1. 01-FR-03 POA INSTITUC.'!I36</f>
        <v>POTESTAD DISCIPLINARIA</v>
      </c>
      <c r="J36" s="389" t="str">
        <f>+'Anexo 1. 01-FR-03 POA INSTITUC.'!J36</f>
        <v>PD Coordinación Potestad Disciplinaria</v>
      </c>
      <c r="K36" s="390">
        <f>+'Anexo 1. 01-FR-03 POA INSTITUC.'!K36</f>
        <v>1</v>
      </c>
      <c r="L36" s="390">
        <f>+'Anexo 1. 01-FR-03 POA INSTITUC.'!L36</f>
        <v>1</v>
      </c>
      <c r="M36" s="390">
        <f>+'Anexo 1. 01-FR-03 POA INSTITUC.'!M36</f>
        <v>1</v>
      </c>
      <c r="N36" s="390">
        <f>+'Anexo 1. 01-FR-03 POA INSTITUC.'!N36</f>
        <v>1</v>
      </c>
      <c r="O36" s="413">
        <f>+'Anexo 1. 01-FR-03 POA INSTITUC.'!O36</f>
        <v>0</v>
      </c>
      <c r="P36" s="430">
        <f>+'07-POTESTAD DISCIPLINARIA 2025'!U25</f>
        <v>0</v>
      </c>
      <c r="Q36" s="430">
        <f>+'07-POTESTAD DISCIPLINARIA 2025'!V25</f>
        <v>0</v>
      </c>
      <c r="R36" s="430">
        <f>+'07-POTESTAD DISCIPLINARIA 2025'!AC25</f>
        <v>0</v>
      </c>
      <c r="S36" s="430">
        <f>+'07-POTESTAD DISCIPLINARIA 2025'!AD25</f>
        <v>0</v>
      </c>
      <c r="T36" s="430">
        <f>+'07-POTESTAD DISCIPLINARIA 2025'!AK25</f>
        <v>0</v>
      </c>
      <c r="U36" s="430">
        <f>+'07-POTESTAD DISCIPLINARIA 2025'!AL25</f>
        <v>0</v>
      </c>
      <c r="V36" s="430">
        <f>+'07-POTESTAD DISCIPLINARIA 2025'!AS25</f>
        <v>1</v>
      </c>
      <c r="W36" s="430">
        <f>+'07-POTESTAD DISCIPLINARIA 2025'!AT25</f>
        <v>0</v>
      </c>
      <c r="X36" s="430">
        <f>+'07-POTESTAD DISCIPLINARIA 2025'!AU25</f>
        <v>1</v>
      </c>
      <c r="Y36" s="431">
        <f>+'07-POTESTAD DISCIPLINARIA 2025'!AV25</f>
        <v>0</v>
      </c>
      <c r="Z36" s="432">
        <f>+'07-POTESTAD DISCIPLINARIA 2025'!AZ25</f>
        <v>0</v>
      </c>
      <c r="AA36" s="433">
        <f>+'07-POTESTAD DISCIPLINARIA 2025'!BD25</f>
        <v>0</v>
      </c>
      <c r="AB36" s="434">
        <f t="shared" si="3"/>
        <v>0</v>
      </c>
      <c r="AC36" s="1512"/>
      <c r="AE36" s="428" t="e">
        <f>+#REF!</f>
        <v>#REF!</v>
      </c>
      <c r="AF36" s="429" t="e">
        <f t="shared" si="1"/>
        <v>#REF!</v>
      </c>
      <c r="AH36" s="428" t="e">
        <f>+#REF!</f>
        <v>#REF!</v>
      </c>
      <c r="AI36" s="429" t="e">
        <f t="shared" si="2"/>
        <v>#REF!</v>
      </c>
    </row>
    <row r="37" spans="2:35" s="427" customFormat="1" ht="65.25" customHeight="1">
      <c r="B37" s="1548"/>
      <c r="C37" s="1352"/>
      <c r="D37" s="383" t="str">
        <f>+'Anexo 1. 01-FR-03 POA INSTITUC.'!D37</f>
        <v>1.5.3 Efectuar 35 reuniones teórico prácticas de orientación en materia disciplinaria con los operadores disciplinarios de la Personería de Bogotá, D.C., en el cuatrienio.</v>
      </c>
      <c r="E37" s="384">
        <f>+'Anexo 1. 01-FR-03 POA INSTITUC.'!E37</f>
        <v>0.4</v>
      </c>
      <c r="F37" s="385">
        <f>+'Anexo 1. 01-FR-03 POA INSTITUC.'!F37</f>
        <v>35</v>
      </c>
      <c r="G37" s="386">
        <f>+'Anexo 1. 01-FR-03 POA INSTITUC.'!G37</f>
        <v>0</v>
      </c>
      <c r="H37" s="387" t="str">
        <f>+'Anexo 1. 01-FR-03 POA INSTITUC.'!H37</f>
        <v>Reuniones teórico prácticas de orientación en materia disciplinaria efectuadas con el eje disciplinario de la Entidad</v>
      </c>
      <c r="I37" s="388" t="str">
        <f>+'Anexo 1. 01-FR-03 POA INSTITUC.'!I37</f>
        <v>POTESTAD DISCIPLINARIA</v>
      </c>
      <c r="J37" s="389" t="str">
        <f>+'Anexo 1. 01-FR-03 POA INSTITUC.'!J37</f>
        <v>PD Coordinación Potestad Disciplinaria</v>
      </c>
      <c r="K37" s="390">
        <f>+'Anexo 1. 01-FR-03 POA INSTITUC.'!K37</f>
        <v>4</v>
      </c>
      <c r="L37" s="390">
        <f>+'Anexo 1. 01-FR-03 POA INSTITUC.'!L37</f>
        <v>10</v>
      </c>
      <c r="M37" s="390">
        <f>+'Anexo 1. 01-FR-03 POA INSTITUC.'!M37</f>
        <v>10</v>
      </c>
      <c r="N37" s="390">
        <f>+'Anexo 1. 01-FR-03 POA INSTITUC.'!N37</f>
        <v>10</v>
      </c>
      <c r="O37" s="413">
        <f>+'Anexo 1. 01-FR-03 POA INSTITUC.'!O37</f>
        <v>1</v>
      </c>
      <c r="P37" s="430">
        <f>+'07-POTESTAD DISCIPLINARIA 2025'!U26</f>
        <v>2</v>
      </c>
      <c r="Q37" s="430">
        <f>+'07-POTESTAD DISCIPLINARIA 2025'!V26</f>
        <v>0</v>
      </c>
      <c r="R37" s="430">
        <f>+'07-POTESTAD DISCIPLINARIA 2025'!AC26</f>
        <v>3</v>
      </c>
      <c r="S37" s="430">
        <f>+'07-POTESTAD DISCIPLINARIA 2025'!AD26</f>
        <v>0</v>
      </c>
      <c r="T37" s="430">
        <f>+'07-POTESTAD DISCIPLINARIA 2025'!AK26</f>
        <v>3</v>
      </c>
      <c r="U37" s="430">
        <f>+'07-POTESTAD DISCIPLINARIA 2025'!AL26</f>
        <v>0</v>
      </c>
      <c r="V37" s="430">
        <f>+'07-POTESTAD DISCIPLINARIA 2025'!AS26</f>
        <v>2</v>
      </c>
      <c r="W37" s="430">
        <f>+'07-POTESTAD DISCIPLINARIA 2025'!AT26</f>
        <v>0</v>
      </c>
      <c r="X37" s="430">
        <f>+'07-POTESTAD DISCIPLINARIA 2025'!AU26</f>
        <v>10</v>
      </c>
      <c r="Y37" s="431">
        <f>+'07-POTESTAD DISCIPLINARIA 2025'!AV26</f>
        <v>0</v>
      </c>
      <c r="Z37" s="432">
        <f>+'07-POTESTAD DISCIPLINARIA 2025'!AZ26</f>
        <v>0</v>
      </c>
      <c r="AA37" s="433">
        <f>+'07-POTESTAD DISCIPLINARIA 2025'!BD26</f>
        <v>0</v>
      </c>
      <c r="AB37" s="434">
        <f t="shared" si="3"/>
        <v>0</v>
      </c>
      <c r="AC37" s="1513"/>
      <c r="AE37" s="428" t="e">
        <f>+#REF!</f>
        <v>#REF!</v>
      </c>
      <c r="AF37" s="429" t="e">
        <f t="shared" si="1"/>
        <v>#REF!</v>
      </c>
      <c r="AH37" s="428" t="e">
        <f>+#REF!</f>
        <v>#REF!</v>
      </c>
      <c r="AI37" s="429" t="e">
        <f t="shared" si="2"/>
        <v>#REF!</v>
      </c>
    </row>
    <row r="38" spans="2:35" s="427" customFormat="1" ht="78.75" customHeight="1">
      <c r="B38" s="1548"/>
      <c r="C38" s="1348" t="str">
        <f>+'Anexo 1. 01-FR-03 POA INSTITUC.'!C38</f>
        <v>1.6 Implementar el 100% de una (1) estrategia transversal de investigación que incorpore el análisis de datos, en el cuatrienio.</v>
      </c>
      <c r="D38" s="399" t="str">
        <f>+'Anexo 1. 01-FR-03 POA INSTITUC.'!D38</f>
        <v xml:space="preserve">1.6.1 Elaborar 8 informes de seguimiento de política pública distrital o de análisis sectorial, en el cuatrienio </v>
      </c>
      <c r="E38" s="400">
        <f>+'Anexo 1. 01-FR-03 POA INSTITUC.'!E38</f>
        <v>0.8</v>
      </c>
      <c r="F38" s="401">
        <f>+'Anexo 1. 01-FR-03 POA INSTITUC.'!F38</f>
        <v>8</v>
      </c>
      <c r="G38" s="402" t="str">
        <f>+'Anexo 1. 01-FR-03 POA INSTITUC.'!G38</f>
        <v>S.I.</v>
      </c>
      <c r="H38" s="403" t="str">
        <f>+'Anexo 1. 01-FR-03 POA INSTITUC.'!H38</f>
        <v>Informes de seguimiento de política pública distrital o de análisis sectorial elaborados</v>
      </c>
      <c r="I38" s="435" t="str">
        <f>+'Anexo 1. 01-FR-03 POA INSTITUC.'!I38</f>
        <v>GESTIÓN DEL CONOCIMIENTO E INNOVACIÓN</v>
      </c>
      <c r="J38" s="405" t="str">
        <f>+'Anexo 1. 01-FR-03 POA INSTITUC.'!J38</f>
        <v>Dirección De Gestión Del Conocimiento E Innovación</v>
      </c>
      <c r="K38" s="406">
        <f>+'Anexo 1. 01-FR-03 POA INSTITUC.'!K38</f>
        <v>1</v>
      </c>
      <c r="L38" s="406">
        <f>+'Anexo 1. 01-FR-03 POA INSTITUC.'!L38</f>
        <v>2</v>
      </c>
      <c r="M38" s="406">
        <f>+'Anexo 1. 01-FR-03 POA INSTITUC.'!M38</f>
        <v>2</v>
      </c>
      <c r="N38" s="406">
        <f>+'Anexo 1. 01-FR-03 POA INSTITUC.'!N38</f>
        <v>2</v>
      </c>
      <c r="O38" s="407">
        <f>+'Anexo 1. 01-FR-03 POA INSTITUC.'!O38</f>
        <v>1</v>
      </c>
      <c r="P38" s="408">
        <f>+'02-G. CONOCIMIENTO INNOV 2025'!U16</f>
        <v>0</v>
      </c>
      <c r="Q38" s="408">
        <f>+'02-G. CONOCIMIENTO INNOV 2025'!V16</f>
        <v>0</v>
      </c>
      <c r="R38" s="408">
        <f>+'02-G. CONOCIMIENTO INNOV 2025'!AC16</f>
        <v>0</v>
      </c>
      <c r="S38" s="408">
        <f>+'02-G. CONOCIMIENTO INNOV 2025'!AD16</f>
        <v>0</v>
      </c>
      <c r="T38" s="408">
        <f>+'02-G. CONOCIMIENTO INNOV 2025'!AK16</f>
        <v>1</v>
      </c>
      <c r="U38" s="408">
        <f>+'02-G. CONOCIMIENTO INNOV 2025'!AL16</f>
        <v>0</v>
      </c>
      <c r="V38" s="408">
        <f>+'02-G. CONOCIMIENTO INNOV 2025'!AS16</f>
        <v>1</v>
      </c>
      <c r="W38" s="408">
        <f>+'02-G. CONOCIMIENTO INNOV 2025'!AT16</f>
        <v>0</v>
      </c>
      <c r="X38" s="408">
        <f>+'02-G. CONOCIMIENTO INNOV 2025'!AU16</f>
        <v>2</v>
      </c>
      <c r="Y38" s="409">
        <f>+'02-G. CONOCIMIENTO INNOV 2025'!AV16</f>
        <v>0</v>
      </c>
      <c r="Z38" s="426">
        <f>+'02-G. CONOCIMIENTO INNOV 2025'!AZ16</f>
        <v>0</v>
      </c>
      <c r="AA38" s="411">
        <f>+'02-G. CONOCIMIENTO INNOV 2025'!BD16</f>
        <v>0</v>
      </c>
      <c r="AB38" s="412">
        <f t="shared" ref="AB38:AB43" si="4">IF(AND(AA38&gt;0,E38&gt;0),AA38*E38,0)</f>
        <v>0</v>
      </c>
      <c r="AC38" s="1492">
        <f>SUM(AB38:AB39)</f>
        <v>0.05</v>
      </c>
      <c r="AE38" s="428" t="e">
        <f>+#REF!</f>
        <v>#REF!</v>
      </c>
      <c r="AF38" s="429" t="e">
        <f t="shared" si="1"/>
        <v>#REF!</v>
      </c>
      <c r="AH38" s="428" t="e">
        <f>+#REF!</f>
        <v>#REF!</v>
      </c>
      <c r="AI38" s="429" t="e">
        <f t="shared" si="2"/>
        <v>#REF!</v>
      </c>
    </row>
    <row r="39" spans="2:35" s="427" customFormat="1" ht="102" customHeight="1">
      <c r="B39" s="1549"/>
      <c r="C39" s="1350"/>
      <c r="D39" s="399" t="str">
        <f>+'Anexo 1. 01-FR-03 POA INSTITUC.'!D39</f>
        <v>1.6.2 Atender el 100% de solicitudes de participación en la elaboración de informes de seguimiento de política pública distrital o de análisis sectorial de la Dirección de Gestión del Conocimiento e Innovación, en el cuatrienio</v>
      </c>
      <c r="E39" s="400">
        <f>+'Anexo 1. 01-FR-03 POA INSTITUC.'!E39</f>
        <v>0.2</v>
      </c>
      <c r="F39" s="419">
        <f>+'Anexo 1. 01-FR-03 POA INSTITUC.'!F39</f>
        <v>1</v>
      </c>
      <c r="G39" s="402" t="str">
        <f>+'Anexo 1. 01-FR-03 POA INSTITUC.'!G39</f>
        <v>S.I.</v>
      </c>
      <c r="H39" s="403" t="str">
        <f>+'Anexo 1. 01-FR-03 POA INSTITUC.'!H39</f>
        <v>Solicitudes de participación en la elaboración de informes de seguimiento de política pública distrital o de análisis sectorial atendidas</v>
      </c>
      <c r="I39" s="435" t="str">
        <f>+'Anexo 1. 01-FR-03 POA INSTITUC.'!I39</f>
        <v>GESTIÓN DEL CONOCIMIENTO E INNOVACIÓN
 PROMOCIÓN Y DEFENSA DE DERECHOS</v>
      </c>
      <c r="J39" s="405" t="str">
        <f>+'Anexo 1. 01-FR-03 POA INSTITUC.'!J39</f>
        <v xml:space="preserve">Dirección De Gestión Del Conocimiento E Innovación
P.D. para la Coordinación del MP y DDHH
Grupo para el Acompañamiento en Escenarios de Posible Vulneración de Derechos (GAEPVD)
</v>
      </c>
      <c r="K39" s="421">
        <f>+'Anexo 1. 01-FR-03 POA INSTITUC.'!K39</f>
        <v>1</v>
      </c>
      <c r="L39" s="421">
        <f>+'Anexo 1. 01-FR-03 POA INSTITUC.'!L39</f>
        <v>1</v>
      </c>
      <c r="M39" s="421">
        <f>+'Anexo 1. 01-FR-03 POA INSTITUC.'!M39</f>
        <v>1</v>
      </c>
      <c r="N39" s="421">
        <f>+'Anexo 1. 01-FR-03 POA INSTITUC.'!N39</f>
        <v>1</v>
      </c>
      <c r="O39" s="422">
        <f>+'Anexo 1. 01-FR-03 POA INSTITUC.'!O39</f>
        <v>1</v>
      </c>
      <c r="P39" s="419">
        <f>+'02-G. CONOCIMIENTO INNOV 2025'!U17</f>
        <v>1</v>
      </c>
      <c r="Q39" s="419">
        <f>+'02-G. CONOCIMIENTO INNOV 2025'!V17</f>
        <v>1</v>
      </c>
      <c r="R39" s="419">
        <f>+'02-G. CONOCIMIENTO INNOV 2025'!AC17</f>
        <v>1</v>
      </c>
      <c r="S39" s="419">
        <f>+'02-G. CONOCIMIENTO INNOV 2025'!AD17</f>
        <v>0</v>
      </c>
      <c r="T39" s="419">
        <f>+'02-G. CONOCIMIENTO INNOV 2025'!AK17</f>
        <v>1</v>
      </c>
      <c r="U39" s="419">
        <f>+'02-G. CONOCIMIENTO INNOV 2025'!AL17</f>
        <v>0</v>
      </c>
      <c r="V39" s="419">
        <f>+'02-G. CONOCIMIENTO INNOV 2025'!AS17</f>
        <v>1</v>
      </c>
      <c r="W39" s="419">
        <f>+'02-G. CONOCIMIENTO INNOV 2025'!AT17</f>
        <v>0</v>
      </c>
      <c r="X39" s="419">
        <f>+'02-G. CONOCIMIENTO INNOV 2025'!AU17</f>
        <v>1</v>
      </c>
      <c r="Y39" s="423">
        <f>+'02-G. CONOCIMIENTO INNOV 2025'!AV17</f>
        <v>1</v>
      </c>
      <c r="Z39" s="426">
        <f>+'02-G. CONOCIMIENTO INNOV 2025'!AZ17</f>
        <v>0.25</v>
      </c>
      <c r="AA39" s="411">
        <f>+'02-G. CONOCIMIENTO INNOV 2025'!BD17</f>
        <v>0.25</v>
      </c>
      <c r="AB39" s="412">
        <f t="shared" si="4"/>
        <v>0.05</v>
      </c>
      <c r="AC39" s="1514"/>
      <c r="AE39" s="428" t="e">
        <f>+#REF!</f>
        <v>#REF!</v>
      </c>
      <c r="AF39" s="429" t="e">
        <f t="shared" si="1"/>
        <v>#REF!</v>
      </c>
      <c r="AH39" s="428" t="e">
        <f>+#REF!</f>
        <v>#REF!</v>
      </c>
      <c r="AI39" s="429" t="e">
        <f t="shared" si="2"/>
        <v>#REF!</v>
      </c>
    </row>
    <row r="40" spans="2:35" ht="93.75" customHeight="1">
      <c r="B40" s="1551" t="str">
        <f>+'Anexo 1. 01-FR-03 POA INSTITUC.'!B40</f>
        <v>2.	Promover la participación ciudadana y la articulación interinstitucional para garantizar la protección de los derechos y el interés general.</v>
      </c>
      <c r="C40" s="1310" t="str">
        <f>'Anexo 1. 01-FR-03 POA INSTITUC.'!C40</f>
        <v>2.1 Desarrollar 2.420 acciones de articulación interinstitucional y de acercamiento a la comunidad, con enfoque hacia la participación ciudadana y la garantía de derechos, en el cuatrienio. 
(Meta alineada con la estrategia "Tu Localidad  tiene Personero")</v>
      </c>
      <c r="D40" s="383" t="str">
        <f>+'Anexo 1. 01-FR-03 POA INSTITUC.'!D40</f>
        <v>2.1.1. Participar en 2.330 comités, mesas, consejos interinstitucionales y/o con comunidades vulnerables en garantía de derechos, en el cuatrienio.</v>
      </c>
      <c r="E40" s="384">
        <f>+'Anexo 1. 01-FR-03 POA INSTITUC.'!E40</f>
        <v>0.96099999999999997</v>
      </c>
      <c r="F40" s="385">
        <f>+'Anexo 1. 01-FR-03 POA INSTITUC.'!F40</f>
        <v>2330</v>
      </c>
      <c r="G40" s="386">
        <f>+'Anexo 1. 01-FR-03 POA INSTITUC.'!G40</f>
        <v>2221</v>
      </c>
      <c r="H40" s="387" t="str">
        <f>+'Anexo 1. 01-FR-03 POA INSTITUC.'!H40</f>
        <v>Espacios de Participación Interinstitucional y/o con Comunidades Vulnerables Asistidos</v>
      </c>
      <c r="I40" s="388" t="str">
        <f>+'Anexo 1. 01-FR-03 POA INSTITUC.'!I40</f>
        <v>PROMOCIÓN Y DEFENSA DE DERECHOS</v>
      </c>
      <c r="J40" s="389" t="str">
        <f>+'Anexo 1. 01-FR-03 POA INSTITUC.'!J40</f>
        <v>* P.D. para la Coordinación del MP y DDHH, P.D. para Asuntos Penales I, Penales II, Derechos Humanos, Familia, Víctimas y Consumidor.
* Grupo para el Acompañamiento en Escenarios de Posible Vulneración de Derechos (GAEPVD).</v>
      </c>
      <c r="K40" s="390">
        <f>+'Anexo 1. 01-FR-03 POA INSTITUC.'!K40</f>
        <v>305</v>
      </c>
      <c r="L40" s="390">
        <f>+'Anexo 1. 01-FR-03 POA INSTITUC.'!L40</f>
        <v>659</v>
      </c>
      <c r="M40" s="390">
        <f>+'Anexo 1. 01-FR-03 POA INSTITUC.'!M40</f>
        <v>550</v>
      </c>
      <c r="N40" s="390">
        <f>+'Anexo 1. 01-FR-03 POA INSTITUC.'!N40</f>
        <v>550</v>
      </c>
      <c r="O40" s="413">
        <f>+'Anexo 1. 01-FR-03 POA INSTITUC.'!O40</f>
        <v>266</v>
      </c>
      <c r="P40" s="436">
        <f>+'05-PROM DEFENSA DDHH 2025'!U25</f>
        <v>137</v>
      </c>
      <c r="Q40" s="436">
        <f>+'05-PROM DEFENSA DDHH 2025'!V25</f>
        <v>145</v>
      </c>
      <c r="R40" s="436">
        <f>+'05-PROM DEFENSA DDHH 2025'!AC25</f>
        <v>186.5</v>
      </c>
      <c r="S40" s="436">
        <f>+'05-PROM DEFENSA DDHH 2025'!AD25</f>
        <v>0</v>
      </c>
      <c r="T40" s="436">
        <f>+'05-PROM DEFENSA DDHH 2025'!AK25</f>
        <v>183.5</v>
      </c>
      <c r="U40" s="436">
        <f>+'05-PROM DEFENSA DDHH 2025'!AL25</f>
        <v>0</v>
      </c>
      <c r="V40" s="436">
        <f>+'05-PROM DEFENSA DDHH 2025'!AS25</f>
        <v>152</v>
      </c>
      <c r="W40" s="436">
        <f>+'05-PROM DEFENSA DDHH 2025'!AT25</f>
        <v>0</v>
      </c>
      <c r="X40" s="436">
        <f>+'05-PROM DEFENSA DDHH 2025'!AU25</f>
        <v>659</v>
      </c>
      <c r="Y40" s="437">
        <f>+'05-PROM DEFENSA DDHH 2025'!AV25</f>
        <v>145</v>
      </c>
      <c r="Z40" s="438">
        <f>+'05-PROM DEFENSA DDHH 2025'!AZ25</f>
        <v>0.22003034901365706</v>
      </c>
      <c r="AA40" s="394">
        <f>+'05-PROM DEFENSA DDHH 2025'!BD25</f>
        <v>6.2231759656652362E-2</v>
      </c>
      <c r="AB40" s="395">
        <f t="shared" si="4"/>
        <v>5.9804721030042918E-2</v>
      </c>
      <c r="AC40" s="1518">
        <f>SUM(AB40:AB41)</f>
        <v>6.1538054363376254E-2</v>
      </c>
      <c r="AE40" s="396" t="e">
        <f>+#REF!</f>
        <v>#REF!</v>
      </c>
      <c r="AF40" s="397" t="e">
        <f t="shared" si="1"/>
        <v>#REF!</v>
      </c>
      <c r="AH40" s="396" t="e">
        <f>+#REF!</f>
        <v>#REF!</v>
      </c>
      <c r="AI40" s="397" t="e">
        <f t="shared" si="2"/>
        <v>#REF!</v>
      </c>
    </row>
    <row r="41" spans="2:35" ht="67.5" customHeight="1">
      <c r="B41" s="1551"/>
      <c r="C41" s="1311"/>
      <c r="D41" s="383" t="str">
        <f>+'Anexo 1. 01-FR-03 POA INSTITUC.'!D41</f>
        <v>2.1.2. Realizar 90 actividades que permitan el acercamiento de la Entidad a la Comunidad, en el cuatrienio.</v>
      </c>
      <c r="E41" s="384">
        <f>+'Anexo 1. 01-FR-03 POA INSTITUC.'!E41</f>
        <v>3.9E-2</v>
      </c>
      <c r="F41" s="385">
        <f>+'Anexo 1. 01-FR-03 POA INSTITUC.'!F41</f>
        <v>90</v>
      </c>
      <c r="G41" s="386">
        <f>+'Anexo 1. 01-FR-03 POA INSTITUC.'!G41</f>
        <v>21</v>
      </c>
      <c r="H41" s="387" t="str">
        <f>+'Anexo 1. 01-FR-03 POA INSTITUC.'!H41</f>
        <v>Actividades de Acercamiento de la Entidad a la Comunidad Realizadas</v>
      </c>
      <c r="I41" s="388" t="str">
        <f>+'Anexo 1. 01-FR-03 POA INSTITUC.'!I41</f>
        <v>PROMOCIÓN Y DEFENSA DE DERECHOS</v>
      </c>
      <c r="J41" s="389" t="str">
        <f>+'Anexo 1. 01-FR-03 POA INSTITUC.'!J41</f>
        <v>* P.D. para la Coordinación de Gestión de las Personerías Locales y sus Personerías Locales adscritas.</v>
      </c>
      <c r="K41" s="390">
        <f>+'Anexo 1. 01-FR-03 POA INSTITUC.'!K41</f>
        <v>10</v>
      </c>
      <c r="L41" s="390">
        <f>+'Anexo 1. 01-FR-03 POA INSTITUC.'!L41</f>
        <v>20</v>
      </c>
      <c r="M41" s="390">
        <f>+'Anexo 1. 01-FR-03 POA INSTITUC.'!M41</f>
        <v>20</v>
      </c>
      <c r="N41" s="390">
        <f>+'Anexo 1. 01-FR-03 POA INSTITUC.'!N41</f>
        <v>20</v>
      </c>
      <c r="O41" s="413">
        <f>+'Anexo 1. 01-FR-03 POA INSTITUC.'!O41</f>
        <v>20</v>
      </c>
      <c r="P41" s="436">
        <f>+'05-PROM DEFENSA DDHH 2025'!U26</f>
        <v>3</v>
      </c>
      <c r="Q41" s="436">
        <f>+'05-PROM DEFENSA DDHH 2025'!V26</f>
        <v>4</v>
      </c>
      <c r="R41" s="436">
        <f>+'05-PROM DEFENSA DDHH 2025'!AC26</f>
        <v>7</v>
      </c>
      <c r="S41" s="436">
        <f>+'05-PROM DEFENSA DDHH 2025'!AD26</f>
        <v>0</v>
      </c>
      <c r="T41" s="436">
        <f>+'05-PROM DEFENSA DDHH 2025'!AK26</f>
        <v>6</v>
      </c>
      <c r="U41" s="436">
        <f>+'05-PROM DEFENSA DDHH 2025'!AL26</f>
        <v>0</v>
      </c>
      <c r="V41" s="436">
        <f>+'05-PROM DEFENSA DDHH 2025'!AS26</f>
        <v>4</v>
      </c>
      <c r="W41" s="436">
        <f>+'05-PROM DEFENSA DDHH 2025'!AT26</f>
        <v>0</v>
      </c>
      <c r="X41" s="436">
        <f>+'05-PROM DEFENSA DDHH 2025'!AU26</f>
        <v>20</v>
      </c>
      <c r="Y41" s="437">
        <f>+'05-PROM DEFENSA DDHH 2025'!AV26</f>
        <v>4</v>
      </c>
      <c r="Z41" s="438">
        <f>+'05-PROM DEFENSA DDHH 2025'!AZ26</f>
        <v>0.2</v>
      </c>
      <c r="AA41" s="394">
        <f>+'05-PROM DEFENSA DDHH 2025'!BD26</f>
        <v>4.4444444444444446E-2</v>
      </c>
      <c r="AB41" s="395">
        <f t="shared" si="4"/>
        <v>1.7333333333333335E-3</v>
      </c>
      <c r="AC41" s="1509"/>
      <c r="AE41" s="396" t="e">
        <f>+#REF!</f>
        <v>#REF!</v>
      </c>
      <c r="AF41" s="397" t="e">
        <f t="shared" si="1"/>
        <v>#REF!</v>
      </c>
      <c r="AH41" s="396" t="e">
        <f>+#REF!</f>
        <v>#REF!</v>
      </c>
      <c r="AI41" s="397" t="e">
        <f t="shared" si="2"/>
        <v>#REF!</v>
      </c>
    </row>
    <row r="42" spans="2:35" ht="95.25" customHeight="1">
      <c r="B42" s="1551"/>
      <c r="C42" s="1304" t="str">
        <f>'Anexo 1. 01-FR-03 POA INSTITUC.'!C42</f>
        <v xml:space="preserve">2.2 Articular 12  acciones de trabajo interinstitucional y cooperación para garantizar el enfoque social, para el fortalecimiento de la prestación del servicio al usuario, en el cuatrienio. </v>
      </c>
      <c r="D42" s="399" t="str">
        <f>+'Anexo 1. 01-FR-03 POA INSTITUC.'!D42</f>
        <v>2.2.1 Implementar 8 lineamientos en compromiso con la calidad para satisfacer las necesidades y expectativas de los (as) usuarios(as) y partes interesadas, en el cuatrienio.</v>
      </c>
      <c r="E42" s="400">
        <f>+'Anexo 1. 01-FR-03 POA INSTITUC.'!E42</f>
        <v>0.5</v>
      </c>
      <c r="F42" s="401">
        <f>+'Anexo 1. 01-FR-03 POA INSTITUC.'!F42</f>
        <v>8</v>
      </c>
      <c r="G42" s="402">
        <f>+'Anexo 1. 01-FR-03 POA INSTITUC.'!G42</f>
        <v>7</v>
      </c>
      <c r="H42" s="403" t="str">
        <f>+'Anexo 1. 01-FR-03 POA INSTITUC.'!H42</f>
        <v xml:space="preserve">Lineamientos en compromiso con la calidad implementados </v>
      </c>
      <c r="I42" s="404" t="str">
        <f>+'Anexo 1. 01-FR-03 POA INSTITUC.'!I42</f>
        <v>SERVICIO AL USUARIO</v>
      </c>
      <c r="J42" s="405" t="str">
        <f>+'Anexo 1. 01-FR-03 POA INSTITUC.'!J42</f>
        <v>Secretaría General</v>
      </c>
      <c r="K42" s="406">
        <f>+'Anexo 1. 01-FR-03 POA INSTITUC.'!K42</f>
        <v>1</v>
      </c>
      <c r="L42" s="406">
        <f>+'Anexo 1. 01-FR-03 POA INSTITUC.'!L42</f>
        <v>3</v>
      </c>
      <c r="M42" s="406">
        <f>+'Anexo 1. 01-FR-03 POA INSTITUC.'!M42</f>
        <v>2</v>
      </c>
      <c r="N42" s="406">
        <f>+'Anexo 1. 01-FR-03 POA INSTITUC.'!N42</f>
        <v>2</v>
      </c>
      <c r="O42" s="407">
        <f>+'Anexo 1. 01-FR-03 POA INSTITUC.'!O42</f>
        <v>0</v>
      </c>
      <c r="P42" s="439">
        <f>+'14-SERVICIO AL USUARIO2025'!U16</f>
        <v>1</v>
      </c>
      <c r="Q42" s="439">
        <f>+'14-SERVICIO AL USUARIO2025'!V16</f>
        <v>1</v>
      </c>
      <c r="R42" s="439">
        <f>+'14-SERVICIO AL USUARIO2025'!AC16</f>
        <v>0</v>
      </c>
      <c r="S42" s="439">
        <f>+'14-SERVICIO AL USUARIO2025'!AD16</f>
        <v>0</v>
      </c>
      <c r="T42" s="439">
        <f>+'14-SERVICIO AL USUARIO2025'!AK16</f>
        <v>2</v>
      </c>
      <c r="U42" s="439">
        <f>+'14-SERVICIO AL USUARIO2025'!AL16</f>
        <v>0</v>
      </c>
      <c r="V42" s="439">
        <f>+'14-SERVICIO AL USUARIO2025'!AS16</f>
        <v>0</v>
      </c>
      <c r="W42" s="439">
        <f>+'14-SERVICIO AL USUARIO2025'!AT16</f>
        <v>0</v>
      </c>
      <c r="X42" s="439">
        <f>+'14-SERVICIO AL USUARIO2025'!AU16</f>
        <v>3</v>
      </c>
      <c r="Y42" s="440">
        <f>+'14-SERVICIO AL USUARIO2025'!AV16</f>
        <v>1</v>
      </c>
      <c r="Z42" s="410">
        <f>+'14-SERVICIO AL USUARIO2025'!AZ16</f>
        <v>0.33333333333333331</v>
      </c>
      <c r="AA42" s="411">
        <f>+'14-SERVICIO AL USUARIO2025'!BD16</f>
        <v>0.125</v>
      </c>
      <c r="AB42" s="412">
        <f t="shared" si="4"/>
        <v>6.25E-2</v>
      </c>
      <c r="AC42" s="1550">
        <f>SUM(AB42:AB43)</f>
        <v>6.25E-2</v>
      </c>
      <c r="AE42" s="396" t="e">
        <f>+#REF!</f>
        <v>#REF!</v>
      </c>
      <c r="AF42" s="397" t="e">
        <f t="shared" si="1"/>
        <v>#REF!</v>
      </c>
      <c r="AH42" s="396" t="e">
        <f>+#REF!</f>
        <v>#REF!</v>
      </c>
      <c r="AI42" s="397" t="e">
        <f t="shared" si="2"/>
        <v>#REF!</v>
      </c>
    </row>
    <row r="43" spans="2:35" ht="95.25" customHeight="1">
      <c r="B43" s="1551"/>
      <c r="C43" s="1305"/>
      <c r="D43" s="399" t="str">
        <f>+'Anexo 1. 01-FR-03 POA INSTITUC.'!D43</f>
        <v>2.2.2 Gestionar 4 acuerdos interinstitucionales y/o de cooperación para garantizar el enfoque social en el marco de un estado pluralista, para el fortalecimiento de la prestación de Servicio al Usuario, en el cuatrienio</v>
      </c>
      <c r="E43" s="400">
        <f>+'Anexo 1. 01-FR-03 POA INSTITUC.'!E43</f>
        <v>0.5</v>
      </c>
      <c r="F43" s="401">
        <f>+'Anexo 1. 01-FR-03 POA INSTITUC.'!F43</f>
        <v>4</v>
      </c>
      <c r="G43" s="402">
        <f>+'Anexo 1. 01-FR-03 POA INSTITUC.'!G43</f>
        <v>3</v>
      </c>
      <c r="H43" s="403" t="str">
        <f>+'Anexo 1. 01-FR-03 POA INSTITUC.'!H43</f>
        <v>Acuerdos interinstitucionales y/o de cooperación  gestionados</v>
      </c>
      <c r="I43" s="404" t="str">
        <f>+'Anexo 1. 01-FR-03 POA INSTITUC.'!I43</f>
        <v>SERVICIO AL USUARIO</v>
      </c>
      <c r="J43" s="405" t="str">
        <f>+'Anexo 1. 01-FR-03 POA INSTITUC.'!J43</f>
        <v>Secretaría General</v>
      </c>
      <c r="K43" s="424">
        <f>+'Anexo 1. 01-FR-03 POA INSTITUC.'!K43</f>
        <v>0</v>
      </c>
      <c r="L43" s="406">
        <f>+'Anexo 1. 01-FR-03 POA INSTITUC.'!L43</f>
        <v>2</v>
      </c>
      <c r="M43" s="406">
        <f>+'Anexo 1. 01-FR-03 POA INSTITUC.'!M43</f>
        <v>1</v>
      </c>
      <c r="N43" s="406">
        <f>+'Anexo 1. 01-FR-03 POA INSTITUC.'!N43</f>
        <v>1</v>
      </c>
      <c r="O43" s="407">
        <f>+'Anexo 1. 01-FR-03 POA INSTITUC.'!O43</f>
        <v>0</v>
      </c>
      <c r="P43" s="439">
        <f>+'14-SERVICIO AL USUARIO2025'!U17</f>
        <v>0</v>
      </c>
      <c r="Q43" s="439">
        <f>+'14-SERVICIO AL USUARIO2025'!V17</f>
        <v>0</v>
      </c>
      <c r="R43" s="439">
        <f>+'14-SERVICIO AL USUARIO2025'!AC17</f>
        <v>0</v>
      </c>
      <c r="S43" s="439">
        <f>+'14-SERVICIO AL USUARIO2025'!AD17</f>
        <v>0</v>
      </c>
      <c r="T43" s="439">
        <f>+'14-SERVICIO AL USUARIO2025'!AK17</f>
        <v>0</v>
      </c>
      <c r="U43" s="439">
        <f>+'14-SERVICIO AL USUARIO2025'!AL17</f>
        <v>0</v>
      </c>
      <c r="V43" s="439">
        <f>+'14-SERVICIO AL USUARIO2025'!AS17</f>
        <v>2</v>
      </c>
      <c r="W43" s="439">
        <f>+'14-SERVICIO AL USUARIO2025'!AT17</f>
        <v>0</v>
      </c>
      <c r="X43" s="441">
        <f>+'14-SERVICIO AL USUARIO2025'!AU17</f>
        <v>2</v>
      </c>
      <c r="Y43" s="440">
        <f>+'14-SERVICIO AL USUARIO2025'!AV17</f>
        <v>0</v>
      </c>
      <c r="Z43" s="442">
        <f>+'14-SERVICIO AL USUARIO2025'!AZ17</f>
        <v>0</v>
      </c>
      <c r="AA43" s="411">
        <f>+'14-SERVICIO AL USUARIO2025'!BD17</f>
        <v>0</v>
      </c>
      <c r="AB43" s="412">
        <f t="shared" si="4"/>
        <v>0</v>
      </c>
      <c r="AC43" s="1507"/>
      <c r="AE43" s="396" t="e">
        <f>+#REF!</f>
        <v>#REF!</v>
      </c>
      <c r="AF43" s="397" t="e">
        <f t="shared" si="1"/>
        <v>#REF!</v>
      </c>
      <c r="AH43" s="396" t="e">
        <f>+#REF!</f>
        <v>#REF!</v>
      </c>
      <c r="AI43" s="397" t="e">
        <f t="shared" si="2"/>
        <v>#REF!</v>
      </c>
    </row>
    <row r="44" spans="2:35" ht="126.75" customHeight="1">
      <c r="B44" s="1551"/>
      <c r="C44" s="443" t="str">
        <f>'Anexo 1. 01-FR-03 POA INSTITUC.'!C44</f>
        <v>2.3 Implementar el 100% de las actividades del plan de participación ciudadana que fortalezca los mecanismos de participación y relacionamiento con la ciudadanía, durante el cuatrienio.</v>
      </c>
      <c r="D44" s="383" t="str">
        <f>+'Anexo 1. 01-FR-03 POA INSTITUC.'!D44</f>
        <v>2.3.1 Realizar el 100% de las actividades contenidas en el plan de participación ciudadana, durante el cuatrienio.</v>
      </c>
      <c r="E44" s="384">
        <f>+'Anexo 1. 01-FR-03 POA INSTITUC.'!E44</f>
        <v>1</v>
      </c>
      <c r="F44" s="414">
        <f>+'Anexo 1. 01-FR-03 POA INSTITUC.'!F44</f>
        <v>1</v>
      </c>
      <c r="G44" s="444" t="str">
        <f>+'Anexo 1. 01-FR-03 POA INSTITUC.'!G44</f>
        <v>S.I.</v>
      </c>
      <c r="H44" s="387" t="str">
        <f>+'Anexo 1. 01-FR-03 POA INSTITUC.'!H44</f>
        <v>Actividades contenidas en el plan de Participación Ciudadana realizadas</v>
      </c>
      <c r="I44" s="388" t="str">
        <f>+'Anexo 1. 01-FR-03 POA INSTITUC.'!I44</f>
        <v>PREVENCIÓN Y CONTROL A LA FUNCIÓN PÚBLICA</v>
      </c>
      <c r="J44" s="389" t="str">
        <f>+'Anexo 1. 01-FR-03 POA INSTITUC.'!J44</f>
        <v>Personería Delegada para la Coordinación de Prevención y Control a la Función Pública y las 09 Delegadas Adscritas
Personería Delegada para la Coordinación de Gestión de las Personerías Locales y las 20 Personerías Locales</v>
      </c>
      <c r="K44" s="416">
        <f>+'Anexo 1. 01-FR-03 POA INSTITUC.'!K44</f>
        <v>1</v>
      </c>
      <c r="L44" s="416">
        <f>+'Anexo 1. 01-FR-03 POA INSTITUC.'!L44</f>
        <v>1</v>
      </c>
      <c r="M44" s="416">
        <f>+'Anexo 1. 01-FR-03 POA INSTITUC.'!M44</f>
        <v>1</v>
      </c>
      <c r="N44" s="416">
        <f>+'Anexo 1. 01-FR-03 POA INSTITUC.'!N44</f>
        <v>1</v>
      </c>
      <c r="O44" s="417">
        <f>+'Anexo 1. 01-FR-03 POA INSTITUC.'!O44</f>
        <v>1</v>
      </c>
      <c r="P44" s="414">
        <f>+'06-PREV CTRL FUN PÚBLICA 2025'!U21</f>
        <v>1</v>
      </c>
      <c r="Q44" s="414">
        <f>+'06-PREV CTRL FUN PÚBLICA 2025'!V21</f>
        <v>1.1000000000000001</v>
      </c>
      <c r="R44" s="414">
        <f>+'06-PREV CTRL FUN PÚBLICA 2025'!AC21</f>
        <v>1</v>
      </c>
      <c r="S44" s="414">
        <f>+'06-PREV CTRL FUN PÚBLICA 2025'!AD21</f>
        <v>0</v>
      </c>
      <c r="T44" s="414">
        <f>+'06-PREV CTRL FUN PÚBLICA 2025'!AK21</f>
        <v>1</v>
      </c>
      <c r="U44" s="414">
        <f>+'06-PREV CTRL FUN PÚBLICA 2025'!AL21</f>
        <v>0</v>
      </c>
      <c r="V44" s="414">
        <f>+'06-PREV CTRL FUN PÚBLICA 2025'!AS21</f>
        <v>1</v>
      </c>
      <c r="W44" s="414">
        <f>+'06-PREV CTRL FUN PÚBLICA 2025'!AT21</f>
        <v>0</v>
      </c>
      <c r="X44" s="414">
        <f>+'06-PREV CTRL FUN PÚBLICA 2025'!AU21</f>
        <v>1</v>
      </c>
      <c r="Y44" s="418">
        <f>+'06-PREV CTRL FUN PÚBLICA 2025'!AV21</f>
        <v>1.1000000000000001</v>
      </c>
      <c r="Z44" s="438">
        <f>+'06-PREV CTRL FUN PÚBLICA 2025'!AZ21</f>
        <v>0.27500000000000002</v>
      </c>
      <c r="AA44" s="394">
        <f>+'06-PREV CTRL FUN PÚBLICA 2025'!BD21</f>
        <v>0.27500000000000002</v>
      </c>
      <c r="AB44" s="395">
        <f t="shared" ref="AB44:AB50" si="5">IF(AND(AA44&gt;0,E44&gt;0),AA44*E44,0)</f>
        <v>0.27500000000000002</v>
      </c>
      <c r="AC44" s="445">
        <f>SUM(AB44)</f>
        <v>0.27500000000000002</v>
      </c>
      <c r="AE44" s="396" t="e">
        <f>+#REF!</f>
        <v>#REF!</v>
      </c>
      <c r="AF44" s="397" t="e">
        <f t="shared" si="1"/>
        <v>#REF!</v>
      </c>
      <c r="AH44" s="396" t="e">
        <f>+#REF!</f>
        <v>#REF!</v>
      </c>
      <c r="AI44" s="397" t="e">
        <f t="shared" si="2"/>
        <v>#REF!</v>
      </c>
    </row>
    <row r="45" spans="2:35" ht="82.5" customHeight="1">
      <c r="B45" s="1547" t="str">
        <f>+'Anexo 1. 01-FR-03 POA INSTITUC.'!B45</f>
        <v xml:space="preserve">3. Fomentar una cultura de gestión del conocimiento, la innovación y la investigación como instrumentos transversales a través de la incorporación de herramientas de uso y apropiación y la consolidación de alianzas. </v>
      </c>
      <c r="C45" s="1348" t="str">
        <f>+'Anexo 1. 01-FR-03 POA INSTITUC.'!C45</f>
        <v>3.1. Desarrollar 45 estrategias y espacios de transferencia orientados a preservar el conocimiento tácito y explícito en la Personería de Bogotá, D.C., para fortalecer la toma de decisiones y el mejoramiento institucional, en el cuatrienio.</v>
      </c>
      <c r="D45" s="399" t="str">
        <f>+'Anexo 1. 01-FR-03 POA INSTITUC.'!D45</f>
        <v>3.1.1. Implementar 5 estrategias orientadas a preservar el conocimiento tácito y explícito en la Personería de Bogotá, D.C., para fortalecer la toma de decisiones y el mejoramiento institucional, en el cuatrienio</v>
      </c>
      <c r="E45" s="400">
        <f>+'Anexo 1. 01-FR-03 POA INSTITUC.'!E45</f>
        <v>0.5</v>
      </c>
      <c r="F45" s="401">
        <f>+'Anexo 1. 01-FR-03 POA INSTITUC.'!F45</f>
        <v>5</v>
      </c>
      <c r="G45" s="402" t="str">
        <f>+'Anexo 1. 01-FR-03 POA INSTITUC.'!G45</f>
        <v>S.I.</v>
      </c>
      <c r="H45" s="403" t="str">
        <f>+'Anexo 1. 01-FR-03 POA INSTITUC.'!H45</f>
        <v>Estrategias orientadas a preservar el conocimiento tácito y explícito implementadas</v>
      </c>
      <c r="I45" s="435" t="str">
        <f>+'Anexo 1. 01-FR-03 POA INSTITUC.'!I45</f>
        <v>GESTIÓN DEL CONOCIMIENTO E INNOVACIÓN</v>
      </c>
      <c r="J45" s="405" t="str">
        <f>+'Anexo 1. 01-FR-03 POA INSTITUC.'!J45</f>
        <v>Dirección De Gestión Del Conocimiento E Innovación</v>
      </c>
      <c r="K45" s="406">
        <f>+'Anexo 1. 01-FR-03 POA INSTITUC.'!K45</f>
        <v>1</v>
      </c>
      <c r="L45" s="406">
        <f>+'Anexo 1. 01-FR-03 POA INSTITUC.'!L45</f>
        <v>1</v>
      </c>
      <c r="M45" s="406">
        <f>+'Anexo 1. 01-FR-03 POA INSTITUC.'!M45</f>
        <v>1</v>
      </c>
      <c r="N45" s="406">
        <f>+'Anexo 1. 01-FR-03 POA INSTITUC.'!N45</f>
        <v>1</v>
      </c>
      <c r="O45" s="407">
        <f>+'Anexo 1. 01-FR-03 POA INSTITUC.'!O45</f>
        <v>1</v>
      </c>
      <c r="P45" s="446">
        <f>+'02-G. CONOCIMIENTO INNOV 2025'!U18</f>
        <v>0</v>
      </c>
      <c r="Q45" s="446">
        <f>+'02-G. CONOCIMIENTO INNOV 2025'!V18</f>
        <v>0</v>
      </c>
      <c r="R45" s="446">
        <f>+'02-G. CONOCIMIENTO INNOV 2025'!AC18</f>
        <v>0</v>
      </c>
      <c r="S45" s="446">
        <f>+'02-G. CONOCIMIENTO INNOV 2025'!AD18</f>
        <v>0</v>
      </c>
      <c r="T45" s="446">
        <f>+'02-G. CONOCIMIENTO INNOV 2025'!AK18</f>
        <v>0</v>
      </c>
      <c r="U45" s="446">
        <f>+'02-G. CONOCIMIENTO INNOV 2025'!AL18</f>
        <v>0</v>
      </c>
      <c r="V45" s="446">
        <f>+'02-G. CONOCIMIENTO INNOV 2025'!AS18</f>
        <v>1</v>
      </c>
      <c r="W45" s="446">
        <f>+'02-G. CONOCIMIENTO INNOV 2025'!AT18</f>
        <v>0</v>
      </c>
      <c r="X45" s="446">
        <f>+'02-G. CONOCIMIENTO INNOV 2025'!AU18</f>
        <v>1</v>
      </c>
      <c r="Y45" s="440">
        <f>+'02-G. CONOCIMIENTO INNOV 2025'!AV18</f>
        <v>0</v>
      </c>
      <c r="Z45" s="410">
        <f>+'02-G. CONOCIMIENTO INNOV 2025'!AZ18</f>
        <v>0</v>
      </c>
      <c r="AA45" s="411">
        <f>+'02-G. CONOCIMIENTO INNOV 2025'!BD18</f>
        <v>0</v>
      </c>
      <c r="AB45" s="412">
        <f t="shared" si="5"/>
        <v>0</v>
      </c>
      <c r="AC45" s="1504">
        <f>SUM(AB45:AB46)</f>
        <v>1.2500000000000001E-2</v>
      </c>
      <c r="AE45" s="396" t="e">
        <f>+#REF!</f>
        <v>#REF!</v>
      </c>
      <c r="AF45" s="397" t="e">
        <f t="shared" si="1"/>
        <v>#REF!</v>
      </c>
      <c r="AH45" s="396" t="e">
        <f>+#REF!</f>
        <v>#REF!</v>
      </c>
      <c r="AI45" s="397" t="e">
        <f t="shared" si="2"/>
        <v>#REF!</v>
      </c>
    </row>
    <row r="46" spans="2:35" ht="82.5" customHeight="1">
      <c r="B46" s="1548"/>
      <c r="C46" s="1350"/>
      <c r="D46" s="399" t="str">
        <f>+'Anexo 1. 01-FR-03 POA INSTITUC.'!D46</f>
        <v>3.1.2. Desarrollar 40 espacios de transferencia de conocimiento que permitan fortalecer la atención de las personas que acuden a la Personería de Bogotá, en el cuatrienio.</v>
      </c>
      <c r="E46" s="400">
        <f>+'Anexo 1. 01-FR-03 POA INSTITUC.'!E46</f>
        <v>0.5</v>
      </c>
      <c r="F46" s="401">
        <f>+'Anexo 1. 01-FR-03 POA INSTITUC.'!F46</f>
        <v>40</v>
      </c>
      <c r="G46" s="402">
        <f>+'Anexo 1. 01-FR-03 POA INSTITUC.'!G46</f>
        <v>61</v>
      </c>
      <c r="H46" s="403" t="str">
        <f>+'Anexo 1. 01-FR-03 POA INSTITUC.'!H46</f>
        <v>Espacios de Transferencia de Conocimiento Realizados</v>
      </c>
      <c r="I46" s="404" t="str">
        <f>+'Anexo 1. 01-FR-03 POA INSTITUC.'!I46</f>
        <v>PROMOCIÓN Y DEFENSA DE DERECHOS</v>
      </c>
      <c r="J46" s="405" t="str">
        <f>+'Anexo 1. 01-FR-03 POA INSTITUC.'!J46</f>
        <v>* P.D. para la Coordinación del MP y DDHH y sus dependencias adscritas.</v>
      </c>
      <c r="K46" s="424">
        <f>+'Anexo 1. 01-FR-03 POA INSTITUC.'!K46</f>
        <v>0</v>
      </c>
      <c r="L46" s="406">
        <f>+'Anexo 1. 01-FR-03 POA INSTITUC.'!L46</f>
        <v>10</v>
      </c>
      <c r="M46" s="406">
        <f>+'Anexo 1. 01-FR-03 POA INSTITUC.'!M46</f>
        <v>10</v>
      </c>
      <c r="N46" s="406">
        <f>+'Anexo 1. 01-FR-03 POA INSTITUC.'!N46</f>
        <v>10</v>
      </c>
      <c r="O46" s="407">
        <f>+'Anexo 1. 01-FR-03 POA INSTITUC.'!O46</f>
        <v>10</v>
      </c>
      <c r="P46" s="446">
        <f>+'02-G. CONOCIMIENTO INNOV 2025'!U19</f>
        <v>0</v>
      </c>
      <c r="Q46" s="446">
        <f>+'02-G. CONOCIMIENTO INNOV 2025'!V19</f>
        <v>1</v>
      </c>
      <c r="R46" s="446">
        <f>+'02-G. CONOCIMIENTO INNOV 2025'!AC19</f>
        <v>7</v>
      </c>
      <c r="S46" s="446">
        <f>+'02-G. CONOCIMIENTO INNOV 2025'!AD19</f>
        <v>0</v>
      </c>
      <c r="T46" s="446">
        <f>+'02-G. CONOCIMIENTO INNOV 2025'!AK19</f>
        <v>3</v>
      </c>
      <c r="U46" s="446">
        <f>+'02-G. CONOCIMIENTO INNOV 2025'!AL19</f>
        <v>0</v>
      </c>
      <c r="V46" s="446">
        <f>+'02-G. CONOCIMIENTO INNOV 2025'!AS19</f>
        <v>0</v>
      </c>
      <c r="W46" s="446">
        <f>+'02-G. CONOCIMIENTO INNOV 2025'!AT19</f>
        <v>0</v>
      </c>
      <c r="X46" s="447">
        <f>+'02-G. CONOCIMIENTO INNOV 2025'!AU19</f>
        <v>10</v>
      </c>
      <c r="Y46" s="440">
        <f>+'02-G. CONOCIMIENTO INNOV 2025'!AV19</f>
        <v>1</v>
      </c>
      <c r="Z46" s="442">
        <f>+'02-G. CONOCIMIENTO INNOV 2025'!AZ19</f>
        <v>0.1</v>
      </c>
      <c r="AA46" s="411">
        <f>+'02-G. CONOCIMIENTO INNOV 2025'!BD19</f>
        <v>2.5000000000000001E-2</v>
      </c>
      <c r="AB46" s="412">
        <f t="shared" si="5"/>
        <v>1.2500000000000001E-2</v>
      </c>
      <c r="AC46" s="1507"/>
      <c r="AE46" s="396" t="e">
        <f>+#REF!</f>
        <v>#REF!</v>
      </c>
      <c r="AF46" s="397" t="e">
        <f t="shared" si="1"/>
        <v>#REF!</v>
      </c>
      <c r="AH46" s="396" t="e">
        <f>+#REF!</f>
        <v>#REF!</v>
      </c>
      <c r="AI46" s="397" t="e">
        <f t="shared" si="2"/>
        <v>#REF!</v>
      </c>
    </row>
    <row r="47" spans="2:35" ht="121.5" customHeight="1">
      <c r="B47" s="1548"/>
      <c r="C47" s="448" t="str">
        <f>+'Anexo 1. 01-FR-03 POA INSTITUC.'!C47</f>
        <v>3.2. Implementar el 100% de las actividades orientadas a promover el diseño y presentación de propuestas de innovación por parte de los(as) funcionarios(as) y colaboradores(as) de la Personería de Bogotá D.C., en el cuatrienio.</v>
      </c>
      <c r="D47" s="383" t="str">
        <f>+'Anexo 1. 01-FR-03 POA INSTITUC.'!D47</f>
        <v>3.2.1. Desarrollar 4 concursos y/o convocatorias orientadas a promover el diseño y presentación de propuestas de innovación por parte de los funcionarios y colaboradores de la Personería de Bogotá D.C., en el cuatrienio</v>
      </c>
      <c r="E47" s="384">
        <f>+'Anexo 1. 01-FR-03 POA INSTITUC.'!E47</f>
        <v>1</v>
      </c>
      <c r="F47" s="385">
        <f>+'Anexo 1. 01-FR-03 POA INSTITUC.'!F47</f>
        <v>4</v>
      </c>
      <c r="G47" s="444" t="str">
        <f>+'Anexo 1. 01-FR-03 POA INSTITUC.'!G47</f>
        <v>S.I.</v>
      </c>
      <c r="H47" s="387" t="str">
        <f>+'Anexo 1. 01-FR-03 POA INSTITUC.'!H47</f>
        <v>Concursos y/o convocatorias orientadas a promover el diseño y presentación de propuestas de innovación desarrolladas</v>
      </c>
      <c r="I47" s="449" t="str">
        <f>+'Anexo 1. 01-FR-03 POA INSTITUC.'!I47</f>
        <v>GESTIÓN DEL CONOCIMIENTO E INNOVACIÓN</v>
      </c>
      <c r="J47" s="389" t="str">
        <f>+'Anexo 1. 01-FR-03 POA INSTITUC.'!J47</f>
        <v>Dirección De Gestión Del Conocimiento E Innovación</v>
      </c>
      <c r="K47" s="450">
        <f>+'Anexo 1. 01-FR-03 POA INSTITUC.'!K47</f>
        <v>1</v>
      </c>
      <c r="L47" s="450">
        <f>+'Anexo 1. 01-FR-03 POA INSTITUC.'!L47</f>
        <v>1</v>
      </c>
      <c r="M47" s="450">
        <f>+'Anexo 1. 01-FR-03 POA INSTITUC.'!M47</f>
        <v>1</v>
      </c>
      <c r="N47" s="450">
        <f>+'Anexo 1. 01-FR-03 POA INSTITUC.'!N47</f>
        <v>1</v>
      </c>
      <c r="O47" s="451">
        <f>+'Anexo 1. 01-FR-03 POA INSTITUC.'!O47</f>
        <v>0</v>
      </c>
      <c r="P47" s="452">
        <f>+'02-G. CONOCIMIENTO INNOV 2025'!U20</f>
        <v>0</v>
      </c>
      <c r="Q47" s="452">
        <f>+'02-G. CONOCIMIENTO INNOV 2025'!V20</f>
        <v>0</v>
      </c>
      <c r="R47" s="452">
        <f>+'02-G. CONOCIMIENTO INNOV 2025'!AC20</f>
        <v>0</v>
      </c>
      <c r="S47" s="452">
        <f>+'02-G. CONOCIMIENTO INNOV 2025'!AD20</f>
        <v>0</v>
      </c>
      <c r="T47" s="452">
        <f>+'02-G. CONOCIMIENTO INNOV 2025'!AK20</f>
        <v>0</v>
      </c>
      <c r="U47" s="452">
        <f>+'02-G. CONOCIMIENTO INNOV 2025'!AL20</f>
        <v>0</v>
      </c>
      <c r="V47" s="452">
        <f>+'02-G. CONOCIMIENTO INNOV 2025'!AS20</f>
        <v>1</v>
      </c>
      <c r="W47" s="452">
        <f>+'02-G. CONOCIMIENTO INNOV 2025'!AT20</f>
        <v>0</v>
      </c>
      <c r="X47" s="452">
        <f>+'02-G. CONOCIMIENTO INNOV 2025'!AU20</f>
        <v>1</v>
      </c>
      <c r="Y47" s="437">
        <f>+'02-G. CONOCIMIENTO INNOV 2025'!AV20</f>
        <v>0</v>
      </c>
      <c r="Z47" s="438">
        <f>+'02-G. CONOCIMIENTO INNOV 2025'!AZ20</f>
        <v>0</v>
      </c>
      <c r="AA47" s="394">
        <f>+'02-G. CONOCIMIENTO INNOV 2025'!BD20</f>
        <v>0</v>
      </c>
      <c r="AB47" s="395">
        <f t="shared" si="5"/>
        <v>0</v>
      </c>
      <c r="AC47" s="453">
        <f>+AB47</f>
        <v>0</v>
      </c>
      <c r="AE47" s="396" t="e">
        <f>+#REF!</f>
        <v>#REF!</v>
      </c>
      <c r="AF47" s="397" t="e">
        <f t="shared" si="1"/>
        <v>#REF!</v>
      </c>
      <c r="AH47" s="396" t="e">
        <f>+#REF!</f>
        <v>#REF!</v>
      </c>
      <c r="AI47" s="397" t="e">
        <f t="shared" si="2"/>
        <v>#REF!</v>
      </c>
    </row>
    <row r="48" spans="2:35" s="427" customFormat="1" ht="75" customHeight="1">
      <c r="B48" s="1548"/>
      <c r="C48" s="1348" t="str">
        <f>+'Anexo 1. 01-FR-03 POA INSTITUC.'!C48</f>
        <v>3.3. Implementar una (1) estrategia que incorpore herramientas técnicas y tecnológicas que permitan la captura de información, y el procesamiento y análisis de bases de datos, en el cuatrienio.</v>
      </c>
      <c r="D48" s="399" t="str">
        <f>+'Anexo 1. 01-FR-03 POA INSTITUC.'!D48</f>
        <v>3.3.1.  Formular e implementar una unidad de análisis de datos, en el cuatrienio</v>
      </c>
      <c r="E48" s="400">
        <f>+'Anexo 1. 01-FR-03 POA INSTITUC.'!E48</f>
        <v>0.5</v>
      </c>
      <c r="F48" s="401">
        <f>+'Anexo 1. 01-FR-03 POA INSTITUC.'!F48</f>
        <v>1</v>
      </c>
      <c r="G48" s="402" t="str">
        <f>+'Anexo 1. 01-FR-03 POA INSTITUC.'!G48</f>
        <v>S.I.</v>
      </c>
      <c r="H48" s="403" t="str">
        <f>+'Anexo 1. 01-FR-03 POA INSTITUC.'!H48</f>
        <v>Unidad de análisis de datos formulada e implementada</v>
      </c>
      <c r="I48" s="435" t="str">
        <f>+'Anexo 1. 01-FR-03 POA INSTITUC.'!I48</f>
        <v>GESTIÓN DEL CONOCIMIENTO E INNOVACIÓN</v>
      </c>
      <c r="J48" s="405" t="str">
        <f>+'Anexo 1. 01-FR-03 POA INSTITUC.'!J48</f>
        <v>Dirección De Gestión Del Conocimiento E Innovación</v>
      </c>
      <c r="K48" s="454">
        <f>+'Anexo 1. 01-FR-03 POA INSTITUC.'!K48</f>
        <v>0.125</v>
      </c>
      <c r="L48" s="406">
        <f>+'Anexo 1. 01-FR-03 POA INSTITUC.'!L48</f>
        <v>0.25</v>
      </c>
      <c r="M48" s="406">
        <f>+'Anexo 1. 01-FR-03 POA INSTITUC.'!M48</f>
        <v>0.25</v>
      </c>
      <c r="N48" s="406">
        <f>+'Anexo 1. 01-FR-03 POA INSTITUC.'!N48</f>
        <v>0.25</v>
      </c>
      <c r="O48" s="407">
        <f>+'Anexo 1. 01-FR-03 POA INSTITUC.'!O48</f>
        <v>0.125</v>
      </c>
      <c r="P48" s="1109">
        <f>+'02-G. CONOCIMIENTO INNOV 2025'!U21</f>
        <v>0</v>
      </c>
      <c r="Q48" s="1109">
        <f>+'02-G. CONOCIMIENTO INNOV 2025'!V21</f>
        <v>0</v>
      </c>
      <c r="R48" s="1110">
        <f>+'02-G. CONOCIMIENTO INNOV 2025'!AC21</f>
        <v>0.125</v>
      </c>
      <c r="S48" s="1109">
        <f>+'02-G. CONOCIMIENTO INNOV 2025'!AD21</f>
        <v>0</v>
      </c>
      <c r="T48" s="1109">
        <f>+'02-G. CONOCIMIENTO INNOV 2025'!AK21</f>
        <v>0</v>
      </c>
      <c r="U48" s="1109">
        <f>+'02-G. CONOCIMIENTO INNOV 2025'!AL21</f>
        <v>0</v>
      </c>
      <c r="V48" s="1110">
        <f>+'02-G. CONOCIMIENTO INNOV 2025'!AS21</f>
        <v>0.125</v>
      </c>
      <c r="W48" s="1110">
        <f>+'02-G. CONOCIMIENTO INNOV 2025'!AT21</f>
        <v>0</v>
      </c>
      <c r="X48" s="454">
        <f>+'02-G. CONOCIMIENTO INNOV 2025'!AU21</f>
        <v>0.25</v>
      </c>
      <c r="Y48" s="456">
        <f>+'02-G. CONOCIMIENTO INNOV 2025'!AV21</f>
        <v>0</v>
      </c>
      <c r="Z48" s="457">
        <f>+'02-G. CONOCIMIENTO INNOV 2025'!AZ21</f>
        <v>0</v>
      </c>
      <c r="AA48" s="455">
        <f>+'02-G. CONOCIMIENTO INNOV 2025'!BD21</f>
        <v>0</v>
      </c>
      <c r="AB48" s="455">
        <f t="shared" si="5"/>
        <v>0</v>
      </c>
      <c r="AC48" s="1515">
        <f>SUM(AC47)</f>
        <v>0</v>
      </c>
      <c r="AE48" s="428" t="e">
        <f>+#REF!</f>
        <v>#REF!</v>
      </c>
      <c r="AF48" s="429" t="e">
        <f t="shared" si="1"/>
        <v>#REF!</v>
      </c>
      <c r="AH48" s="428" t="e">
        <f>+#REF!</f>
        <v>#REF!</v>
      </c>
      <c r="AI48" s="429" t="e">
        <f t="shared" si="2"/>
        <v>#REF!</v>
      </c>
    </row>
    <row r="49" spans="2:35" s="427" customFormat="1" ht="80.25" customHeight="1">
      <c r="B49" s="1549"/>
      <c r="C49" s="1350"/>
      <c r="D49" s="399" t="str">
        <f>+'Anexo 1. 01-FR-03 POA INSTITUC.'!D49</f>
        <v>3.3.2. Elaborar 15 tableros de control sectoriales como insumo para los informes preventivos o para los análisis sectoriales, en el cuatrienio</v>
      </c>
      <c r="E49" s="400">
        <f>+'Anexo 1. 01-FR-03 POA INSTITUC.'!E49</f>
        <v>0.5</v>
      </c>
      <c r="F49" s="401">
        <f>+'Anexo 1. 01-FR-03 POA INSTITUC.'!F49</f>
        <v>15</v>
      </c>
      <c r="G49" s="402" t="str">
        <f>+'Anexo 1. 01-FR-03 POA INSTITUC.'!G49</f>
        <v>S.I.</v>
      </c>
      <c r="H49" s="403" t="str">
        <f>+'Anexo 1. 01-FR-03 POA INSTITUC.'!H49</f>
        <v>Tableros de control sectoriales elaborados</v>
      </c>
      <c r="I49" s="435" t="str">
        <f>+'Anexo 1. 01-FR-03 POA INSTITUC.'!I49</f>
        <v>GESTIÓN DEL CONOCIMIENTO E INNOVACIÓN</v>
      </c>
      <c r="J49" s="405" t="str">
        <f>+'Anexo 1. 01-FR-03 POA INSTITUC.'!J49</f>
        <v>Dirección De Gestión Del Conocimiento E Innovación</v>
      </c>
      <c r="K49" s="406">
        <f>+'Anexo 1. 01-FR-03 POA INSTITUC.'!K49</f>
        <v>1</v>
      </c>
      <c r="L49" s="406">
        <f>+'Anexo 1. 01-FR-03 POA INSTITUC.'!L49</f>
        <v>4</v>
      </c>
      <c r="M49" s="406">
        <f>+'Anexo 1. 01-FR-03 POA INSTITUC.'!M49</f>
        <v>4</v>
      </c>
      <c r="N49" s="406">
        <f>+'Anexo 1. 01-FR-03 POA INSTITUC.'!N49</f>
        <v>4</v>
      </c>
      <c r="O49" s="407">
        <f>+'Anexo 1. 01-FR-03 POA INSTITUC.'!O49</f>
        <v>2</v>
      </c>
      <c r="P49" s="1109">
        <f>+'02-G. CONOCIMIENTO INNOV 2025'!U22</f>
        <v>0</v>
      </c>
      <c r="Q49" s="1109">
        <f>+'02-G. CONOCIMIENTO INNOV 2025'!V22</f>
        <v>0</v>
      </c>
      <c r="R49" s="1109">
        <f>+'02-G. CONOCIMIENTO INNOV 2025'!AC22</f>
        <v>0</v>
      </c>
      <c r="S49" s="1109">
        <f>+'02-G. CONOCIMIENTO INNOV 2025'!AD22</f>
        <v>0</v>
      </c>
      <c r="T49" s="1109">
        <f>+'02-G. CONOCIMIENTO INNOV 2025'!AK22</f>
        <v>2</v>
      </c>
      <c r="U49" s="1109">
        <f>+'02-G. CONOCIMIENTO INNOV 2025'!AL22</f>
        <v>0</v>
      </c>
      <c r="V49" s="1109">
        <f>+'02-G. CONOCIMIENTO INNOV 2025'!AS22</f>
        <v>2</v>
      </c>
      <c r="W49" s="1109">
        <f>+'02-G. CONOCIMIENTO INNOV 2025'!AT22</f>
        <v>0</v>
      </c>
      <c r="X49" s="455">
        <f>+'02-G. CONOCIMIENTO INNOV 2025'!AU22</f>
        <v>4</v>
      </c>
      <c r="Y49" s="458">
        <f>+'02-G. CONOCIMIENTO INNOV 2025'!AV22</f>
        <v>0</v>
      </c>
      <c r="Z49" s="457">
        <f>+'02-G. CONOCIMIENTO INNOV 2025'!AZ22</f>
        <v>0</v>
      </c>
      <c r="AA49" s="455">
        <f>+'02-G. CONOCIMIENTO INNOV 2025'!BD22</f>
        <v>0</v>
      </c>
      <c r="AB49" s="455">
        <f t="shared" si="5"/>
        <v>0</v>
      </c>
      <c r="AC49" s="1516"/>
      <c r="AE49" s="428" t="e">
        <f>+#REF!</f>
        <v>#REF!</v>
      </c>
      <c r="AF49" s="429" t="e">
        <f t="shared" si="1"/>
        <v>#REF!</v>
      </c>
      <c r="AH49" s="428" t="e">
        <f>+#REF!</f>
        <v>#REF!</v>
      </c>
      <c r="AI49" s="429" t="e">
        <f t="shared" si="2"/>
        <v>#REF!</v>
      </c>
    </row>
    <row r="50" spans="2:35" ht="111" customHeight="1">
      <c r="B50" s="1552" t="str">
        <f>+'Anexo 1. 01-FR-03 POA INSTITUC.'!B50</f>
        <v>4. Fortalecer las capacidades institucionales a través de la  modernización y la transformación tecnológica de la Personería de Bogotá, D. C.</v>
      </c>
      <c r="C50" s="1351" t="str">
        <f>+'Anexo 1. 01-FR-03 POA INSTITUC.'!C50</f>
        <v>4.1 Implementar el 100% de las acciones planeadas que permitan avanzar en la transformación digital de la Personería de Bogotá D.C. de manera óptima, en un período de 4 años.</v>
      </c>
      <c r="D50" s="383" t="str">
        <f>+'Anexo 1. 01-FR-03 POA INSTITUC.'!D50</f>
        <v>4.1.1 Implementar el 100% de los proyectos programados en la hoja de ruta del Plan Estratégico de Tecnología, garantizando el cumpliendo con los plazos y presupuestos asignados para el cuatrienio</v>
      </c>
      <c r="E50" s="459">
        <f>+'Anexo 1. 01-FR-03 POA INSTITUC.'!E50</f>
        <v>0.12</v>
      </c>
      <c r="F50" s="460">
        <f>+'Anexo 1. 01-FR-03 POA INSTITUC.'!F50</f>
        <v>1</v>
      </c>
      <c r="G50" s="461" t="str">
        <f>+'Anexo 1. 01-FR-03 POA INSTITUC.'!G50</f>
        <v>S.I.</v>
      </c>
      <c r="H50" s="462" t="str">
        <f>+'Anexo 1. 01-FR-03 POA INSTITUC.'!H50</f>
        <v xml:space="preserve">
 Proyectos programados en la hoja de ruta del PETI implementados.
</v>
      </c>
      <c r="I50" s="462" t="str">
        <f>+'Anexo 1. 01-FR-03 POA INSTITUC.'!I50</f>
        <v>DIRECCIONAMIENTO TIC</v>
      </c>
      <c r="J50" s="463" t="str">
        <f>+'Anexo 1. 01-FR-03 POA INSTITUC.'!J50</f>
        <v>Dirección de Tecnologías de La Información y las Comunicaciones</v>
      </c>
      <c r="K50" s="464">
        <f>+'Anexo 1. 01-FR-03 POA INSTITUC.'!K50</f>
        <v>0.1</v>
      </c>
      <c r="L50" s="464">
        <f>+'Anexo 1. 01-FR-03 POA INSTITUC.'!L50</f>
        <v>0.25</v>
      </c>
      <c r="M50" s="464">
        <f>+'Anexo 1. 01-FR-03 POA INSTITUC.'!M50</f>
        <v>0.3</v>
      </c>
      <c r="N50" s="464">
        <f>+'Anexo 1. 01-FR-03 POA INSTITUC.'!N50</f>
        <v>0.3</v>
      </c>
      <c r="O50" s="464">
        <f>+'Anexo 1. 01-FR-03 POA INSTITUC.'!O50</f>
        <v>0.05</v>
      </c>
      <c r="P50" s="465">
        <f>+'03-DIRECIONAMIENTO TIC 2025'!U16</f>
        <v>0.04</v>
      </c>
      <c r="Q50" s="465">
        <f>+'03-DIRECIONAMIENTO TIC 2025'!V16</f>
        <v>0.04</v>
      </c>
      <c r="R50" s="465">
        <f>+'03-DIRECIONAMIENTO TIC 2025'!AC16</f>
        <v>0.08</v>
      </c>
      <c r="S50" s="465">
        <f>+'03-DIRECIONAMIENTO TIC 2025'!AD16</f>
        <v>0</v>
      </c>
      <c r="T50" s="465">
        <f>+'03-DIRECIONAMIENTO TIC 2025'!AK16</f>
        <v>0.08</v>
      </c>
      <c r="U50" s="465">
        <f>+'03-DIRECIONAMIENTO TIC 2025'!AL16</f>
        <v>0</v>
      </c>
      <c r="V50" s="465">
        <f>+'03-DIRECIONAMIENTO TIC 2025'!AS16</f>
        <v>0.05</v>
      </c>
      <c r="W50" s="465">
        <f>+'03-DIRECIONAMIENTO TIC 2025'!AT16</f>
        <v>0</v>
      </c>
      <c r="X50" s="465">
        <f>+'03-DIRECIONAMIENTO TIC 2025'!AU16</f>
        <v>0.25</v>
      </c>
      <c r="Y50" s="466">
        <f>+'03-DIRECIONAMIENTO TIC 2025'!AV16</f>
        <v>0.04</v>
      </c>
      <c r="Z50" s="467">
        <f>+'03-DIRECIONAMIENTO TIC 2025'!AZ16</f>
        <v>0.16</v>
      </c>
      <c r="AA50" s="465">
        <f>+'03-DIRECIONAMIENTO TIC 2025'!BD16</f>
        <v>0.04</v>
      </c>
      <c r="AB50" s="465">
        <f t="shared" si="5"/>
        <v>4.7999999999999996E-3</v>
      </c>
      <c r="AC50" s="1517">
        <f>SUM(AB50:AB57)</f>
        <v>3.1299999999999994E-2</v>
      </c>
      <c r="AE50" s="396" t="e">
        <f>+#REF!</f>
        <v>#REF!</v>
      </c>
      <c r="AF50" s="397" t="e">
        <f t="shared" si="1"/>
        <v>#REF!</v>
      </c>
      <c r="AH50" s="396" t="e">
        <f>+#REF!</f>
        <v>#REF!</v>
      </c>
      <c r="AI50" s="397" t="e">
        <f t="shared" si="2"/>
        <v>#REF!</v>
      </c>
    </row>
    <row r="51" spans="2:35" ht="82.5" customHeight="1">
      <c r="B51" s="1553"/>
      <c r="C51" s="1342"/>
      <c r="D51" s="383" t="str">
        <f>+'Anexo 1. 01-FR-03 POA INSTITUC.'!D51</f>
        <v xml:space="preserve">4.1.2 Ejecutar el 100% de los controles y requisitos de seguridad definidos por el Sistema de Gestión de Seguridad de la Información -SGSI- durante el cuatrienio.
</v>
      </c>
      <c r="E51" s="459">
        <f>+'Anexo 1. 01-FR-03 POA INSTITUC.'!E51</f>
        <v>0.12</v>
      </c>
      <c r="F51" s="460">
        <f>+'Anexo 1. 01-FR-03 POA INSTITUC.'!F51</f>
        <v>1</v>
      </c>
      <c r="G51" s="461" t="str">
        <f>+'Anexo 1. 01-FR-03 POA INSTITUC.'!G51</f>
        <v>S.I.</v>
      </c>
      <c r="H51" s="462" t="str">
        <f>+'Anexo 1. 01-FR-03 POA INSTITUC.'!H51</f>
        <v xml:space="preserve">Porcentaje de los controles y requisitos de seguridad ejecutados, en el Plan de Seguridad y Privacidad de la Información
</v>
      </c>
      <c r="I51" s="462" t="str">
        <f>+'Anexo 1. 01-FR-03 POA INSTITUC.'!I51</f>
        <v>DIRECCIONAMIENTO TIC</v>
      </c>
      <c r="J51" s="463" t="str">
        <f>+'Anexo 1. 01-FR-03 POA INSTITUC.'!J51</f>
        <v>Dirección de Tecnologías de La Información y las Comunicaciones</v>
      </c>
      <c r="K51" s="464">
        <f>+'Anexo 1. 01-FR-03 POA INSTITUC.'!K51</f>
        <v>1</v>
      </c>
      <c r="L51" s="464">
        <f>+'Anexo 1. 01-FR-03 POA INSTITUC.'!L51</f>
        <v>1</v>
      </c>
      <c r="M51" s="464">
        <f>+'Anexo 1. 01-FR-03 POA INSTITUC.'!M51</f>
        <v>1</v>
      </c>
      <c r="N51" s="464">
        <f>+'Anexo 1. 01-FR-03 POA INSTITUC.'!N51</f>
        <v>1</v>
      </c>
      <c r="O51" s="464">
        <f>+'Anexo 1. 01-FR-03 POA INSTITUC.'!O51</f>
        <v>1</v>
      </c>
      <c r="P51" s="465">
        <f>+'03-DIRECIONAMIENTO TIC 2025'!U17</f>
        <v>1</v>
      </c>
      <c r="Q51" s="465">
        <f>+'03-DIRECIONAMIENTO TIC 2025'!V17</f>
        <v>1</v>
      </c>
      <c r="R51" s="465">
        <f>+'03-DIRECIONAMIENTO TIC 2025'!AC17</f>
        <v>1</v>
      </c>
      <c r="S51" s="465">
        <f>+'03-DIRECIONAMIENTO TIC 2025'!AD17</f>
        <v>0</v>
      </c>
      <c r="T51" s="465">
        <f>+'03-DIRECIONAMIENTO TIC 2025'!AK17</f>
        <v>1</v>
      </c>
      <c r="U51" s="465">
        <f>+'03-DIRECIONAMIENTO TIC 2025'!AL17</f>
        <v>0</v>
      </c>
      <c r="V51" s="465">
        <f>+'03-DIRECIONAMIENTO TIC 2025'!AS17</f>
        <v>1</v>
      </c>
      <c r="W51" s="465">
        <f>+'03-DIRECIONAMIENTO TIC 2025'!AT17</f>
        <v>0</v>
      </c>
      <c r="X51" s="465">
        <f>+'03-DIRECIONAMIENTO TIC 2025'!AU17</f>
        <v>1</v>
      </c>
      <c r="Y51" s="466">
        <f>+'03-DIRECIONAMIENTO TIC 2025'!AV17</f>
        <v>1</v>
      </c>
      <c r="Z51" s="467">
        <f>+'03-DIRECIONAMIENTO TIC 2025'!AZ17</f>
        <v>0.25</v>
      </c>
      <c r="AA51" s="465">
        <f>+'03-DIRECIONAMIENTO TIC 2025'!BD17</f>
        <v>6.25E-2</v>
      </c>
      <c r="AB51" s="465">
        <f t="shared" ref="AB51:AB57" si="6">IF(AND(AA51&gt;0,E51&gt;0),AA51*E51,0)</f>
        <v>7.4999999999999997E-3</v>
      </c>
      <c r="AC51" s="1517"/>
      <c r="AE51" s="396" t="e">
        <f>+#REF!</f>
        <v>#REF!</v>
      </c>
      <c r="AF51" s="397" t="e">
        <f t="shared" si="1"/>
        <v>#REF!</v>
      </c>
      <c r="AH51" s="396" t="e">
        <f>+#REF!</f>
        <v>#REF!</v>
      </c>
      <c r="AI51" s="397" t="e">
        <f t="shared" si="2"/>
        <v>#REF!</v>
      </c>
    </row>
    <row r="52" spans="2:35" ht="94.5" customHeight="1">
      <c r="B52" s="1553"/>
      <c r="C52" s="1342"/>
      <c r="D52" s="383" t="str">
        <f>+'Anexo 1. 01-FR-03 POA INSTITUC.'!D52</f>
        <v>4.1.3 Implementar el 100% de los proyectos planificados, ofreciendo cobertura, rapidez y seguridad en la prestación de servicios digitales a los ciudadanos durante el cuatrienio.</v>
      </c>
      <c r="E52" s="459">
        <f>+'Anexo 1. 01-FR-03 POA INSTITUC.'!E52</f>
        <v>0.12</v>
      </c>
      <c r="F52" s="460">
        <f>+'Anexo 1. 01-FR-03 POA INSTITUC.'!F52</f>
        <v>1</v>
      </c>
      <c r="G52" s="461" t="str">
        <f>+'Anexo 1. 01-FR-03 POA INSTITUC.'!G52</f>
        <v>S.I.</v>
      </c>
      <c r="H52" s="462" t="str">
        <f>+'Anexo 1. 01-FR-03 POA INSTITUC.'!H52</f>
        <v>Proyectos planificados de mejorar los servicios digitales a los ciudadanos  implementados</v>
      </c>
      <c r="I52" s="462" t="str">
        <f>+'Anexo 1. 01-FR-03 POA INSTITUC.'!I52</f>
        <v>DIRECCIONAMIENTO TIC</v>
      </c>
      <c r="J52" s="463" t="str">
        <f>+'Anexo 1. 01-FR-03 POA INSTITUC.'!J52</f>
        <v>Dirección de Tecnologías de La Información y las Comunicaciones</v>
      </c>
      <c r="K52" s="464">
        <f>+'Anexo 1. 01-FR-03 POA INSTITUC.'!K52</f>
        <v>0.1</v>
      </c>
      <c r="L52" s="464">
        <f>+'Anexo 1. 01-FR-03 POA INSTITUC.'!L52</f>
        <v>0.25</v>
      </c>
      <c r="M52" s="464">
        <f>+'Anexo 1. 01-FR-03 POA INSTITUC.'!M52</f>
        <v>0.3</v>
      </c>
      <c r="N52" s="464">
        <f>+'Anexo 1. 01-FR-03 POA INSTITUC.'!N52</f>
        <v>0.3</v>
      </c>
      <c r="O52" s="464">
        <f>+'Anexo 1. 01-FR-03 POA INSTITUC.'!O52</f>
        <v>0.05</v>
      </c>
      <c r="P52" s="465">
        <f>+'03-DIRECIONAMIENTO TIC 2025'!U18</f>
        <v>0.04</v>
      </c>
      <c r="Q52" s="465">
        <f>+'03-DIRECIONAMIENTO TIC 2025'!V18</f>
        <v>0.04</v>
      </c>
      <c r="R52" s="465">
        <f>+'03-DIRECIONAMIENTO TIC 2025'!AC18</f>
        <v>0.08</v>
      </c>
      <c r="S52" s="465">
        <f>+'03-DIRECIONAMIENTO TIC 2025'!AD18</f>
        <v>0</v>
      </c>
      <c r="T52" s="465">
        <f>+'03-DIRECIONAMIENTO TIC 2025'!AK18</f>
        <v>0.08</v>
      </c>
      <c r="U52" s="465">
        <f>+'03-DIRECIONAMIENTO TIC 2025'!AL18</f>
        <v>0</v>
      </c>
      <c r="V52" s="465">
        <f>+'03-DIRECIONAMIENTO TIC 2025'!AS18</f>
        <v>0.05</v>
      </c>
      <c r="W52" s="465">
        <f>+'03-DIRECIONAMIENTO TIC 2025'!AT18</f>
        <v>0</v>
      </c>
      <c r="X52" s="465">
        <f>+'03-DIRECIONAMIENTO TIC 2025'!AU18</f>
        <v>0.25</v>
      </c>
      <c r="Y52" s="466">
        <f>+'03-DIRECIONAMIENTO TIC 2025'!AV18</f>
        <v>0.04</v>
      </c>
      <c r="Z52" s="467">
        <f>+'03-DIRECIONAMIENTO TIC 2025'!AZ18</f>
        <v>0.16</v>
      </c>
      <c r="AA52" s="465">
        <f>+'03-DIRECIONAMIENTO TIC 2025'!BD18</f>
        <v>0.04</v>
      </c>
      <c r="AB52" s="465">
        <f t="shared" si="6"/>
        <v>4.7999999999999996E-3</v>
      </c>
      <c r="AC52" s="1517"/>
      <c r="AE52" s="396" t="e">
        <f>+#REF!</f>
        <v>#REF!</v>
      </c>
      <c r="AF52" s="397" t="e">
        <f t="shared" si="1"/>
        <v>#REF!</v>
      </c>
      <c r="AH52" s="396" t="e">
        <f>+#REF!</f>
        <v>#REF!</v>
      </c>
      <c r="AI52" s="397" t="e">
        <f t="shared" si="2"/>
        <v>#REF!</v>
      </c>
    </row>
    <row r="53" spans="2:35" ht="71.25" customHeight="1">
      <c r="B53" s="1553"/>
      <c r="C53" s="1342"/>
      <c r="D53" s="383" t="str">
        <f>+'Anexo 1. 01-FR-03 POA INSTITUC.'!D53</f>
        <v>4.1.4 Ejecutar el 100% de las actividades programadas para garantizar la exactitud, completitud y fiabilidad de los datos que facilite la toma de decisiones durante el cuatrienio.</v>
      </c>
      <c r="E53" s="459">
        <f>+'Anexo 1. 01-FR-03 POA INSTITUC.'!E53</f>
        <v>0.12</v>
      </c>
      <c r="F53" s="460">
        <f>+'Anexo 1. 01-FR-03 POA INSTITUC.'!F53</f>
        <v>1</v>
      </c>
      <c r="G53" s="461" t="str">
        <f>+'Anexo 1. 01-FR-03 POA INSTITUC.'!G53</f>
        <v>S.I.</v>
      </c>
      <c r="H53" s="462" t="str">
        <f>+'Anexo 1. 01-FR-03 POA INSTITUC.'!H53</f>
        <v xml:space="preserve">  Actividades programadas para garantizar la exactitud, completitud y fiabilidad de los datos ejecutadas</v>
      </c>
      <c r="I53" s="462" t="str">
        <f>+'Anexo 1. 01-FR-03 POA INSTITUC.'!I53</f>
        <v>DIRECCIONAMIENTO TIC</v>
      </c>
      <c r="J53" s="463" t="str">
        <f>+'Anexo 1. 01-FR-03 POA INSTITUC.'!J53</f>
        <v>Dirección de Tecnologías de La Información y las Comunicaciones</v>
      </c>
      <c r="K53" s="464">
        <f>+'Anexo 1. 01-FR-03 POA INSTITUC.'!K53</f>
        <v>0.1</v>
      </c>
      <c r="L53" s="464">
        <f>+'Anexo 1. 01-FR-03 POA INSTITUC.'!L53</f>
        <v>0.25</v>
      </c>
      <c r="M53" s="464">
        <f>+'Anexo 1. 01-FR-03 POA INSTITUC.'!M53</f>
        <v>0.3</v>
      </c>
      <c r="N53" s="464">
        <f>+'Anexo 1. 01-FR-03 POA INSTITUC.'!N53</f>
        <v>0.3</v>
      </c>
      <c r="O53" s="464">
        <f>+'Anexo 1. 01-FR-03 POA INSTITUC.'!O53</f>
        <v>0.05</v>
      </c>
      <c r="P53" s="465">
        <f>+'03-DIRECIONAMIENTO TIC 2025'!U19</f>
        <v>0.04</v>
      </c>
      <c r="Q53" s="465">
        <f>+'03-DIRECIONAMIENTO TIC 2025'!V19</f>
        <v>0.02</v>
      </c>
      <c r="R53" s="465">
        <f>+'03-DIRECIONAMIENTO TIC 2025'!AC19</f>
        <v>0.08</v>
      </c>
      <c r="S53" s="465">
        <f>+'03-DIRECIONAMIENTO TIC 2025'!AD19</f>
        <v>0</v>
      </c>
      <c r="T53" s="465">
        <f>+'03-DIRECIONAMIENTO TIC 2025'!AK19</f>
        <v>0.08</v>
      </c>
      <c r="U53" s="465">
        <f>+'03-DIRECIONAMIENTO TIC 2025'!AL19</f>
        <v>0</v>
      </c>
      <c r="V53" s="465">
        <f>+'03-DIRECIONAMIENTO TIC 2025'!AS19</f>
        <v>0.05</v>
      </c>
      <c r="W53" s="465">
        <f>+'03-DIRECIONAMIENTO TIC 2025'!AT19</f>
        <v>0</v>
      </c>
      <c r="X53" s="465">
        <f>+'03-DIRECIONAMIENTO TIC 2025'!AU19</f>
        <v>0.25</v>
      </c>
      <c r="Y53" s="466">
        <f>+'03-DIRECIONAMIENTO TIC 2025'!AV19</f>
        <v>0.02</v>
      </c>
      <c r="Z53" s="467">
        <f>+'03-DIRECIONAMIENTO TIC 2025'!AZ19</f>
        <v>0.08</v>
      </c>
      <c r="AA53" s="465">
        <f>+'03-DIRECIONAMIENTO TIC 2025'!BD19</f>
        <v>0.02</v>
      </c>
      <c r="AB53" s="465">
        <f t="shared" si="6"/>
        <v>2.3999999999999998E-3</v>
      </c>
      <c r="AC53" s="1517"/>
      <c r="AE53" s="396" t="e">
        <f>+#REF!</f>
        <v>#REF!</v>
      </c>
      <c r="AF53" s="397" t="e">
        <f t="shared" si="1"/>
        <v>#REF!</v>
      </c>
      <c r="AH53" s="396" t="e">
        <f>+#REF!</f>
        <v>#REF!</v>
      </c>
      <c r="AI53" s="397" t="e">
        <f t="shared" si="2"/>
        <v>#REF!</v>
      </c>
    </row>
    <row r="54" spans="2:35" ht="87.75" customHeight="1">
      <c r="B54" s="1553"/>
      <c r="C54" s="1342"/>
      <c r="D54" s="383" t="str">
        <f>+'Anexo 1. 01-FR-03 POA INSTITUC.'!D54</f>
        <v>4.1.5 Implementar el 100% de los proyectos programados, garantizando la usabilidad, fiabilidad y eficiencia a los Sistemas de Información durante el cuatrienio,</v>
      </c>
      <c r="E54" s="459">
        <f>+'Anexo 1. 01-FR-03 POA INSTITUC.'!E54</f>
        <v>0.12</v>
      </c>
      <c r="F54" s="460">
        <f>+'Anexo 1. 01-FR-03 POA INSTITUC.'!F54</f>
        <v>1</v>
      </c>
      <c r="G54" s="461" t="str">
        <f>+'Anexo 1. 01-FR-03 POA INSTITUC.'!G54</f>
        <v>S.I.</v>
      </c>
      <c r="H54" s="462" t="str">
        <f>+'Anexo 1. 01-FR-03 POA INSTITUC.'!H54</f>
        <v xml:space="preserve">Proyectos programados a los Sistemas de Información implementados
</v>
      </c>
      <c r="I54" s="462" t="str">
        <f>+'Anexo 1. 01-FR-03 POA INSTITUC.'!I54</f>
        <v>DIRECCIONAMIENTO TIC</v>
      </c>
      <c r="J54" s="463" t="str">
        <f>+'Anexo 1. 01-FR-03 POA INSTITUC.'!J54</f>
        <v>Dirección de Tecnologías de La Información y las Comunicaciones</v>
      </c>
      <c r="K54" s="464">
        <f>+'Anexo 1. 01-FR-03 POA INSTITUC.'!K54</f>
        <v>0.1</v>
      </c>
      <c r="L54" s="464">
        <f>+'Anexo 1. 01-FR-03 POA INSTITUC.'!L54</f>
        <v>0.25</v>
      </c>
      <c r="M54" s="464">
        <f>+'Anexo 1. 01-FR-03 POA INSTITUC.'!M54</f>
        <v>0.3</v>
      </c>
      <c r="N54" s="464">
        <f>+'Anexo 1. 01-FR-03 POA INSTITUC.'!N54</f>
        <v>0.3</v>
      </c>
      <c r="O54" s="464">
        <f>+'Anexo 1. 01-FR-03 POA INSTITUC.'!O54</f>
        <v>0.05</v>
      </c>
      <c r="P54" s="465">
        <f>+'03-DIRECIONAMIENTO TIC 2025'!U20</f>
        <v>0.04</v>
      </c>
      <c r="Q54" s="465">
        <f>+'03-DIRECIONAMIENTO TIC 2025'!V20</f>
        <v>0.04</v>
      </c>
      <c r="R54" s="465">
        <f>+'03-DIRECIONAMIENTO TIC 2025'!AC20</f>
        <v>0.08</v>
      </c>
      <c r="S54" s="465">
        <f>+'03-DIRECIONAMIENTO TIC 2025'!AD20</f>
        <v>0</v>
      </c>
      <c r="T54" s="465">
        <f>+'03-DIRECIONAMIENTO TIC 2025'!AK20</f>
        <v>0.08</v>
      </c>
      <c r="U54" s="465">
        <f>+'03-DIRECIONAMIENTO TIC 2025'!AL20</f>
        <v>0</v>
      </c>
      <c r="V54" s="465">
        <f>+'03-DIRECIONAMIENTO TIC 2025'!AS20</f>
        <v>0.05</v>
      </c>
      <c r="W54" s="465">
        <f>+'03-DIRECIONAMIENTO TIC 2025'!AT20</f>
        <v>0</v>
      </c>
      <c r="X54" s="465">
        <f>+'03-DIRECIONAMIENTO TIC 2025'!AU20</f>
        <v>0.25</v>
      </c>
      <c r="Y54" s="466">
        <f>+'03-DIRECIONAMIENTO TIC 2025'!AV20</f>
        <v>0.04</v>
      </c>
      <c r="Z54" s="467">
        <f>+'03-DIRECIONAMIENTO TIC 2025'!AZ20</f>
        <v>0.16</v>
      </c>
      <c r="AA54" s="465">
        <f>+'03-DIRECIONAMIENTO TIC 2025'!BD20</f>
        <v>0.04</v>
      </c>
      <c r="AB54" s="465">
        <f t="shared" si="6"/>
        <v>4.7999999999999996E-3</v>
      </c>
      <c r="AC54" s="1517"/>
      <c r="AE54" s="396" t="e">
        <f>+#REF!</f>
        <v>#REF!</v>
      </c>
      <c r="AF54" s="397" t="e">
        <f t="shared" si="1"/>
        <v>#REF!</v>
      </c>
      <c r="AH54" s="396" t="e">
        <f>+#REF!</f>
        <v>#REF!</v>
      </c>
      <c r="AI54" s="397" t="e">
        <f t="shared" si="2"/>
        <v>#REF!</v>
      </c>
    </row>
    <row r="55" spans="2:35" ht="111.75" customHeight="1">
      <c r="B55" s="1553"/>
      <c r="C55" s="1342"/>
      <c r="D55" s="383" t="str">
        <f>+'Anexo 1. 01-FR-03 POA INSTITUC.'!D55</f>
        <v>4.1.6 Ejecutar el 100% las actividades programadas en el Plan de Cultura y  Apropiación, para fomentar el uso y aprovechamiento de las herramientas TIC durante el cuatrienio</v>
      </c>
      <c r="E55" s="384">
        <f>+'Anexo 1. 01-FR-03 POA INSTITUC.'!E55</f>
        <v>0.14000000000000001</v>
      </c>
      <c r="F55" s="384">
        <f>+'Anexo 1. 01-FR-03 POA INSTITUC.'!F55</f>
        <v>1</v>
      </c>
      <c r="G55" s="468" t="str">
        <f>+'Anexo 1. 01-FR-03 POA INSTITUC.'!G55</f>
        <v>S.I.</v>
      </c>
      <c r="H55" s="387" t="str">
        <f>+'Anexo 1. 01-FR-03 POA INSTITUC.'!H55</f>
        <v>Actividades programadas en el Plan de Cultura y  Apropiación ejecutadas</v>
      </c>
      <c r="I55" s="388" t="str">
        <f>+'Anexo 1. 01-FR-03 POA INSTITUC.'!I55</f>
        <v>DIRECCIONAMIENTO TIC</v>
      </c>
      <c r="J55" s="389" t="str">
        <f>+'Anexo 1. 01-FR-03 POA INSTITUC.'!J55</f>
        <v>Dirección de Tecnologías de La Información y las Comunicaciones</v>
      </c>
      <c r="K55" s="469">
        <f>+'Anexo 1. 01-FR-03 POA INSTITUC.'!K55</f>
        <v>0.1</v>
      </c>
      <c r="L55" s="469">
        <f>+'Anexo 1. 01-FR-03 POA INSTITUC.'!L55</f>
        <v>0.25</v>
      </c>
      <c r="M55" s="469">
        <f>+'Anexo 1. 01-FR-03 POA INSTITUC.'!M55</f>
        <v>0.3</v>
      </c>
      <c r="N55" s="469">
        <f>+'Anexo 1. 01-FR-03 POA INSTITUC.'!N55</f>
        <v>0.3</v>
      </c>
      <c r="O55" s="470">
        <f>+'Anexo 1. 01-FR-03 POA INSTITUC.'!O55</f>
        <v>0.05</v>
      </c>
      <c r="P55" s="471">
        <f>+'03-DIRECIONAMIENTO TIC 2025'!U21</f>
        <v>0.04</v>
      </c>
      <c r="Q55" s="472">
        <f>+'03-DIRECIONAMIENTO TIC 2025'!V21</f>
        <v>0.01</v>
      </c>
      <c r="R55" s="471">
        <f>+'03-DIRECIONAMIENTO TIC 2025'!AC21</f>
        <v>0.08</v>
      </c>
      <c r="S55" s="472">
        <f>+'03-DIRECIONAMIENTO TIC 2025'!AD21</f>
        <v>0</v>
      </c>
      <c r="T55" s="471">
        <f>+'03-DIRECIONAMIENTO TIC 2025'!AK21</f>
        <v>0.08</v>
      </c>
      <c r="U55" s="471">
        <f>+'03-DIRECIONAMIENTO TIC 2025'!AL21</f>
        <v>0</v>
      </c>
      <c r="V55" s="471">
        <f>+'03-DIRECIONAMIENTO TIC 2025'!AS21</f>
        <v>0.05</v>
      </c>
      <c r="W55" s="473">
        <f>+'03-DIRECIONAMIENTO TIC 2025'!AT21</f>
        <v>0</v>
      </c>
      <c r="X55" s="471">
        <f>+'03-DIRECIONAMIENTO TIC 2025'!AU21</f>
        <v>0.25</v>
      </c>
      <c r="Y55" s="474">
        <f>+'03-DIRECIONAMIENTO TIC 2025'!AV21</f>
        <v>0.01</v>
      </c>
      <c r="Z55" s="438">
        <f>+'03-DIRECIONAMIENTO TIC 2025'!AZ21</f>
        <v>0.04</v>
      </c>
      <c r="AA55" s="474">
        <f>+'03-DIRECIONAMIENTO TIC 2025'!BD21</f>
        <v>0.01</v>
      </c>
      <c r="AB55" s="395">
        <f t="shared" si="6"/>
        <v>1.4000000000000002E-3</v>
      </c>
      <c r="AC55" s="1517"/>
      <c r="AE55" s="396" t="e">
        <f>+#REF!</f>
        <v>#REF!</v>
      </c>
      <c r="AF55" s="397" t="e">
        <f t="shared" si="1"/>
        <v>#REF!</v>
      </c>
      <c r="AH55" s="396" t="e">
        <f>+#REF!</f>
        <v>#REF!</v>
      </c>
      <c r="AI55" s="397" t="e">
        <f t="shared" si="2"/>
        <v>#REF!</v>
      </c>
    </row>
    <row r="56" spans="2:35" ht="96" customHeight="1">
      <c r="B56" s="1553"/>
      <c r="C56" s="1342"/>
      <c r="D56" s="383" t="str">
        <f>+'Anexo 1. 01-FR-03 POA INSTITUC.'!D56</f>
        <v xml:space="preserve">
4.1.7 Ejecutar el 100% de las actividades programadas para garantizar la robustez, disponibilidad y escalabilidad de la infraestructura tecnológica durante el cuatrienio.</v>
      </c>
      <c r="E56" s="384">
        <f>+'Anexo 1. 01-FR-03 POA INSTITUC.'!E56</f>
        <v>0.14000000000000001</v>
      </c>
      <c r="F56" s="384">
        <f>+'Anexo 1. 01-FR-03 POA INSTITUC.'!F56</f>
        <v>1</v>
      </c>
      <c r="G56" s="468" t="str">
        <f>+'Anexo 1. 01-FR-03 POA INSTITUC.'!G56</f>
        <v>S.I.</v>
      </c>
      <c r="H56" s="387" t="str">
        <f>+'Anexo 1. 01-FR-03 POA INSTITUC.'!H56</f>
        <v>Actividades programadas para garantizar la robustez, disponibilidad y escalabilidad de la infraestructura tecnológica ejecutadas</v>
      </c>
      <c r="I56" s="388" t="str">
        <f>+'Anexo 1. 01-FR-03 POA INSTITUC.'!I56</f>
        <v>DIRECCIONAMIENTO TIC</v>
      </c>
      <c r="J56" s="389" t="str">
        <f>+'Anexo 1. 01-FR-03 POA INSTITUC.'!J56</f>
        <v>Dirección de Tecnologías de La Información y las Comunicaciones</v>
      </c>
      <c r="K56" s="469">
        <f>+'Anexo 1. 01-FR-03 POA INSTITUC.'!K56</f>
        <v>0.1</v>
      </c>
      <c r="L56" s="469">
        <f>+'Anexo 1. 01-FR-03 POA INSTITUC.'!L56</f>
        <v>0.25</v>
      </c>
      <c r="M56" s="469">
        <f>+'Anexo 1. 01-FR-03 POA INSTITUC.'!M56</f>
        <v>0.3</v>
      </c>
      <c r="N56" s="469">
        <f>+'Anexo 1. 01-FR-03 POA INSTITUC.'!N56</f>
        <v>0.3</v>
      </c>
      <c r="O56" s="470">
        <f>+'Anexo 1. 01-FR-03 POA INSTITUC.'!O56</f>
        <v>0.05</v>
      </c>
      <c r="P56" s="471">
        <f>+'03-DIRECIONAMIENTO TIC 2025'!U22</f>
        <v>0.04</v>
      </c>
      <c r="Q56" s="471">
        <f>+'03-DIRECIONAMIENTO TIC 2025'!V22</f>
        <v>0.04</v>
      </c>
      <c r="R56" s="471">
        <f>+'03-DIRECIONAMIENTO TIC 2025'!AC22</f>
        <v>0.08</v>
      </c>
      <c r="S56" s="471">
        <f>+'03-DIRECIONAMIENTO TIC 2025'!AD22</f>
        <v>0</v>
      </c>
      <c r="T56" s="471">
        <f>+'03-DIRECIONAMIENTO TIC 2025'!AK22</f>
        <v>0.08</v>
      </c>
      <c r="U56" s="471">
        <f>+'03-DIRECIONAMIENTO TIC 2025'!AL22</f>
        <v>0</v>
      </c>
      <c r="V56" s="471">
        <f>+'03-DIRECIONAMIENTO TIC 2025'!AS22</f>
        <v>0.05</v>
      </c>
      <c r="W56" s="471">
        <f>+'03-DIRECIONAMIENTO TIC 2025'!AT22</f>
        <v>0</v>
      </c>
      <c r="X56" s="471">
        <f>+'03-DIRECIONAMIENTO TIC 2025'!AU22</f>
        <v>0.25</v>
      </c>
      <c r="Y56" s="474">
        <f>+'03-DIRECIONAMIENTO TIC 2025'!AV22</f>
        <v>0.04</v>
      </c>
      <c r="Z56" s="475">
        <f>+'03-DIRECIONAMIENTO TIC 2025'!AZ22</f>
        <v>0.16</v>
      </c>
      <c r="AA56" s="474">
        <f>+'03-DIRECIONAMIENTO TIC 2025'!BD22</f>
        <v>0.04</v>
      </c>
      <c r="AB56" s="395">
        <f t="shared" si="6"/>
        <v>5.6000000000000008E-3</v>
      </c>
      <c r="AC56" s="1517"/>
      <c r="AE56" s="396" t="e">
        <f>+#REF!</f>
        <v>#REF!</v>
      </c>
      <c r="AF56" s="397" t="e">
        <f t="shared" si="1"/>
        <v>#REF!</v>
      </c>
      <c r="AH56" s="396" t="e">
        <f>+#REF!</f>
        <v>#REF!</v>
      </c>
      <c r="AI56" s="397" t="e">
        <f t="shared" si="2"/>
        <v>#REF!</v>
      </c>
    </row>
    <row r="57" spans="2:35" ht="99" customHeight="1">
      <c r="B57" s="1553"/>
      <c r="C57" s="1352"/>
      <c r="D57" s="383" t="str">
        <f>+'Anexo 1. 01-FR-03 POA INSTITUC.'!D57</f>
        <v>4.1.8  Diseñar y/o implementar en un 100% los módulos y/o mejoras definidas para el Sistema de Información sobre Protesta y Conflictividad Social en el Distrito Capital, de la Personería de Bogotá, en el cuatrienio.</v>
      </c>
      <c r="E57" s="384">
        <f>+'Anexo 1. 01-FR-03 POA INSTITUC.'!E57</f>
        <v>0.12</v>
      </c>
      <c r="F57" s="384">
        <f>+'Anexo 1. 01-FR-03 POA INSTITUC.'!F57</f>
        <v>1</v>
      </c>
      <c r="G57" s="468" t="str">
        <f>+'Anexo 1. 01-FR-03 POA INSTITUC.'!G57</f>
        <v>S.I.</v>
      </c>
      <c r="H57" s="387" t="str">
        <f>+'Anexo 1. 01-FR-03 POA INSTITUC.'!H57</f>
        <v>Módulos y/o Mejoras al Sistema de Información de Protestas y Conflictividad Social Diseñadas y/o Implementadas</v>
      </c>
      <c r="I57" s="388" t="str">
        <f>+'Anexo 1. 01-FR-03 POA INSTITUC.'!I57</f>
        <v>PROMOCIÓN Y DEFENSA DE DERECHOS</v>
      </c>
      <c r="J57" s="389" t="str">
        <f>+'Anexo 1. 01-FR-03 POA INSTITUC.'!J57</f>
        <v>* P.D. para la Coordinación del MP y DDHH
Grupo para el Acompañamiento en Escenarios de Posible Vulneración de Derechos (GAEPVD).</v>
      </c>
      <c r="K57" s="476">
        <f>+'Anexo 1. 01-FR-03 POA INSTITUC.'!K57</f>
        <v>0</v>
      </c>
      <c r="L57" s="469">
        <f>+'Anexo 1. 01-FR-03 POA INSTITUC.'!L57</f>
        <v>0.25</v>
      </c>
      <c r="M57" s="469">
        <f>+'Anexo 1. 01-FR-03 POA INSTITUC.'!M57</f>
        <v>0.25</v>
      </c>
      <c r="N57" s="469">
        <f>+'Anexo 1. 01-FR-03 POA INSTITUC.'!N57</f>
        <v>0.25</v>
      </c>
      <c r="O57" s="470">
        <f>+'Anexo 1. 01-FR-03 POA INSTITUC.'!O57</f>
        <v>0.25</v>
      </c>
      <c r="P57" s="471">
        <f>+'03-DIRECIONAMIENTO TIC 2025'!U23</f>
        <v>0</v>
      </c>
      <c r="Q57" s="471">
        <f>+'03-DIRECIONAMIENTO TIC 2025'!V23</f>
        <v>0</v>
      </c>
      <c r="R57" s="471">
        <f>+'03-DIRECIONAMIENTO TIC 2025'!AC23</f>
        <v>0</v>
      </c>
      <c r="S57" s="471">
        <f>+'03-DIRECIONAMIENTO TIC 2025'!AD23</f>
        <v>0</v>
      </c>
      <c r="T57" s="471">
        <f>+'03-DIRECIONAMIENTO TIC 2025'!AK23</f>
        <v>0</v>
      </c>
      <c r="U57" s="471">
        <f>+'03-DIRECIONAMIENTO TIC 2025'!AL23</f>
        <v>0</v>
      </c>
      <c r="V57" s="471">
        <f>+'03-DIRECIONAMIENTO TIC 2025'!AS23</f>
        <v>0.25</v>
      </c>
      <c r="W57" s="471">
        <f>+'03-DIRECIONAMIENTO TIC 2025'!AT23</f>
        <v>0</v>
      </c>
      <c r="X57" s="477">
        <f>+'03-DIRECIONAMIENTO TIC 2025'!AU23</f>
        <v>0.25</v>
      </c>
      <c r="Y57" s="474">
        <f>+'03-DIRECIONAMIENTO TIC 2025'!AV23</f>
        <v>0</v>
      </c>
      <c r="Z57" s="478">
        <f>+'03-DIRECIONAMIENTO TIC 2025'!AZ23</f>
        <v>0</v>
      </c>
      <c r="AA57" s="474">
        <f>+'03-DIRECIONAMIENTO TIC 2025'!BD23</f>
        <v>0</v>
      </c>
      <c r="AB57" s="395">
        <f t="shared" si="6"/>
        <v>0</v>
      </c>
      <c r="AC57" s="1517"/>
      <c r="AE57" s="396" t="e">
        <f>+#REF!</f>
        <v>#REF!</v>
      </c>
      <c r="AF57" s="397" t="e">
        <f t="shared" si="1"/>
        <v>#REF!</v>
      </c>
      <c r="AH57" s="396" t="e">
        <f>+#REF!</f>
        <v>#REF!</v>
      </c>
      <c r="AI57" s="397" t="e">
        <f t="shared" si="2"/>
        <v>#REF!</v>
      </c>
    </row>
    <row r="58" spans="2:35" ht="124.5" customHeight="1">
      <c r="B58" s="1553"/>
      <c r="C58" s="1359" t="str">
        <f>+'Anexo 1. 01-FR-03 POA INSTITUC.'!C58</f>
        <v>4.2 Mantener y adecuar el 100% de los  Sistemas de Gestión de la Calidad y Ambiental implementados por la Entidad, con el fin de mejorar la capacidad institucional en los componentes de calidad y ambiental, durante el cuatrienio.</v>
      </c>
      <c r="D58" s="399" t="str">
        <f>+'Anexo 1. 01-FR-03 POA INSTITUC.'!D58</f>
        <v xml:space="preserve">4.2.1 Asegurar la sostenibilidad del SGC mediante el desarrollo del 100% de las actividades necesarias para el proceso de mejora continua y cumplimiento de requisitos de la NTC ISO 9001 que contribuya al fortalecimiento de la gestión institucional, en el cuatrienio.
</v>
      </c>
      <c r="E58" s="400">
        <f>+'Anexo 1. 01-FR-03 POA INSTITUC.'!E58</f>
        <v>0.35</v>
      </c>
      <c r="F58" s="400">
        <f>+'Anexo 1. 01-FR-03 POA INSTITUC.'!F58</f>
        <v>1</v>
      </c>
      <c r="G58" s="479">
        <f>+'Anexo 1. 01-FR-03 POA INSTITUC.'!G58</f>
        <v>0.99609999999999999</v>
      </c>
      <c r="H58" s="403" t="str">
        <f>+'Anexo 1. 01-FR-03 POA INSTITUC.'!H58</f>
        <v xml:space="preserve">Sostenibilidad del SGC mediante el proceso de mejora continua y cumplimiento de requisitos asegurada </v>
      </c>
      <c r="I58" s="404" t="str">
        <f>+'Anexo 1. 01-FR-03 POA INSTITUC.'!I58</f>
        <v xml:space="preserve">META TRANSVERSAL
Lidera: DIRECCIONAMIENTO ESTRATÉGICO
Aportan: TODOS LOS PROCESOS
</v>
      </c>
      <c r="J58" s="405" t="str">
        <f>+'Anexo 1. 01-FR-03 POA INSTITUC.'!J58</f>
        <v>Dirección de Planeación
Aportan: Dependencias lideradas por  Responsables de procesos y operativos de todos los procesos institucionales</v>
      </c>
      <c r="K58" s="421">
        <f>+'Anexo 1. 01-FR-03 POA INSTITUC.'!K58</f>
        <v>1</v>
      </c>
      <c r="L58" s="421">
        <f>+'Anexo 1. 01-FR-03 POA INSTITUC.'!L58</f>
        <v>1</v>
      </c>
      <c r="M58" s="421">
        <f>+'Anexo 1. 01-FR-03 POA INSTITUC.'!M58</f>
        <v>1</v>
      </c>
      <c r="N58" s="421">
        <f>+'Anexo 1. 01-FR-03 POA INSTITUC.'!N58</f>
        <v>1</v>
      </c>
      <c r="O58" s="422">
        <f>+'Anexo 1. 01-FR-03 POA INSTITUC.'!O58</f>
        <v>1</v>
      </c>
      <c r="P58" s="421">
        <f>+'01-DIR. ESTRATÉGICO 2025'!U16</f>
        <v>0.25</v>
      </c>
      <c r="Q58" s="421">
        <f>+'01-DIR. ESTRATÉGICO 2025'!V16</f>
        <v>0.25</v>
      </c>
      <c r="R58" s="419">
        <f>+'01-DIR. ESTRATÉGICO 2025'!AC16</f>
        <v>0.25</v>
      </c>
      <c r="S58" s="419">
        <f>+'01-DIR. ESTRATÉGICO 2025'!AD16</f>
        <v>0</v>
      </c>
      <c r="T58" s="419">
        <f>+'01-DIR. ESTRATÉGICO 2025'!AK16</f>
        <v>0.25</v>
      </c>
      <c r="U58" s="419">
        <f>+'01-DIR. ESTRATÉGICO 2025'!AL16</f>
        <v>0</v>
      </c>
      <c r="V58" s="419">
        <f>+'01-DIR. ESTRATÉGICO 2025'!AS16</f>
        <v>0.25</v>
      </c>
      <c r="W58" s="419">
        <f>+'01-DIR. ESTRATÉGICO 2025'!AT16</f>
        <v>0</v>
      </c>
      <c r="X58" s="419">
        <f>+'01-DIR. ESTRATÉGICO 2025'!AU16</f>
        <v>1</v>
      </c>
      <c r="Y58" s="686">
        <f>+'01-DIR. ESTRATÉGICO 2025'!AV16</f>
        <v>0.25</v>
      </c>
      <c r="Z58" s="480">
        <f>+'01-DIR. ESTRATÉGICO 2025'!AZ16</f>
        <v>0.25</v>
      </c>
      <c r="AA58" s="481">
        <f>+'01-DIR. ESTRATÉGICO 2025'!BD16</f>
        <v>6.25E-2</v>
      </c>
      <c r="AB58" s="412">
        <f t="shared" ref="AB58:AB64" si="7">IF(AND(AA58&gt;0,E58&gt;0),AA58*E58,0)</f>
        <v>2.1874999999999999E-2</v>
      </c>
      <c r="AC58" s="1492">
        <f>SUM(AB58:AB61)</f>
        <v>0.1504936224489796</v>
      </c>
      <c r="AE58" s="396" t="e">
        <f>+#REF!</f>
        <v>#REF!</v>
      </c>
      <c r="AF58" s="397" t="e">
        <f t="shared" si="1"/>
        <v>#REF!</v>
      </c>
      <c r="AH58" s="396" t="e">
        <f>+#REF!</f>
        <v>#REF!</v>
      </c>
      <c r="AI58" s="397" t="e">
        <f t="shared" si="2"/>
        <v>#REF!</v>
      </c>
    </row>
    <row r="59" spans="2:35" ht="113.25" customHeight="1">
      <c r="B59" s="1553"/>
      <c r="C59" s="1349"/>
      <c r="D59" s="399" t="str">
        <f>+'Anexo 1. 01-FR-03 POA INSTITUC.'!D59</f>
        <v>4.2.2  Asegurar la sostenibilidad del SGA mediante el desarrollo del 100% de las actividades para el proceso de mejora continua y cumplimiento de requisitos con el fin de afianzar la gestión ambiental de la Entidad, en el cuatrienio.</v>
      </c>
      <c r="E59" s="400">
        <f>+'Anexo 1. 01-FR-03 POA INSTITUC.'!E59</f>
        <v>0.35</v>
      </c>
      <c r="F59" s="400">
        <f>+'Anexo 1. 01-FR-03 POA INSTITUC.'!F59</f>
        <v>1</v>
      </c>
      <c r="G59" s="482">
        <f>+'Anexo 1. 01-FR-03 POA INSTITUC.'!G59</f>
        <v>0.97760000000000002</v>
      </c>
      <c r="H59" s="403" t="str">
        <f>+'Anexo 1. 01-FR-03 POA INSTITUC.'!H59</f>
        <v xml:space="preserve">Sostenibilidad del SGA mediante el proceso de mejora continua y cumplimiento de requisitos asegurada </v>
      </c>
      <c r="I59" s="404" t="str">
        <f>+'Anexo 1. 01-FR-03 POA INSTITUC.'!I59</f>
        <v xml:space="preserve">META TRANSVERSAL
Lidera: DIRECCIONAMIENTO ESTRATÉGICO
Aportan: TODOS LOS PROCESOS
</v>
      </c>
      <c r="J59" s="405" t="str">
        <f>+'Anexo 1. 01-FR-03 POA INSTITUC.'!J59</f>
        <v>Dirección de Planeación
Aportan: Dependencias lideradas por  Responsables de procesos y operativos de todos los procesos institucionales</v>
      </c>
      <c r="K59" s="483">
        <f>+'Anexo 1. 01-FR-03 POA INSTITUC.'!K59</f>
        <v>1</v>
      </c>
      <c r="L59" s="483">
        <f>+'Anexo 1. 01-FR-03 POA INSTITUC.'!L59</f>
        <v>1</v>
      </c>
      <c r="M59" s="483">
        <f>+'Anexo 1. 01-FR-03 POA INSTITUC.'!M59</f>
        <v>1</v>
      </c>
      <c r="N59" s="483">
        <f>+'Anexo 1. 01-FR-03 POA INSTITUC.'!N59</f>
        <v>1</v>
      </c>
      <c r="O59" s="484">
        <f>+'Anexo 1. 01-FR-03 POA INSTITUC.'!O59</f>
        <v>1</v>
      </c>
      <c r="P59" s="485">
        <f>+'01-DIR. ESTRATÉGICO 2025'!U17</f>
        <v>0.09</v>
      </c>
      <c r="Q59" s="486">
        <f>+'01-DIR. ESTRATÉGICO 2025'!V17</f>
        <v>9.5000000000000001E-2</v>
      </c>
      <c r="R59" s="485">
        <f>+'01-DIR. ESTRATÉGICO 2025'!AC17</f>
        <v>0.28999999999999998</v>
      </c>
      <c r="S59" s="485">
        <f>+'01-DIR. ESTRATÉGICO 2025'!AD17</f>
        <v>0</v>
      </c>
      <c r="T59" s="485">
        <f>+'01-DIR. ESTRATÉGICO 2025'!AK17</f>
        <v>0.3</v>
      </c>
      <c r="U59" s="486">
        <f>+'01-DIR. ESTRATÉGICO 2025'!AL17</f>
        <v>0</v>
      </c>
      <c r="V59" s="485">
        <f>+'01-DIR. ESTRATÉGICO 2025'!AS17</f>
        <v>0.32</v>
      </c>
      <c r="W59" s="485">
        <f>+'01-DIR. ESTRATÉGICO 2025'!AT17</f>
        <v>0</v>
      </c>
      <c r="X59" s="485">
        <f>+'01-DIR. ESTRATÉGICO 2025'!AU17</f>
        <v>1</v>
      </c>
      <c r="Y59" s="411">
        <f>+'01-DIR. ESTRATÉGICO 2025'!AV17</f>
        <v>9.5000000000000001E-2</v>
      </c>
      <c r="Z59" s="410">
        <f>+'01-DIR. ESTRATÉGICO 2025'!AZ17</f>
        <v>9.5000000000000001E-2</v>
      </c>
      <c r="AA59" s="481">
        <f>+'01-DIR. ESTRATÉGICO 2025'!BD17</f>
        <v>2.375E-2</v>
      </c>
      <c r="AB59" s="412">
        <f t="shared" si="7"/>
        <v>8.3124999999999987E-3</v>
      </c>
      <c r="AC59" s="1493"/>
      <c r="AE59" s="396">
        <f>+'14-SERVICIO AL USUARIO2025'!BA16</f>
        <v>0.33333333333333331</v>
      </c>
      <c r="AF59" s="397">
        <f t="shared" si="1"/>
        <v>-0.23833333333333331</v>
      </c>
      <c r="AG59" s="372"/>
      <c r="AH59" s="396">
        <f>+'14-SERVICIO AL USUARIO2025'!BH16</f>
        <v>0</v>
      </c>
      <c r="AI59" s="397">
        <f t="shared" si="2"/>
        <v>2.375E-2</v>
      </c>
    </row>
    <row r="60" spans="2:35" ht="80.25" customHeight="1">
      <c r="B60" s="1553"/>
      <c r="C60" s="1349"/>
      <c r="D60" s="399" t="str">
        <f>+'Anexo 1. 01-FR-03 POA INSTITUC.'!D60</f>
        <v>4.2.3 Formular un (1) Programa de Transparencia y Ética Pública anual, de conformidad con las disposiciones legales vigentes, durante el cuatrienio.</v>
      </c>
      <c r="E60" s="400">
        <f>+'Anexo 1. 01-FR-03 POA INSTITUC.'!E60</f>
        <v>0.1</v>
      </c>
      <c r="F60" s="401">
        <f>+'Anexo 1. 01-FR-03 POA INSTITUC.'!F60</f>
        <v>5</v>
      </c>
      <c r="G60" s="402">
        <f>+'Anexo 1. 01-FR-03 POA INSTITUC.'!G60</f>
        <v>4</v>
      </c>
      <c r="H60" s="403" t="str">
        <f>+'Anexo 1. 01-FR-03 POA INSTITUC.'!H60</f>
        <v>Programa de Transparencia y Ética Pública anual formulado</v>
      </c>
      <c r="I60" s="404" t="str">
        <f>+'Anexo 1. 01-FR-03 POA INSTITUC.'!I60</f>
        <v>DIRECCIONAMIENTO ESTRATÉGICO</v>
      </c>
      <c r="J60" s="405" t="str">
        <f>+'Anexo 1. 01-FR-03 POA INSTITUC.'!J60</f>
        <v>Dirección de Planeación</v>
      </c>
      <c r="K60" s="406">
        <f>+'Anexo 1. 01-FR-03 POA INSTITUC.'!K60</f>
        <v>1</v>
      </c>
      <c r="L60" s="406">
        <f>+'Anexo 1. 01-FR-03 POA INSTITUC.'!L60</f>
        <v>1</v>
      </c>
      <c r="M60" s="406">
        <f>+'Anexo 1. 01-FR-03 POA INSTITUC.'!M60</f>
        <v>1</v>
      </c>
      <c r="N60" s="406">
        <f>+'Anexo 1. 01-FR-03 POA INSTITUC.'!N60</f>
        <v>1</v>
      </c>
      <c r="O60" s="407">
        <f>+'Anexo 1. 01-FR-03 POA INSTITUC.'!O60</f>
        <v>1</v>
      </c>
      <c r="P60" s="487">
        <f>+'01-DIR. ESTRATÉGICO 2025'!U18</f>
        <v>1</v>
      </c>
      <c r="Q60" s="487">
        <f>+'01-DIR. ESTRATÉGICO 2025'!V18</f>
        <v>1</v>
      </c>
      <c r="R60" s="487">
        <f>+'01-DIR. ESTRATÉGICO 2025'!AC18</f>
        <v>0</v>
      </c>
      <c r="S60" s="487">
        <f>+'01-DIR. ESTRATÉGICO 2025'!AD18</f>
        <v>0</v>
      </c>
      <c r="T60" s="487">
        <f>+'01-DIR. ESTRATÉGICO 2025'!AK18</f>
        <v>0</v>
      </c>
      <c r="U60" s="487">
        <f>+'01-DIR. ESTRATÉGICO 2025'!AL18</f>
        <v>0</v>
      </c>
      <c r="V60" s="487">
        <f>+'01-DIR. ESTRATÉGICO 2025'!AS18</f>
        <v>0</v>
      </c>
      <c r="W60" s="487">
        <f>+'01-DIR. ESTRATÉGICO 2025'!AT18</f>
        <v>0</v>
      </c>
      <c r="X60" s="487">
        <f>+'01-DIR. ESTRATÉGICO 2025'!AU18</f>
        <v>1</v>
      </c>
      <c r="Y60" s="488">
        <f>+'01-DIR. ESTRATÉGICO 2025'!AV18</f>
        <v>1</v>
      </c>
      <c r="Z60" s="410">
        <f>+'01-DIR. ESTRATÉGICO 2025'!AZ18</f>
        <v>1</v>
      </c>
      <c r="AA60" s="481">
        <f>+'01-DIR. ESTRATÉGICO 2025'!BD18</f>
        <v>0.2</v>
      </c>
      <c r="AB60" s="412">
        <f t="shared" si="7"/>
        <v>2.0000000000000004E-2</v>
      </c>
      <c r="AC60" s="1493"/>
      <c r="AE60" s="396">
        <f>+'14-SERVICIO AL USUARIO2025'!BA17</f>
        <v>0</v>
      </c>
      <c r="AF60" s="397">
        <f t="shared" si="1"/>
        <v>1</v>
      </c>
      <c r="AG60" s="372"/>
      <c r="AH60" s="396">
        <f>+'14-SERVICIO AL USUARIO2025'!BH17</f>
        <v>0</v>
      </c>
      <c r="AI60" s="397">
        <f t="shared" si="2"/>
        <v>0.2</v>
      </c>
    </row>
    <row r="61" spans="2:35" ht="60" customHeight="1">
      <c r="B61" s="1553"/>
      <c r="C61" s="1350"/>
      <c r="D61" s="399" t="str">
        <f>+'Anexo 1. 01-FR-03 POA INSTITUC.'!D61</f>
        <v>4.2.4 Incrementar al 98% la percepción de los usuarios que califican como excelente y bueno el servicio en la Personería de Bogotá, D. C., en el cuatrienio.</v>
      </c>
      <c r="E61" s="400">
        <f>+'Anexo 1. 01-FR-03 POA INSTITUC.'!E61</f>
        <v>0.2</v>
      </c>
      <c r="F61" s="489">
        <f>+'Anexo 1. 01-FR-03 POA INSTITUC.'!F61</f>
        <v>0.98000000000000009</v>
      </c>
      <c r="G61" s="402">
        <f>+'Anexo 1. 01-FR-03 POA INSTITUC.'!G61</f>
        <v>0.95399999999999996</v>
      </c>
      <c r="H61" s="399" t="str">
        <f>+'Anexo 1. 01-FR-03 POA INSTITUC.'!H61</f>
        <v>Percepción de los usuarios en calificación excelente y bueno el servicio incrementada.</v>
      </c>
      <c r="I61" s="399" t="str">
        <f>+'Anexo 1. 01-FR-03 POA INSTITUC.'!I61</f>
        <v>SERVICIO AL USUARIO+</v>
      </c>
      <c r="J61" s="490" t="str">
        <f>+'Anexo 1. 01-FR-03 POA INSTITUC.'!J61</f>
        <v>Secretaría General</v>
      </c>
      <c r="K61" s="491">
        <f>+'Anexo 1. 01-FR-03 POA INSTITUC.'!K61</f>
        <v>0.98</v>
      </c>
      <c r="L61" s="491">
        <f>+'Anexo 1. 01-FR-03 POA INSTITUC.'!L61</f>
        <v>0.98</v>
      </c>
      <c r="M61" s="491">
        <f>+'Anexo 1. 01-FR-03 POA INSTITUC.'!M61</f>
        <v>0.98</v>
      </c>
      <c r="N61" s="491">
        <f>+'Anexo 1. 01-FR-03 POA INSTITUC.'!N61</f>
        <v>0.98</v>
      </c>
      <c r="O61" s="491">
        <f>+'Anexo 1. 01-FR-03 POA INSTITUC.'!O61</f>
        <v>0.98</v>
      </c>
      <c r="P61" s="1106">
        <f>+'14-SERVICIO AL USUARIO2025'!U18</f>
        <v>0.98</v>
      </c>
      <c r="Q61" s="1106">
        <f>+'14-SERVICIO AL USUARIO2025'!V18</f>
        <v>0.98299999999999998</v>
      </c>
      <c r="R61" s="1107">
        <f>+'14-SERVICIO AL USUARIO2025'!AC18</f>
        <v>0</v>
      </c>
      <c r="S61" s="1107">
        <f>+'14-SERVICIO AL USUARIO2025'!AD18</f>
        <v>0</v>
      </c>
      <c r="T61" s="1107">
        <f>+'14-SERVICIO AL USUARIO2025'!AK18</f>
        <v>0.98</v>
      </c>
      <c r="U61" s="1106">
        <f>+'14-SERVICIO AL USUARIO2025'!AL18</f>
        <v>0</v>
      </c>
      <c r="V61" s="1107">
        <f>+'14-SERVICIO AL USUARIO2025'!AS18</f>
        <v>0</v>
      </c>
      <c r="W61" s="1107">
        <f>+'14-SERVICIO AL USUARIO2025'!AT18</f>
        <v>0</v>
      </c>
      <c r="X61" s="1107">
        <f>+'14-SERVICIO AL USUARIO2025'!AU18</f>
        <v>0.98</v>
      </c>
      <c r="Y61" s="1108">
        <f>+'14-SERVICIO AL USUARIO2025'!AV18</f>
        <v>0.98299999999999998</v>
      </c>
      <c r="Z61" s="492">
        <f>+'14-SERVICIO AL USUARIO2025'!AZ18</f>
        <v>0.50153061224489792</v>
      </c>
      <c r="AA61" s="493">
        <f>+'14-SERVICIO AL USUARIO2025'!BD18</f>
        <v>0.50153061224489792</v>
      </c>
      <c r="AB61" s="493">
        <f t="shared" si="7"/>
        <v>0.10030612244897959</v>
      </c>
      <c r="AC61" s="1494"/>
      <c r="AE61" s="396" t="e">
        <f>+#REF!</f>
        <v>#REF!</v>
      </c>
      <c r="AF61" s="397" t="e">
        <f t="shared" si="1"/>
        <v>#REF!</v>
      </c>
      <c r="AH61" s="396" t="e">
        <f>+#REF!</f>
        <v>#REF!</v>
      </c>
      <c r="AI61" s="397" t="e">
        <f t="shared" si="2"/>
        <v>#REF!</v>
      </c>
    </row>
    <row r="62" spans="2:35" ht="88.5" customHeight="1">
      <c r="B62" s="1553"/>
      <c r="C62" s="494" t="str">
        <f>+'Anexo 1. 01-FR-03 POA INSTITUC.'!C62</f>
        <v>4.3 Desarrollar e implementar el 100% de la estrategia de comunicaciones para aumentar el conocimiento de las funciones, servicios y gestión de la Personería de Bogotá, D. C. y mantener la valoración positiva y/o neutral de las comunicaciones generadas por la entidad, durante el cuatrienio.</v>
      </c>
      <c r="D62" s="383" t="str">
        <f>+'Anexo 1. 01-FR-03 POA INSTITUC.'!D62</f>
        <v>4.3.1. Difundir el 100% de las noticias de impacto derivadas de la gestión de los procesos misionales con el fin de aumentar la visibilización de la  Personería de Bogotá  en medios de comunicación, en cada vigencia.</v>
      </c>
      <c r="E62" s="459">
        <f>+'Anexo 1. 01-FR-03 POA INSTITUC.'!E62</f>
        <v>0.4</v>
      </c>
      <c r="F62" s="495">
        <f>+'Anexo 1. 01-FR-03 POA INSTITUC.'!F62</f>
        <v>1</v>
      </c>
      <c r="G62" s="461" t="str">
        <f>+'Anexo 1. 01-FR-03 POA INSTITUC.'!G62</f>
        <v>S.I.</v>
      </c>
      <c r="H62" s="462" t="str">
        <f>+'Anexo 1. 01-FR-03 POA INSTITUC.'!H62</f>
        <v>Noticias de impacto derivadas de la gestión de los procesos misionales difundidas</v>
      </c>
      <c r="I62" s="462" t="str">
        <f>+'Anexo 1. 01-FR-03 POA INSTITUC.'!I62</f>
        <v>COMUNICACIÓN ESTRATÉGICA</v>
      </c>
      <c r="J62" s="463" t="str">
        <f>+'Anexo 1. 01-FR-03 POA INSTITUC.'!J62</f>
        <v>Oficina Asesora de Comunicaciones</v>
      </c>
      <c r="K62" s="464">
        <f>+'Anexo 1. 01-FR-03 POA INSTITUC.'!K62</f>
        <v>1</v>
      </c>
      <c r="L62" s="464">
        <f>+'Anexo 1. 01-FR-03 POA INSTITUC.'!L62</f>
        <v>1</v>
      </c>
      <c r="M62" s="464">
        <f>+'Anexo 1. 01-FR-03 POA INSTITUC.'!M62</f>
        <v>1</v>
      </c>
      <c r="N62" s="464">
        <f>+'Anexo 1. 01-FR-03 POA INSTITUC.'!N62</f>
        <v>1</v>
      </c>
      <c r="O62" s="464">
        <f>+'Anexo 1. 01-FR-03 POA INSTITUC.'!O62</f>
        <v>1</v>
      </c>
      <c r="P62" s="496">
        <f>+'04-COMUNICACIÓN ESTRATÉGIC 2025'!U16</f>
        <v>1</v>
      </c>
      <c r="Q62" s="496">
        <f>+'04-COMUNICACIÓN ESTRATÉGIC 2025'!V16</f>
        <v>1</v>
      </c>
      <c r="R62" s="497">
        <f>+'04-COMUNICACIÓN ESTRATÉGIC 2025'!AC16</f>
        <v>1</v>
      </c>
      <c r="S62" s="497">
        <f>+'04-COMUNICACIÓN ESTRATÉGIC 2025'!AD16</f>
        <v>0</v>
      </c>
      <c r="T62" s="497">
        <f>+'04-COMUNICACIÓN ESTRATÉGIC 2025'!AK16</f>
        <v>1</v>
      </c>
      <c r="U62" s="497">
        <f>+'04-COMUNICACIÓN ESTRATÉGIC 2025'!AL16</f>
        <v>0</v>
      </c>
      <c r="V62" s="497">
        <f>+'04-COMUNICACIÓN ESTRATÉGIC 2025'!AS16</f>
        <v>1</v>
      </c>
      <c r="W62" s="497">
        <f>+'04-COMUNICACIÓN ESTRATÉGIC 2025'!AT16</f>
        <v>0</v>
      </c>
      <c r="X62" s="497">
        <f>+'04-COMUNICACIÓN ESTRATÉGIC 2025'!AU16</f>
        <v>1</v>
      </c>
      <c r="Y62" s="433">
        <f>+'04-COMUNICACIÓN ESTRATÉGIC 2025'!AV16</f>
        <v>1</v>
      </c>
      <c r="Z62" s="498">
        <f>+'04-COMUNICACIÓN ESTRATÉGIC 2025'!AZ16</f>
        <v>0.25</v>
      </c>
      <c r="AA62" s="499">
        <f>+'04-COMUNICACIÓN ESTRATÉGIC 2025'!BD16</f>
        <v>0.25</v>
      </c>
      <c r="AB62" s="499">
        <f t="shared" si="7"/>
        <v>0.1</v>
      </c>
      <c r="AC62" s="1495">
        <f>SUM(AB62:AB64)</f>
        <v>0.52794117647058825</v>
      </c>
      <c r="AE62" s="396" t="e">
        <f>+#REF!</f>
        <v>#REF!</v>
      </c>
      <c r="AF62" s="397" t="e">
        <f t="shared" si="1"/>
        <v>#REF!</v>
      </c>
      <c r="AH62" s="396" t="e">
        <f>+#REF!</f>
        <v>#REF!</v>
      </c>
      <c r="AI62" s="397" t="e">
        <f t="shared" si="2"/>
        <v>#REF!</v>
      </c>
    </row>
    <row r="63" spans="2:35" ht="99.75" customHeight="1">
      <c r="B63" s="1553"/>
      <c r="C63" s="500"/>
      <c r="D63" s="383" t="str">
        <f>+'Anexo 1. 01-FR-03 POA INSTITUC.'!D63</f>
        <v xml:space="preserve">4.3.2 Comunicar  el 100% de la información interna de interés para los servidores y contratistas de la Entidad, durante el cuatrienio, en cada vigencia. </v>
      </c>
      <c r="E63" s="459">
        <f>+'Anexo 1. 01-FR-03 POA INSTITUC.'!E63</f>
        <v>0.3</v>
      </c>
      <c r="F63" s="495">
        <f>+'Anexo 1. 01-FR-03 POA INSTITUC.'!F63</f>
        <v>1</v>
      </c>
      <c r="G63" s="461" t="str">
        <f>+'Anexo 1. 01-FR-03 POA INSTITUC.'!G63</f>
        <v>S.I.</v>
      </c>
      <c r="H63" s="462" t="str">
        <f>+'Anexo 1. 01-FR-03 POA INSTITUC.'!H63</f>
        <v xml:space="preserve"> Información interna de interés para los servidores y contratistas de la Entidad, comunicada.</v>
      </c>
      <c r="I63" s="462" t="str">
        <f>+'Anexo 1. 01-FR-03 POA INSTITUC.'!I63</f>
        <v>COMUNICACIÓN ESTRATÉGICA</v>
      </c>
      <c r="J63" s="463" t="str">
        <f>+'Anexo 1. 01-FR-03 POA INSTITUC.'!J63</f>
        <v>Oficina Asesora de Comunicaciones</v>
      </c>
      <c r="K63" s="464">
        <f>+'Anexo 1. 01-FR-03 POA INSTITUC.'!K63</f>
        <v>1</v>
      </c>
      <c r="L63" s="464">
        <f>+'Anexo 1. 01-FR-03 POA INSTITUC.'!L63</f>
        <v>1</v>
      </c>
      <c r="M63" s="464">
        <f>+'Anexo 1. 01-FR-03 POA INSTITUC.'!M63</f>
        <v>1</v>
      </c>
      <c r="N63" s="464">
        <f>+'Anexo 1. 01-FR-03 POA INSTITUC.'!N63</f>
        <v>1</v>
      </c>
      <c r="O63" s="464">
        <f>+'Anexo 1. 01-FR-03 POA INSTITUC.'!O63</f>
        <v>1</v>
      </c>
      <c r="P63" s="496">
        <f>+'04-COMUNICACIÓN ESTRATÉGIC 2025'!U17</f>
        <v>1</v>
      </c>
      <c r="Q63" s="496">
        <f>+'04-COMUNICACIÓN ESTRATÉGIC 2025'!V17</f>
        <v>1</v>
      </c>
      <c r="R63" s="497">
        <f>+'04-COMUNICACIÓN ESTRATÉGIC 2025'!AC17</f>
        <v>1</v>
      </c>
      <c r="S63" s="496">
        <f>+'04-COMUNICACIÓN ESTRATÉGIC 2025'!AD17</f>
        <v>0</v>
      </c>
      <c r="T63" s="497">
        <f>+'04-COMUNICACIÓN ESTRATÉGIC 2025'!AK17</f>
        <v>1</v>
      </c>
      <c r="U63" s="496">
        <f>+'04-COMUNICACIÓN ESTRATÉGIC 2025'!AL17</f>
        <v>0</v>
      </c>
      <c r="V63" s="497">
        <f>+'04-COMUNICACIÓN ESTRATÉGIC 2025'!AS17</f>
        <v>1</v>
      </c>
      <c r="W63" s="497">
        <f>+'04-COMUNICACIÓN ESTRATÉGIC 2025'!AT17</f>
        <v>0</v>
      </c>
      <c r="X63" s="496">
        <f>+'04-COMUNICACIÓN ESTRATÉGIC 2025'!AU17</f>
        <v>1</v>
      </c>
      <c r="Y63" s="433">
        <f>+'04-COMUNICACIÓN ESTRATÉGIC 2025'!AV17</f>
        <v>1</v>
      </c>
      <c r="Z63" s="498">
        <f>+'04-COMUNICACIÓN ESTRATÉGIC 2025'!AZ17</f>
        <v>0.25</v>
      </c>
      <c r="AA63" s="499">
        <f>+'04-COMUNICACIÓN ESTRATÉGIC 2025'!BD17</f>
        <v>0.25</v>
      </c>
      <c r="AB63" s="499">
        <f t="shared" si="7"/>
        <v>7.4999999999999997E-2</v>
      </c>
      <c r="AC63" s="1496"/>
      <c r="AE63" s="396" t="e">
        <f>+#REF!</f>
        <v>#REF!</v>
      </c>
      <c r="AF63" s="397" t="e">
        <f t="shared" si="1"/>
        <v>#REF!</v>
      </c>
      <c r="AH63" s="396" t="e">
        <f>+#REF!</f>
        <v>#REF!</v>
      </c>
      <c r="AI63" s="397" t="e">
        <f t="shared" si="2"/>
        <v>#REF!</v>
      </c>
    </row>
    <row r="64" spans="2:35" ht="87" customHeight="1">
      <c r="B64" s="1553"/>
      <c r="C64" s="500"/>
      <c r="D64" s="383" t="str">
        <f>+'Anexo 1. 01-FR-03 POA INSTITUC.'!D64</f>
        <v>4.3.3 Alcanzar el 85% de satisfacción de los usuarios internos con los servicios prestados por el proceso Comunicación Estratégica, en cada vigencia</v>
      </c>
      <c r="E64" s="459">
        <f>+'Anexo 1. 01-FR-03 POA INSTITUC.'!E64</f>
        <v>0.3</v>
      </c>
      <c r="F64" s="460">
        <f>+'Anexo 1. 01-FR-03 POA INSTITUC.'!F64</f>
        <v>0.85</v>
      </c>
      <c r="G64" s="461" t="str">
        <f>+'Anexo 1. 01-FR-03 POA INSTITUC.'!G64</f>
        <v>S.I.</v>
      </c>
      <c r="H64" s="462" t="str">
        <f>+'Anexo 1. 01-FR-03 POA INSTITUC.'!H64</f>
        <v>Porcentaje de satisfacción de usuarios internos  alcanzado</v>
      </c>
      <c r="I64" s="462" t="str">
        <f>+'Anexo 1. 01-FR-03 POA INSTITUC.'!I64</f>
        <v>COMUNICACIÓN ESTRATÉGICA</v>
      </c>
      <c r="J64" s="463" t="str">
        <f>+'Anexo 1. 01-FR-03 POA INSTITUC.'!J64</f>
        <v>Oficina Asesora de Comunicaciones</v>
      </c>
      <c r="K64" s="464">
        <f>+'Anexo 1. 01-FR-03 POA INSTITUC.'!K64</f>
        <v>0.85</v>
      </c>
      <c r="L64" s="464">
        <f>+'Anexo 1. 01-FR-03 POA INSTITUC.'!L64</f>
        <v>0.85</v>
      </c>
      <c r="M64" s="464">
        <f>+'Anexo 1. 01-FR-03 POA INSTITUC.'!M64</f>
        <v>0.85</v>
      </c>
      <c r="N64" s="464">
        <f>+'Anexo 1. 01-FR-03 POA INSTITUC.'!N64</f>
        <v>0.85</v>
      </c>
      <c r="O64" s="464">
        <f>+'Anexo 1. 01-FR-03 POA INSTITUC.'!O64</f>
        <v>0.85</v>
      </c>
      <c r="P64" s="496">
        <f>+'04-COMUNICACIÓN ESTRATÉGIC 2025'!U18</f>
        <v>0.85</v>
      </c>
      <c r="Q64" s="496">
        <f>+'04-COMUNICACIÓN ESTRATÉGIC 2025'!V18</f>
        <v>1</v>
      </c>
      <c r="R64" s="496">
        <f>+'04-COMUNICACIÓN ESTRATÉGIC 2025'!AC18</f>
        <v>0</v>
      </c>
      <c r="S64" s="496">
        <f>+'04-COMUNICACIÓN ESTRATÉGIC 2025'!AD18</f>
        <v>0</v>
      </c>
      <c r="T64" s="496">
        <f>+'04-COMUNICACIÓN ESTRATÉGIC 2025'!AK18</f>
        <v>0.85</v>
      </c>
      <c r="U64" s="501">
        <f>+'04-COMUNICACIÓN ESTRATÉGIC 2025'!AL18</f>
        <v>0</v>
      </c>
      <c r="V64" s="496">
        <f>+'04-COMUNICACIÓN ESTRATÉGIC 2025'!AS18</f>
        <v>0</v>
      </c>
      <c r="W64" s="496">
        <f>+'04-COMUNICACIÓN ESTRATÉGIC 2025'!AT18</f>
        <v>0</v>
      </c>
      <c r="X64" s="496">
        <f>+'04-COMUNICACIÓN ESTRATÉGIC 2025'!AU18</f>
        <v>0.85</v>
      </c>
      <c r="Y64" s="433">
        <f>+'04-COMUNICACIÓN ESTRATÉGIC 2025'!AV18</f>
        <v>1</v>
      </c>
      <c r="Z64" s="498">
        <f>+'04-COMUNICACIÓN ESTRATÉGIC 2025'!AZ18</f>
        <v>0.58823529411764708</v>
      </c>
      <c r="AA64" s="499">
        <f>+'04-COMUNICACIÓN ESTRATÉGIC 2025'!BD18</f>
        <v>1.1764705882352942</v>
      </c>
      <c r="AB64" s="502">
        <f t="shared" si="7"/>
        <v>0.35294117647058826</v>
      </c>
      <c r="AC64" s="1496"/>
      <c r="AE64" s="396" t="e">
        <f>+#REF!</f>
        <v>#REF!</v>
      </c>
      <c r="AF64" s="397" t="e">
        <f t="shared" si="1"/>
        <v>#REF!</v>
      </c>
      <c r="AH64" s="396" t="e">
        <f>+#REF!</f>
        <v>#REF!</v>
      </c>
      <c r="AI64" s="397" t="e">
        <f>+AA64-AH64</f>
        <v>#REF!</v>
      </c>
    </row>
    <row r="65" spans="2:35" ht="88.2" customHeight="1">
      <c r="B65" s="1553"/>
      <c r="C65" s="1346" t="str">
        <f>+'Anexo 1. 01-FR-03 POA INSTITUC.'!C65</f>
        <v xml:space="preserve"> 4.4 Implementar el 100% de las actividades del Plan Estratégico de Talento Humano que permitan fortalecer y/o modernizar la gestión del talento humano en la Entidad, durante el cuatrienio.</v>
      </c>
      <c r="D65" s="399" t="str">
        <f>+'Anexo 1. 01-FR-03 POA INSTITUC.'!D65</f>
        <v>4.4.1 Formular e implementar el 100% del Plan Anual de Vacantes y Plan de Previsión de Recursos Humanos de la vigencia.</v>
      </c>
      <c r="E65" s="400">
        <f>+'Anexo 1. 01-FR-03 POA INSTITUC.'!E65</f>
        <v>0.1</v>
      </c>
      <c r="F65" s="489">
        <f>+'Anexo 1. 01-FR-03 POA INSTITUC.'!F65</f>
        <v>1</v>
      </c>
      <c r="G65" s="489">
        <f>+'Anexo 1. 01-FR-03 POA INSTITUC.'!G65</f>
        <v>1</v>
      </c>
      <c r="H65" s="399" t="str">
        <f>+'Anexo 1. 01-FR-03 POA INSTITUC.'!H65</f>
        <v>Plan Anual de Vacantes y Plan de Previsión de Recursos Humanos formulados e implementados</v>
      </c>
      <c r="I65" s="399" t="str">
        <f>+'Anexo 1. 01-FR-03 POA INSTITUC.'!I65</f>
        <v>GESTIÓN DEL TALENTO HUMANO</v>
      </c>
      <c r="J65" s="490" t="str">
        <f>+'Anexo 1. 01-FR-03 POA INSTITUC.'!J65</f>
        <v xml:space="preserve">
Dirección de Talento Humano
</v>
      </c>
      <c r="K65" s="491">
        <f>+'Anexo 1. 01-FR-03 POA INSTITUC.'!K65</f>
        <v>1</v>
      </c>
      <c r="L65" s="491">
        <f>+'Anexo 1. 01-FR-03 POA INSTITUC.'!L65</f>
        <v>1</v>
      </c>
      <c r="M65" s="491">
        <f>+'Anexo 1. 01-FR-03 POA INSTITUC.'!M65</f>
        <v>1</v>
      </c>
      <c r="N65" s="491">
        <f>+'Anexo 1. 01-FR-03 POA INSTITUC.'!N65</f>
        <v>1</v>
      </c>
      <c r="O65" s="491">
        <f>+'Anexo 1. 01-FR-03 POA INSTITUC.'!O65</f>
        <v>1</v>
      </c>
      <c r="P65" s="486">
        <f>+'08-G. TALENTO HUMANO 2025'!U16</f>
        <v>1</v>
      </c>
      <c r="Q65" s="486">
        <f>+'08-G. TALENTO HUMANO 2025'!V16</f>
        <v>1</v>
      </c>
      <c r="R65" s="486">
        <f>+'08-G. TALENTO HUMANO 2025'!AC16</f>
        <v>1</v>
      </c>
      <c r="S65" s="486">
        <f>+'08-G. TALENTO HUMANO 2025'!AD16</f>
        <v>0</v>
      </c>
      <c r="T65" s="485">
        <f>+'08-G. TALENTO HUMANO 2025'!AK16</f>
        <v>1</v>
      </c>
      <c r="U65" s="485">
        <f>+'08-G. TALENTO HUMANO 2025'!AL16</f>
        <v>0</v>
      </c>
      <c r="V65" s="485">
        <f>+'08-G. TALENTO HUMANO 2025'!AS16</f>
        <v>1</v>
      </c>
      <c r="W65" s="485">
        <f>+'08-G. TALENTO HUMANO 2025'!AT16</f>
        <v>0</v>
      </c>
      <c r="X65" s="485">
        <f>+'08-G. TALENTO HUMANO 2025'!AU16</f>
        <v>1</v>
      </c>
      <c r="Y65" s="411">
        <f>+'08-G. TALENTO HUMANO 2025'!AV16</f>
        <v>1</v>
      </c>
      <c r="Z65" s="492">
        <f>+'08-G. TALENTO HUMANO 2025'!AZ16</f>
        <v>0.25</v>
      </c>
      <c r="AA65" s="493">
        <f>+'08-G. TALENTO HUMANO 2025'!BD16</f>
        <v>0.25</v>
      </c>
      <c r="AB65" s="503">
        <f t="shared" ref="AB65:AB75" si="8">IF(AND(AA65&gt;0,E65&gt;0),AA65*E65,0)</f>
        <v>2.5000000000000001E-2</v>
      </c>
      <c r="AC65" s="1504">
        <f>SUM(AB65:AB74)</f>
        <v>0.14350040306122452</v>
      </c>
      <c r="AE65" s="396" t="e">
        <f>+#REF!</f>
        <v>#REF!</v>
      </c>
      <c r="AF65" s="397" t="e">
        <f t="shared" si="1"/>
        <v>#REF!</v>
      </c>
      <c r="AH65" s="396" t="e">
        <f>+#REF!</f>
        <v>#REF!</v>
      </c>
      <c r="AI65" s="397" t="e">
        <f t="shared" si="2"/>
        <v>#REF!</v>
      </c>
    </row>
    <row r="66" spans="2:35" ht="99.6" customHeight="1">
      <c r="B66" s="1553"/>
      <c r="C66" s="1346"/>
      <c r="D66" s="399" t="str">
        <f>+'Anexo 1. 01-FR-03 POA INSTITUC.'!D66</f>
        <v>4.4.2 Incluir el 100% de las Novedades en la nómina oportunamente, para liquidación y pago, en cada vigencia.</v>
      </c>
      <c r="E66" s="400">
        <f>+'Anexo 1. 01-FR-03 POA INSTITUC.'!E66</f>
        <v>0.1</v>
      </c>
      <c r="F66" s="489">
        <f>+'Anexo 1. 01-FR-03 POA INSTITUC.'!F66</f>
        <v>1</v>
      </c>
      <c r="G66" s="489">
        <f>+'Anexo 1. 01-FR-03 POA INSTITUC.'!G66</f>
        <v>0.98</v>
      </c>
      <c r="H66" s="399" t="str">
        <f>+'Anexo 1. 01-FR-03 POA INSTITUC.'!H66</f>
        <v xml:space="preserve">Novedades incluidas en la nómina oportunamente  </v>
      </c>
      <c r="I66" s="399" t="str">
        <f>+'Anexo 1. 01-FR-03 POA INSTITUC.'!I66</f>
        <v>GESTIÓN DEL TALENTO HUMANO</v>
      </c>
      <c r="J66" s="490" t="str">
        <f>+'Anexo 1. 01-FR-03 POA INSTITUC.'!J66</f>
        <v>Dependencia Líder: 
Dirección de Talento Humano
Dependencia Operativa:
Subdirección de Gestión del Talento Humano</v>
      </c>
      <c r="K66" s="491">
        <f>+'Anexo 1. 01-FR-03 POA INSTITUC.'!K66</f>
        <v>1</v>
      </c>
      <c r="L66" s="491">
        <f>+'Anexo 1. 01-FR-03 POA INSTITUC.'!L66</f>
        <v>1</v>
      </c>
      <c r="M66" s="491">
        <f>+'Anexo 1. 01-FR-03 POA INSTITUC.'!M66</f>
        <v>1</v>
      </c>
      <c r="N66" s="491">
        <f>+'Anexo 1. 01-FR-03 POA INSTITUC.'!N66</f>
        <v>1</v>
      </c>
      <c r="O66" s="491">
        <f>+'Anexo 1. 01-FR-03 POA INSTITUC.'!O66</f>
        <v>1</v>
      </c>
      <c r="P66" s="486">
        <f>+'08-G. TALENTO HUMANO 2025'!U17</f>
        <v>1</v>
      </c>
      <c r="Q66" s="486">
        <f>+'08-G. TALENTO HUMANO 2025'!V17</f>
        <v>1</v>
      </c>
      <c r="R66" s="486">
        <f>+'08-G. TALENTO HUMANO 2025'!AC17</f>
        <v>1</v>
      </c>
      <c r="S66" s="486">
        <f>+'08-G. TALENTO HUMANO 2025'!AD17</f>
        <v>0</v>
      </c>
      <c r="T66" s="485">
        <f>+'08-G. TALENTO HUMANO 2025'!AK17</f>
        <v>1</v>
      </c>
      <c r="U66" s="485">
        <f>+'08-G. TALENTO HUMANO 2025'!AL17</f>
        <v>0</v>
      </c>
      <c r="V66" s="485">
        <f>+'08-G. TALENTO HUMANO 2025'!AS17</f>
        <v>1</v>
      </c>
      <c r="W66" s="485">
        <f>+'08-G. TALENTO HUMANO 2025'!AT17</f>
        <v>0</v>
      </c>
      <c r="X66" s="485">
        <f>+'08-G. TALENTO HUMANO 2025'!AU17</f>
        <v>1</v>
      </c>
      <c r="Y66" s="411">
        <f>+'08-G. TALENTO HUMANO 2025'!AV17</f>
        <v>1</v>
      </c>
      <c r="Z66" s="492">
        <f>+'08-G. TALENTO HUMANO 2025'!AZ17</f>
        <v>0.25</v>
      </c>
      <c r="AA66" s="493">
        <f>+'08-G. TALENTO HUMANO 2025'!BD17</f>
        <v>0.25</v>
      </c>
      <c r="AB66" s="503">
        <f t="shared" si="8"/>
        <v>2.5000000000000001E-2</v>
      </c>
      <c r="AC66" s="1493"/>
      <c r="AE66" s="396" t="e">
        <f>+#REF!</f>
        <v>#REF!</v>
      </c>
      <c r="AF66" s="397" t="e">
        <f t="shared" si="1"/>
        <v>#REF!</v>
      </c>
      <c r="AH66" s="396" t="e">
        <f>+#REF!</f>
        <v>#REF!</v>
      </c>
      <c r="AI66" s="397" t="e">
        <f t="shared" si="2"/>
        <v>#REF!</v>
      </c>
    </row>
    <row r="67" spans="2:35" ht="85.95" customHeight="1">
      <c r="B67" s="1553"/>
      <c r="C67" s="1346"/>
      <c r="D67" s="399" t="str">
        <f>+'Anexo 1. 01-FR-03 POA INSTITUC.'!D67</f>
        <v>4.4.3 Incrementar al 98% la satisfacción de los usuarios internos con los servicios prestados de Certificaciones laborales, bonos pensionales y autorizaciones de retiro de cesantías, en cada vigencia.</v>
      </c>
      <c r="E67" s="400">
        <f>+'Anexo 1. 01-FR-03 POA INSTITUC.'!E67</f>
        <v>0.1</v>
      </c>
      <c r="F67" s="489">
        <f>+'Anexo 1. 01-FR-03 POA INSTITUC.'!F67</f>
        <v>0.98000000000000009</v>
      </c>
      <c r="G67" s="489">
        <f>+'Anexo 1. 01-FR-03 POA INSTITUC.'!G67</f>
        <v>0.96</v>
      </c>
      <c r="H67" s="399" t="str">
        <f>+'Anexo 1. 01-FR-03 POA INSTITUC.'!H67</f>
        <v>Porcentaje de satisfacción de usuarios internos incrementado</v>
      </c>
      <c r="I67" s="399" t="str">
        <f>+'Anexo 1. 01-FR-03 POA INSTITUC.'!I67</f>
        <v>GESTIÓN DEL TALENTO HUMANO</v>
      </c>
      <c r="J67" s="490" t="str">
        <f>+'Anexo 1. 01-FR-03 POA INSTITUC.'!J67</f>
        <v>Dependencia Líder: 
Dirección de Talento Humano
Dependencia Operativa:
Subdirección de Gestión del Talento Humano</v>
      </c>
      <c r="K67" s="491">
        <f>+'Anexo 1. 01-FR-03 POA INSTITUC.'!K67</f>
        <v>0.98</v>
      </c>
      <c r="L67" s="491">
        <f>+'Anexo 1. 01-FR-03 POA INSTITUC.'!L67</f>
        <v>0.98</v>
      </c>
      <c r="M67" s="491">
        <f>+'Anexo 1. 01-FR-03 POA INSTITUC.'!M67</f>
        <v>0.98</v>
      </c>
      <c r="N67" s="491">
        <f>+'Anexo 1. 01-FR-03 POA INSTITUC.'!N67</f>
        <v>0.98</v>
      </c>
      <c r="O67" s="491">
        <f>+'Anexo 1. 01-FR-03 POA INSTITUC.'!O67</f>
        <v>0.98</v>
      </c>
      <c r="P67" s="486">
        <f>+'08-G. TALENTO HUMANO 2025'!U18</f>
        <v>0.98</v>
      </c>
      <c r="Q67" s="486">
        <f>+'08-G. TALENTO HUMANO 2025'!V18</f>
        <v>0.99500000000000011</v>
      </c>
      <c r="R67" s="486">
        <f>+'08-G. TALENTO HUMANO 2025'!AC18</f>
        <v>0.98</v>
      </c>
      <c r="S67" s="486">
        <f>+'08-G. TALENTO HUMANO 2025'!AD18</f>
        <v>0</v>
      </c>
      <c r="T67" s="485">
        <f>+'08-G. TALENTO HUMANO 2025'!AK18</f>
        <v>0.98</v>
      </c>
      <c r="U67" s="485">
        <f>+'08-G. TALENTO HUMANO 2025'!AL18</f>
        <v>0</v>
      </c>
      <c r="V67" s="485">
        <f>+'08-G. TALENTO HUMANO 2025'!AS18</f>
        <v>0.98</v>
      </c>
      <c r="W67" s="485">
        <f>+'08-G. TALENTO HUMANO 2025'!AT18</f>
        <v>0</v>
      </c>
      <c r="X67" s="485">
        <f>+'08-G. TALENTO HUMANO 2025'!AU18</f>
        <v>0.98000000000000032</v>
      </c>
      <c r="Y67" s="411">
        <f>+'08-G. TALENTO HUMANO 2025'!AV18</f>
        <v>0.99500000000000011</v>
      </c>
      <c r="Z67" s="492">
        <f>+'08-G. TALENTO HUMANO 2025'!AZ18</f>
        <v>0.25382653061224486</v>
      </c>
      <c r="AA67" s="493">
        <f>+'08-G. TALENTO HUMANO 2025'!BD18</f>
        <v>0.25382653061224492</v>
      </c>
      <c r="AB67" s="503">
        <f t="shared" si="8"/>
        <v>2.5382653061224492E-2</v>
      </c>
      <c r="AC67" s="1493"/>
      <c r="AE67" s="396" t="e">
        <f>+#REF!</f>
        <v>#REF!</v>
      </c>
      <c r="AF67" s="397" t="e">
        <f t="shared" si="1"/>
        <v>#REF!</v>
      </c>
      <c r="AH67" s="396" t="e">
        <f>+#REF!</f>
        <v>#REF!</v>
      </c>
      <c r="AI67" s="397" t="e">
        <f t="shared" si="2"/>
        <v>#REF!</v>
      </c>
    </row>
    <row r="68" spans="2:35" ht="84.75" customHeight="1">
      <c r="B68" s="1553"/>
      <c r="C68" s="1346"/>
      <c r="D68" s="399" t="str">
        <f>+'Anexo 1. 01-FR-03 POA INSTITUC.'!D68</f>
        <v xml:space="preserve">4.4.4 Formular e implementar el 100% del Plan Institucional de Capacitación de la vigencia.
</v>
      </c>
      <c r="E68" s="400">
        <f>+'Anexo 1. 01-FR-03 POA INSTITUC.'!E68</f>
        <v>0.1</v>
      </c>
      <c r="F68" s="400">
        <f>+'Anexo 1. 01-FR-03 POA INSTITUC.'!F68</f>
        <v>1</v>
      </c>
      <c r="G68" s="482">
        <f>+'Anexo 1. 01-FR-03 POA INSTITUC.'!G68</f>
        <v>1</v>
      </c>
      <c r="H68" s="504" t="str">
        <f>+'Anexo 1. 01-FR-03 POA INSTITUC.'!H68</f>
        <v>Plan Institucional de Capacitación formulado e implementado</v>
      </c>
      <c r="I68" s="505" t="str">
        <f>+'Anexo 1. 01-FR-03 POA INSTITUC.'!I68</f>
        <v>GESTIÓN DEL TALENTO HUMANO</v>
      </c>
      <c r="J68" s="490" t="str">
        <f>+'Anexo 1. 01-FR-03 POA INSTITUC.'!J68</f>
        <v>Dependencia Líder: 
Dirección de Talento Humano
Dependencia Operativa:
Subdirección de Desarrollo del Talento Humano</v>
      </c>
      <c r="K68" s="421">
        <f>+'Anexo 1. 01-FR-03 POA INSTITUC.'!K68</f>
        <v>1</v>
      </c>
      <c r="L68" s="421">
        <f>+'Anexo 1. 01-FR-03 POA INSTITUC.'!L68</f>
        <v>1</v>
      </c>
      <c r="M68" s="421">
        <f>+'Anexo 1. 01-FR-03 POA INSTITUC.'!M68</f>
        <v>1</v>
      </c>
      <c r="N68" s="421">
        <f>+'Anexo 1. 01-FR-03 POA INSTITUC.'!N68</f>
        <v>1</v>
      </c>
      <c r="O68" s="422">
        <f>+'Anexo 1. 01-FR-03 POA INSTITUC.'!O68</f>
        <v>1</v>
      </c>
      <c r="P68" s="486">
        <f>+'08-G. TALENTO HUMANO 2025'!U19</f>
        <v>0.34848999999999997</v>
      </c>
      <c r="Q68" s="486">
        <f>+'08-G. TALENTO HUMANO 2025'!V19</f>
        <v>0.26362999999999998</v>
      </c>
      <c r="R68" s="486">
        <f>+'08-G. TALENTO HUMANO 2025'!AC19</f>
        <v>0.23334000000000002</v>
      </c>
      <c r="S68" s="486">
        <f>+'08-G. TALENTO HUMANO 2025'!AD19</f>
        <v>0</v>
      </c>
      <c r="T68" s="485">
        <f>+'08-G. TALENTO HUMANO 2025'!AK19</f>
        <v>0.23333999999999999</v>
      </c>
      <c r="U68" s="485">
        <f>+'08-G. TALENTO HUMANO 2025'!AL19</f>
        <v>0</v>
      </c>
      <c r="V68" s="485">
        <f>+'08-G. TALENTO HUMANO 2025'!AS19</f>
        <v>0.18482999999999999</v>
      </c>
      <c r="W68" s="485">
        <f>+'08-G. TALENTO HUMANO 2025'!AT19</f>
        <v>0</v>
      </c>
      <c r="X68" s="485">
        <f>+'08-G. TALENTO HUMANO 2025'!AU19</f>
        <v>1</v>
      </c>
      <c r="Y68" s="411">
        <f>+'08-G. TALENTO HUMANO 2025'!AV19</f>
        <v>0.26362999999999998</v>
      </c>
      <c r="Z68" s="492">
        <f>+'08-G. TALENTO HUMANO 2025'!AZ19</f>
        <v>0.26362999999999998</v>
      </c>
      <c r="AA68" s="493">
        <f>+'08-G. TALENTO HUMANO 2025'!BD19</f>
        <v>6.5907499999999994E-2</v>
      </c>
      <c r="AB68" s="503">
        <f t="shared" si="8"/>
        <v>6.5907499999999994E-3</v>
      </c>
      <c r="AC68" s="1493"/>
      <c r="AE68" s="396" t="e">
        <f>+#REF!</f>
        <v>#REF!</v>
      </c>
      <c r="AF68" s="397" t="e">
        <f t="shared" si="1"/>
        <v>#REF!</v>
      </c>
      <c r="AH68" s="396" t="e">
        <f>+#REF!</f>
        <v>#REF!</v>
      </c>
      <c r="AI68" s="397" t="e">
        <f t="shared" si="2"/>
        <v>#REF!</v>
      </c>
    </row>
    <row r="69" spans="2:35" ht="96.75" customHeight="1">
      <c r="B69" s="1553"/>
      <c r="C69" s="1346"/>
      <c r="D69" s="399" t="str">
        <f>+'Anexo 1. 01-FR-03 POA INSTITUC.'!D69</f>
        <v>4.4.5 Formular e implementar el 100% del Plan Institucional de Bienestar de la vigencia .</v>
      </c>
      <c r="E69" s="400">
        <f>+'Anexo 1. 01-FR-03 POA INSTITUC.'!E69</f>
        <v>0.1</v>
      </c>
      <c r="F69" s="400">
        <f>+'Anexo 1. 01-FR-03 POA INSTITUC.'!F69</f>
        <v>1</v>
      </c>
      <c r="G69" s="482">
        <f>+'Anexo 1. 01-FR-03 POA INSTITUC.'!G69</f>
        <v>1</v>
      </c>
      <c r="H69" s="403" t="str">
        <f>+'Anexo 1. 01-FR-03 POA INSTITUC.'!H69</f>
        <v>Plan Institucional de Bienestar formulado e implementado</v>
      </c>
      <c r="I69" s="404" t="str">
        <f>+'Anexo 1. 01-FR-03 POA INSTITUC.'!I69</f>
        <v>GESTIÓN DEL TALENTO HUMANO</v>
      </c>
      <c r="J69" s="405" t="str">
        <f>+'Anexo 1. 01-FR-03 POA INSTITUC.'!J69</f>
        <v>Dependencia Líder: 
Dirección de Talento Humano
Dependencia Operativa:
Subdirección de Desarrollo del Talento Humano</v>
      </c>
      <c r="K69" s="483">
        <f>+'Anexo 1. 01-FR-03 POA INSTITUC.'!K69</f>
        <v>1</v>
      </c>
      <c r="L69" s="483">
        <f>+'Anexo 1. 01-FR-03 POA INSTITUC.'!L69</f>
        <v>1</v>
      </c>
      <c r="M69" s="483">
        <f>+'Anexo 1. 01-FR-03 POA INSTITUC.'!M69</f>
        <v>1</v>
      </c>
      <c r="N69" s="483">
        <f>+'Anexo 1. 01-FR-03 POA INSTITUC.'!N69</f>
        <v>1</v>
      </c>
      <c r="O69" s="484">
        <f>+'Anexo 1. 01-FR-03 POA INSTITUC.'!O69</f>
        <v>1</v>
      </c>
      <c r="P69" s="486">
        <f>+'08-G. TALENTO HUMANO 2025'!U20</f>
        <v>0.31790000000000002</v>
      </c>
      <c r="Q69" s="486">
        <f>+'08-G. TALENTO HUMANO 2025'!V20</f>
        <v>0.31790000000000002</v>
      </c>
      <c r="R69" s="486">
        <f>+'08-G. TALENTO HUMANO 2025'!AC20</f>
        <v>0.21368999999999999</v>
      </c>
      <c r="S69" s="486">
        <f>+'08-G. TALENTO HUMANO 2025'!AD20</f>
        <v>0</v>
      </c>
      <c r="T69" s="485">
        <f>+'08-G. TALENTO HUMANO 2025'!AK20</f>
        <v>0.19895000000000002</v>
      </c>
      <c r="U69" s="485">
        <f>+'08-G. TALENTO HUMANO 2025'!AL20</f>
        <v>0</v>
      </c>
      <c r="V69" s="485">
        <f>+'08-G. TALENTO HUMANO 2025'!AS20</f>
        <v>0.26945999999999998</v>
      </c>
      <c r="W69" s="485">
        <f>+'08-G. TALENTO HUMANO 2025'!AT20</f>
        <v>0</v>
      </c>
      <c r="X69" s="485">
        <f>+'08-G. TALENTO HUMANO 2025'!AU20</f>
        <v>1</v>
      </c>
      <c r="Y69" s="411">
        <f>+'08-G. TALENTO HUMANO 2025'!AV20</f>
        <v>0.31790000000000002</v>
      </c>
      <c r="Z69" s="492">
        <f>+'08-G. TALENTO HUMANO 2025'!AZ20</f>
        <v>0.31790000000000002</v>
      </c>
      <c r="AA69" s="493">
        <f>+'08-G. TALENTO HUMANO 2025'!BD20</f>
        <v>7.9475000000000004E-2</v>
      </c>
      <c r="AB69" s="411">
        <f t="shared" si="8"/>
        <v>7.9475000000000014E-3</v>
      </c>
      <c r="AC69" s="1493"/>
      <c r="AE69" s="396" t="e">
        <f>+#REF!</f>
        <v>#REF!</v>
      </c>
      <c r="AF69" s="397" t="e">
        <f t="shared" si="1"/>
        <v>#REF!</v>
      </c>
      <c r="AH69" s="396" t="e">
        <f>+#REF!</f>
        <v>#REF!</v>
      </c>
      <c r="AI69" s="397" t="e">
        <f t="shared" si="2"/>
        <v>#REF!</v>
      </c>
    </row>
    <row r="70" spans="2:35" ht="84" customHeight="1">
      <c r="B70" s="1553"/>
      <c r="C70" s="1346"/>
      <c r="D70" s="399" t="str">
        <f>+'Anexo 1. 01-FR-03 POA INSTITUC.'!D70</f>
        <v>4.4.6 Formular e implementar el 100% del Plan Institucional de Incentivos de la vigencia.</v>
      </c>
      <c r="E70" s="400">
        <f>+'Anexo 1. 01-FR-03 POA INSTITUC.'!E70</f>
        <v>0.1</v>
      </c>
      <c r="F70" s="400">
        <f>+'Anexo 1. 01-FR-03 POA INSTITUC.'!F70</f>
        <v>1</v>
      </c>
      <c r="G70" s="482">
        <f>+'Anexo 1. 01-FR-03 POA INSTITUC.'!G70</f>
        <v>1</v>
      </c>
      <c r="H70" s="403" t="str">
        <f>+'Anexo 1. 01-FR-03 POA INSTITUC.'!H70</f>
        <v>Plan Institucional de Incentivos formulado e implementado</v>
      </c>
      <c r="I70" s="404" t="str">
        <f>+'Anexo 1. 01-FR-03 POA INSTITUC.'!I70</f>
        <v>GESTIÓN DEL TALENTO HUMANO</v>
      </c>
      <c r="J70" s="405" t="str">
        <f>+'Anexo 1. 01-FR-03 POA INSTITUC.'!J70</f>
        <v>Dependencia Líder: 
Dirección de Talento Humano
Dependencia Operativa:
Subdirección de Desarrollo del Talento Humano</v>
      </c>
      <c r="K70" s="483">
        <f>+'Anexo 1. 01-FR-03 POA INSTITUC.'!K70</f>
        <v>1</v>
      </c>
      <c r="L70" s="483">
        <f>+'Anexo 1. 01-FR-03 POA INSTITUC.'!L70</f>
        <v>1</v>
      </c>
      <c r="M70" s="483">
        <f>+'Anexo 1. 01-FR-03 POA INSTITUC.'!M70</f>
        <v>1</v>
      </c>
      <c r="N70" s="483">
        <f>+'Anexo 1. 01-FR-03 POA INSTITUC.'!N70</f>
        <v>1</v>
      </c>
      <c r="O70" s="484">
        <f>+'Anexo 1. 01-FR-03 POA INSTITUC.'!O70</f>
        <v>1</v>
      </c>
      <c r="P70" s="486">
        <f>+'08-G. TALENTO HUMANO 2025'!U21</f>
        <v>0.27777999999999997</v>
      </c>
      <c r="Q70" s="486">
        <f>+'08-G. TALENTO HUMANO 2025'!V21</f>
        <v>0.24443999999999999</v>
      </c>
      <c r="R70" s="486">
        <f>+'08-G. TALENTO HUMANO 2025'!AC21</f>
        <v>0.21111999999999997</v>
      </c>
      <c r="S70" s="486">
        <f>+'08-G. TALENTO HUMANO 2025'!AD21</f>
        <v>0</v>
      </c>
      <c r="T70" s="485">
        <f>+'08-G. TALENTO HUMANO 2025'!AK21</f>
        <v>0.11111</v>
      </c>
      <c r="U70" s="485">
        <f>+'08-G. TALENTO HUMANO 2025'!AL21</f>
        <v>0</v>
      </c>
      <c r="V70" s="485">
        <f>+'08-G. TALENTO HUMANO 2025'!AS21</f>
        <v>0.39998999999999996</v>
      </c>
      <c r="W70" s="485">
        <f>+'08-G. TALENTO HUMANO 2025'!AT21</f>
        <v>0</v>
      </c>
      <c r="X70" s="485">
        <f>+'08-G. TALENTO HUMANO 2025'!AU21</f>
        <v>0.99999999999999989</v>
      </c>
      <c r="Y70" s="411">
        <f>+'08-G. TALENTO HUMANO 2025'!AV21</f>
        <v>0.24443999999999999</v>
      </c>
      <c r="Z70" s="492">
        <f>+'08-G. TALENTO HUMANO 2025'!AZ21</f>
        <v>0.24444000000000002</v>
      </c>
      <c r="AA70" s="493">
        <f>+'08-G. TALENTO HUMANO 2025'!BD21</f>
        <v>6.1109999999999998E-2</v>
      </c>
      <c r="AB70" s="411">
        <f t="shared" si="8"/>
        <v>6.1110000000000001E-3</v>
      </c>
      <c r="AC70" s="1493"/>
      <c r="AE70" s="396" t="e">
        <f>+#REF!</f>
        <v>#REF!</v>
      </c>
      <c r="AF70" s="397" t="e">
        <f t="shared" si="1"/>
        <v>#REF!</v>
      </c>
      <c r="AH70" s="396" t="e">
        <f>+#REF!</f>
        <v>#REF!</v>
      </c>
      <c r="AI70" s="397" t="e">
        <f t="shared" si="2"/>
        <v>#REF!</v>
      </c>
    </row>
    <row r="71" spans="2:35" ht="89.25" customHeight="1">
      <c r="B71" s="1553"/>
      <c r="C71" s="1346"/>
      <c r="D71" s="399" t="str">
        <f>+'Anexo 1. 01-FR-03 POA INSTITUC.'!D71</f>
        <v>4.4.7 Ejecutar el 100 % de las actividades del Sistema de Gestión de Seguridad y Salud en el Trabajo de la vigencia.</v>
      </c>
      <c r="E71" s="400">
        <f>+'Anexo 1. 01-FR-03 POA INSTITUC.'!E71</f>
        <v>0.1</v>
      </c>
      <c r="F71" s="400">
        <f>+'Anexo 1. 01-FR-03 POA INSTITUC.'!F71</f>
        <v>1</v>
      </c>
      <c r="G71" s="482">
        <f>+'Anexo 1. 01-FR-03 POA INSTITUC.'!G71</f>
        <v>1</v>
      </c>
      <c r="H71" s="403" t="str">
        <f>+'Anexo 1. 01-FR-03 POA INSTITUC.'!H71</f>
        <v>Actividades del Sistema de Gestión de Seguridad y Salud en el Trabajo ejecutadas</v>
      </c>
      <c r="I71" s="404" t="str">
        <f>+'Anexo 1. 01-FR-03 POA INSTITUC.'!I71</f>
        <v>GESTIÓN DEL TALENTO HUMANO</v>
      </c>
      <c r="J71" s="405" t="str">
        <f>+'Anexo 1. 01-FR-03 POA INSTITUC.'!J71</f>
        <v>Dependencia Líder: 
Dirección de Talento Humano
Dependencia Operativa:
Subdirección de Desarrollo del Talento Humano</v>
      </c>
      <c r="K71" s="483">
        <f>+'Anexo 1. 01-FR-03 POA INSTITUC.'!K71</f>
        <v>1</v>
      </c>
      <c r="L71" s="483">
        <f>+'Anexo 1. 01-FR-03 POA INSTITUC.'!L71</f>
        <v>1</v>
      </c>
      <c r="M71" s="483">
        <f>+'Anexo 1. 01-FR-03 POA INSTITUC.'!M71</f>
        <v>1</v>
      </c>
      <c r="N71" s="483">
        <f>+'Anexo 1. 01-FR-03 POA INSTITUC.'!N71</f>
        <v>1</v>
      </c>
      <c r="O71" s="484">
        <f>+'Anexo 1. 01-FR-03 POA INSTITUC.'!O71</f>
        <v>1</v>
      </c>
      <c r="P71" s="486">
        <f>+'08-G. TALENTO HUMANO 2025'!U22</f>
        <v>0.30874000000000001</v>
      </c>
      <c r="Q71" s="486">
        <f>+'08-G. TALENTO HUMANO 2025'!V22</f>
        <v>0.30873999999999996</v>
      </c>
      <c r="R71" s="486">
        <f>+'08-G. TALENTO HUMANO 2025'!AC22</f>
        <v>0.22427999999999998</v>
      </c>
      <c r="S71" s="486">
        <f>+'08-G. TALENTO HUMANO 2025'!AD22</f>
        <v>0</v>
      </c>
      <c r="T71" s="485">
        <f>+'08-G. TALENTO HUMANO 2025'!AK22</f>
        <v>0.12912000000000001</v>
      </c>
      <c r="U71" s="485">
        <f>+'08-G. TALENTO HUMANO 2025'!AL22</f>
        <v>0</v>
      </c>
      <c r="V71" s="485">
        <f>+'08-G. TALENTO HUMANO 2025'!AS22</f>
        <v>0.33785999999999994</v>
      </c>
      <c r="W71" s="485">
        <f>+'08-G. TALENTO HUMANO 2025'!AT22</f>
        <v>0</v>
      </c>
      <c r="X71" s="485">
        <f>+'08-G. TALENTO HUMANO 2025'!AU22</f>
        <v>1</v>
      </c>
      <c r="Y71" s="411">
        <f>+'08-G. TALENTO HUMANO 2025'!AV22</f>
        <v>0.30873999999999996</v>
      </c>
      <c r="Z71" s="492">
        <f>+'08-G. TALENTO HUMANO 2025'!AZ22</f>
        <v>0.30873999999999996</v>
      </c>
      <c r="AA71" s="493">
        <f>+'08-G. TALENTO HUMANO 2025'!BD22</f>
        <v>7.718499999999999E-2</v>
      </c>
      <c r="AB71" s="503">
        <f t="shared" si="8"/>
        <v>7.7184999999999997E-3</v>
      </c>
      <c r="AC71" s="1493"/>
      <c r="AE71" s="396" t="e">
        <f>+#REF!</f>
        <v>#REF!</v>
      </c>
      <c r="AF71" s="397" t="e">
        <f t="shared" si="1"/>
        <v>#REF!</v>
      </c>
      <c r="AH71" s="396" t="e">
        <f>+#REF!</f>
        <v>#REF!</v>
      </c>
      <c r="AI71" s="397" t="e">
        <f t="shared" si="2"/>
        <v>#REF!</v>
      </c>
    </row>
    <row r="72" spans="2:35" ht="64.5" customHeight="1">
      <c r="B72" s="1553"/>
      <c r="C72" s="1346"/>
      <c r="D72" s="399" t="str">
        <f>+'Anexo 1. 01-FR-03 POA INSTITUC.'!D72</f>
        <v>4.4.8 Implementar el 100% de las acciones de los Sistemas de Gestión y Evaluación del Desempeño Laboral de la Entidad.</v>
      </c>
      <c r="E72" s="400">
        <f>+'Anexo 1. 01-FR-03 POA INSTITUC.'!E72</f>
        <v>0.1</v>
      </c>
      <c r="F72" s="400">
        <f>+'Anexo 1. 01-FR-03 POA INSTITUC.'!F72</f>
        <v>1</v>
      </c>
      <c r="G72" s="482" t="str">
        <f>+'Anexo 1. 01-FR-03 POA INSTITUC.'!G72</f>
        <v>S.I.</v>
      </c>
      <c r="H72" s="403" t="str">
        <f>+'Anexo 1. 01-FR-03 POA INSTITUC.'!H72</f>
        <v>Acciones de los Sistemas de Gestión y Evaluación del Desempeño Laboral de la Personería de Bogotá, D.C., implementadas</v>
      </c>
      <c r="I72" s="404" t="str">
        <f>+'Anexo 1. 01-FR-03 POA INSTITUC.'!I72</f>
        <v>GESTIÓN DEL TALENTO HUMANO</v>
      </c>
      <c r="J72" s="405" t="str">
        <f>+'Anexo 1. 01-FR-03 POA INSTITUC.'!J72</f>
        <v>Dirección de Talento Humano</v>
      </c>
      <c r="K72" s="483">
        <f>+'Anexo 1. 01-FR-03 POA INSTITUC.'!K72</f>
        <v>1</v>
      </c>
      <c r="L72" s="483">
        <f>+'Anexo 1. 01-FR-03 POA INSTITUC.'!L72</f>
        <v>1</v>
      </c>
      <c r="M72" s="483">
        <f>+'Anexo 1. 01-FR-03 POA INSTITUC.'!M72</f>
        <v>1</v>
      </c>
      <c r="N72" s="483">
        <f>+'Anexo 1. 01-FR-03 POA INSTITUC.'!N72</f>
        <v>1</v>
      </c>
      <c r="O72" s="484">
        <f>+'Anexo 1. 01-FR-03 POA INSTITUC.'!O72</f>
        <v>1</v>
      </c>
      <c r="P72" s="486">
        <f>+'08-G. TALENTO HUMANO 2025'!U23</f>
        <v>0.24</v>
      </c>
      <c r="Q72" s="486">
        <f>+'08-G. TALENTO HUMANO 2025'!V23</f>
        <v>0.59</v>
      </c>
      <c r="R72" s="486">
        <f>+'08-G. TALENTO HUMANO 2025'!AC23</f>
        <v>0.35</v>
      </c>
      <c r="S72" s="486">
        <f>+'08-G. TALENTO HUMANO 2025'!AD23</f>
        <v>0</v>
      </c>
      <c r="T72" s="485">
        <f>+'08-G. TALENTO HUMANO 2025'!AK23</f>
        <v>0.32</v>
      </c>
      <c r="U72" s="485">
        <f>+'08-G. TALENTO HUMANO 2025'!AL23</f>
        <v>0</v>
      </c>
      <c r="V72" s="485">
        <f>+'08-G. TALENTO HUMANO 2025'!AS23</f>
        <v>0.09</v>
      </c>
      <c r="W72" s="485">
        <f>+'08-G. TALENTO HUMANO 2025'!AT23</f>
        <v>0</v>
      </c>
      <c r="X72" s="485">
        <f>+'08-G. TALENTO HUMANO 2025'!AU23</f>
        <v>0.99999999999999989</v>
      </c>
      <c r="Y72" s="411">
        <f>+'08-G. TALENTO HUMANO 2025'!AV23</f>
        <v>0.59</v>
      </c>
      <c r="Z72" s="492">
        <f>+'08-G. TALENTO HUMANO 2025'!AZ23</f>
        <v>0.59000000000000008</v>
      </c>
      <c r="AA72" s="493">
        <f>+'08-G. TALENTO HUMANO 2025'!BD23</f>
        <v>0.14749999999999999</v>
      </c>
      <c r="AB72" s="503">
        <f t="shared" si="8"/>
        <v>1.4749999999999999E-2</v>
      </c>
      <c r="AC72" s="1493"/>
      <c r="AE72" s="396" t="e">
        <f>+#REF!</f>
        <v>#REF!</v>
      </c>
      <c r="AF72" s="397" t="e">
        <f t="shared" si="1"/>
        <v>#REF!</v>
      </c>
      <c r="AH72" s="396" t="e">
        <f>+#REF!</f>
        <v>#REF!</v>
      </c>
      <c r="AI72" s="397" t="e">
        <f t="shared" si="2"/>
        <v>#REF!</v>
      </c>
    </row>
    <row r="73" spans="2:35" ht="64.5" customHeight="1">
      <c r="B73" s="1553"/>
      <c r="C73" s="1346"/>
      <c r="D73" s="399" t="str">
        <f>+'Anexo 1. 01-FR-03 POA INSTITUC.'!D73</f>
        <v>4.4.9 Diseñar e implementar el 100 % del Plan de Gestión de Integridad de la vigencia</v>
      </c>
      <c r="E73" s="400">
        <f>+'Anexo 1. 01-FR-03 POA INSTITUC.'!E73</f>
        <v>0.1</v>
      </c>
      <c r="F73" s="400">
        <f>+'Anexo 1. 01-FR-03 POA INSTITUC.'!F73</f>
        <v>1</v>
      </c>
      <c r="G73" s="482" t="str">
        <f>+'Anexo 1. 01-FR-03 POA INSTITUC.'!G73</f>
        <v>S.I.</v>
      </c>
      <c r="H73" s="403" t="str">
        <f>+'Anexo 1. 01-FR-03 POA INSTITUC.'!H73</f>
        <v>Plan de Gestión de Integridad diseñado e implementado</v>
      </c>
      <c r="I73" s="404" t="str">
        <f>+'Anexo 1. 01-FR-03 POA INSTITUC.'!I73</f>
        <v>GESTIÓN DEL TALENTO HUMANO</v>
      </c>
      <c r="J73" s="405" t="str">
        <f>+'Anexo 1. 01-FR-03 POA INSTITUC.'!J73</f>
        <v>Dirección de Talento Humano</v>
      </c>
      <c r="K73" s="483">
        <f>+'Anexo 1. 01-FR-03 POA INSTITUC.'!K73</f>
        <v>1</v>
      </c>
      <c r="L73" s="483">
        <f>+'Anexo 1. 01-FR-03 POA INSTITUC.'!L73</f>
        <v>1</v>
      </c>
      <c r="M73" s="483">
        <f>+'Anexo 1. 01-FR-03 POA INSTITUC.'!M73</f>
        <v>1</v>
      </c>
      <c r="N73" s="483">
        <f>+'Anexo 1. 01-FR-03 POA INSTITUC.'!N73</f>
        <v>1</v>
      </c>
      <c r="O73" s="484">
        <f>+'Anexo 1. 01-FR-03 POA INSTITUC.'!O73</f>
        <v>1</v>
      </c>
      <c r="P73" s="486">
        <f>+'08-G. TALENTO HUMANO 2025'!U24</f>
        <v>0.2</v>
      </c>
      <c r="Q73" s="486">
        <f>+'08-G. TALENTO HUMANO 2025'!V24</f>
        <v>0.2</v>
      </c>
      <c r="R73" s="486">
        <f>+'08-G. TALENTO HUMANO 2025'!AC24</f>
        <v>0</v>
      </c>
      <c r="S73" s="486">
        <f>+'08-G. TALENTO HUMANO 2025'!AD24</f>
        <v>0</v>
      </c>
      <c r="T73" s="485">
        <f>+'08-G. TALENTO HUMANO 2025'!AK24</f>
        <v>0</v>
      </c>
      <c r="U73" s="485">
        <f>+'08-G. TALENTO HUMANO 2025'!AL24</f>
        <v>0</v>
      </c>
      <c r="V73" s="485">
        <f>+'08-G. TALENTO HUMANO 2025'!AS24</f>
        <v>0.8</v>
      </c>
      <c r="W73" s="485">
        <f>+'08-G. TALENTO HUMANO 2025'!AT24</f>
        <v>0</v>
      </c>
      <c r="X73" s="485">
        <f>+'08-G. TALENTO HUMANO 2025'!AU24</f>
        <v>1</v>
      </c>
      <c r="Y73" s="411">
        <f>+'08-G. TALENTO HUMANO 2025'!AV24</f>
        <v>0.2</v>
      </c>
      <c r="Z73" s="492">
        <f>+'08-G. TALENTO HUMANO 2025'!AZ24</f>
        <v>0.2</v>
      </c>
      <c r="AA73" s="493">
        <f>+'08-G. TALENTO HUMANO 2025'!BD24</f>
        <v>0.05</v>
      </c>
      <c r="AB73" s="503">
        <f t="shared" si="8"/>
        <v>5.000000000000001E-3</v>
      </c>
      <c r="AC73" s="1493"/>
      <c r="AE73" s="396" t="e">
        <f>+#REF!</f>
        <v>#REF!</v>
      </c>
      <c r="AF73" s="397" t="e">
        <f t="shared" si="1"/>
        <v>#REF!</v>
      </c>
      <c r="AH73" s="396" t="e">
        <f>+#REF!</f>
        <v>#REF!</v>
      </c>
      <c r="AI73" s="397" t="e">
        <f t="shared" si="2"/>
        <v>#REF!</v>
      </c>
    </row>
    <row r="74" spans="2:35" ht="78" customHeight="1">
      <c r="B74" s="1553"/>
      <c r="C74" s="1346"/>
      <c r="D74" s="399" t="str">
        <f>+'Anexo 1. 01-FR-03 POA INSTITUC.'!D74</f>
        <v>4.4.10 Diseñar e implementar  el 100%  del  micrositio de Talento Humano durante el cuatrienio</v>
      </c>
      <c r="E74" s="400">
        <f>+'Anexo 1. 01-FR-03 POA INSTITUC.'!E74</f>
        <v>0.1</v>
      </c>
      <c r="F74" s="400">
        <f>+'Anexo 1. 01-FR-03 POA INSTITUC.'!F74</f>
        <v>1</v>
      </c>
      <c r="G74" s="482" t="str">
        <f>+'Anexo 1. 01-FR-03 POA INSTITUC.'!G74</f>
        <v>S.I.</v>
      </c>
      <c r="H74" s="403" t="str">
        <f>+'Anexo 1. 01-FR-03 POA INSTITUC.'!H74</f>
        <v>Micrositio de Talento Humano diseñado e implementado</v>
      </c>
      <c r="I74" s="404" t="str">
        <f>+'Anexo 1. 01-FR-03 POA INSTITUC.'!I74</f>
        <v>GESTIÓN DEL TALENTO HUMANO</v>
      </c>
      <c r="J74" s="405" t="str">
        <f>+'Anexo 1. 01-FR-03 POA INSTITUC.'!J74</f>
        <v>Dirección de Talento Humano</v>
      </c>
      <c r="K74" s="483">
        <f>+'Anexo 1. 01-FR-03 POA INSTITUC.'!K74</f>
        <v>0.1</v>
      </c>
      <c r="L74" s="483">
        <f>+'Anexo 1. 01-FR-03 POA INSTITUC.'!L74</f>
        <v>0.5</v>
      </c>
      <c r="M74" s="483">
        <f>+'Anexo 1. 01-FR-03 POA INSTITUC.'!M74</f>
        <v>0.4</v>
      </c>
      <c r="N74" s="483">
        <f>+'Anexo 1. 01-FR-03 POA INSTITUC.'!N74</f>
        <v>0</v>
      </c>
      <c r="O74" s="484">
        <f>+'Anexo 1. 01-FR-03 POA INSTITUC.'!O74</f>
        <v>0</v>
      </c>
      <c r="P74" s="486">
        <f>+'08-G. TALENTO HUMANO 2025'!U25</f>
        <v>0.2</v>
      </c>
      <c r="Q74" s="486">
        <f>+'08-G. TALENTO HUMANO 2025'!V25</f>
        <v>0.2</v>
      </c>
      <c r="R74" s="486">
        <f>+'08-G. TALENTO HUMANO 2025'!AC25</f>
        <v>0</v>
      </c>
      <c r="S74" s="486">
        <f>+'08-G. TALENTO HUMANO 2025'!AD25</f>
        <v>0</v>
      </c>
      <c r="T74" s="485">
        <f>+'08-G. TALENTO HUMANO 2025'!AK25</f>
        <v>0</v>
      </c>
      <c r="U74" s="485">
        <f>+'08-G. TALENTO HUMANO 2025'!AL25</f>
        <v>0</v>
      </c>
      <c r="V74" s="485">
        <f>+'08-G. TALENTO HUMANO 2025'!AS25</f>
        <v>0.3</v>
      </c>
      <c r="W74" s="485">
        <f>+'08-G. TALENTO HUMANO 2025'!AT25</f>
        <v>0</v>
      </c>
      <c r="X74" s="485">
        <f>+'08-G. TALENTO HUMANO 2025'!AU25</f>
        <v>0.5</v>
      </c>
      <c r="Y74" s="411">
        <f>+'08-G. TALENTO HUMANO 2025'!AV25</f>
        <v>0.2</v>
      </c>
      <c r="Z74" s="492">
        <f>+'08-G. TALENTO HUMANO 2025'!AZ25</f>
        <v>0.4</v>
      </c>
      <c r="AA74" s="493">
        <f>+'08-G. TALENTO HUMANO 2025'!BD25</f>
        <v>0.2</v>
      </c>
      <c r="AB74" s="503">
        <f t="shared" si="8"/>
        <v>2.0000000000000004E-2</v>
      </c>
      <c r="AC74" s="1493"/>
      <c r="AE74" s="396" t="e">
        <f>+#REF!</f>
        <v>#REF!</v>
      </c>
      <c r="AF74" s="397" t="e">
        <f t="shared" si="1"/>
        <v>#REF!</v>
      </c>
      <c r="AH74" s="396" t="e">
        <f>+#REF!</f>
        <v>#REF!</v>
      </c>
      <c r="AI74" s="397" t="e">
        <f t="shared" si="2"/>
        <v>#REF!</v>
      </c>
    </row>
    <row r="75" spans="2:35" ht="96.75" customHeight="1">
      <c r="B75" s="1553"/>
      <c r="C75" s="1558" t="str">
        <f>+'Anexo 1. 01-FR-03 POA INSTITUC.'!C75</f>
        <v>4.5 Implementar el 100% de las acciones que contribuyan a la modernización de la infraestructura física de la Entidad, para brindar una respuesta oportuna a las solicitudes de los usuarios, a 30 de junio de 2028.</v>
      </c>
      <c r="D75" s="383" t="str">
        <f>+'Anexo 1. 01-FR-03 POA INSTITUC.'!D75</f>
        <v>4.5.1 Atender  el 100% de los servicios de mantenimiento, almacén y transporte, solicitados por los (as) colaboradores (as) de la Personería de Bogotá, D.C., para mantener o modernizar la infraestructura física de la entidad y aportar al fortalecimiento de las capacidades institucionales, durante el cuatrienio.</v>
      </c>
      <c r="E75" s="384">
        <f>+'Anexo 1. 01-FR-03 POA INSTITUC.'!E75</f>
        <v>0.75</v>
      </c>
      <c r="F75" s="384">
        <f>+'Anexo 1. 01-FR-03 POA INSTITUC.'!F75</f>
        <v>1</v>
      </c>
      <c r="G75" s="468">
        <f>+'Anexo 1. 01-FR-03 POA INSTITUC.'!G75</f>
        <v>1</v>
      </c>
      <c r="H75" s="387" t="str">
        <f>+'Anexo 1. 01-FR-03 POA INSTITUC.'!H75</f>
        <v>Servicios atendidos que contribuyan a mantener o modernizar la infraestructura física de la entidad y  al fortalecimiento de las capacidades institucionales.</v>
      </c>
      <c r="I75" s="388" t="str">
        <f>+'Anexo 1. 01-FR-03 POA INSTITUC.'!I75</f>
        <v>GESTIÓN ADMINISTRATIVA</v>
      </c>
      <c r="J75" s="389" t="str">
        <f>+'Anexo 1. 01-FR-03 POA INSTITUC.'!J75</f>
        <v>Subdirección de Gestión Documental y Recursos Físicos</v>
      </c>
      <c r="K75" s="469">
        <f>+'Anexo 1. 01-FR-03 POA INSTITUC.'!K75</f>
        <v>1</v>
      </c>
      <c r="L75" s="469">
        <f>+'Anexo 1. 01-FR-03 POA INSTITUC.'!L75</f>
        <v>1</v>
      </c>
      <c r="M75" s="469">
        <f>+'Anexo 1. 01-FR-03 POA INSTITUC.'!M75</f>
        <v>1</v>
      </c>
      <c r="N75" s="469">
        <f>+'Anexo 1. 01-FR-03 POA INSTITUC.'!N75</f>
        <v>1</v>
      </c>
      <c r="O75" s="470">
        <f>+'Anexo 1. 01-FR-03 POA INSTITUC.'!O75</f>
        <v>1</v>
      </c>
      <c r="P75" s="506">
        <f>+'09-GESTIÓN ADMINISTRATIVA 2025'!U16</f>
        <v>1</v>
      </c>
      <c r="Q75" s="506">
        <f>+'09-GESTIÓN ADMINISTRATIVA 2025'!V16</f>
        <v>1</v>
      </c>
      <c r="R75" s="506">
        <f>+'09-GESTIÓN ADMINISTRATIVA 2025'!AC16</f>
        <v>1</v>
      </c>
      <c r="S75" s="506">
        <f>+'09-GESTIÓN ADMINISTRATIVA 2025'!AD16</f>
        <v>0</v>
      </c>
      <c r="T75" s="506">
        <f>+'09-GESTIÓN ADMINISTRATIVA 2025'!AK16</f>
        <v>1</v>
      </c>
      <c r="U75" s="506">
        <f>+'09-GESTIÓN ADMINISTRATIVA 2025'!AL16</f>
        <v>0</v>
      </c>
      <c r="V75" s="506">
        <f>+'09-GESTIÓN ADMINISTRATIVA 2025'!AS16</f>
        <v>1</v>
      </c>
      <c r="W75" s="506">
        <f>+'09-GESTIÓN ADMINISTRATIVA 2025'!AT16</f>
        <v>0</v>
      </c>
      <c r="X75" s="506">
        <f>+'09-GESTIÓN ADMINISTRATIVA 2025'!AU16</f>
        <v>1</v>
      </c>
      <c r="Y75" s="507">
        <f>+'09-GESTIÓN ADMINISTRATIVA 2025'!AV16</f>
        <v>1</v>
      </c>
      <c r="Z75" s="508">
        <f>+'09-GESTIÓN ADMINISTRATIVA 2025'!AZ16</f>
        <v>0.25</v>
      </c>
      <c r="AA75" s="509">
        <f>+'09-GESTIÓN ADMINISTRATIVA 2025'!BD16</f>
        <v>6.25E-2</v>
      </c>
      <c r="AB75" s="394">
        <f t="shared" si="8"/>
        <v>4.6875E-2</v>
      </c>
      <c r="AC75" s="1505">
        <f>SUM(AB75:AB76)</f>
        <v>6.25E-2</v>
      </c>
      <c r="AE75" s="396" t="e">
        <f>+#REF!</f>
        <v>#REF!</v>
      </c>
      <c r="AF75" s="397" t="e">
        <f t="shared" si="1"/>
        <v>#REF!</v>
      </c>
      <c r="AH75" s="396" t="e">
        <f>+#REF!</f>
        <v>#REF!</v>
      </c>
      <c r="AI75" s="397" t="e">
        <f t="shared" si="2"/>
        <v>#REF!</v>
      </c>
    </row>
    <row r="76" spans="2:35" ht="76.5" customHeight="1">
      <c r="B76" s="1553"/>
      <c r="C76" s="1556"/>
      <c r="D76" s="383" t="str">
        <f>+'Anexo 1. 01-FR-03 POA INSTITUC.'!D76</f>
        <v>4.5.2 Ejecutar  el 100% de las actividades del Plan Estratégico de Seguridad Vial  durante el cuatrienio.</v>
      </c>
      <c r="E76" s="384">
        <f>+'Anexo 1. 01-FR-03 POA INSTITUC.'!E76</f>
        <v>0.25</v>
      </c>
      <c r="F76" s="384">
        <f>+'Anexo 1. 01-FR-03 POA INSTITUC.'!F76</f>
        <v>1</v>
      </c>
      <c r="G76" s="384">
        <f>+'Anexo 1. 01-FR-03 POA INSTITUC.'!G76</f>
        <v>1</v>
      </c>
      <c r="H76" s="387" t="str">
        <f>+'Anexo 1. 01-FR-03 POA INSTITUC.'!H76</f>
        <v>Actividades del Plan Estratégico de Seguridad Vial ejecutadas.</v>
      </c>
      <c r="I76" s="388" t="str">
        <f>+'Anexo 1. 01-FR-03 POA INSTITUC.'!I76</f>
        <v>GESTIÓN ADMINISTRATIVA</v>
      </c>
      <c r="J76" s="389" t="str">
        <f>+'Anexo 1. 01-FR-03 POA INSTITUC.'!J76</f>
        <v>Subdirección de Gestión Documental y Recursos Físicos</v>
      </c>
      <c r="K76" s="469">
        <f>+'Anexo 1. 01-FR-03 POA INSTITUC.'!K76</f>
        <v>1</v>
      </c>
      <c r="L76" s="469">
        <f>+'Anexo 1. 01-FR-03 POA INSTITUC.'!L76</f>
        <v>1</v>
      </c>
      <c r="M76" s="469">
        <f>+'Anexo 1. 01-FR-03 POA INSTITUC.'!M76</f>
        <v>1</v>
      </c>
      <c r="N76" s="469">
        <f>+'Anexo 1. 01-FR-03 POA INSTITUC.'!N76</f>
        <v>1</v>
      </c>
      <c r="O76" s="470">
        <f>+'Anexo 1. 01-FR-03 POA INSTITUC.'!O76</f>
        <v>1</v>
      </c>
      <c r="P76" s="506">
        <f>+'09-GESTIÓN ADMINISTRATIVA 2025'!U17</f>
        <v>1</v>
      </c>
      <c r="Q76" s="506">
        <f>+'09-GESTIÓN ADMINISTRATIVA 2025'!V17</f>
        <v>1</v>
      </c>
      <c r="R76" s="506">
        <f>+'09-GESTIÓN ADMINISTRATIVA 2025'!AC17</f>
        <v>1</v>
      </c>
      <c r="S76" s="506">
        <f>+'09-GESTIÓN ADMINISTRATIVA 2025'!AD17</f>
        <v>0</v>
      </c>
      <c r="T76" s="506">
        <f>+'09-GESTIÓN ADMINISTRATIVA 2025'!AK17</f>
        <v>1</v>
      </c>
      <c r="U76" s="506">
        <f>+'09-GESTIÓN ADMINISTRATIVA 2025'!AL17</f>
        <v>0</v>
      </c>
      <c r="V76" s="506">
        <f>+'09-GESTIÓN ADMINISTRATIVA 2025'!AS17</f>
        <v>1</v>
      </c>
      <c r="W76" s="506">
        <f>+'09-GESTIÓN ADMINISTRATIVA 2025'!AT17</f>
        <v>0</v>
      </c>
      <c r="X76" s="506">
        <f>+'09-GESTIÓN ADMINISTRATIVA 2025'!AU17</f>
        <v>1</v>
      </c>
      <c r="Y76" s="689">
        <f>+'09-GESTIÓN ADMINISTRATIVA 2025'!AV17</f>
        <v>1</v>
      </c>
      <c r="Z76" s="508">
        <f>+'09-GESTIÓN ADMINISTRATIVA 2025'!AZ17</f>
        <v>0.25</v>
      </c>
      <c r="AA76" s="509">
        <f>+'09-GESTIÓN ADMINISTRATIVA 2025'!BD17</f>
        <v>6.25E-2</v>
      </c>
      <c r="AB76" s="394">
        <f t="shared" ref="AB76:AB84" si="9">IF(AND(AA76&gt;0,E76&gt;0),AA76*E76,0)</f>
        <v>1.5625E-2</v>
      </c>
      <c r="AC76" s="1505"/>
      <c r="AE76" s="396" t="e">
        <f>+#REF!</f>
        <v>#REF!</v>
      </c>
      <c r="AF76" s="397" t="e">
        <f t="shared" si="1"/>
        <v>#REF!</v>
      </c>
      <c r="AH76" s="396" t="e">
        <f>+#REF!</f>
        <v>#REF!</v>
      </c>
      <c r="AI76" s="397" t="e">
        <f t="shared" si="2"/>
        <v>#REF!</v>
      </c>
    </row>
    <row r="77" spans="2:35" ht="120" customHeight="1">
      <c r="B77" s="1553"/>
      <c r="C77" s="1346" t="str">
        <f>+'Anexo 1. 01-FR-03 POA INSTITUC.'!C77</f>
        <v>4.6 Implementar y/o mejorar el 100% de las actividades para  la  generación de los documentos e informes emitidos por el proceso Gestión Financiera, con el fin de asegurar la oportunidad  y confiabilidad de la gestión presupuestal, de tesorería y contable a través de la optimización del tiempo de respuesta y la precisión de la información.</v>
      </c>
      <c r="D77" s="399" t="str">
        <f>+'Anexo 1. 01-FR-03 POA INSTITUC.'!D77</f>
        <v>4.6.1 Adelantar el 100% de las actividades necesarias para mejorar y/o implementar el mecanismo de creación de documentos requeridos en la generación de archivos, para pagos de nómina, proveedores, contratistas y otros.</v>
      </c>
      <c r="E77" s="400">
        <f>+'Anexo 1. 01-FR-03 POA INSTITUC.'!E77</f>
        <v>0.3</v>
      </c>
      <c r="F77" s="400">
        <f>+'Anexo 1. 01-FR-03 POA INSTITUC.'!F77</f>
        <v>0.99999999999999989</v>
      </c>
      <c r="G77" s="402" t="str">
        <f>+'Anexo 1. 01-FR-03 POA INSTITUC.'!G77</f>
        <v>S.I.</v>
      </c>
      <c r="H77" s="403" t="str">
        <f>+'Anexo 1. 01-FR-03 POA INSTITUC.'!H77</f>
        <v xml:space="preserve">Actividades programadas para mejorar o implementar Vs Actividades adelantadas </v>
      </c>
      <c r="I77" s="404" t="str">
        <f>+'Anexo 1. 01-FR-03 POA INSTITUC.'!I77</f>
        <v>GESTIÓN FINANCIERA</v>
      </c>
      <c r="J77" s="405" t="str">
        <f>+'Anexo 1. 01-FR-03 POA INSTITUC.'!J77</f>
        <v>Subdirección de Gestión Financiera</v>
      </c>
      <c r="K77" s="421">
        <f>+'Anexo 1. 01-FR-03 POA INSTITUC.'!K77</f>
        <v>0.15</v>
      </c>
      <c r="L77" s="421">
        <f>+'Anexo 1. 01-FR-03 POA INSTITUC.'!L77</f>
        <v>0.3</v>
      </c>
      <c r="M77" s="421">
        <f>+'Anexo 1. 01-FR-03 POA INSTITUC.'!M77</f>
        <v>0.2</v>
      </c>
      <c r="N77" s="421">
        <f>+'Anexo 1. 01-FR-03 POA INSTITUC.'!N77</f>
        <v>0.2</v>
      </c>
      <c r="O77" s="422">
        <f>+'Anexo 1. 01-FR-03 POA INSTITUC.'!O77</f>
        <v>0.15</v>
      </c>
      <c r="P77" s="644">
        <f>+'10-GESTIÓN FINANCIERA 2025'!U16</f>
        <v>7.0000000000000007E-2</v>
      </c>
      <c r="Q77" s="644">
        <f>+'10-GESTIÓN FINANCIERA 2025'!V16</f>
        <v>6.5131914893616999E-2</v>
      </c>
      <c r="R77" s="421">
        <f>+'10-GESTIÓN FINANCIERA 2025'!AC16</f>
        <v>0.09</v>
      </c>
      <c r="S77" s="421">
        <f>+'10-GESTIÓN FINANCIERA 2025'!AD16</f>
        <v>0</v>
      </c>
      <c r="T77" s="421">
        <f>+'10-GESTIÓN FINANCIERA 2025'!AK16</f>
        <v>7.0000000000000007E-2</v>
      </c>
      <c r="U77" s="421">
        <f>+'10-GESTIÓN FINANCIERA 2025'!AL16</f>
        <v>0</v>
      </c>
      <c r="V77" s="421">
        <f>+'10-GESTIÓN FINANCIERA 2025'!AS16</f>
        <v>7.0000000000000007E-2</v>
      </c>
      <c r="W77" s="421">
        <f>+'10-GESTIÓN FINANCIERA 2025'!AT16</f>
        <v>0</v>
      </c>
      <c r="X77" s="421">
        <f>+'10-GESTIÓN FINANCIERA 2025'!AU16</f>
        <v>0.30000000000000004</v>
      </c>
      <c r="Y77" s="644">
        <f>+'10-GESTIÓN FINANCIERA 2025'!AV16</f>
        <v>6.5131914893616999E-2</v>
      </c>
      <c r="Z77" s="510">
        <f>+'10-GESTIÓN FINANCIERA 2025'!AZ16</f>
        <v>0.21710638297872331</v>
      </c>
      <c r="AA77" s="493">
        <f>+'10-GESTIÓN FINANCIERA 2025'!BD16</f>
        <v>6.5131914893617013E-2</v>
      </c>
      <c r="AB77" s="412">
        <f t="shared" si="9"/>
        <v>1.9539574468085102E-2</v>
      </c>
      <c r="AC77" s="1504">
        <f>SUM(AB77:AB79)</f>
        <v>6.8510820474474904E-2</v>
      </c>
      <c r="AE77" s="396" t="e">
        <f>+#REF!</f>
        <v>#REF!</v>
      </c>
      <c r="AF77" s="397" t="e">
        <f t="shared" ref="AF77:AF94" si="10">Z77-AE77</f>
        <v>#REF!</v>
      </c>
      <c r="AH77" s="396" t="e">
        <f>+#REF!</f>
        <v>#REF!</v>
      </c>
      <c r="AI77" s="397" t="e">
        <f t="shared" si="2"/>
        <v>#REF!</v>
      </c>
    </row>
    <row r="78" spans="2:35" ht="87" customHeight="1">
      <c r="B78" s="1553"/>
      <c r="C78" s="1346"/>
      <c r="D78" s="399" t="str">
        <f>+'Anexo 1. 01-FR-03 POA INSTITUC.'!D78</f>
        <v>4.6.2 Llevar a cabo el 100% de las actividades necesarias para optimizar los recursos existentes en los aplicativos, para la generación de informes, implementando y/o mejorando el mecanismo de emisión de los mismos.</v>
      </c>
      <c r="E78" s="400">
        <f>+'Anexo 1. 01-FR-03 POA INSTITUC.'!E78</f>
        <v>0.3</v>
      </c>
      <c r="F78" s="400">
        <f>+'Anexo 1. 01-FR-03 POA INSTITUC.'!F78</f>
        <v>0.99999999999999989</v>
      </c>
      <c r="G78" s="402" t="str">
        <f>+'Anexo 1. 01-FR-03 POA INSTITUC.'!G78</f>
        <v>S.I.</v>
      </c>
      <c r="H78" s="403" t="str">
        <f>+'Anexo 1. 01-FR-03 POA INSTITUC.'!H78</f>
        <v>Actividades programadas para optimizar los recursos Vs Actividades llevadas a cabo.</v>
      </c>
      <c r="I78" s="404" t="str">
        <f>+'Anexo 1. 01-FR-03 POA INSTITUC.'!I78</f>
        <v>GESTIÓN FINANCIERA</v>
      </c>
      <c r="J78" s="405" t="str">
        <f>+'Anexo 1. 01-FR-03 POA INSTITUC.'!J78</f>
        <v>Subdirección de Gestión Financiera</v>
      </c>
      <c r="K78" s="421">
        <f>+'Anexo 1. 01-FR-03 POA INSTITUC.'!K78</f>
        <v>0.15</v>
      </c>
      <c r="L78" s="421">
        <f>+'Anexo 1. 01-FR-03 POA INSTITUC.'!L78</f>
        <v>0.3</v>
      </c>
      <c r="M78" s="421">
        <f>+'Anexo 1. 01-FR-03 POA INSTITUC.'!M78</f>
        <v>0.2</v>
      </c>
      <c r="N78" s="421">
        <f>+'Anexo 1. 01-FR-03 POA INSTITUC.'!N78</f>
        <v>0.2</v>
      </c>
      <c r="O78" s="422">
        <f>+'Anexo 1. 01-FR-03 POA INSTITUC.'!O78</f>
        <v>0.15</v>
      </c>
      <c r="P78" s="421">
        <f>+'10-GESTIÓN FINANCIERA 2025'!U17</f>
        <v>7.0000000000000007E-2</v>
      </c>
      <c r="Q78" s="421">
        <f>+'10-GESTIÓN FINANCIERA 2025'!V17</f>
        <v>6.9904153354632598E-2</v>
      </c>
      <c r="R78" s="421">
        <f>+'10-GESTIÓN FINANCIERA 2025'!AC17</f>
        <v>0.09</v>
      </c>
      <c r="S78" s="421">
        <f>+'10-GESTIÓN FINANCIERA 2025'!AD17</f>
        <v>0</v>
      </c>
      <c r="T78" s="421">
        <f>+'10-GESTIÓN FINANCIERA 2025'!AK17</f>
        <v>7.0000000000000007E-2</v>
      </c>
      <c r="U78" s="421">
        <f>+'10-GESTIÓN FINANCIERA 2025'!AL17</f>
        <v>0</v>
      </c>
      <c r="V78" s="421">
        <f>+'10-GESTIÓN FINANCIERA 2025'!AS17</f>
        <v>7.0000000000000007E-2</v>
      </c>
      <c r="W78" s="421">
        <f>+'10-GESTIÓN FINANCIERA 2025'!AT17</f>
        <v>0</v>
      </c>
      <c r="X78" s="421">
        <f>+'10-GESTIÓN FINANCIERA 2025'!AU17</f>
        <v>0.30000000000000004</v>
      </c>
      <c r="Y78" s="644">
        <f>+'10-GESTIÓN FINANCIERA 2025'!AV17</f>
        <v>6.9904153354632598E-2</v>
      </c>
      <c r="Z78" s="510">
        <f>+'10-GESTIÓN FINANCIERA 2025'!AZ17</f>
        <v>0.23301384451544196</v>
      </c>
      <c r="AA78" s="493">
        <f>+'10-GESTIÓN FINANCIERA 2025'!BD17</f>
        <v>6.9904153354632612E-2</v>
      </c>
      <c r="AB78" s="412">
        <f t="shared" si="9"/>
        <v>2.0971246006389783E-2</v>
      </c>
      <c r="AC78" s="1506"/>
      <c r="AE78" s="396" t="e">
        <f>+#REF!</f>
        <v>#REF!</v>
      </c>
      <c r="AF78" s="397" t="e">
        <f t="shared" si="10"/>
        <v>#REF!</v>
      </c>
      <c r="AH78" s="396" t="e">
        <f>+#REF!</f>
        <v>#REF!</v>
      </c>
      <c r="AI78" s="397" t="e">
        <f t="shared" ref="AI78:AI94" si="11">+AA78-AH78</f>
        <v>#REF!</v>
      </c>
    </row>
    <row r="79" spans="2:35" ht="75" customHeight="1">
      <c r="B79" s="1553"/>
      <c r="C79" s="1346"/>
      <c r="D79" s="399" t="str">
        <f>+'Anexo 1. 01-FR-03 POA INSTITUC.'!D79</f>
        <v>4.6.3 Optimizar al 100% el mecanismo de creación de terceros a partir de implementar y/o mejorar la interacción entre los aplicativos utilizados y las áreas involucradas en dicha actividad.</v>
      </c>
      <c r="E79" s="400">
        <f>+'Anexo 1. 01-FR-03 POA INSTITUC.'!E79</f>
        <v>0.4</v>
      </c>
      <c r="F79" s="400">
        <f>+'Anexo 1. 01-FR-03 POA INSTITUC.'!F79</f>
        <v>0.99999999999999989</v>
      </c>
      <c r="G79" s="482" t="str">
        <f>+'Anexo 1. 01-FR-03 POA INSTITUC.'!G79</f>
        <v>S.I.</v>
      </c>
      <c r="H79" s="403" t="str">
        <f>+'Anexo 1. 01-FR-03 POA INSTITUC.'!H79</f>
        <v>Acciones programadas para optimizar el mecanismo de creación de terceros Vs Acciones implementadas o mejoradas para optimizar el mecanismo de creación de terceros.</v>
      </c>
      <c r="I79" s="404" t="str">
        <f>+'Anexo 1. 01-FR-03 POA INSTITUC.'!I79</f>
        <v>GESTIÓN FINANCIERA</v>
      </c>
      <c r="J79" s="405" t="str">
        <f>+'Anexo 1. 01-FR-03 POA INSTITUC.'!J79</f>
        <v>Subdirección de Gestión Financiera</v>
      </c>
      <c r="K79" s="483">
        <f>+'Anexo 1. 01-FR-03 POA INSTITUC.'!K79</f>
        <v>0.15</v>
      </c>
      <c r="L79" s="483">
        <f>+'Anexo 1. 01-FR-03 POA INSTITUC.'!L79</f>
        <v>0.3</v>
      </c>
      <c r="M79" s="483">
        <f>+'Anexo 1. 01-FR-03 POA INSTITUC.'!M79</f>
        <v>0.2</v>
      </c>
      <c r="N79" s="483">
        <f>+'Anexo 1. 01-FR-03 POA INSTITUC.'!N79</f>
        <v>0.2</v>
      </c>
      <c r="O79" s="484">
        <f>+'Anexo 1. 01-FR-03 POA INSTITUC.'!O79</f>
        <v>0.15</v>
      </c>
      <c r="P79" s="421">
        <f>+'10-GESTIÓN FINANCIERA 2025'!U18</f>
        <v>7.0000000000000007E-2</v>
      </c>
      <c r="Q79" s="421">
        <f>+'10-GESTIÓN FINANCIERA 2025'!V18</f>
        <v>7.0000000000000007E-2</v>
      </c>
      <c r="R79" s="421">
        <f>+'10-GESTIÓN FINANCIERA 2025'!AC18</f>
        <v>0.09</v>
      </c>
      <c r="S79" s="421">
        <f>+'10-GESTIÓN FINANCIERA 2025'!AD18</f>
        <v>0</v>
      </c>
      <c r="T79" s="421">
        <f>+'10-GESTIÓN FINANCIERA 2025'!AK18</f>
        <v>7.0000000000000007E-2</v>
      </c>
      <c r="U79" s="421">
        <f>+'10-GESTIÓN FINANCIERA 2025'!AL18</f>
        <v>0</v>
      </c>
      <c r="V79" s="421">
        <f>+'10-GESTIÓN FINANCIERA 2025'!AS18</f>
        <v>7.0000000000000007E-2</v>
      </c>
      <c r="W79" s="421">
        <f>+'10-GESTIÓN FINANCIERA 2025'!AT18</f>
        <v>0</v>
      </c>
      <c r="X79" s="421">
        <f>+'10-GESTIÓN FINANCIERA 2025'!AU18</f>
        <v>0.30000000000000004</v>
      </c>
      <c r="Y79" s="644">
        <f>+'10-GESTIÓN FINANCIERA 2025'!AV18</f>
        <v>7.0000000000000007E-2</v>
      </c>
      <c r="Z79" s="510">
        <f>+'10-GESTIÓN FINANCIERA 2025'!AZ18</f>
        <v>0.23333333333333331</v>
      </c>
      <c r="AA79" s="493">
        <f>+'10-GESTIÓN FINANCIERA 2025'!BD18</f>
        <v>7.0000000000000021E-2</v>
      </c>
      <c r="AB79" s="412">
        <f t="shared" si="9"/>
        <v>2.8000000000000011E-2</v>
      </c>
      <c r="AC79" s="1507"/>
      <c r="AE79" s="396" t="e">
        <f>+#REF!</f>
        <v>#REF!</v>
      </c>
      <c r="AF79" s="397" t="e">
        <f t="shared" si="10"/>
        <v>#REF!</v>
      </c>
      <c r="AH79" s="396" t="e">
        <f>+#REF!</f>
        <v>#REF!</v>
      </c>
      <c r="AI79" s="397" t="e">
        <f t="shared" si="11"/>
        <v>#REF!</v>
      </c>
    </row>
    <row r="80" spans="2:35" ht="72.75" customHeight="1">
      <c r="B80" s="1553"/>
      <c r="C80" s="1555" t="str">
        <f>+'Anexo 1. 01-FR-03 POA INSTITUC.'!C80</f>
        <v>4.7 Desarrollar e implementar en la Personería de Bogotá, el 100% del expediente contractual Digital  con el fin agilizar y asegurar toda la información contractual de la Entidad en su etapa precontractual, contractual y postcontractual, a febrero de 2028.</v>
      </c>
      <c r="D80" s="383" t="str">
        <f>+'Anexo 1. 01-FR-03 POA INSTITUC.'!D80</f>
        <v>4.7.1 Desarrollar el 100% de  un (1)  ejercicio de referenciación  para identificar buenas practicas en la implementación del expediente contractual digital en entidades publicas en el 2025</v>
      </c>
      <c r="E80" s="384">
        <f>+'Anexo 1. 01-FR-03 POA INSTITUC.'!E80</f>
        <v>0.1</v>
      </c>
      <c r="F80" s="384">
        <f>+'Anexo 1. 01-FR-03 POA INSTITUC.'!F80</f>
        <v>1</v>
      </c>
      <c r="G80" s="468" t="str">
        <f>+'Anexo 1. 01-FR-03 POA INSTITUC.'!G80</f>
        <v>S.I</v>
      </c>
      <c r="H80" s="387" t="str">
        <f>+'Anexo 1. 01-FR-03 POA INSTITUC.'!H80</f>
        <v>Ejercicio de referenciación  de buenas practicas en la implementación del expediente contractual digital desarrollado</v>
      </c>
      <c r="I80" s="388" t="str">
        <f>+'Anexo 1. 01-FR-03 POA INSTITUC.'!I80</f>
        <v>GESTION CONTRACTUAL</v>
      </c>
      <c r="J80" s="389" t="str">
        <f>+'Anexo 1. 01-FR-03 POA INSTITUC.'!J80</f>
        <v>Subdirección de Gestión Contractual</v>
      </c>
      <c r="K80" s="469">
        <f>+'Anexo 1. 01-FR-03 POA INSTITUC.'!K80</f>
        <v>0.7</v>
      </c>
      <c r="L80" s="469">
        <f>+'Anexo 1. 01-FR-03 POA INSTITUC.'!L80</f>
        <v>0.3</v>
      </c>
      <c r="M80" s="469">
        <f>+'Anexo 1. 01-FR-03 POA INSTITUC.'!M80</f>
        <v>0</v>
      </c>
      <c r="N80" s="469">
        <f>+'Anexo 1. 01-FR-03 POA INSTITUC.'!N80</f>
        <v>0</v>
      </c>
      <c r="O80" s="470">
        <f>+'Anexo 1. 01-FR-03 POA INSTITUC.'!O80</f>
        <v>0</v>
      </c>
      <c r="P80" s="471">
        <f>+'11-GESTIÓN CONTRACTUAL 2025'!U16</f>
        <v>0</v>
      </c>
      <c r="Q80" s="471">
        <f>+'11-GESTIÓN CONTRACTUAL 2025'!V16</f>
        <v>0</v>
      </c>
      <c r="R80" s="471">
        <f>+'11-GESTIÓN CONTRACTUAL 2025'!AC16</f>
        <v>0.3</v>
      </c>
      <c r="S80" s="471">
        <f>+'11-GESTIÓN CONTRACTUAL 2025'!AD16</f>
        <v>0</v>
      </c>
      <c r="T80" s="471">
        <f>+'11-GESTIÓN CONTRACTUAL 2025'!AK16</f>
        <v>0</v>
      </c>
      <c r="U80" s="471">
        <f>+'11-GESTIÓN CONTRACTUAL 2025'!AL16</f>
        <v>0</v>
      </c>
      <c r="V80" s="506">
        <f>+'11-GESTIÓN CONTRACTUAL 2025'!AS16</f>
        <v>0</v>
      </c>
      <c r="W80" s="506">
        <f>+'11-GESTIÓN CONTRACTUAL 2025'!AT16</f>
        <v>0</v>
      </c>
      <c r="X80" s="506">
        <f>+'11-GESTIÓN CONTRACTUAL 2025'!AU16</f>
        <v>0.3</v>
      </c>
      <c r="Y80" s="507">
        <f>+'11-GESTIÓN CONTRACTUAL 2025'!AV16</f>
        <v>0</v>
      </c>
      <c r="Z80" s="511">
        <f>+'11-GESTIÓN CONTRACTUAL 2025'!AZ16</f>
        <v>0</v>
      </c>
      <c r="AA80" s="509">
        <f>+'11-GESTIÓN CONTRACTUAL 2025'!BD16</f>
        <v>0</v>
      </c>
      <c r="AB80" s="395">
        <f t="shared" si="9"/>
        <v>0</v>
      </c>
      <c r="AC80" s="1508">
        <f>SUM(AB80:AB82)</f>
        <v>0</v>
      </c>
      <c r="AE80" s="396" t="e">
        <f>+#REF!</f>
        <v>#REF!</v>
      </c>
      <c r="AF80" s="397" t="e">
        <f t="shared" si="10"/>
        <v>#REF!</v>
      </c>
      <c r="AH80" s="396" t="e">
        <f>+#REF!</f>
        <v>#REF!</v>
      </c>
      <c r="AI80" s="397" t="e">
        <f t="shared" si="11"/>
        <v>#REF!</v>
      </c>
    </row>
    <row r="81" spans="2:35" ht="78.75" customHeight="1">
      <c r="B81" s="1553"/>
      <c r="C81" s="1556"/>
      <c r="D81" s="383" t="str">
        <f>+'Anexo 1. 01-FR-03 POA INSTITUC.'!D81</f>
        <v>4.7.2 Desarrollar el 100%  del expediente contractual digital a 2026.</v>
      </c>
      <c r="E81" s="384">
        <f>+'Anexo 1. 01-FR-03 POA INSTITUC.'!E81</f>
        <v>0.6</v>
      </c>
      <c r="F81" s="384">
        <f>+'Anexo 1. 01-FR-03 POA INSTITUC.'!F81</f>
        <v>1</v>
      </c>
      <c r="G81" s="468" t="str">
        <f>+'Anexo 1. 01-FR-03 POA INSTITUC.'!G81</f>
        <v>S.I</v>
      </c>
      <c r="H81" s="387" t="str">
        <f>+'Anexo 1. 01-FR-03 POA INSTITUC.'!H81</f>
        <v>Porcentaje del expediente contractual digital  desarrollado.</v>
      </c>
      <c r="I81" s="388" t="str">
        <f>+'Anexo 1. 01-FR-03 POA INSTITUC.'!I81</f>
        <v>GESTION CONTRACTUAL</v>
      </c>
      <c r="J81" s="389" t="str">
        <f>+'Anexo 1. 01-FR-03 POA INSTITUC.'!J81</f>
        <v>Subdirección de Gestión Contractual</v>
      </c>
      <c r="K81" s="476">
        <f>+'Anexo 1. 01-FR-03 POA INSTITUC.'!K81</f>
        <v>0</v>
      </c>
      <c r="L81" s="469">
        <f>+'Anexo 1. 01-FR-03 POA INSTITUC.'!L81</f>
        <v>0.3</v>
      </c>
      <c r="M81" s="469">
        <f>+'Anexo 1. 01-FR-03 POA INSTITUC.'!M81</f>
        <v>0.7</v>
      </c>
      <c r="N81" s="469">
        <f>+'Anexo 1. 01-FR-03 POA INSTITUC.'!N81</f>
        <v>0</v>
      </c>
      <c r="O81" s="470">
        <f>+'Anexo 1. 01-FR-03 POA INSTITUC.'!O81</f>
        <v>0</v>
      </c>
      <c r="P81" s="471">
        <f>+'11-GESTIÓN CONTRACTUAL 2025'!U17</f>
        <v>0</v>
      </c>
      <c r="Q81" s="471">
        <f>+'11-GESTIÓN CONTRACTUAL 2025'!V17</f>
        <v>0</v>
      </c>
      <c r="R81" s="471">
        <f>+'11-GESTIÓN CONTRACTUAL 2025'!AC17</f>
        <v>0</v>
      </c>
      <c r="S81" s="471">
        <f>+'11-GESTIÓN CONTRACTUAL 2025'!AD17</f>
        <v>0</v>
      </c>
      <c r="T81" s="471">
        <f>+'11-GESTIÓN CONTRACTUAL 2025'!AK17</f>
        <v>0</v>
      </c>
      <c r="U81" s="471">
        <f>+'11-GESTIÓN CONTRACTUAL 2025'!AL17</f>
        <v>0</v>
      </c>
      <c r="V81" s="506">
        <f>+'11-GESTIÓN CONTRACTUAL 2025'!AS17</f>
        <v>0.3</v>
      </c>
      <c r="W81" s="506">
        <f>+'11-GESTIÓN CONTRACTUAL 2025'!AT17</f>
        <v>0</v>
      </c>
      <c r="X81" s="506">
        <f>+'11-GESTIÓN CONTRACTUAL 2025'!AU17</f>
        <v>0.3</v>
      </c>
      <c r="Y81" s="512">
        <f>+'11-GESTIÓN CONTRACTUAL 2025'!AV17</f>
        <v>0</v>
      </c>
      <c r="Z81" s="513">
        <f>+'11-GESTIÓN CONTRACTUAL 2025'!AZ17</f>
        <v>0</v>
      </c>
      <c r="AA81" s="509">
        <f>+'11-GESTIÓN CONTRACTUAL 2025'!BD17</f>
        <v>0</v>
      </c>
      <c r="AB81" s="395">
        <f t="shared" si="9"/>
        <v>0</v>
      </c>
      <c r="AC81" s="1509"/>
      <c r="AE81" s="396" t="e">
        <f>+#REF!</f>
        <v>#REF!</v>
      </c>
      <c r="AF81" s="397" t="e">
        <f t="shared" si="10"/>
        <v>#REF!</v>
      </c>
      <c r="AH81" s="396" t="e">
        <f>+#REF!</f>
        <v>#REF!</v>
      </c>
      <c r="AI81" s="397" t="e">
        <f t="shared" si="11"/>
        <v>#REF!</v>
      </c>
    </row>
    <row r="82" spans="2:35" ht="76.5" customHeight="1">
      <c r="B82" s="1553"/>
      <c r="C82" s="1557"/>
      <c r="D82" s="383" t="str">
        <f>+'Anexo 1. 01-FR-03 POA INSTITUC.'!D82</f>
        <v xml:space="preserve">4.7.3 Implementar y mantener el 100% del expediente contractual digital en el Personería de Bogotá a 2028 </v>
      </c>
      <c r="E82" s="459">
        <f>+'Anexo 1. 01-FR-03 POA INSTITUC.'!E82</f>
        <v>0.3</v>
      </c>
      <c r="F82" s="384">
        <f>+'Anexo 1. 01-FR-03 POA INSTITUC.'!F82</f>
        <v>1</v>
      </c>
      <c r="G82" s="468" t="str">
        <f>+'Anexo 1. 01-FR-03 POA INSTITUC.'!G82</f>
        <v>S.I</v>
      </c>
      <c r="H82" s="387" t="str">
        <f>+'Anexo 1. 01-FR-03 POA INSTITUC.'!H82</f>
        <v>Porcentaje del expediente contractual digital implementado y mantenido</v>
      </c>
      <c r="I82" s="388" t="str">
        <f>+'Anexo 1. 01-FR-03 POA INSTITUC.'!I82</f>
        <v>GESTION CONTRACTUAL</v>
      </c>
      <c r="J82" s="389" t="str">
        <f>+'Anexo 1. 01-FR-03 POA INSTITUC.'!J82</f>
        <v>Subdirección de Gestión Contractual</v>
      </c>
      <c r="K82" s="476">
        <f>+'Anexo 1. 01-FR-03 POA INSTITUC.'!K82</f>
        <v>0</v>
      </c>
      <c r="L82" s="469">
        <f>+'Anexo 1. 01-FR-03 POA INSTITUC.'!L82</f>
        <v>0</v>
      </c>
      <c r="M82" s="469">
        <f>+'Anexo 1. 01-FR-03 POA INSTITUC.'!M82</f>
        <v>0.15</v>
      </c>
      <c r="N82" s="469">
        <f>+'Anexo 1. 01-FR-03 POA INSTITUC.'!N82</f>
        <v>0.65</v>
      </c>
      <c r="O82" s="470">
        <f>+'Anexo 1. 01-FR-03 POA INSTITUC.'!O82</f>
        <v>0.2</v>
      </c>
      <c r="P82" s="471">
        <f>+'11-GESTIÓN CONTRACTUAL 2025'!U18</f>
        <v>0</v>
      </c>
      <c r="Q82" s="471">
        <f>+'11-GESTIÓN CONTRACTUAL 2025'!V18</f>
        <v>0</v>
      </c>
      <c r="R82" s="471">
        <f>+'11-GESTIÓN CONTRACTUAL 2025'!AC18</f>
        <v>0</v>
      </c>
      <c r="S82" s="471">
        <f>+'11-GESTIÓN CONTRACTUAL 2025'!AD18</f>
        <v>0</v>
      </c>
      <c r="T82" s="471">
        <f>+'11-GESTIÓN CONTRACTUAL 2025'!AK18</f>
        <v>0</v>
      </c>
      <c r="U82" s="471">
        <f>+'11-GESTIÓN CONTRACTUAL 2025'!AL18</f>
        <v>0</v>
      </c>
      <c r="V82" s="506">
        <f>+'11-GESTIÓN CONTRACTUAL 2025'!AS18</f>
        <v>0</v>
      </c>
      <c r="W82" s="506">
        <f>+'11-GESTIÓN CONTRACTUAL 2025'!AT18</f>
        <v>0</v>
      </c>
      <c r="X82" s="506">
        <f>+'11-GESTIÓN CONTRACTUAL 2025'!AU18</f>
        <v>0</v>
      </c>
      <c r="Y82" s="512">
        <f>+'11-GESTIÓN CONTRACTUAL 2025'!AV18</f>
        <v>0</v>
      </c>
      <c r="Z82" s="513" t="str">
        <f>+'11-GESTIÓN CONTRACTUAL 2025'!AZ18</f>
        <v>No programado</v>
      </c>
      <c r="AA82" s="509">
        <f>+'11-GESTIÓN CONTRACTUAL 2025'!BD18</f>
        <v>0</v>
      </c>
      <c r="AB82" s="395">
        <f t="shared" si="9"/>
        <v>0</v>
      </c>
      <c r="AC82" s="1509"/>
      <c r="AE82" s="396" t="e">
        <f>+#REF!</f>
        <v>#REF!</v>
      </c>
      <c r="AF82" s="397" t="e">
        <f t="shared" si="10"/>
        <v>#VALUE!</v>
      </c>
      <c r="AH82" s="396" t="e">
        <f>+#REF!</f>
        <v>#REF!</v>
      </c>
      <c r="AI82" s="397" t="e">
        <f t="shared" si="11"/>
        <v>#REF!</v>
      </c>
    </row>
    <row r="83" spans="2:35" ht="111.75" customHeight="1">
      <c r="B83" s="1553"/>
      <c r="C83" s="1348" t="str">
        <f>+'Anexo 1. 01-FR-03 POA INSTITUC.'!C83</f>
        <v>4.8 Implementar 124 actividades necesarias para la modernización de la gestión institucional a través de los procesos de apoyo, como el de gestión documental, mediante el diseño e implementación de instrumentos archivísticos y herramientas de gestión documental que permitan una adecuada gestión de la información, para contribuir a la prestación del servicio, en el cuatrienio.</v>
      </c>
      <c r="D83" s="399" t="str">
        <f>+'Anexo 1. 01-FR-03 POA INSTITUC.'!D83</f>
        <v>4.8.1 Desarrollar 38 actividades de diseño, actualización o ajuste de los instrumentos archivísticos establecidos por norma, y de las herramientas de apoyo a la gestión documental durante el cuatrienio</v>
      </c>
      <c r="E83" s="400">
        <f>+'Anexo 1. 01-FR-03 POA INSTITUC.'!E83</f>
        <v>0.5</v>
      </c>
      <c r="F83" s="401">
        <f>+'Anexo 1. 01-FR-03 POA INSTITUC.'!F83</f>
        <v>38</v>
      </c>
      <c r="G83" s="482" t="str">
        <f>+'Anexo 1. 01-FR-03 POA INSTITUC.'!G83</f>
        <v xml:space="preserve">Cant. Actividades diseño por año: 
2020: 32
2021: 28
2022: 24,8
2023: 26,1 
</v>
      </c>
      <c r="H83" s="403" t="str">
        <f>+'Anexo 1. 01-FR-03 POA INSTITUC.'!H83</f>
        <v>Cantidad de actividades de diseño, actualización o ajuste de instrumentos archivísticos y herramientas de apoyo a la gestión documental desarrolladas</v>
      </c>
      <c r="I83" s="404" t="str">
        <f>+'Anexo 1. 01-FR-03 POA INSTITUC.'!I83</f>
        <v>GESTIÓN DOCUMENTAL</v>
      </c>
      <c r="J83" s="405" t="str">
        <f>+'Anexo 1. 01-FR-03 POA INSTITUC.'!J83</f>
        <v>Subdirección de Gestión Documental y Recursos Físicos</v>
      </c>
      <c r="K83" s="401">
        <f>+'Anexo 1. 01-FR-03 POA INSTITUC.'!K83</f>
        <v>5</v>
      </c>
      <c r="L83" s="483">
        <f>+'Anexo 1. 01-FR-03 POA INSTITUC.'!L83</f>
        <v>10</v>
      </c>
      <c r="M83" s="483">
        <f>+'Anexo 1. 01-FR-03 POA INSTITUC.'!M83</f>
        <v>10</v>
      </c>
      <c r="N83" s="483">
        <f>+'Anexo 1. 01-FR-03 POA INSTITUC.'!N83</f>
        <v>10</v>
      </c>
      <c r="O83" s="484">
        <f>+'Anexo 1. 01-FR-03 POA INSTITUC.'!O83</f>
        <v>3</v>
      </c>
      <c r="P83" s="439">
        <f>+'12-GESTIÓN DOCUMENTAL 2025'!U16</f>
        <v>2</v>
      </c>
      <c r="Q83" s="439">
        <f>+'12-GESTIÓN DOCUMENTAL 2025'!V16</f>
        <v>1.7000000000000002</v>
      </c>
      <c r="R83" s="439">
        <f>+'12-GESTIÓN DOCUMENTAL 2025'!AC16</f>
        <v>3</v>
      </c>
      <c r="S83" s="439">
        <f>+'12-GESTIÓN DOCUMENTAL 2025'!AD16</f>
        <v>0</v>
      </c>
      <c r="T83" s="439">
        <f>+'12-GESTIÓN DOCUMENTAL 2025'!AK16</f>
        <v>3</v>
      </c>
      <c r="U83" s="439">
        <f>+'12-GESTIÓN DOCUMENTAL 2025'!AL16</f>
        <v>0</v>
      </c>
      <c r="V83" s="1120">
        <f>+'12-GESTIÓN DOCUMENTAL 2025'!AS16</f>
        <v>2</v>
      </c>
      <c r="W83" s="1120">
        <f>+'12-GESTIÓN DOCUMENTAL 2025'!AT16</f>
        <v>0</v>
      </c>
      <c r="X83" s="1120">
        <f>+'12-GESTIÓN DOCUMENTAL 2025'!AU16</f>
        <v>10</v>
      </c>
      <c r="Y83" s="1121">
        <f>+'12-GESTIÓN DOCUMENTAL 2025'!AV16</f>
        <v>1.7000000000000002</v>
      </c>
      <c r="Z83" s="514">
        <f>+'12-GESTIÓN DOCUMENTAL 2025'!AZ16</f>
        <v>0.17</v>
      </c>
      <c r="AA83" s="493">
        <f>+'12-GESTIÓN DOCUMENTAL 2025'!BD16</f>
        <v>4.4736842105263165E-2</v>
      </c>
      <c r="AB83" s="515">
        <f t="shared" si="9"/>
        <v>2.2368421052631583E-2</v>
      </c>
      <c r="AC83" s="1510">
        <f>SUM(AB83:AB84)</f>
        <v>5.49265605875153E-2</v>
      </c>
      <c r="AE83" s="396" t="e">
        <f>+#REF!</f>
        <v>#REF!</v>
      </c>
      <c r="AF83" s="397" t="e">
        <f t="shared" si="10"/>
        <v>#REF!</v>
      </c>
      <c r="AH83" s="396" t="e">
        <f>+#REF!</f>
        <v>#REF!</v>
      </c>
      <c r="AI83" s="397" t="e">
        <f t="shared" si="11"/>
        <v>#REF!</v>
      </c>
    </row>
    <row r="84" spans="2:35" ht="123" customHeight="1">
      <c r="B84" s="1553"/>
      <c r="C84" s="1349"/>
      <c r="D84" s="403" t="str">
        <f>+'Anexo 1. 01-FR-03 POA INSTITUC.'!D84</f>
        <v>4.8.2 Desarrollar 86 actividades de implementación de instrumentos archivísticos establecidos por norma, y de las herramientas de apoyo a la gestión documental programadas para cada vigencia.</v>
      </c>
      <c r="E84" s="400">
        <f>+'Anexo 1. 01-FR-03 POA INSTITUC.'!E84</f>
        <v>0.5</v>
      </c>
      <c r="F84" s="401">
        <f>+'Anexo 1. 01-FR-03 POA INSTITUC.'!F84</f>
        <v>86</v>
      </c>
      <c r="G84" s="482" t="str">
        <f>+'Anexo 1. 01-FR-03 POA INSTITUC.'!G84</f>
        <v xml:space="preserve">Cant. Actividades implementación por año: 
2020: 32
2021: 22
2022: 27,6 
2023: 26,3
</v>
      </c>
      <c r="H84" s="403" t="str">
        <f>+'Anexo 1. 01-FR-03 POA INSTITUC.'!H84</f>
        <v>Cantidad de actividades de implementación de instrumentos archivísticos y herramientas de apoyo a la gestión documental desarrolladas</v>
      </c>
      <c r="I84" s="404" t="str">
        <f>+'Anexo 1. 01-FR-03 POA INSTITUC.'!I84</f>
        <v>GESTIÓN DOCUMENTAL</v>
      </c>
      <c r="J84" s="405" t="str">
        <f>+'Anexo 1. 01-FR-03 POA INSTITUC.'!J84</f>
        <v>Subdirección de Gestión Documental y Recursos Físicos</v>
      </c>
      <c r="K84" s="401">
        <f>+'Anexo 1. 01-FR-03 POA INSTITUC.'!K84</f>
        <v>8</v>
      </c>
      <c r="L84" s="483">
        <f>+'Anexo 1. 01-FR-03 POA INSTITUC.'!L84</f>
        <v>24</v>
      </c>
      <c r="M84" s="483">
        <f>+'Anexo 1. 01-FR-03 POA INSTITUC.'!M84</f>
        <v>24</v>
      </c>
      <c r="N84" s="483">
        <f>+'Anexo 1. 01-FR-03 POA INSTITUC.'!N84</f>
        <v>24</v>
      </c>
      <c r="O84" s="484">
        <f>+'Anexo 1. 01-FR-03 POA INSTITUC.'!O84</f>
        <v>6</v>
      </c>
      <c r="P84" s="439">
        <f>+'12-GESTIÓN DOCUMENTAL 2025'!U17</f>
        <v>6</v>
      </c>
      <c r="Q84" s="439">
        <f>+'12-GESTIÓN DOCUMENTAL 2025'!V17</f>
        <v>5.6</v>
      </c>
      <c r="R84" s="439">
        <f>+'12-GESTIÓN DOCUMENTAL 2025'!AC17</f>
        <v>6</v>
      </c>
      <c r="S84" s="439">
        <f>+'12-GESTIÓN DOCUMENTAL 2025'!AD17</f>
        <v>0</v>
      </c>
      <c r="T84" s="439">
        <f>+'12-GESTIÓN DOCUMENTAL 2025'!AK17</f>
        <v>6</v>
      </c>
      <c r="U84" s="439">
        <f>+'12-GESTIÓN DOCUMENTAL 2025'!AL17</f>
        <v>0</v>
      </c>
      <c r="V84" s="1120">
        <f>+'12-GESTIÓN DOCUMENTAL 2025'!AS17</f>
        <v>6</v>
      </c>
      <c r="W84" s="1120">
        <f>+'12-GESTIÓN DOCUMENTAL 2025'!AT17</f>
        <v>0</v>
      </c>
      <c r="X84" s="1120">
        <f>+'12-GESTIÓN DOCUMENTAL 2025'!AU17</f>
        <v>24</v>
      </c>
      <c r="Y84" s="1121">
        <f>+'12-GESTIÓN DOCUMENTAL 2025'!AV17</f>
        <v>5.6</v>
      </c>
      <c r="Z84" s="514">
        <f>+'12-GESTIÓN DOCUMENTAL 2025'!AZ17</f>
        <v>0.23333333333333331</v>
      </c>
      <c r="AA84" s="493">
        <f>+'12-GESTIÓN DOCUMENTAL 2025'!BD17</f>
        <v>6.5116279069767441E-2</v>
      </c>
      <c r="AB84" s="515">
        <f t="shared" si="9"/>
        <v>3.255813953488372E-2</v>
      </c>
      <c r="AC84" s="1510"/>
      <c r="AE84" s="396" t="e">
        <f>+#REF!</f>
        <v>#REF!</v>
      </c>
      <c r="AF84" s="397" t="e">
        <f t="shared" si="10"/>
        <v>#REF!</v>
      </c>
      <c r="AH84" s="396" t="e">
        <f>+#REF!</f>
        <v>#REF!</v>
      </c>
      <c r="AI84" s="397" t="e">
        <f t="shared" si="11"/>
        <v>#REF!</v>
      </c>
    </row>
    <row r="85" spans="2:35" ht="73.5" customHeight="1">
      <c r="B85" s="1553"/>
      <c r="C85" s="1353" t="str">
        <f>+'Anexo 1. 01-FR-03 POA INSTITUC.'!C85</f>
        <v>4.9 Fortalecer el 100%  de la gestión de la contestación de acciones de tutela,  representación judicial y registro de sanciones disciplinarias,  a través de la mejora de las herramientas tecnológicas que se utilizan para gestionar la información, durante el cuatrienio.</v>
      </c>
      <c r="D85" s="383" t="str">
        <f>+'Anexo 1. 01-FR-03 POA INSTITUC.'!D85</f>
        <v>4.9.1 Representar con oportunidad en el 100% de los procesos judiciales en los cuales la Entidad sea vinculada o demandada, durante el cuatrienio.</v>
      </c>
      <c r="E85" s="459">
        <f>+'Anexo 1. 01-FR-03 POA INSTITUC.'!E85</f>
        <v>0.2</v>
      </c>
      <c r="F85" s="516">
        <f>+'Anexo 1. 01-FR-03 POA INSTITUC.'!F85</f>
        <v>1</v>
      </c>
      <c r="G85" s="517">
        <f>+'Anexo 1. 01-FR-03 POA INSTITUC.'!G85</f>
        <v>1</v>
      </c>
      <c r="H85" s="518" t="str">
        <f>+'Anexo 1. 01-FR-03 POA INSTITUC.'!H85</f>
        <v>Porcentaje de procesos judiciales en los que la Entidad es vinculada o demandada representados con oportunidad.</v>
      </c>
      <c r="I85" s="519" t="str">
        <f>+'Anexo 1. 01-FR-03 POA INSTITUC.'!I85</f>
        <v>GESTIÓN JURÍDICA</v>
      </c>
      <c r="J85" s="463" t="str">
        <f>+'Anexo 1. 01-FR-03 POA INSTITUC.'!J85</f>
        <v>Oficina Asesora Jurídica</v>
      </c>
      <c r="K85" s="520">
        <f>+'Anexo 1. 01-FR-03 POA INSTITUC.'!K85</f>
        <v>1</v>
      </c>
      <c r="L85" s="520">
        <f>+'Anexo 1. 01-FR-03 POA INSTITUC.'!L85</f>
        <v>1</v>
      </c>
      <c r="M85" s="520">
        <f>+'Anexo 1. 01-FR-03 POA INSTITUC.'!M85</f>
        <v>1</v>
      </c>
      <c r="N85" s="520">
        <f>+'Anexo 1. 01-FR-03 POA INSTITUC.'!N85</f>
        <v>1</v>
      </c>
      <c r="O85" s="521">
        <f>+'Anexo 1. 01-FR-03 POA INSTITUC.'!O85</f>
        <v>1</v>
      </c>
      <c r="P85" s="516">
        <f>+'13-GESTIÓN JURÍDICA 2025'!U16</f>
        <v>1</v>
      </c>
      <c r="Q85" s="516">
        <f>+'13-GESTIÓN JURÍDICA 2025'!V16</f>
        <v>1</v>
      </c>
      <c r="R85" s="516">
        <f>+'13-GESTIÓN JURÍDICA 2025'!AC16</f>
        <v>1</v>
      </c>
      <c r="S85" s="516">
        <f>+'13-GESTIÓN JURÍDICA 2025'!AD16</f>
        <v>0</v>
      </c>
      <c r="T85" s="516">
        <f>+'13-GESTIÓN JURÍDICA 2025'!AK16</f>
        <v>1</v>
      </c>
      <c r="U85" s="516">
        <f>+'13-GESTIÓN JURÍDICA 2025'!AL16</f>
        <v>0</v>
      </c>
      <c r="V85" s="516">
        <f>+'13-GESTIÓN JURÍDICA 2025'!AS16</f>
        <v>1</v>
      </c>
      <c r="W85" s="516">
        <f>+'13-GESTIÓN JURÍDICA 2025'!AT16</f>
        <v>0</v>
      </c>
      <c r="X85" s="516">
        <f>+'13-GESTIÓN JURÍDICA 2025'!AU16</f>
        <v>1</v>
      </c>
      <c r="Y85" s="522">
        <f>+'13-GESTIÓN JURÍDICA 2025'!AV16</f>
        <v>1</v>
      </c>
      <c r="Z85" s="438">
        <f>+'13-GESTIÓN JURÍDICA 2025'!AZ16</f>
        <v>0.25</v>
      </c>
      <c r="AA85" s="433">
        <f>+'13-GESTIÓN JURÍDICA 2025'!BD16</f>
        <v>6.25E-2</v>
      </c>
      <c r="AB85" s="433">
        <f t="shared" ref="AB85:AB94" si="12">IF(AND(AA85&gt;0,E85&gt;0),AA85*E85,0)</f>
        <v>1.2500000000000001E-2</v>
      </c>
      <c r="AC85" s="1497">
        <f>SUM(AB85:AB89)</f>
        <v>3.7500000000000006E-2</v>
      </c>
      <c r="AE85" s="396" t="e">
        <f>+#REF!</f>
        <v>#REF!</v>
      </c>
      <c r="AF85" s="397" t="e">
        <f t="shared" si="10"/>
        <v>#REF!</v>
      </c>
      <c r="AH85" s="396" t="e">
        <f>+#REF!</f>
        <v>#REF!</v>
      </c>
      <c r="AI85" s="397" t="e">
        <f t="shared" si="11"/>
        <v>#REF!</v>
      </c>
    </row>
    <row r="86" spans="2:35" ht="86.25" customHeight="1">
      <c r="B86" s="1553"/>
      <c r="C86" s="1342"/>
      <c r="D86" s="383" t="str">
        <f>+'Anexo 1. 01-FR-03 POA INSTITUC.'!D86</f>
        <v>4.9.2 Representar con oportunidad en el 100% de las acciones de tutela en las cuales la Entidad sea vinculada o accionada, durante el cuatrienio</v>
      </c>
      <c r="E86" s="459">
        <f>+'Anexo 1. 01-FR-03 POA INSTITUC.'!E86</f>
        <v>0.2</v>
      </c>
      <c r="F86" s="516">
        <f>+'Anexo 1. 01-FR-03 POA INSTITUC.'!F86</f>
        <v>1</v>
      </c>
      <c r="G86" s="517">
        <f>+'Anexo 1. 01-FR-03 POA INSTITUC.'!G86</f>
        <v>1</v>
      </c>
      <c r="H86" s="518" t="str">
        <f>+'Anexo 1. 01-FR-03 POA INSTITUC.'!H86</f>
        <v>Porcentaje de acciones de tutela en las cuales la Entidad es vinculada o demandada representadas con oportunidad.</v>
      </c>
      <c r="I86" s="519" t="str">
        <f>+'Anexo 1. 01-FR-03 POA INSTITUC.'!I86</f>
        <v>GESTIÓN JURÍDICA</v>
      </c>
      <c r="J86" s="463" t="str">
        <f>+'Anexo 1. 01-FR-03 POA INSTITUC.'!J86</f>
        <v>Oficina Asesora Jurídica</v>
      </c>
      <c r="K86" s="520">
        <f>+'Anexo 1. 01-FR-03 POA INSTITUC.'!K86</f>
        <v>1</v>
      </c>
      <c r="L86" s="520">
        <f>+'Anexo 1. 01-FR-03 POA INSTITUC.'!L86</f>
        <v>1</v>
      </c>
      <c r="M86" s="520">
        <f>+'Anexo 1. 01-FR-03 POA INSTITUC.'!M86</f>
        <v>1</v>
      </c>
      <c r="N86" s="520">
        <f>+'Anexo 1. 01-FR-03 POA INSTITUC.'!N86</f>
        <v>1</v>
      </c>
      <c r="O86" s="521">
        <f>+'Anexo 1. 01-FR-03 POA INSTITUC.'!O86</f>
        <v>1</v>
      </c>
      <c r="P86" s="516">
        <f>+'13-GESTIÓN JURÍDICA 2025'!U17</f>
        <v>1</v>
      </c>
      <c r="Q86" s="516">
        <f>+'13-GESTIÓN JURÍDICA 2025'!V17</f>
        <v>1</v>
      </c>
      <c r="R86" s="516">
        <f>+'13-GESTIÓN JURÍDICA 2025'!AC17</f>
        <v>1</v>
      </c>
      <c r="S86" s="516">
        <f>+'13-GESTIÓN JURÍDICA 2025'!AD17</f>
        <v>0</v>
      </c>
      <c r="T86" s="516">
        <f>+'13-GESTIÓN JURÍDICA 2025'!AK17</f>
        <v>1</v>
      </c>
      <c r="U86" s="516">
        <f>+'13-GESTIÓN JURÍDICA 2025'!AL17</f>
        <v>0</v>
      </c>
      <c r="V86" s="516">
        <f>+'13-GESTIÓN JURÍDICA 2025'!AS17</f>
        <v>1</v>
      </c>
      <c r="W86" s="516">
        <f>+'13-GESTIÓN JURÍDICA 2025'!AT17</f>
        <v>0</v>
      </c>
      <c r="X86" s="516">
        <f>+'13-GESTIÓN JURÍDICA 2025'!AU17</f>
        <v>1</v>
      </c>
      <c r="Y86" s="522">
        <f>+'13-GESTIÓN JURÍDICA 2025'!AV17</f>
        <v>1</v>
      </c>
      <c r="Z86" s="438">
        <f>+'13-GESTIÓN JURÍDICA 2025'!AZ17</f>
        <v>0.25</v>
      </c>
      <c r="AA86" s="433">
        <f>+'13-GESTIÓN JURÍDICA 2025'!BD17</f>
        <v>6.25E-2</v>
      </c>
      <c r="AB86" s="433">
        <f t="shared" si="12"/>
        <v>1.2500000000000001E-2</v>
      </c>
      <c r="AC86" s="1498"/>
      <c r="AE86" s="396" t="e">
        <f>+#REF!</f>
        <v>#REF!</v>
      </c>
      <c r="AF86" s="397" t="e">
        <f t="shared" si="10"/>
        <v>#REF!</v>
      </c>
      <c r="AH86" s="396" t="e">
        <f>+#REF!</f>
        <v>#REF!</v>
      </c>
      <c r="AI86" s="397" t="e">
        <f t="shared" si="11"/>
        <v>#REF!</v>
      </c>
    </row>
    <row r="87" spans="2:35" ht="96.75" customHeight="1">
      <c r="B87" s="1553"/>
      <c r="C87" s="1342"/>
      <c r="D87" s="383" t="str">
        <f>+'Anexo 1. 01-FR-03 POA INSTITUC.'!D87</f>
        <v>4.9.3 Registrar con oportunidad el 100% de los reportes de las sanciones disciplinarias de los servidores públicos distritales, durante el cuatrienio.</v>
      </c>
      <c r="E87" s="459">
        <f>+'Anexo 1. 01-FR-03 POA INSTITUC.'!E87</f>
        <v>0.2</v>
      </c>
      <c r="F87" s="516">
        <f>+'Anexo 1. 01-FR-03 POA INSTITUC.'!F87</f>
        <v>1</v>
      </c>
      <c r="G87" s="517">
        <f>+'Anexo 1. 01-FR-03 POA INSTITUC.'!G87</f>
        <v>1</v>
      </c>
      <c r="H87" s="518" t="str">
        <f>+'Anexo 1. 01-FR-03 POA INSTITUC.'!H87</f>
        <v>Porcentaje de reportes de sanciones disciplinarias registradas con oportunidad.</v>
      </c>
      <c r="I87" s="519" t="str">
        <f>+'Anexo 1. 01-FR-03 POA INSTITUC.'!I87</f>
        <v>GESTIÓN JURÍDICA</v>
      </c>
      <c r="J87" s="463" t="str">
        <f>+'Anexo 1. 01-FR-03 POA INSTITUC.'!J87</f>
        <v>Oficina Asesora Jurídica</v>
      </c>
      <c r="K87" s="520">
        <f>+'Anexo 1. 01-FR-03 POA INSTITUC.'!K87</f>
        <v>1</v>
      </c>
      <c r="L87" s="520">
        <f>+'Anexo 1. 01-FR-03 POA INSTITUC.'!L87</f>
        <v>1</v>
      </c>
      <c r="M87" s="520">
        <f>+'Anexo 1. 01-FR-03 POA INSTITUC.'!M87</f>
        <v>1</v>
      </c>
      <c r="N87" s="520">
        <f>+'Anexo 1. 01-FR-03 POA INSTITUC.'!N87</f>
        <v>1</v>
      </c>
      <c r="O87" s="521">
        <f>+'Anexo 1. 01-FR-03 POA INSTITUC.'!O87</f>
        <v>1</v>
      </c>
      <c r="P87" s="516">
        <f>+'13-GESTIÓN JURÍDICA 2025'!U18</f>
        <v>1</v>
      </c>
      <c r="Q87" s="516">
        <f>+'13-GESTIÓN JURÍDICA 2025'!V18</f>
        <v>1</v>
      </c>
      <c r="R87" s="516">
        <f>+'13-GESTIÓN JURÍDICA 2025'!AC18</f>
        <v>1</v>
      </c>
      <c r="S87" s="516">
        <f>+'13-GESTIÓN JURÍDICA 2025'!AD18</f>
        <v>0</v>
      </c>
      <c r="T87" s="516">
        <f>+'13-GESTIÓN JURÍDICA 2025'!AK18</f>
        <v>1</v>
      </c>
      <c r="U87" s="516">
        <f>+'13-GESTIÓN JURÍDICA 2025'!AL18</f>
        <v>0</v>
      </c>
      <c r="V87" s="516">
        <f>+'13-GESTIÓN JURÍDICA 2025'!AS18</f>
        <v>1</v>
      </c>
      <c r="W87" s="516">
        <f>+'13-GESTIÓN JURÍDICA 2025'!AT18</f>
        <v>0</v>
      </c>
      <c r="X87" s="516">
        <f>+'13-GESTIÓN JURÍDICA 2025'!AU18</f>
        <v>1</v>
      </c>
      <c r="Y87" s="522">
        <f>+'13-GESTIÓN JURÍDICA 2025'!AV18</f>
        <v>1</v>
      </c>
      <c r="Z87" s="438">
        <f>+'13-GESTIÓN JURÍDICA 2025'!AZ18</f>
        <v>0.25</v>
      </c>
      <c r="AA87" s="433">
        <f>+'13-GESTIÓN JURÍDICA 2025'!BD18</f>
        <v>6.25E-2</v>
      </c>
      <c r="AB87" s="433">
        <f t="shared" si="12"/>
        <v>1.2500000000000001E-2</v>
      </c>
      <c r="AC87" s="1498"/>
      <c r="AE87" s="396" t="e">
        <f>+#REF!</f>
        <v>#REF!</v>
      </c>
      <c r="AF87" s="397" t="e">
        <f t="shared" si="10"/>
        <v>#REF!</v>
      </c>
      <c r="AH87" s="396" t="e">
        <f>+#REF!</f>
        <v>#REF!</v>
      </c>
      <c r="AI87" s="397" t="e">
        <f t="shared" si="11"/>
        <v>#REF!</v>
      </c>
    </row>
    <row r="88" spans="2:35" s="427" customFormat="1" ht="96" customHeight="1">
      <c r="B88" s="1553"/>
      <c r="C88" s="1342"/>
      <c r="D88" s="462" t="str">
        <f>+'Anexo 1. 01-FR-03 POA INSTITUC.'!D88</f>
        <v>4.9.4 Realizar con oportunidad el 100% de las actividades requeridas para la implementación de un aplicativo tecnológico para el seguimiento de actuaciones judiciales, registro y reparto de acciones de tutela, durante el cuatrienio.</v>
      </c>
      <c r="E88" s="459">
        <f>+'Anexo 1. 01-FR-03 POA INSTITUC.'!E88</f>
        <v>0.2</v>
      </c>
      <c r="F88" s="516">
        <f>+'Anexo 1. 01-FR-03 POA INSTITUC.'!F88</f>
        <v>1</v>
      </c>
      <c r="G88" s="517" t="str">
        <f>+'Anexo 1. 01-FR-03 POA INSTITUC.'!G88</f>
        <v>S.I</v>
      </c>
      <c r="H88" s="518" t="str">
        <f>+'Anexo 1. 01-FR-03 POA INSTITUC.'!H88</f>
        <v>Porcentaje de actividades para la implementación del aplicativo  para seguimiento de actuaciones judiciales, registro y reparto de acciones de tutela realizadas con oportunidad.</v>
      </c>
      <c r="I88" s="519" t="str">
        <f>+'Anexo 1. 01-FR-03 POA INSTITUC.'!I88</f>
        <v>GESTIÓN JURÍDICA</v>
      </c>
      <c r="J88" s="463" t="str">
        <f>+'Anexo 1. 01-FR-03 POA INSTITUC.'!J88</f>
        <v>Oficina Asesora Jurídica</v>
      </c>
      <c r="K88" s="520">
        <f>+'Anexo 1. 01-FR-03 POA INSTITUC.'!K88</f>
        <v>0.05</v>
      </c>
      <c r="L88" s="520">
        <f>+'Anexo 1. 01-FR-03 POA INSTITUC.'!L88</f>
        <v>0.3</v>
      </c>
      <c r="M88" s="520">
        <f>+'Anexo 1. 01-FR-03 POA INSTITUC.'!M88</f>
        <v>0.3</v>
      </c>
      <c r="N88" s="520">
        <f>+'Anexo 1. 01-FR-03 POA INSTITUC.'!N88</f>
        <v>0.3</v>
      </c>
      <c r="O88" s="521">
        <f>+'Anexo 1. 01-FR-03 POA INSTITUC.'!O88</f>
        <v>0.05</v>
      </c>
      <c r="P88" s="516">
        <f>+'13-GESTIÓN JURÍDICA 2025'!U19</f>
        <v>0</v>
      </c>
      <c r="Q88" s="516">
        <f>+'13-GESTIÓN JURÍDICA 2025'!V19</f>
        <v>0</v>
      </c>
      <c r="R88" s="516">
        <f>+'13-GESTIÓN JURÍDICA 2025'!AC19</f>
        <v>0.15</v>
      </c>
      <c r="S88" s="516">
        <f>+'13-GESTIÓN JURÍDICA 2025'!AD19</f>
        <v>0</v>
      </c>
      <c r="T88" s="516">
        <f>+'13-GESTIÓN JURÍDICA 2025'!AK19</f>
        <v>0</v>
      </c>
      <c r="U88" s="516">
        <f>+'13-GESTIÓN JURÍDICA 2025'!AL19</f>
        <v>0</v>
      </c>
      <c r="V88" s="516">
        <f>+'13-GESTIÓN JURÍDICA 2025'!AS19</f>
        <v>0.15</v>
      </c>
      <c r="W88" s="516">
        <f>+'13-GESTIÓN JURÍDICA 2025'!AT19</f>
        <v>0</v>
      </c>
      <c r="X88" s="516">
        <f>+'13-GESTIÓN JURÍDICA 2025'!AU19</f>
        <v>0.3</v>
      </c>
      <c r="Y88" s="522">
        <f>+'13-GESTIÓN JURÍDICA 2025'!AV19</f>
        <v>0</v>
      </c>
      <c r="Z88" s="438">
        <f>+'13-GESTIÓN JURÍDICA 2025'!AZ19</f>
        <v>0</v>
      </c>
      <c r="AA88" s="433">
        <f>+'13-GESTIÓN JURÍDICA 2025'!BD19</f>
        <v>0</v>
      </c>
      <c r="AB88" s="433">
        <f t="shared" si="12"/>
        <v>0</v>
      </c>
      <c r="AC88" s="1498"/>
      <c r="AE88" s="428">
        <f>+'16-EVALUACIÓN Y SEGUIMIENTO2025'!BA16</f>
        <v>0.38</v>
      </c>
      <c r="AF88" s="429">
        <f t="shared" si="10"/>
        <v>-0.38</v>
      </c>
      <c r="AH88" s="523">
        <f>+'16-EVALUACIÓN Y SEGUIMIENTO2025'!BH16</f>
        <v>0</v>
      </c>
      <c r="AI88" s="429">
        <f t="shared" si="11"/>
        <v>0</v>
      </c>
    </row>
    <row r="89" spans="2:35" s="427" customFormat="1" ht="81" customHeight="1">
      <c r="B89" s="1553"/>
      <c r="C89" s="1352"/>
      <c r="D89" s="462" t="str">
        <f>+'Anexo 1. 01-FR-03 POA INSTITUC.'!D89</f>
        <v>4.9.5 Realizar con oportunidad el 100% de las actividades necesarias para el fortalecimiento del aplicativo de registro de sanciones disciplinarias, durante el cuatrienio.</v>
      </c>
      <c r="E89" s="459">
        <f>+'Anexo 1. 01-FR-03 POA INSTITUC.'!E89</f>
        <v>0.2</v>
      </c>
      <c r="F89" s="516">
        <f>+'Anexo 1. 01-FR-03 POA INSTITUC.'!F89</f>
        <v>1</v>
      </c>
      <c r="G89" s="524" t="str">
        <f>+'Anexo 1. 01-FR-03 POA INSTITUC.'!G89</f>
        <v>S.I</v>
      </c>
      <c r="H89" s="518" t="str">
        <f>+'Anexo 1. 01-FR-03 POA INSTITUC.'!H89</f>
        <v xml:space="preserve">
Porcentaje de actividades para el fortalecimiento del aplicativo de registro de sanciones disciplinarias realizadas con oportunidad.
</v>
      </c>
      <c r="I89" s="519" t="str">
        <f>+'Anexo 1. 01-FR-03 POA INSTITUC.'!I89</f>
        <v>GESTIÓN JURÍDICA</v>
      </c>
      <c r="J89" s="463" t="str">
        <f>+'Anexo 1. 01-FR-03 POA INSTITUC.'!J89</f>
        <v>Oficina Asesora Jurídica</v>
      </c>
      <c r="K89" s="520">
        <f>+'Anexo 1. 01-FR-03 POA INSTITUC.'!K89</f>
        <v>0.05</v>
      </c>
      <c r="L89" s="520">
        <f>+'Anexo 1. 01-FR-03 POA INSTITUC.'!L89</f>
        <v>0.3</v>
      </c>
      <c r="M89" s="520">
        <f>+'Anexo 1. 01-FR-03 POA INSTITUC.'!M89</f>
        <v>0.3</v>
      </c>
      <c r="N89" s="520">
        <f>+'Anexo 1. 01-FR-03 POA INSTITUC.'!N89</f>
        <v>0.3</v>
      </c>
      <c r="O89" s="521">
        <f>+'Anexo 1. 01-FR-03 POA INSTITUC.'!O89</f>
        <v>0.05</v>
      </c>
      <c r="P89" s="516">
        <f>+'13-GESTIÓN JURÍDICA 2025'!U20</f>
        <v>0</v>
      </c>
      <c r="Q89" s="516">
        <f>+'13-GESTIÓN JURÍDICA 2025'!V20</f>
        <v>0</v>
      </c>
      <c r="R89" s="516">
        <f>+'13-GESTIÓN JURÍDICA 2025'!AC20</f>
        <v>0.15</v>
      </c>
      <c r="S89" s="516">
        <f>+'13-GESTIÓN JURÍDICA 2025'!AD20</f>
        <v>0</v>
      </c>
      <c r="T89" s="516">
        <f>+'13-GESTIÓN JURÍDICA 2025'!AK20</f>
        <v>0</v>
      </c>
      <c r="U89" s="516">
        <f>+'13-GESTIÓN JURÍDICA 2025'!AL20</f>
        <v>0</v>
      </c>
      <c r="V89" s="516">
        <f>+'13-GESTIÓN JURÍDICA 2025'!AS20</f>
        <v>0.15</v>
      </c>
      <c r="W89" s="516">
        <f>+'13-GESTIÓN JURÍDICA 2025'!AT20</f>
        <v>0</v>
      </c>
      <c r="X89" s="516">
        <f>+'13-GESTIÓN JURÍDICA 2025'!AU20</f>
        <v>0.3</v>
      </c>
      <c r="Y89" s="522">
        <f>+'13-GESTIÓN JURÍDICA 2025'!AV20</f>
        <v>0</v>
      </c>
      <c r="Z89" s="438">
        <f>+'13-GESTIÓN JURÍDICA 2025'!AZ20</f>
        <v>0</v>
      </c>
      <c r="AA89" s="433">
        <f>+'13-GESTIÓN JURÍDICA 2025'!BD20</f>
        <v>0</v>
      </c>
      <c r="AB89" s="433">
        <f t="shared" si="12"/>
        <v>0</v>
      </c>
      <c r="AC89" s="1498"/>
      <c r="AE89" s="428">
        <f>+'16-EVALUACIÓN Y SEGUIMIENTO2025'!BA17</f>
        <v>0</v>
      </c>
      <c r="AF89" s="429">
        <f t="shared" si="10"/>
        <v>0</v>
      </c>
      <c r="AH89" s="523">
        <f>+'16-EVALUACIÓN Y SEGUIMIENTO2025'!BH17</f>
        <v>0</v>
      </c>
      <c r="AI89" s="429">
        <f t="shared" si="11"/>
        <v>0</v>
      </c>
    </row>
    <row r="90" spans="2:35" ht="61.5" customHeight="1">
      <c r="B90" s="1553"/>
      <c r="C90" s="1346" t="str">
        <f>+'Anexo 1. 01-FR-03 POA INSTITUC.'!C90</f>
        <v>4.10 Desarrollar 654 actividades encaminadas a la prevención de las faltas disciplinarias mediante la ejecución oportuna de actuaciones de fondo en los procesos que se adelanten, en el cuatrienio.</v>
      </c>
      <c r="D90" s="399" t="str">
        <f>+'Anexo 1. 01-FR-03 POA INSTITUC.'!D90</f>
        <v>4.10.1 Realizar 24 actividades encaminadas a la prevención de las faltas disciplinarias que se presentan con mayor frecuencia por parte de los(as) funcionarios.</v>
      </c>
      <c r="E90" s="400">
        <f>+'Anexo 1. 01-FR-03 POA INSTITUC.'!E90</f>
        <v>0.5</v>
      </c>
      <c r="F90" s="525">
        <f>+'Anexo 1. 01-FR-03 POA INSTITUC.'!F90</f>
        <v>24</v>
      </c>
      <c r="G90" s="526">
        <f>+'Anexo 1. 01-FR-03 POA INSTITUC.'!G90</f>
        <v>6</v>
      </c>
      <c r="H90" s="504" t="str">
        <f>+'Anexo 1. 01-FR-03 POA INSTITUC.'!H90</f>
        <v>Sensibilizaciones efectuadas</v>
      </c>
      <c r="I90" s="505" t="str">
        <f>+'Anexo 1. 01-FR-03 POA INSTITUC.'!I90</f>
        <v>CONTROL DISCIPLINARIO INTERNO</v>
      </c>
      <c r="J90" s="490" t="str">
        <f>+'Anexo 1. 01-FR-03 POA INSTITUC.'!J90</f>
        <v>Oficina de Control Interno Disciplinario</v>
      </c>
      <c r="K90" s="487">
        <f>+'Anexo 1. 01-FR-03 POA INSTITUC.'!K90</f>
        <v>3</v>
      </c>
      <c r="L90" s="487">
        <f>+'Anexo 1. 01-FR-03 POA INSTITUC.'!L90</f>
        <v>6</v>
      </c>
      <c r="M90" s="487">
        <f>+'Anexo 1. 01-FR-03 POA INSTITUC.'!M90</f>
        <v>6</v>
      </c>
      <c r="N90" s="487">
        <f>+'Anexo 1. 01-FR-03 POA INSTITUC.'!N90</f>
        <v>6</v>
      </c>
      <c r="O90" s="527">
        <f>+'Anexo 1. 01-FR-03 POA INSTITUC.'!O90</f>
        <v>3</v>
      </c>
      <c r="P90" s="528">
        <f>+'15-CTROL DISCIPLINARIO INT 2025'!U16</f>
        <v>1</v>
      </c>
      <c r="Q90" s="528">
        <f>+'15-CTROL DISCIPLINARIO INT 2025'!V16</f>
        <v>1</v>
      </c>
      <c r="R90" s="528">
        <f>+'15-CTROL DISCIPLINARIO INT 2025'!AC16</f>
        <v>2</v>
      </c>
      <c r="S90" s="528">
        <f>+'15-CTROL DISCIPLINARIO INT 2025'!AD16</f>
        <v>0</v>
      </c>
      <c r="T90" s="528">
        <f>+'15-CTROL DISCIPLINARIO INT 2025'!AK16</f>
        <v>1</v>
      </c>
      <c r="U90" s="528">
        <f>+'15-CTROL DISCIPLINARIO INT 2025'!AL16</f>
        <v>0</v>
      </c>
      <c r="V90" s="528">
        <f>+'15-CTROL DISCIPLINARIO INT 2025'!AS16</f>
        <v>2</v>
      </c>
      <c r="W90" s="528">
        <f>+'15-CTROL DISCIPLINARIO INT 2025'!AT16</f>
        <v>0</v>
      </c>
      <c r="X90" s="528">
        <f>+'15-CTROL DISCIPLINARIO INT 2025'!AU16</f>
        <v>6</v>
      </c>
      <c r="Y90" s="529">
        <f>+'15-CTROL DISCIPLINARIO INT 2025'!AV16</f>
        <v>1</v>
      </c>
      <c r="Z90" s="410">
        <f>+'15-CTROL DISCIPLINARIO INT 2025'!AZ16</f>
        <v>0.16666666666666666</v>
      </c>
      <c r="AA90" s="411">
        <f>+'15-CTROL DISCIPLINARIO INT 2025'!BD16</f>
        <v>4.1666666666666664E-2</v>
      </c>
      <c r="AB90" s="411">
        <f t="shared" si="12"/>
        <v>2.0833333333333332E-2</v>
      </c>
      <c r="AC90" s="1499">
        <f>SUM(AB90:AB91)</f>
        <v>4.7817460317460314E-2</v>
      </c>
      <c r="AE90" s="396">
        <f>+'16-EVALUACIÓN Y SEGUIMIENTO2025'!BA18</f>
        <v>0</v>
      </c>
      <c r="AF90" s="397">
        <f t="shared" si="10"/>
        <v>0.16666666666666666</v>
      </c>
      <c r="AH90" s="530">
        <f>+'16-EVALUACIÓN Y SEGUIMIENTO2025'!BH18</f>
        <v>0</v>
      </c>
      <c r="AI90" s="397">
        <f t="shared" si="11"/>
        <v>4.1666666666666664E-2</v>
      </c>
    </row>
    <row r="91" spans="2:35" ht="60" customHeight="1">
      <c r="B91" s="1553"/>
      <c r="C91" s="1346"/>
      <c r="D91" s="403" t="str">
        <f>+'Anexo 1. 01-FR-03 POA INSTITUC.'!D91</f>
        <v>4.10.2 Proferir 630 decisiones que resuelvan de fondo los procesos disciplinarios, en cumplimiento de la normatividad legal vigente.</v>
      </c>
      <c r="E91" s="400">
        <f>+'Anexo 1. 01-FR-03 POA INSTITUC.'!E91</f>
        <v>0.5</v>
      </c>
      <c r="F91" s="525">
        <f>+'Anexo 1. 01-FR-03 POA INSTITUC.'!F91</f>
        <v>630</v>
      </c>
      <c r="G91" s="526">
        <f>+'Anexo 1. 01-FR-03 POA INSTITUC.'!G91</f>
        <v>115</v>
      </c>
      <c r="H91" s="403" t="str">
        <f>+'Anexo 1. 01-FR-03 POA INSTITUC.'!H91</f>
        <v>Decisión de fondo emitida</v>
      </c>
      <c r="I91" s="404" t="str">
        <f>+'Anexo 1. 01-FR-03 POA INSTITUC.'!I91</f>
        <v>CONTROL DISCIPLINARIO INTERNO</v>
      </c>
      <c r="J91" s="405" t="str">
        <f>+'Anexo 1. 01-FR-03 POA INSTITUC.'!J91</f>
        <v>Oficina de Control Interno Disciplinario</v>
      </c>
      <c r="K91" s="487">
        <f>+'Anexo 1. 01-FR-03 POA INSTITUC.'!K91</f>
        <v>80</v>
      </c>
      <c r="L91" s="487">
        <f>+'Anexo 1. 01-FR-03 POA INSTITUC.'!L91</f>
        <v>198</v>
      </c>
      <c r="M91" s="487">
        <f>+'Anexo 1. 01-FR-03 POA INSTITUC.'!M91</f>
        <v>144</v>
      </c>
      <c r="N91" s="487">
        <f>+'Anexo 1. 01-FR-03 POA INSTITUC.'!N91</f>
        <v>144</v>
      </c>
      <c r="O91" s="527">
        <f>+'Anexo 1. 01-FR-03 POA INSTITUC.'!O91</f>
        <v>64</v>
      </c>
      <c r="P91" s="528">
        <f>+'15-CTROL DISCIPLINARIO INT 2025'!U17</f>
        <v>39</v>
      </c>
      <c r="Q91" s="528">
        <f>+'15-CTROL DISCIPLINARIO INT 2025'!V17</f>
        <v>34</v>
      </c>
      <c r="R91" s="528">
        <f>+'15-CTROL DISCIPLINARIO INT 2025'!AC17</f>
        <v>51</v>
      </c>
      <c r="S91" s="528">
        <f>+'15-CTROL DISCIPLINARIO INT 2025'!AD17</f>
        <v>0</v>
      </c>
      <c r="T91" s="528">
        <f>+'15-CTROL DISCIPLINARIO INT 2025'!AK17</f>
        <v>56</v>
      </c>
      <c r="U91" s="528">
        <f>+'15-CTROL DISCIPLINARIO INT 2025'!AL17</f>
        <v>0</v>
      </c>
      <c r="V91" s="528">
        <f>+'15-CTROL DISCIPLINARIO INT 2025'!AS17</f>
        <v>52</v>
      </c>
      <c r="W91" s="528">
        <f>+'15-CTROL DISCIPLINARIO INT 2025'!AT17</f>
        <v>0</v>
      </c>
      <c r="X91" s="528">
        <f>+'15-CTROL DISCIPLINARIO INT 2025'!AU17</f>
        <v>198</v>
      </c>
      <c r="Y91" s="529">
        <f>+'15-CTROL DISCIPLINARIO INT 2025'!AV17</f>
        <v>34</v>
      </c>
      <c r="Z91" s="410">
        <f>+'15-CTROL DISCIPLINARIO INT 2025'!AZ17</f>
        <v>0.17171717171717171</v>
      </c>
      <c r="AA91" s="411">
        <f>+'15-CTROL DISCIPLINARIO INT 2025'!BD17</f>
        <v>5.3968253968253971E-2</v>
      </c>
      <c r="AB91" s="412">
        <f t="shared" si="12"/>
        <v>2.6984126984126985E-2</v>
      </c>
      <c r="AC91" s="1500"/>
      <c r="AE91" s="396" t="e">
        <f>+#REF!</f>
        <v>#REF!</v>
      </c>
      <c r="AF91" s="397" t="e">
        <f t="shared" si="10"/>
        <v>#REF!</v>
      </c>
      <c r="AH91" s="396" t="e">
        <f>+#REF!</f>
        <v>#REF!</v>
      </c>
      <c r="AI91" s="397" t="e">
        <f t="shared" si="11"/>
        <v>#REF!</v>
      </c>
    </row>
    <row r="92" spans="2:35" ht="69.75" customHeight="1">
      <c r="B92" s="1553"/>
      <c r="C92" s="1353" t="str">
        <f>+'Anexo 1. 01-FR-03 POA INSTITUC.'!C92</f>
        <v>4.11 Verificar y evaluar el 100% la gestión institucional en el marco del Sistema de Control Interno y Otros Sistemas de Gestión, con el fin de contribuir a la mejora de la capacidad institucional, durante el cuatrienio.</v>
      </c>
      <c r="D92" s="383" t="str">
        <f>+'Anexo 1. 01-FR-03 POA INSTITUC.'!D92</f>
        <v>4.11.1 Ejecutar  4  programas anuales de auditorías, aprobados por el Comité Institucional de Coordinación del Sistema de Control Interno.</v>
      </c>
      <c r="E92" s="384">
        <f>+'Anexo 1. 01-FR-03 POA INSTITUC.'!E92</f>
        <v>0.8</v>
      </c>
      <c r="F92" s="531">
        <f>+'Anexo 1. 01-FR-03 POA INSTITUC.'!F92</f>
        <v>4</v>
      </c>
      <c r="G92" s="524">
        <f>+'Anexo 1. 01-FR-03 POA INSTITUC.'!G92</f>
        <v>4</v>
      </c>
      <c r="H92" s="387" t="str">
        <f>+'Anexo 1. 01-FR-03 POA INSTITUC.'!H92</f>
        <v>Programa anual de auditorías ejecutado.</v>
      </c>
      <c r="I92" s="388" t="str">
        <f>+'Anexo 1. 01-FR-03 POA INSTITUC.'!I92</f>
        <v>EVALUACIÓN Y SEGUIMIENTO</v>
      </c>
      <c r="J92" s="389" t="str">
        <f>+'Anexo 1. 01-FR-03 POA INSTITUC.'!J92</f>
        <v>Oficina de Control Interno</v>
      </c>
      <c r="K92" s="532">
        <f>+'Anexo 1. 01-FR-03 POA INSTITUC.'!K92</f>
        <v>1</v>
      </c>
      <c r="L92" s="532">
        <f>+'Anexo 1. 01-FR-03 POA INSTITUC.'!L92</f>
        <v>1</v>
      </c>
      <c r="M92" s="532">
        <f>+'Anexo 1. 01-FR-03 POA INSTITUC.'!M92</f>
        <v>1</v>
      </c>
      <c r="N92" s="532">
        <f>+'Anexo 1. 01-FR-03 POA INSTITUC.'!N92</f>
        <v>1</v>
      </c>
      <c r="O92" s="533">
        <f>+'Anexo 1. 01-FR-03 POA INSTITUC.'!O92</f>
        <v>0</v>
      </c>
      <c r="P92" s="534">
        <f>+'16-EVALUACIÓN Y SEGUIMIENTO2025'!U16</f>
        <v>0.38</v>
      </c>
      <c r="Q92" s="534">
        <f>+'16-EVALUACIÓN Y SEGUIMIENTO2025'!V16</f>
        <v>0.38</v>
      </c>
      <c r="R92" s="534">
        <f>+'16-EVALUACIÓN Y SEGUIMIENTO2025'!AC16</f>
        <v>0.24000000000000002</v>
      </c>
      <c r="S92" s="534">
        <f>+'16-EVALUACIÓN Y SEGUIMIENTO2025'!AD16</f>
        <v>0</v>
      </c>
      <c r="T92" s="534">
        <f>+'16-EVALUACIÓN Y SEGUIMIENTO2025'!AK16</f>
        <v>0.26</v>
      </c>
      <c r="U92" s="534">
        <f>+'16-EVALUACIÓN Y SEGUIMIENTO2025'!AL16</f>
        <v>0</v>
      </c>
      <c r="V92" s="534">
        <f>+'16-EVALUACIÓN Y SEGUIMIENTO2025'!AS16</f>
        <v>0.12</v>
      </c>
      <c r="W92" s="534">
        <f>+'16-EVALUACIÓN Y SEGUIMIENTO2025'!AT16</f>
        <v>0</v>
      </c>
      <c r="X92" s="534">
        <f>+'16-EVALUACIÓN Y SEGUIMIENTO2025'!AU16</f>
        <v>1</v>
      </c>
      <c r="Y92" s="535">
        <f>+'16-EVALUACIÓN Y SEGUIMIENTO2025'!AV16</f>
        <v>0.38</v>
      </c>
      <c r="Z92" s="394">
        <f>+'16-EVALUACIÓN Y SEGUIMIENTO2025'!AZ16</f>
        <v>0.38</v>
      </c>
      <c r="AA92" s="474">
        <f>+'16-EVALUACIÓN Y SEGUIMIENTO2025'!BD16</f>
        <v>9.5000000000000001E-2</v>
      </c>
      <c r="AB92" s="395">
        <f t="shared" si="12"/>
        <v>7.6000000000000012E-2</v>
      </c>
      <c r="AC92" s="1501">
        <f>SUM(AB92:AB94)</f>
        <v>7.6000000000000012E-2</v>
      </c>
      <c r="AE92" s="396" t="e">
        <f>+#REF!</f>
        <v>#REF!</v>
      </c>
      <c r="AF92" s="397" t="e">
        <f t="shared" si="10"/>
        <v>#REF!</v>
      </c>
      <c r="AH92" s="396" t="e">
        <f>+#REF!</f>
        <v>#REF!</v>
      </c>
      <c r="AI92" s="397" t="e">
        <f t="shared" si="11"/>
        <v>#REF!</v>
      </c>
    </row>
    <row r="93" spans="2:35" ht="114" customHeight="1">
      <c r="B93" s="1553"/>
      <c r="C93" s="1342"/>
      <c r="D93" s="383" t="str">
        <f>+'Anexo 1. 01-FR-03 POA INSTITUC.'!D93</f>
        <v>4.11.2 Desarrollar 4 estrategias de sensibilización acerca de la cultura del control.</v>
      </c>
      <c r="E93" s="459">
        <f>+'Anexo 1. 01-FR-03 POA INSTITUC.'!E93</f>
        <v>0.1</v>
      </c>
      <c r="F93" s="531">
        <f>+'Anexo 1. 01-FR-03 POA INSTITUC.'!F93</f>
        <v>4</v>
      </c>
      <c r="G93" s="524">
        <f>+'Anexo 1. 01-FR-03 POA INSTITUC.'!G93</f>
        <v>4</v>
      </c>
      <c r="H93" s="518" t="str">
        <f>+'Anexo 1. 01-FR-03 POA INSTITUC.'!H93</f>
        <v>Estrategia de Sensibilización acerca de la Cultura del Control realizada.</v>
      </c>
      <c r="I93" s="519" t="str">
        <f>+'Anexo 1. 01-FR-03 POA INSTITUC.'!I93</f>
        <v>EVALUACIÓN Y SEGUIMIENTO</v>
      </c>
      <c r="J93" s="463" t="str">
        <f>+'Anexo 1. 01-FR-03 POA INSTITUC.'!J93</f>
        <v>Oficina de Control Interno</v>
      </c>
      <c r="K93" s="532">
        <f>+'Anexo 1. 01-FR-03 POA INSTITUC.'!K93</f>
        <v>1</v>
      </c>
      <c r="L93" s="532">
        <f>+'Anexo 1. 01-FR-03 POA INSTITUC.'!L93</f>
        <v>1</v>
      </c>
      <c r="M93" s="532">
        <f>+'Anexo 1. 01-FR-03 POA INSTITUC.'!M93</f>
        <v>1</v>
      </c>
      <c r="N93" s="532">
        <f>+'Anexo 1. 01-FR-03 POA INSTITUC.'!N93</f>
        <v>1</v>
      </c>
      <c r="O93" s="533">
        <f>+'Anexo 1. 01-FR-03 POA INSTITUC.'!O93</f>
        <v>0</v>
      </c>
      <c r="P93" s="430">
        <f>+'16-EVALUACIÓN Y SEGUIMIENTO2025'!U17</f>
        <v>0</v>
      </c>
      <c r="Q93" s="430">
        <f>+'16-EVALUACIÓN Y SEGUIMIENTO2025'!V17</f>
        <v>0</v>
      </c>
      <c r="R93" s="430">
        <f>+'16-EVALUACIÓN Y SEGUIMIENTO2025'!AC17</f>
        <v>0</v>
      </c>
      <c r="S93" s="430">
        <f>+'16-EVALUACIÓN Y SEGUIMIENTO2025'!AD17</f>
        <v>0</v>
      </c>
      <c r="T93" s="534">
        <f>+'16-EVALUACIÓN Y SEGUIMIENTO2025'!AK17</f>
        <v>1</v>
      </c>
      <c r="U93" s="534">
        <f>+'16-EVALUACIÓN Y SEGUIMIENTO2025'!AL17</f>
        <v>0</v>
      </c>
      <c r="V93" s="534">
        <f>+'16-EVALUACIÓN Y SEGUIMIENTO2025'!AS17</f>
        <v>0</v>
      </c>
      <c r="W93" s="534">
        <f>+'16-EVALUACIÓN Y SEGUIMIENTO2025'!AT17</f>
        <v>0</v>
      </c>
      <c r="X93" s="534">
        <f>+'16-EVALUACIÓN Y SEGUIMIENTO2025'!AU17</f>
        <v>1</v>
      </c>
      <c r="Y93" s="535">
        <f>+'16-EVALUACIÓN Y SEGUIMIENTO2025'!AV17</f>
        <v>0</v>
      </c>
      <c r="Z93" s="394">
        <f>+'16-EVALUACIÓN Y SEGUIMIENTO2025'!AZ17</f>
        <v>0</v>
      </c>
      <c r="AA93" s="474">
        <f>+'16-EVALUACIÓN Y SEGUIMIENTO2025'!BD17</f>
        <v>0</v>
      </c>
      <c r="AB93" s="433">
        <f t="shared" si="12"/>
        <v>0</v>
      </c>
      <c r="AC93" s="1502"/>
      <c r="AE93" s="396">
        <f>+'14-SERVICIO AL USUARIO2025'!BA19</f>
        <v>0.16666666666666666</v>
      </c>
      <c r="AF93" s="397">
        <f t="shared" si="10"/>
        <v>-0.16666666666666666</v>
      </c>
      <c r="AH93" s="396">
        <f>+'14-SERVICIO AL USUARIO2025'!BH19</f>
        <v>0</v>
      </c>
      <c r="AI93" s="397">
        <f t="shared" si="11"/>
        <v>0</v>
      </c>
    </row>
    <row r="94" spans="2:35" ht="93.75" customHeight="1">
      <c r="B94" s="1554"/>
      <c r="C94" s="1352"/>
      <c r="D94" s="383" t="str">
        <f>+'Anexo 1. 01-FR-03 POA INSTITUC.'!D94</f>
        <v>4.11.3 Realizar 4 jornadas de sensibilización a Directivos y Referentes de proceso sobre la Séptima Dimensión.</v>
      </c>
      <c r="E94" s="384">
        <f>+'Anexo 1. 01-FR-03 POA INSTITUC.'!E94</f>
        <v>0.1</v>
      </c>
      <c r="F94" s="385">
        <f>+'Anexo 1. 01-FR-03 POA INSTITUC.'!F94</f>
        <v>4</v>
      </c>
      <c r="G94" s="444">
        <f>+'Anexo 1. 01-FR-03 POA INSTITUC.'!G94</f>
        <v>4</v>
      </c>
      <c r="H94" s="387" t="str">
        <f>+'Anexo 1. 01-FR-03 POA INSTITUC.'!H94</f>
        <v>Jornada de sensibilización a Directivos y Referentes de Procesos sobre la Séptima Dimensión del MIPG realizada.</v>
      </c>
      <c r="I94" s="388" t="str">
        <f>+'Anexo 1. 01-FR-03 POA INSTITUC.'!I94</f>
        <v>EVALUACIÓN Y SEGUIMIENTO</v>
      </c>
      <c r="J94" s="389" t="str">
        <f>+'Anexo 1. 01-FR-03 POA INSTITUC.'!J94</f>
        <v>Oficina de Control Interno</v>
      </c>
      <c r="K94" s="536">
        <f>+'Anexo 1. 01-FR-03 POA INSTITUC.'!K94</f>
        <v>0</v>
      </c>
      <c r="L94" s="390">
        <f>+'Anexo 1. 01-FR-03 POA INSTITUC.'!L94</f>
        <v>1</v>
      </c>
      <c r="M94" s="390">
        <f>+'Anexo 1. 01-FR-03 POA INSTITUC.'!M94</f>
        <v>1</v>
      </c>
      <c r="N94" s="390">
        <f>+'Anexo 1. 01-FR-03 POA INSTITUC.'!N94</f>
        <v>1</v>
      </c>
      <c r="O94" s="413">
        <f>+'Anexo 1. 01-FR-03 POA INSTITUC.'!O94</f>
        <v>1</v>
      </c>
      <c r="P94" s="430">
        <f>+'16-EVALUACIÓN Y SEGUIMIENTO2025'!U18</f>
        <v>0</v>
      </c>
      <c r="Q94" s="430">
        <f>+'16-EVALUACIÓN Y SEGUIMIENTO2025'!V18</f>
        <v>0</v>
      </c>
      <c r="R94" s="430">
        <f>+'16-EVALUACIÓN Y SEGUIMIENTO2025'!AC18</f>
        <v>1</v>
      </c>
      <c r="S94" s="430">
        <f>+'16-EVALUACIÓN Y SEGUIMIENTO2025'!AD18</f>
        <v>0</v>
      </c>
      <c r="T94" s="534">
        <f>+'16-EVALUACIÓN Y SEGUIMIENTO2025'!AK18</f>
        <v>0</v>
      </c>
      <c r="U94" s="534">
        <f>+'16-EVALUACIÓN Y SEGUIMIENTO2025'!AL18</f>
        <v>0</v>
      </c>
      <c r="V94" s="534">
        <f>+'16-EVALUACIÓN Y SEGUIMIENTO2025'!AS18</f>
        <v>0</v>
      </c>
      <c r="W94" s="534">
        <f>+'16-EVALUACIÓN Y SEGUIMIENTO2025'!AT18</f>
        <v>0</v>
      </c>
      <c r="X94" s="534">
        <f>+'16-EVALUACIÓN Y SEGUIMIENTO2025'!AU18</f>
        <v>1</v>
      </c>
      <c r="Y94" s="537">
        <f>+'16-EVALUACIÓN Y SEGUIMIENTO2025'!AV18</f>
        <v>0</v>
      </c>
      <c r="Z94" s="513">
        <f>+'16-EVALUACIÓN Y SEGUIMIENTO2025'!AZ18</f>
        <v>0</v>
      </c>
      <c r="AA94" s="474">
        <f>+'16-EVALUACIÓN Y SEGUIMIENTO2025'!BD18</f>
        <v>0</v>
      </c>
      <c r="AB94" s="474">
        <f t="shared" si="12"/>
        <v>0</v>
      </c>
      <c r="AC94" s="1503"/>
      <c r="AE94" s="396" t="e">
        <f>+#REF!</f>
        <v>#REF!</v>
      </c>
      <c r="AF94" s="397" t="e">
        <f t="shared" si="10"/>
        <v>#REF!</v>
      </c>
      <c r="AH94" s="396" t="e">
        <f>+#REF!</f>
        <v>#REF!</v>
      </c>
      <c r="AI94" s="397" t="e">
        <f t="shared" si="11"/>
        <v>#REF!</v>
      </c>
    </row>
    <row r="95" spans="2:35">
      <c r="B95" s="538"/>
      <c r="C95" s="539"/>
      <c r="D95" s="539"/>
      <c r="E95" s="539"/>
      <c r="F95" s="539"/>
      <c r="G95" s="539"/>
      <c r="H95" s="539"/>
      <c r="I95" s="539"/>
      <c r="J95" s="539"/>
      <c r="K95" s="539"/>
      <c r="L95" s="539"/>
      <c r="M95" s="539"/>
      <c r="N95" s="539"/>
      <c r="O95" s="539"/>
      <c r="P95" s="539"/>
      <c r="Q95" s="539"/>
      <c r="R95" s="539"/>
      <c r="S95" s="539"/>
      <c r="T95" s="539"/>
      <c r="U95" s="539"/>
      <c r="V95" s="539"/>
      <c r="W95" s="539"/>
      <c r="X95" s="539"/>
      <c r="Y95" s="540"/>
      <c r="Z95" s="541">
        <f xml:space="preserve"> AVERAGE(Z13:Z94)</f>
        <v>0.19661901267666448</v>
      </c>
      <c r="AA95" s="541">
        <f>AVERAGE(AA13:AA94)</f>
        <v>9.3062484529338116E-2</v>
      </c>
      <c r="AB95" s="542"/>
      <c r="AC95" s="541">
        <f>IFERROR(AVERAGE(AC13:AC94),0)</f>
        <v>8.8232328412785291E-2</v>
      </c>
      <c r="AI95" s="397"/>
    </row>
    <row r="96" spans="2:35" ht="13.5" customHeight="1">
      <c r="B96" s="543"/>
      <c r="C96" s="543"/>
      <c r="D96" s="543"/>
      <c r="E96" s="544"/>
      <c r="F96" s="544"/>
      <c r="G96" s="544"/>
      <c r="H96" s="543"/>
      <c r="I96" s="543"/>
      <c r="J96" s="543"/>
      <c r="K96" s="543"/>
      <c r="L96" s="543"/>
      <c r="M96" s="543"/>
      <c r="N96" s="543"/>
      <c r="O96" s="543"/>
      <c r="P96" s="543"/>
      <c r="Q96" s="543"/>
      <c r="R96" s="543"/>
      <c r="S96" s="543"/>
      <c r="T96" s="543"/>
      <c r="U96" s="543"/>
      <c r="V96" s="543"/>
      <c r="W96" s="543"/>
      <c r="X96" s="543"/>
    </row>
    <row r="97" spans="2:24" ht="15" customHeight="1">
      <c r="B97" s="543"/>
      <c r="C97" s="543"/>
      <c r="D97" s="543"/>
      <c r="E97" s="544"/>
      <c r="F97" s="544"/>
      <c r="G97" s="544"/>
      <c r="H97" s="543"/>
      <c r="I97" s="543"/>
      <c r="J97" s="543"/>
      <c r="K97" s="543"/>
      <c r="L97" s="543"/>
      <c r="M97" s="543"/>
      <c r="N97" s="543"/>
      <c r="O97" s="543"/>
      <c r="P97" s="543"/>
      <c r="Q97" s="543"/>
      <c r="R97" s="543"/>
      <c r="S97" s="543"/>
      <c r="T97" s="543"/>
      <c r="U97" s="543"/>
      <c r="V97" s="543"/>
      <c r="W97" s="543"/>
      <c r="X97" s="543"/>
    </row>
    <row r="98" spans="2:24" ht="15" customHeight="1">
      <c r="B98" s="543"/>
      <c r="C98" s="543"/>
      <c r="D98" s="543"/>
      <c r="E98" s="544"/>
      <c r="F98" s="544"/>
      <c r="G98" s="544"/>
      <c r="H98" s="545"/>
      <c r="I98" s="545"/>
      <c r="J98" s="545"/>
      <c r="K98" s="545"/>
      <c r="L98" s="545"/>
      <c r="M98" s="545"/>
      <c r="N98" s="545"/>
      <c r="O98" s="545"/>
      <c r="P98" s="545"/>
      <c r="Q98" s="545"/>
      <c r="R98" s="545"/>
      <c r="S98" s="545"/>
      <c r="T98" s="545"/>
      <c r="U98" s="545"/>
      <c r="V98" s="545"/>
      <c r="W98" s="545"/>
      <c r="X98" s="545"/>
    </row>
    <row r="99" spans="2:24" ht="15" customHeight="1">
      <c r="B99" s="543"/>
      <c r="C99" s="543"/>
      <c r="D99" s="543"/>
      <c r="E99" s="544"/>
      <c r="F99" s="544"/>
      <c r="G99" s="544"/>
      <c r="H99" s="543"/>
      <c r="I99" s="543"/>
      <c r="J99" s="543"/>
      <c r="K99" s="543"/>
      <c r="L99" s="543"/>
      <c r="M99" s="543"/>
      <c r="N99" s="543"/>
      <c r="O99" s="543"/>
      <c r="P99" s="543"/>
      <c r="Q99" s="543"/>
      <c r="R99" s="543"/>
      <c r="S99" s="543"/>
      <c r="T99" s="543"/>
      <c r="U99" s="543"/>
      <c r="V99" s="543"/>
      <c r="W99" s="543"/>
      <c r="X99" s="543"/>
    </row>
    <row r="100" spans="2:24" ht="15" customHeight="1">
      <c r="B100" s="543"/>
      <c r="C100" s="543"/>
      <c r="D100" s="543"/>
      <c r="E100" s="544"/>
      <c r="F100" s="544"/>
      <c r="G100" s="544"/>
      <c r="H100" s="545"/>
      <c r="I100" s="545"/>
      <c r="J100" s="545"/>
      <c r="K100" s="545"/>
      <c r="L100" s="545"/>
      <c r="M100" s="545"/>
      <c r="N100" s="545"/>
      <c r="O100" s="545"/>
      <c r="P100" s="545"/>
      <c r="Q100" s="545"/>
      <c r="R100" s="545"/>
      <c r="S100" s="545"/>
      <c r="T100" s="545"/>
      <c r="U100" s="545"/>
      <c r="V100" s="545"/>
      <c r="W100" s="545"/>
      <c r="X100" s="545"/>
    </row>
  </sheetData>
  <sheetProtection algorithmName="SHA-512" hashValue="8F4wbgfbvtN5pxcOqSBGDSu0vvmTi3kuylSII2RcYng/i0M9r281s8rN2pq+IlM3gAfKSgehbuqEv+J0DhkgTw==" saltValue="YcNZc3N7KrPyk7Rh+OnoGw==" spinCount="100000" sheet="1" objects="1" scenarios="1"/>
  <autoFilter ref="B10:AC95" xr:uid="{AA928C3F-81D7-45C0-BC03-1227E2A6AF49}">
    <filterColumn colId="9" showButton="0"/>
    <filterColumn colId="10" showButton="0"/>
    <filterColumn colId="11" showButton="0"/>
    <filterColumn colId="12"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5" showButton="0"/>
    <filterColumn colId="26" showButton="0"/>
  </autoFilter>
  <mergeCells count="66">
    <mergeCell ref="B50:B94"/>
    <mergeCell ref="C80:C82"/>
    <mergeCell ref="C85:C89"/>
    <mergeCell ref="C90:C91"/>
    <mergeCell ref="C92:C94"/>
    <mergeCell ref="C50:C57"/>
    <mergeCell ref="C65:C74"/>
    <mergeCell ref="C83:C84"/>
    <mergeCell ref="C75:C76"/>
    <mergeCell ref="C77:C79"/>
    <mergeCell ref="C58:C61"/>
    <mergeCell ref="C42:C43"/>
    <mergeCell ref="AC42:AC43"/>
    <mergeCell ref="B40:B44"/>
    <mergeCell ref="B45:B49"/>
    <mergeCell ref="C45:C46"/>
    <mergeCell ref="C48:C49"/>
    <mergeCell ref="C40:C41"/>
    <mergeCell ref="C38:C39"/>
    <mergeCell ref="B13:B39"/>
    <mergeCell ref="C13:C21"/>
    <mergeCell ref="C22:C26"/>
    <mergeCell ref="C27:C30"/>
    <mergeCell ref="C31:C34"/>
    <mergeCell ref="C35:C37"/>
    <mergeCell ref="B2:B6"/>
    <mergeCell ref="C2:AC6"/>
    <mergeCell ref="B10:B12"/>
    <mergeCell ref="C10:C12"/>
    <mergeCell ref="D10:D12"/>
    <mergeCell ref="E10:E12"/>
    <mergeCell ref="F10:F12"/>
    <mergeCell ref="G10:G12"/>
    <mergeCell ref="H10:H12"/>
    <mergeCell ref="I10:I12"/>
    <mergeCell ref="AC11:AC12"/>
    <mergeCell ref="J10:J12"/>
    <mergeCell ref="P10:Z10"/>
    <mergeCell ref="AA10:AC10"/>
    <mergeCell ref="P11:Q11"/>
    <mergeCell ref="R11:S11"/>
    <mergeCell ref="K10:O10"/>
    <mergeCell ref="AC13:AC21"/>
    <mergeCell ref="AC22:AC26"/>
    <mergeCell ref="AC31:AC34"/>
    <mergeCell ref="AC27:AC30"/>
    <mergeCell ref="T11:U11"/>
    <mergeCell ref="V11:W11"/>
    <mergeCell ref="X11:X12"/>
    <mergeCell ref="AB11:AB12"/>
    <mergeCell ref="AC35:AC37"/>
    <mergeCell ref="AC38:AC39"/>
    <mergeCell ref="AC45:AC46"/>
    <mergeCell ref="AC48:AC49"/>
    <mergeCell ref="AC50:AC57"/>
    <mergeCell ref="AC40:AC41"/>
    <mergeCell ref="AC58:AC61"/>
    <mergeCell ref="AC62:AC64"/>
    <mergeCell ref="AC85:AC89"/>
    <mergeCell ref="AC90:AC91"/>
    <mergeCell ref="AC92:AC94"/>
    <mergeCell ref="AC65:AC74"/>
    <mergeCell ref="AC75:AC76"/>
    <mergeCell ref="AC77:AC79"/>
    <mergeCell ref="AC80:AC82"/>
    <mergeCell ref="AC83:AC8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E3EE3FC-86C6-4FBC-B275-6CB5FD4052DA}">
          <x14:formula1>
            <xm:f>Listas!$G$13:$G$17</xm:f>
          </x14:formula1>
          <xm:sqref>D8</xm:sqref>
        </x14:dataValidation>
        <x14:dataValidation type="list" allowBlank="1" showInputMessage="1" showErrorMessage="1" xr:uid="{5B117443-9584-4E5A-B446-C163B7F271EA}">
          <x14:formula1>
            <xm:f>Listas!$F$13:$F$16</xm:f>
          </x14:formula1>
          <xm:sqref>C8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Q104"/>
  <sheetViews>
    <sheetView showGridLines="0" zoomScale="70" zoomScaleNormal="70" workbookViewId="0">
      <selection activeCell="C101" sqref="C101"/>
    </sheetView>
  </sheetViews>
  <sheetFormatPr baseColWidth="10" defaultColWidth="17.33203125" defaultRowHeight="15" customHeight="1"/>
  <cols>
    <col min="1" max="1" width="4.33203125" style="45" customWidth="1"/>
    <col min="2" max="2" width="50.44140625" style="760" customWidth="1"/>
    <col min="3" max="3" width="70.6640625" style="760" customWidth="1"/>
    <col min="4" max="4" width="56.6640625" style="760" customWidth="1"/>
    <col min="5" max="5" width="22.33203125" style="760" customWidth="1"/>
    <col min="6" max="7" width="26.33203125" style="761" customWidth="1"/>
    <col min="8" max="8" width="49.109375" style="760" customWidth="1"/>
    <col min="9" max="9" width="37.44140625" style="760" customWidth="1"/>
    <col min="10" max="10" width="60" style="760" customWidth="1"/>
    <col min="11" max="15" width="14.33203125" style="45" customWidth="1"/>
    <col min="16" max="16" width="20.88671875" style="45" customWidth="1"/>
    <col min="17" max="16384" width="17.33203125" style="45"/>
  </cols>
  <sheetData>
    <row r="1" spans="2:16" ht="15" customHeight="1" thickBot="1"/>
    <row r="2" spans="2:16" ht="16.5" customHeight="1">
      <c r="B2" s="1591" t="s">
        <v>127</v>
      </c>
      <c r="C2" s="1581" t="s">
        <v>43</v>
      </c>
      <c r="D2" s="1582"/>
      <c r="E2" s="1582"/>
      <c r="F2" s="1582"/>
      <c r="G2" s="1582"/>
      <c r="H2" s="1582"/>
      <c r="I2" s="1582"/>
      <c r="J2" s="1582"/>
      <c r="K2" s="1582"/>
      <c r="L2" s="1582"/>
      <c r="M2" s="1582"/>
      <c r="N2" s="1583"/>
      <c r="O2" s="1572" t="s">
        <v>548</v>
      </c>
      <c r="P2" s="1573"/>
    </row>
    <row r="3" spans="2:16" ht="16.5" customHeight="1">
      <c r="B3" s="1592"/>
      <c r="C3" s="1584"/>
      <c r="D3" s="1585"/>
      <c r="E3" s="1585"/>
      <c r="F3" s="1585"/>
      <c r="G3" s="1585"/>
      <c r="H3" s="1585"/>
      <c r="I3" s="1585"/>
      <c r="J3" s="1585"/>
      <c r="K3" s="1585"/>
      <c r="L3" s="1585"/>
      <c r="M3" s="1585"/>
      <c r="N3" s="1586"/>
      <c r="O3" s="931" t="s">
        <v>25</v>
      </c>
      <c r="P3" s="932" t="s">
        <v>26</v>
      </c>
    </row>
    <row r="4" spans="2:16" ht="16.5" customHeight="1">
      <c r="B4" s="1592"/>
      <c r="C4" s="1584"/>
      <c r="D4" s="1585"/>
      <c r="E4" s="1585"/>
      <c r="F4" s="1585"/>
      <c r="G4" s="1585"/>
      <c r="H4" s="1585"/>
      <c r="I4" s="1585"/>
      <c r="J4" s="1585"/>
      <c r="K4" s="1585"/>
      <c r="L4" s="1585"/>
      <c r="M4" s="1585"/>
      <c r="N4" s="1586"/>
      <c r="O4" s="933">
        <v>6</v>
      </c>
      <c r="P4" s="934" t="s">
        <v>45</v>
      </c>
    </row>
    <row r="5" spans="2:16" ht="16.5" customHeight="1">
      <c r="B5" s="1592"/>
      <c r="C5" s="1584"/>
      <c r="D5" s="1585"/>
      <c r="E5" s="1585"/>
      <c r="F5" s="1585"/>
      <c r="G5" s="1585"/>
      <c r="H5" s="1585"/>
      <c r="I5" s="1585"/>
      <c r="J5" s="1585"/>
      <c r="K5" s="1585"/>
      <c r="L5" s="1585"/>
      <c r="M5" s="1585"/>
      <c r="N5" s="1586"/>
      <c r="O5" s="1574" t="s">
        <v>27</v>
      </c>
      <c r="P5" s="1575"/>
    </row>
    <row r="6" spans="2:16" ht="16.5" customHeight="1" thickBot="1">
      <c r="B6" s="1593"/>
      <c r="C6" s="1587"/>
      <c r="D6" s="1588"/>
      <c r="E6" s="1588"/>
      <c r="F6" s="1588"/>
      <c r="G6" s="1588"/>
      <c r="H6" s="1588"/>
      <c r="I6" s="1588"/>
      <c r="J6" s="1588"/>
      <c r="K6" s="1588"/>
      <c r="L6" s="1588"/>
      <c r="M6" s="1588"/>
      <c r="N6" s="1589"/>
      <c r="O6" s="1576">
        <v>45428</v>
      </c>
      <c r="P6" s="1577"/>
    </row>
    <row r="7" spans="2:16" ht="14.25" customHeight="1">
      <c r="B7" s="42"/>
      <c r="C7" s="42"/>
      <c r="D7" s="42"/>
      <c r="E7" s="42"/>
      <c r="F7" s="43"/>
      <c r="G7" s="43"/>
      <c r="H7" s="42"/>
      <c r="I7" s="42"/>
      <c r="J7" s="42"/>
    </row>
    <row r="8" spans="2:16" ht="18" customHeight="1">
      <c r="B8" s="1578" t="s">
        <v>48</v>
      </c>
      <c r="C8" s="1578"/>
      <c r="D8" s="1578"/>
      <c r="E8" s="1578"/>
      <c r="F8" s="1578"/>
      <c r="G8" s="1578"/>
      <c r="H8" s="1578"/>
      <c r="I8" s="1578"/>
      <c r="J8" s="1578"/>
      <c r="K8" s="1578"/>
      <c r="L8" s="1578"/>
      <c r="M8" s="1578"/>
      <c r="N8" s="1578"/>
      <c r="O8" s="1578"/>
      <c r="P8" s="1578"/>
    </row>
    <row r="9" spans="2:16" ht="14.25" customHeight="1">
      <c r="B9" s="42"/>
      <c r="C9" s="42"/>
      <c r="D9" s="42"/>
      <c r="E9" s="42"/>
      <c r="F9" s="43"/>
      <c r="G9" s="43"/>
      <c r="H9" s="42"/>
      <c r="I9" s="42"/>
      <c r="J9" s="42"/>
      <c r="K9" s="44"/>
      <c r="L9" s="44"/>
      <c r="M9" s="44"/>
      <c r="N9" s="44"/>
      <c r="O9" s="44"/>
      <c r="P9" s="44"/>
    </row>
    <row r="10" spans="2:16" ht="24.75" customHeight="1">
      <c r="B10" s="1590" t="s">
        <v>0</v>
      </c>
      <c r="C10" s="1590" t="s">
        <v>51</v>
      </c>
      <c r="D10" s="1596" t="s">
        <v>52</v>
      </c>
      <c r="E10" s="1579" t="s">
        <v>53</v>
      </c>
      <c r="F10" s="1590" t="s">
        <v>54</v>
      </c>
      <c r="G10" s="1590" t="s">
        <v>68</v>
      </c>
      <c r="H10" s="1590" t="s">
        <v>55</v>
      </c>
      <c r="I10" s="1590" t="s">
        <v>40</v>
      </c>
      <c r="J10" s="1590" t="s">
        <v>41</v>
      </c>
      <c r="K10" s="1595" t="s">
        <v>73</v>
      </c>
      <c r="L10" s="1595"/>
      <c r="M10" s="1595"/>
      <c r="N10" s="1595"/>
      <c r="O10" s="1595"/>
      <c r="P10" s="1594" t="s">
        <v>42</v>
      </c>
    </row>
    <row r="11" spans="2:16" ht="24.75" customHeight="1">
      <c r="B11" s="1590"/>
      <c r="C11" s="1590"/>
      <c r="D11" s="1596"/>
      <c r="E11" s="1259"/>
      <c r="F11" s="1590"/>
      <c r="G11" s="1590"/>
      <c r="H11" s="1590"/>
      <c r="I11" s="1590"/>
      <c r="J11" s="1590"/>
      <c r="K11" s="935" t="s">
        <v>57</v>
      </c>
      <c r="L11" s="935" t="s">
        <v>57</v>
      </c>
      <c r="M11" s="935" t="s">
        <v>57</v>
      </c>
      <c r="N11" s="935" t="s">
        <v>57</v>
      </c>
      <c r="O11" s="935" t="s">
        <v>57</v>
      </c>
      <c r="P11" s="1594"/>
    </row>
    <row r="12" spans="2:16" ht="22.5" customHeight="1">
      <c r="B12" s="1590"/>
      <c r="C12" s="1590"/>
      <c r="D12" s="1596"/>
      <c r="E12" s="1580"/>
      <c r="F12" s="1590"/>
      <c r="G12" s="1590"/>
      <c r="H12" s="1590"/>
      <c r="I12" s="1590"/>
      <c r="J12" s="1590"/>
      <c r="K12" s="936">
        <v>2024</v>
      </c>
      <c r="L12" s="936">
        <v>2025</v>
      </c>
      <c r="M12" s="936">
        <v>2026</v>
      </c>
      <c r="N12" s="936">
        <v>2027</v>
      </c>
      <c r="O12" s="936">
        <v>2028</v>
      </c>
      <c r="P12" s="1594"/>
    </row>
    <row r="13" spans="2:16" ht="78.75" customHeight="1">
      <c r="B13" s="1603" t="s">
        <v>169</v>
      </c>
      <c r="C13" s="1600" t="s">
        <v>1010</v>
      </c>
      <c r="D13" s="937" t="s">
        <v>1011</v>
      </c>
      <c r="E13" s="938">
        <v>0.28399999999999997</v>
      </c>
      <c r="F13" s="939">
        <f>P13</f>
        <v>481058</v>
      </c>
      <c r="G13" s="940">
        <v>480164</v>
      </c>
      <c r="H13" s="941" t="s">
        <v>157</v>
      </c>
      <c r="I13" s="942" t="s">
        <v>86</v>
      </c>
      <c r="J13" s="943" t="s">
        <v>194</v>
      </c>
      <c r="K13" s="944">
        <v>60231</v>
      </c>
      <c r="L13" s="945">
        <v>120935</v>
      </c>
      <c r="M13" s="944">
        <v>120041</v>
      </c>
      <c r="N13" s="944">
        <v>120041</v>
      </c>
      <c r="O13" s="944">
        <v>59810</v>
      </c>
      <c r="P13" s="946">
        <f>+K13+L13+M13+N13+O13</f>
        <v>481058</v>
      </c>
    </row>
    <row r="14" spans="2:16" ht="90.75" customHeight="1">
      <c r="B14" s="1603"/>
      <c r="C14" s="1601"/>
      <c r="D14" s="937" t="s">
        <v>1012</v>
      </c>
      <c r="E14" s="938">
        <v>0.28599999999999998</v>
      </c>
      <c r="F14" s="939">
        <f t="shared" ref="F14:F77" si="0">P14</f>
        <v>485702</v>
      </c>
      <c r="G14" s="940">
        <v>482785</v>
      </c>
      <c r="H14" s="941" t="s">
        <v>158</v>
      </c>
      <c r="I14" s="942" t="s">
        <v>86</v>
      </c>
      <c r="J14" s="943" t="s">
        <v>182</v>
      </c>
      <c r="K14" s="944">
        <v>62323</v>
      </c>
      <c r="L14" s="945">
        <v>123517</v>
      </c>
      <c r="M14" s="944">
        <v>120600</v>
      </c>
      <c r="N14" s="944">
        <v>120600</v>
      </c>
      <c r="O14" s="944">
        <v>58662</v>
      </c>
      <c r="P14" s="946">
        <f t="shared" ref="P14:P94" si="1">+K14+L14+M14+N14+O14</f>
        <v>485702</v>
      </c>
    </row>
    <row r="15" spans="2:16" ht="109.5" customHeight="1">
      <c r="B15" s="1603"/>
      <c r="C15" s="1601"/>
      <c r="D15" s="937" t="s">
        <v>1013</v>
      </c>
      <c r="E15" s="938">
        <v>0.154</v>
      </c>
      <c r="F15" s="939">
        <f t="shared" si="0"/>
        <v>256330</v>
      </c>
      <c r="G15" s="940">
        <v>250365</v>
      </c>
      <c r="H15" s="941" t="s">
        <v>159</v>
      </c>
      <c r="I15" s="942" t="s">
        <v>86</v>
      </c>
      <c r="J15" s="943" t="s">
        <v>551</v>
      </c>
      <c r="K15" s="944">
        <v>32089</v>
      </c>
      <c r="L15" s="945">
        <v>61402</v>
      </c>
      <c r="M15" s="944">
        <v>65437</v>
      </c>
      <c r="N15" s="944">
        <v>65437</v>
      </c>
      <c r="O15" s="944">
        <v>31965</v>
      </c>
      <c r="P15" s="946">
        <f t="shared" si="1"/>
        <v>256330</v>
      </c>
    </row>
    <row r="16" spans="2:16" ht="76.5" customHeight="1">
      <c r="B16" s="1603"/>
      <c r="C16" s="1601"/>
      <c r="D16" s="937" t="s">
        <v>1014</v>
      </c>
      <c r="E16" s="938">
        <v>5.6000000000000001E-2</v>
      </c>
      <c r="F16" s="939">
        <f t="shared" si="0"/>
        <v>90399</v>
      </c>
      <c r="G16" s="940">
        <v>85134</v>
      </c>
      <c r="H16" s="941" t="s">
        <v>181</v>
      </c>
      <c r="I16" s="942" t="s">
        <v>86</v>
      </c>
      <c r="J16" s="943" t="s">
        <v>174</v>
      </c>
      <c r="K16" s="944">
        <v>11754</v>
      </c>
      <c r="L16" s="945">
        <v>19248</v>
      </c>
      <c r="M16" s="944">
        <v>23983</v>
      </c>
      <c r="N16" s="944">
        <v>23983</v>
      </c>
      <c r="O16" s="944">
        <v>11431</v>
      </c>
      <c r="P16" s="946">
        <f t="shared" si="1"/>
        <v>90399</v>
      </c>
    </row>
    <row r="17" spans="2:16" ht="94.5" customHeight="1">
      <c r="B17" s="1603"/>
      <c r="C17" s="1601"/>
      <c r="D17" s="937" t="s">
        <v>183</v>
      </c>
      <c r="E17" s="938">
        <v>0.20799999999999999</v>
      </c>
      <c r="F17" s="939">
        <f t="shared" si="0"/>
        <v>352132</v>
      </c>
      <c r="G17" s="940">
        <v>350101</v>
      </c>
      <c r="H17" s="941" t="s">
        <v>184</v>
      </c>
      <c r="I17" s="942" t="s">
        <v>86</v>
      </c>
      <c r="J17" s="943" t="s">
        <v>175</v>
      </c>
      <c r="K17" s="944">
        <v>42605</v>
      </c>
      <c r="L17" s="944">
        <v>89587</v>
      </c>
      <c r="M17" s="944">
        <v>89587</v>
      </c>
      <c r="N17" s="944">
        <v>89587</v>
      </c>
      <c r="O17" s="944">
        <v>40766</v>
      </c>
      <c r="P17" s="946">
        <f t="shared" si="1"/>
        <v>352132</v>
      </c>
    </row>
    <row r="18" spans="2:16" ht="90" customHeight="1">
      <c r="B18" s="1603"/>
      <c r="C18" s="1601"/>
      <c r="D18" s="937" t="s">
        <v>1015</v>
      </c>
      <c r="E18" s="938">
        <v>4.0000000000000002E-4</v>
      </c>
      <c r="F18" s="939">
        <f t="shared" si="0"/>
        <v>757</v>
      </c>
      <c r="G18" s="940">
        <v>694</v>
      </c>
      <c r="H18" s="941" t="s">
        <v>186</v>
      </c>
      <c r="I18" s="942" t="s">
        <v>86</v>
      </c>
      <c r="J18" s="943" t="s">
        <v>156</v>
      </c>
      <c r="K18" s="944">
        <v>90</v>
      </c>
      <c r="L18" s="944">
        <v>238</v>
      </c>
      <c r="M18" s="944">
        <v>175</v>
      </c>
      <c r="N18" s="944">
        <v>175</v>
      </c>
      <c r="O18" s="944">
        <v>79</v>
      </c>
      <c r="P18" s="946">
        <f t="shared" si="1"/>
        <v>757</v>
      </c>
    </row>
    <row r="19" spans="2:16" ht="84" customHeight="1">
      <c r="B19" s="1603"/>
      <c r="C19" s="1601"/>
      <c r="D19" s="937" t="s">
        <v>188</v>
      </c>
      <c r="E19" s="938">
        <v>2E-3</v>
      </c>
      <c r="F19" s="939">
        <f t="shared" si="0"/>
        <v>2800</v>
      </c>
      <c r="G19" s="940">
        <v>2600</v>
      </c>
      <c r="H19" s="941" t="s">
        <v>160</v>
      </c>
      <c r="I19" s="942" t="s">
        <v>86</v>
      </c>
      <c r="J19" s="943" t="s">
        <v>155</v>
      </c>
      <c r="K19" s="944">
        <v>350</v>
      </c>
      <c r="L19" s="944">
        <v>700</v>
      </c>
      <c r="M19" s="944">
        <v>700</v>
      </c>
      <c r="N19" s="944">
        <v>700</v>
      </c>
      <c r="O19" s="944">
        <v>350</v>
      </c>
      <c r="P19" s="946">
        <f t="shared" si="1"/>
        <v>2800</v>
      </c>
    </row>
    <row r="20" spans="2:16" ht="84" customHeight="1">
      <c r="B20" s="1603"/>
      <c r="C20" s="1601"/>
      <c r="D20" s="937" t="s">
        <v>1016</v>
      </c>
      <c r="E20" s="938">
        <v>1E-4</v>
      </c>
      <c r="F20" s="939">
        <f t="shared" si="0"/>
        <v>165</v>
      </c>
      <c r="G20" s="940">
        <v>160</v>
      </c>
      <c r="H20" s="941" t="s">
        <v>189</v>
      </c>
      <c r="I20" s="942" t="s">
        <v>86</v>
      </c>
      <c r="J20" s="943" t="s">
        <v>155</v>
      </c>
      <c r="K20" s="944">
        <v>20</v>
      </c>
      <c r="L20" s="944">
        <v>45</v>
      </c>
      <c r="M20" s="944">
        <v>40</v>
      </c>
      <c r="N20" s="944">
        <v>40</v>
      </c>
      <c r="O20" s="944">
        <v>20</v>
      </c>
      <c r="P20" s="946">
        <f t="shared" si="1"/>
        <v>165</v>
      </c>
    </row>
    <row r="21" spans="2:16" ht="84" customHeight="1">
      <c r="B21" s="1603"/>
      <c r="C21" s="1602"/>
      <c r="D21" s="937" t="s">
        <v>552</v>
      </c>
      <c r="E21" s="938">
        <v>9.4999999999999998E-3</v>
      </c>
      <c r="F21" s="939">
        <f t="shared" si="0"/>
        <v>16000</v>
      </c>
      <c r="G21" s="940">
        <v>14000</v>
      </c>
      <c r="H21" s="941" t="s">
        <v>173</v>
      </c>
      <c r="I21" s="942" t="s">
        <v>86</v>
      </c>
      <c r="J21" s="943" t="s">
        <v>171</v>
      </c>
      <c r="K21" s="944">
        <v>2000</v>
      </c>
      <c r="L21" s="944">
        <v>4000</v>
      </c>
      <c r="M21" s="944">
        <v>4000</v>
      </c>
      <c r="N21" s="944">
        <v>4000</v>
      </c>
      <c r="O21" s="944">
        <v>2000</v>
      </c>
      <c r="P21" s="946">
        <f t="shared" si="1"/>
        <v>16000</v>
      </c>
    </row>
    <row r="22" spans="2:16" ht="84" customHeight="1">
      <c r="B22" s="1603"/>
      <c r="C22" s="1565" t="s">
        <v>198</v>
      </c>
      <c r="D22" s="937" t="s">
        <v>215</v>
      </c>
      <c r="E22" s="938">
        <v>0.2</v>
      </c>
      <c r="F22" s="939">
        <f t="shared" si="0"/>
        <v>839</v>
      </c>
      <c r="G22" s="940">
        <v>1509</v>
      </c>
      <c r="H22" s="941" t="s">
        <v>220</v>
      </c>
      <c r="I22" s="942" t="s">
        <v>87</v>
      </c>
      <c r="J22" s="943" t="s">
        <v>227</v>
      </c>
      <c r="K22" s="944">
        <v>104</v>
      </c>
      <c r="L22" s="944">
        <v>210</v>
      </c>
      <c r="M22" s="944">
        <v>210</v>
      </c>
      <c r="N22" s="944">
        <v>210</v>
      </c>
      <c r="O22" s="944">
        <v>105</v>
      </c>
      <c r="P22" s="946">
        <f t="shared" si="1"/>
        <v>839</v>
      </c>
    </row>
    <row r="23" spans="2:16" ht="84" customHeight="1">
      <c r="B23" s="1603"/>
      <c r="C23" s="1566"/>
      <c r="D23" s="937" t="s">
        <v>216</v>
      </c>
      <c r="E23" s="938">
        <v>0.2</v>
      </c>
      <c r="F23" s="939">
        <f t="shared" si="0"/>
        <v>218</v>
      </c>
      <c r="G23" s="940">
        <v>137</v>
      </c>
      <c r="H23" s="941" t="s">
        <v>222</v>
      </c>
      <c r="I23" s="942" t="s">
        <v>87</v>
      </c>
      <c r="J23" s="943" t="s">
        <v>223</v>
      </c>
      <c r="K23" s="944">
        <v>30</v>
      </c>
      <c r="L23" s="944">
        <v>53</v>
      </c>
      <c r="M23" s="944">
        <v>53</v>
      </c>
      <c r="N23" s="944">
        <v>53</v>
      </c>
      <c r="O23" s="944">
        <v>29</v>
      </c>
      <c r="P23" s="946">
        <f t="shared" si="1"/>
        <v>218</v>
      </c>
    </row>
    <row r="24" spans="2:16" ht="84" customHeight="1">
      <c r="B24" s="1603"/>
      <c r="C24" s="1566"/>
      <c r="D24" s="937" t="s">
        <v>217</v>
      </c>
      <c r="E24" s="938">
        <v>0.2</v>
      </c>
      <c r="F24" s="939">
        <f t="shared" si="0"/>
        <v>881</v>
      </c>
      <c r="G24" s="940">
        <v>2400</v>
      </c>
      <c r="H24" s="941" t="s">
        <v>224</v>
      </c>
      <c r="I24" s="942" t="s">
        <v>87</v>
      </c>
      <c r="J24" s="943" t="s">
        <v>221</v>
      </c>
      <c r="K24" s="944">
        <v>112</v>
      </c>
      <c r="L24" s="944">
        <v>220</v>
      </c>
      <c r="M24" s="944">
        <v>220</v>
      </c>
      <c r="N24" s="944">
        <v>220</v>
      </c>
      <c r="O24" s="944">
        <v>109</v>
      </c>
      <c r="P24" s="946">
        <f t="shared" si="1"/>
        <v>881</v>
      </c>
    </row>
    <row r="25" spans="2:16" ht="84" customHeight="1">
      <c r="B25" s="1603"/>
      <c r="C25" s="1566"/>
      <c r="D25" s="937" t="s">
        <v>218</v>
      </c>
      <c r="E25" s="938">
        <v>0.2</v>
      </c>
      <c r="F25" s="939">
        <f t="shared" si="0"/>
        <v>120</v>
      </c>
      <c r="G25" s="940">
        <v>30</v>
      </c>
      <c r="H25" s="941" t="s">
        <v>225</v>
      </c>
      <c r="I25" s="942" t="s">
        <v>87</v>
      </c>
      <c r="J25" s="943" t="s">
        <v>223</v>
      </c>
      <c r="K25" s="944">
        <v>15</v>
      </c>
      <c r="L25" s="944">
        <v>30</v>
      </c>
      <c r="M25" s="944">
        <v>30</v>
      </c>
      <c r="N25" s="944">
        <v>30</v>
      </c>
      <c r="O25" s="944">
        <v>15</v>
      </c>
      <c r="P25" s="946">
        <f t="shared" si="1"/>
        <v>120</v>
      </c>
    </row>
    <row r="26" spans="2:16" ht="84" customHeight="1">
      <c r="B26" s="1603"/>
      <c r="C26" s="1567"/>
      <c r="D26" s="937" t="s">
        <v>219</v>
      </c>
      <c r="E26" s="938">
        <v>0.2</v>
      </c>
      <c r="F26" s="939">
        <f t="shared" si="0"/>
        <v>13</v>
      </c>
      <c r="G26" s="940">
        <v>3</v>
      </c>
      <c r="H26" s="941" t="s">
        <v>226</v>
      </c>
      <c r="I26" s="942" t="s">
        <v>87</v>
      </c>
      <c r="J26" s="943" t="s">
        <v>223</v>
      </c>
      <c r="K26" s="944">
        <v>2</v>
      </c>
      <c r="L26" s="944">
        <v>3</v>
      </c>
      <c r="M26" s="944">
        <v>3</v>
      </c>
      <c r="N26" s="944">
        <v>3</v>
      </c>
      <c r="O26" s="944">
        <v>2</v>
      </c>
      <c r="P26" s="946">
        <f t="shared" si="1"/>
        <v>13</v>
      </c>
    </row>
    <row r="27" spans="2:16" ht="121.95" customHeight="1">
      <c r="B27" s="1603"/>
      <c r="C27" s="1565" t="s">
        <v>199</v>
      </c>
      <c r="D27" s="937" t="s">
        <v>233</v>
      </c>
      <c r="E27" s="938">
        <v>0.25</v>
      </c>
      <c r="F27" s="939">
        <f t="shared" si="0"/>
        <v>1079</v>
      </c>
      <c r="G27" s="940">
        <v>714</v>
      </c>
      <c r="H27" s="941" t="s">
        <v>228</v>
      </c>
      <c r="I27" s="942" t="s">
        <v>88</v>
      </c>
      <c r="J27" s="943" t="s">
        <v>229</v>
      </c>
      <c r="K27" s="944">
        <v>432</v>
      </c>
      <c r="L27" s="944">
        <v>396</v>
      </c>
      <c r="M27" s="944">
        <v>114</v>
      </c>
      <c r="N27" s="944">
        <v>80</v>
      </c>
      <c r="O27" s="944">
        <v>57</v>
      </c>
      <c r="P27" s="946">
        <f t="shared" si="1"/>
        <v>1079</v>
      </c>
    </row>
    <row r="28" spans="2:16" ht="121.95" customHeight="1">
      <c r="B28" s="1603"/>
      <c r="C28" s="1566"/>
      <c r="D28" s="937" t="s">
        <v>234</v>
      </c>
      <c r="E28" s="938">
        <v>0.25</v>
      </c>
      <c r="F28" s="947">
        <f t="shared" si="0"/>
        <v>1</v>
      </c>
      <c r="G28" s="940">
        <v>1</v>
      </c>
      <c r="H28" s="941" t="s">
        <v>230</v>
      </c>
      <c r="I28" s="942" t="s">
        <v>88</v>
      </c>
      <c r="J28" s="943" t="s">
        <v>229</v>
      </c>
      <c r="K28" s="948">
        <v>1</v>
      </c>
      <c r="L28" s="948">
        <v>1</v>
      </c>
      <c r="M28" s="948">
        <v>1</v>
      </c>
      <c r="N28" s="948">
        <v>1</v>
      </c>
      <c r="O28" s="948">
        <v>1</v>
      </c>
      <c r="P28" s="949">
        <f>AVERAGE(K28:O28)</f>
        <v>1</v>
      </c>
    </row>
    <row r="29" spans="2:16" ht="121.95" customHeight="1">
      <c r="B29" s="1603"/>
      <c r="C29" s="1566"/>
      <c r="D29" s="937" t="s">
        <v>235</v>
      </c>
      <c r="E29" s="938">
        <v>0.3</v>
      </c>
      <c r="F29" s="947">
        <f t="shared" si="0"/>
        <v>1</v>
      </c>
      <c r="G29" s="940" t="s">
        <v>172</v>
      </c>
      <c r="H29" s="941" t="s">
        <v>231</v>
      </c>
      <c r="I29" s="942" t="s">
        <v>88</v>
      </c>
      <c r="J29" s="943" t="s">
        <v>229</v>
      </c>
      <c r="K29" s="948">
        <v>1</v>
      </c>
      <c r="L29" s="948">
        <v>1</v>
      </c>
      <c r="M29" s="948">
        <v>1</v>
      </c>
      <c r="N29" s="948">
        <v>1</v>
      </c>
      <c r="O29" s="948">
        <v>1</v>
      </c>
      <c r="P29" s="949">
        <f>AVERAGE(K29:O29)</f>
        <v>1</v>
      </c>
    </row>
    <row r="30" spans="2:16" ht="121.95" customHeight="1">
      <c r="B30" s="1603"/>
      <c r="C30" s="1567"/>
      <c r="D30" s="937" t="s">
        <v>236</v>
      </c>
      <c r="E30" s="938">
        <v>0.2</v>
      </c>
      <c r="F30" s="947">
        <f t="shared" si="0"/>
        <v>1</v>
      </c>
      <c r="G30" s="940" t="s">
        <v>172</v>
      </c>
      <c r="H30" s="941" t="s">
        <v>232</v>
      </c>
      <c r="I30" s="942" t="s">
        <v>88</v>
      </c>
      <c r="J30" s="943" t="s">
        <v>229</v>
      </c>
      <c r="K30" s="948">
        <v>1</v>
      </c>
      <c r="L30" s="948">
        <v>1</v>
      </c>
      <c r="M30" s="948">
        <v>1</v>
      </c>
      <c r="N30" s="948">
        <v>1</v>
      </c>
      <c r="O30" s="948">
        <v>1</v>
      </c>
      <c r="P30" s="949">
        <f>AVERAGE(K30:O30)</f>
        <v>1</v>
      </c>
    </row>
    <row r="31" spans="2:16" ht="113.4" customHeight="1">
      <c r="B31" s="1603"/>
      <c r="C31" s="1565" t="s">
        <v>200</v>
      </c>
      <c r="D31" s="937" t="s">
        <v>242</v>
      </c>
      <c r="E31" s="938">
        <v>0.25</v>
      </c>
      <c r="F31" s="939">
        <f t="shared" si="0"/>
        <v>208</v>
      </c>
      <c r="G31" s="940">
        <v>204</v>
      </c>
      <c r="H31" s="941" t="s">
        <v>237</v>
      </c>
      <c r="I31" s="942" t="s">
        <v>88</v>
      </c>
      <c r="J31" s="943" t="s">
        <v>238</v>
      </c>
      <c r="K31" s="944">
        <v>26</v>
      </c>
      <c r="L31" s="944">
        <v>52</v>
      </c>
      <c r="M31" s="944">
        <v>52</v>
      </c>
      <c r="N31" s="944">
        <v>52</v>
      </c>
      <c r="O31" s="944">
        <v>26</v>
      </c>
      <c r="P31" s="946">
        <f t="shared" si="1"/>
        <v>208</v>
      </c>
    </row>
    <row r="32" spans="2:16" ht="113.4" customHeight="1">
      <c r="B32" s="1603"/>
      <c r="C32" s="1566"/>
      <c r="D32" s="937" t="s">
        <v>245</v>
      </c>
      <c r="E32" s="938">
        <v>0.25</v>
      </c>
      <c r="F32" s="947">
        <f t="shared" si="0"/>
        <v>1</v>
      </c>
      <c r="G32" s="950">
        <v>1</v>
      </c>
      <c r="H32" s="941" t="s">
        <v>239</v>
      </c>
      <c r="I32" s="942" t="s">
        <v>88</v>
      </c>
      <c r="J32" s="943" t="s">
        <v>238</v>
      </c>
      <c r="K32" s="948">
        <v>1</v>
      </c>
      <c r="L32" s="948">
        <v>1</v>
      </c>
      <c r="M32" s="948">
        <v>1</v>
      </c>
      <c r="N32" s="948">
        <v>1</v>
      </c>
      <c r="O32" s="948">
        <v>1</v>
      </c>
      <c r="P32" s="949">
        <f>AVERAGE(K32:O32)</f>
        <v>1</v>
      </c>
    </row>
    <row r="33" spans="2:17" ht="113.4" customHeight="1">
      <c r="B33" s="1603"/>
      <c r="C33" s="1566"/>
      <c r="D33" s="937" t="s">
        <v>244</v>
      </c>
      <c r="E33" s="938">
        <v>0.25</v>
      </c>
      <c r="F33" s="939">
        <f t="shared" si="0"/>
        <v>15</v>
      </c>
      <c r="G33" s="940" t="s">
        <v>172</v>
      </c>
      <c r="H33" s="941" t="s">
        <v>240</v>
      </c>
      <c r="I33" s="942" t="s">
        <v>88</v>
      </c>
      <c r="J33" s="943" t="s">
        <v>238</v>
      </c>
      <c r="K33" s="944">
        <v>0</v>
      </c>
      <c r="L33" s="944">
        <v>5</v>
      </c>
      <c r="M33" s="944">
        <v>5</v>
      </c>
      <c r="N33" s="944">
        <v>5</v>
      </c>
      <c r="O33" s="944">
        <v>0</v>
      </c>
      <c r="P33" s="946">
        <f t="shared" si="1"/>
        <v>15</v>
      </c>
    </row>
    <row r="34" spans="2:17" ht="113.4" customHeight="1">
      <c r="B34" s="1603"/>
      <c r="C34" s="1567"/>
      <c r="D34" s="937" t="s">
        <v>243</v>
      </c>
      <c r="E34" s="938">
        <v>0.25</v>
      </c>
      <c r="F34" s="939">
        <f t="shared" si="0"/>
        <v>4</v>
      </c>
      <c r="G34" s="940" t="s">
        <v>172</v>
      </c>
      <c r="H34" s="941" t="s">
        <v>241</v>
      </c>
      <c r="I34" s="942" t="s">
        <v>88</v>
      </c>
      <c r="J34" s="943" t="s">
        <v>238</v>
      </c>
      <c r="K34" s="944">
        <v>1</v>
      </c>
      <c r="L34" s="944">
        <v>1</v>
      </c>
      <c r="M34" s="944">
        <v>1</v>
      </c>
      <c r="N34" s="944">
        <v>1</v>
      </c>
      <c r="O34" s="944">
        <v>0</v>
      </c>
      <c r="P34" s="946">
        <f t="shared" si="1"/>
        <v>4</v>
      </c>
    </row>
    <row r="35" spans="2:17" ht="129" customHeight="1">
      <c r="B35" s="1603"/>
      <c r="C35" s="1565" t="s">
        <v>553</v>
      </c>
      <c r="D35" s="937" t="s">
        <v>249</v>
      </c>
      <c r="E35" s="938">
        <v>0.4</v>
      </c>
      <c r="F35" s="939">
        <f t="shared" si="0"/>
        <v>8</v>
      </c>
      <c r="G35" s="940">
        <v>8</v>
      </c>
      <c r="H35" s="941" t="s">
        <v>246</v>
      </c>
      <c r="I35" s="942" t="s">
        <v>88</v>
      </c>
      <c r="J35" s="943" t="s">
        <v>238</v>
      </c>
      <c r="K35" s="944">
        <v>2</v>
      </c>
      <c r="L35" s="944">
        <v>2</v>
      </c>
      <c r="M35" s="944">
        <v>2</v>
      </c>
      <c r="N35" s="944">
        <v>2</v>
      </c>
      <c r="O35" s="944">
        <v>0</v>
      </c>
      <c r="P35" s="946">
        <f t="shared" si="1"/>
        <v>8</v>
      </c>
    </row>
    <row r="36" spans="2:17" ht="129" customHeight="1">
      <c r="B36" s="1603"/>
      <c r="C36" s="1566"/>
      <c r="D36" s="937" t="s">
        <v>250</v>
      </c>
      <c r="E36" s="938">
        <v>0.2</v>
      </c>
      <c r="F36" s="939">
        <f t="shared" si="0"/>
        <v>4</v>
      </c>
      <c r="G36" s="940">
        <v>0</v>
      </c>
      <c r="H36" s="941" t="s">
        <v>247</v>
      </c>
      <c r="I36" s="942" t="s">
        <v>88</v>
      </c>
      <c r="J36" s="943" t="s">
        <v>238</v>
      </c>
      <c r="K36" s="944">
        <v>1</v>
      </c>
      <c r="L36" s="944">
        <v>1</v>
      </c>
      <c r="M36" s="944">
        <v>1</v>
      </c>
      <c r="N36" s="944">
        <v>1</v>
      </c>
      <c r="O36" s="944">
        <v>0</v>
      </c>
      <c r="P36" s="946">
        <f t="shared" si="1"/>
        <v>4</v>
      </c>
      <c r="Q36" s="951"/>
    </row>
    <row r="37" spans="2:17" ht="129" customHeight="1">
      <c r="B37" s="1603"/>
      <c r="C37" s="1567"/>
      <c r="D37" s="937" t="s">
        <v>251</v>
      </c>
      <c r="E37" s="938">
        <v>0.4</v>
      </c>
      <c r="F37" s="939">
        <f t="shared" si="0"/>
        <v>35</v>
      </c>
      <c r="G37" s="940">
        <v>0</v>
      </c>
      <c r="H37" s="941" t="s">
        <v>248</v>
      </c>
      <c r="I37" s="942" t="s">
        <v>88</v>
      </c>
      <c r="J37" s="943" t="s">
        <v>238</v>
      </c>
      <c r="K37" s="944">
        <v>4</v>
      </c>
      <c r="L37" s="944">
        <v>10</v>
      </c>
      <c r="M37" s="944">
        <v>10</v>
      </c>
      <c r="N37" s="944">
        <v>10</v>
      </c>
      <c r="O37" s="944">
        <v>1</v>
      </c>
      <c r="P37" s="946">
        <f t="shared" si="1"/>
        <v>35</v>
      </c>
    </row>
    <row r="38" spans="2:17" ht="95.4" customHeight="1">
      <c r="B38" s="1603"/>
      <c r="C38" s="1568" t="s">
        <v>356</v>
      </c>
      <c r="D38" s="937" t="s">
        <v>254</v>
      </c>
      <c r="E38" s="938">
        <v>0.8</v>
      </c>
      <c r="F38" s="939">
        <f t="shared" si="0"/>
        <v>8</v>
      </c>
      <c r="G38" s="940" t="s">
        <v>172</v>
      </c>
      <c r="H38" s="941" t="s">
        <v>252</v>
      </c>
      <c r="I38" s="942" t="s">
        <v>78</v>
      </c>
      <c r="J38" s="943" t="s">
        <v>274</v>
      </c>
      <c r="K38" s="944">
        <v>1</v>
      </c>
      <c r="L38" s="944">
        <v>2</v>
      </c>
      <c r="M38" s="944">
        <v>2</v>
      </c>
      <c r="N38" s="944">
        <v>2</v>
      </c>
      <c r="O38" s="944">
        <v>1</v>
      </c>
      <c r="P38" s="946">
        <f t="shared" si="1"/>
        <v>8</v>
      </c>
    </row>
    <row r="39" spans="2:17" ht="95.4" customHeight="1">
      <c r="B39" s="1603"/>
      <c r="C39" s="1569"/>
      <c r="D39" s="937" t="s">
        <v>255</v>
      </c>
      <c r="E39" s="938">
        <v>0.2</v>
      </c>
      <c r="F39" s="947">
        <f t="shared" si="0"/>
        <v>1</v>
      </c>
      <c r="G39" s="940" t="s">
        <v>172</v>
      </c>
      <c r="H39" s="941" t="s">
        <v>253</v>
      </c>
      <c r="I39" s="942" t="s">
        <v>607</v>
      </c>
      <c r="J39" s="943" t="s">
        <v>357</v>
      </c>
      <c r="K39" s="948">
        <v>1</v>
      </c>
      <c r="L39" s="948">
        <v>1</v>
      </c>
      <c r="M39" s="948">
        <v>1</v>
      </c>
      <c r="N39" s="948">
        <v>1</v>
      </c>
      <c r="O39" s="948">
        <v>1</v>
      </c>
      <c r="P39" s="949">
        <f>AVERAGE(K39:O39)</f>
        <v>1</v>
      </c>
    </row>
    <row r="40" spans="2:17" ht="143.4" customHeight="1">
      <c r="B40" s="1565" t="s">
        <v>292</v>
      </c>
      <c r="C40" s="1565" t="s">
        <v>1017</v>
      </c>
      <c r="D40" s="937" t="s">
        <v>1018</v>
      </c>
      <c r="E40" s="938">
        <v>0.96099999999999997</v>
      </c>
      <c r="F40" s="939">
        <f t="shared" si="0"/>
        <v>2330</v>
      </c>
      <c r="G40" s="940">
        <v>2221</v>
      </c>
      <c r="H40" s="941" t="s">
        <v>191</v>
      </c>
      <c r="I40" s="942" t="s">
        <v>86</v>
      </c>
      <c r="J40" s="943" t="s">
        <v>195</v>
      </c>
      <c r="K40" s="944">
        <v>305</v>
      </c>
      <c r="L40" s="944">
        <v>659</v>
      </c>
      <c r="M40" s="944">
        <v>550</v>
      </c>
      <c r="N40" s="944">
        <v>550</v>
      </c>
      <c r="O40" s="944">
        <v>266</v>
      </c>
      <c r="P40" s="946">
        <f t="shared" si="1"/>
        <v>2330</v>
      </c>
    </row>
    <row r="41" spans="2:17" ht="143.4" customHeight="1">
      <c r="B41" s="1566"/>
      <c r="C41" s="1567"/>
      <c r="D41" s="937" t="s">
        <v>610</v>
      </c>
      <c r="E41" s="938">
        <v>3.9E-2</v>
      </c>
      <c r="F41" s="939">
        <f t="shared" si="0"/>
        <v>90</v>
      </c>
      <c r="G41" s="940">
        <v>21</v>
      </c>
      <c r="H41" s="941" t="s">
        <v>161</v>
      </c>
      <c r="I41" s="942" t="s">
        <v>86</v>
      </c>
      <c r="J41" s="943" t="s">
        <v>171</v>
      </c>
      <c r="K41" s="944">
        <v>10</v>
      </c>
      <c r="L41" s="944">
        <v>20</v>
      </c>
      <c r="M41" s="944">
        <v>20</v>
      </c>
      <c r="N41" s="944">
        <v>20</v>
      </c>
      <c r="O41" s="944">
        <v>20</v>
      </c>
      <c r="P41" s="946">
        <f t="shared" si="1"/>
        <v>90</v>
      </c>
    </row>
    <row r="42" spans="2:17" ht="114.6" customHeight="1">
      <c r="B42" s="1566"/>
      <c r="C42" s="1570" t="s">
        <v>201</v>
      </c>
      <c r="D42" s="937" t="s">
        <v>528</v>
      </c>
      <c r="E42" s="938">
        <v>0.5</v>
      </c>
      <c r="F42" s="939">
        <f t="shared" si="0"/>
        <v>8</v>
      </c>
      <c r="G42" s="940">
        <v>7</v>
      </c>
      <c r="H42" s="941" t="s">
        <v>256</v>
      </c>
      <c r="I42" s="942" t="s">
        <v>85</v>
      </c>
      <c r="J42" s="943" t="s">
        <v>257</v>
      </c>
      <c r="K42" s="944">
        <v>1</v>
      </c>
      <c r="L42" s="944">
        <v>3</v>
      </c>
      <c r="M42" s="944">
        <v>2</v>
      </c>
      <c r="N42" s="944">
        <v>2</v>
      </c>
      <c r="O42" s="944">
        <v>0</v>
      </c>
      <c r="P42" s="946">
        <f t="shared" si="1"/>
        <v>8</v>
      </c>
    </row>
    <row r="43" spans="2:17" ht="114.6" customHeight="1">
      <c r="B43" s="1566"/>
      <c r="C43" s="1571"/>
      <c r="D43" s="937" t="s">
        <v>529</v>
      </c>
      <c r="E43" s="938">
        <v>0.5</v>
      </c>
      <c r="F43" s="939">
        <f t="shared" si="0"/>
        <v>4</v>
      </c>
      <c r="G43" s="940">
        <v>3</v>
      </c>
      <c r="H43" s="941" t="s">
        <v>258</v>
      </c>
      <c r="I43" s="942" t="s">
        <v>85</v>
      </c>
      <c r="J43" s="943" t="s">
        <v>257</v>
      </c>
      <c r="K43" s="944">
        <v>0</v>
      </c>
      <c r="L43" s="944">
        <v>2</v>
      </c>
      <c r="M43" s="944">
        <v>1</v>
      </c>
      <c r="N43" s="944">
        <v>1</v>
      </c>
      <c r="O43" s="944">
        <v>0</v>
      </c>
      <c r="P43" s="946">
        <f t="shared" si="1"/>
        <v>4</v>
      </c>
    </row>
    <row r="44" spans="2:17" ht="112.2" customHeight="1">
      <c r="B44" s="1566"/>
      <c r="C44" s="952" t="s">
        <v>202</v>
      </c>
      <c r="D44" s="937" t="s">
        <v>611</v>
      </c>
      <c r="E44" s="938">
        <v>1</v>
      </c>
      <c r="F44" s="947">
        <f t="shared" si="0"/>
        <v>1</v>
      </c>
      <c r="G44" s="940" t="s">
        <v>172</v>
      </c>
      <c r="H44" s="941" t="s">
        <v>259</v>
      </c>
      <c r="I44" s="942" t="s">
        <v>87</v>
      </c>
      <c r="J44" s="943" t="s">
        <v>221</v>
      </c>
      <c r="K44" s="948">
        <v>1</v>
      </c>
      <c r="L44" s="948">
        <v>1</v>
      </c>
      <c r="M44" s="948">
        <v>1</v>
      </c>
      <c r="N44" s="948">
        <v>1</v>
      </c>
      <c r="O44" s="948">
        <v>1</v>
      </c>
      <c r="P44" s="949">
        <f>AVERAGE(K44:O44)</f>
        <v>1</v>
      </c>
    </row>
    <row r="45" spans="2:17" ht="124.95" customHeight="1">
      <c r="B45" s="1603" t="s">
        <v>293</v>
      </c>
      <c r="C45" s="1565" t="s">
        <v>203</v>
      </c>
      <c r="D45" s="937" t="s">
        <v>260</v>
      </c>
      <c r="E45" s="938">
        <v>0.5</v>
      </c>
      <c r="F45" s="939">
        <f t="shared" si="0"/>
        <v>5</v>
      </c>
      <c r="G45" s="940" t="s">
        <v>172</v>
      </c>
      <c r="H45" s="941" t="s">
        <v>261</v>
      </c>
      <c r="I45" s="942" t="s">
        <v>78</v>
      </c>
      <c r="J45" s="943" t="s">
        <v>274</v>
      </c>
      <c r="K45" s="944">
        <v>1</v>
      </c>
      <c r="L45" s="944">
        <v>1</v>
      </c>
      <c r="M45" s="944">
        <v>1</v>
      </c>
      <c r="N45" s="944">
        <v>1</v>
      </c>
      <c r="O45" s="944">
        <v>1</v>
      </c>
      <c r="P45" s="946">
        <f t="shared" si="1"/>
        <v>5</v>
      </c>
    </row>
    <row r="46" spans="2:17" ht="124.95" customHeight="1">
      <c r="B46" s="1603"/>
      <c r="C46" s="1567"/>
      <c r="D46" s="937" t="s">
        <v>268</v>
      </c>
      <c r="E46" s="938">
        <v>0.5</v>
      </c>
      <c r="F46" s="939">
        <f t="shared" si="0"/>
        <v>40</v>
      </c>
      <c r="G46" s="940">
        <v>61</v>
      </c>
      <c r="H46" s="941" t="s">
        <v>196</v>
      </c>
      <c r="I46" s="942" t="s">
        <v>86</v>
      </c>
      <c r="J46" s="943" t="s">
        <v>154</v>
      </c>
      <c r="K46" s="944">
        <v>0</v>
      </c>
      <c r="L46" s="944">
        <v>10</v>
      </c>
      <c r="M46" s="944">
        <v>10</v>
      </c>
      <c r="N46" s="944">
        <v>10</v>
      </c>
      <c r="O46" s="944">
        <v>10</v>
      </c>
      <c r="P46" s="946">
        <f t="shared" si="1"/>
        <v>40</v>
      </c>
    </row>
    <row r="47" spans="2:17" ht="118.95" customHeight="1">
      <c r="B47" s="1603"/>
      <c r="C47" s="952" t="s">
        <v>204</v>
      </c>
      <c r="D47" s="937" t="s">
        <v>262</v>
      </c>
      <c r="E47" s="938">
        <v>1</v>
      </c>
      <c r="F47" s="939">
        <f t="shared" si="0"/>
        <v>4</v>
      </c>
      <c r="G47" s="940" t="s">
        <v>172</v>
      </c>
      <c r="H47" s="941" t="s">
        <v>263</v>
      </c>
      <c r="I47" s="942" t="s">
        <v>78</v>
      </c>
      <c r="J47" s="943" t="s">
        <v>274</v>
      </c>
      <c r="K47" s="944">
        <v>1</v>
      </c>
      <c r="L47" s="944">
        <v>1</v>
      </c>
      <c r="M47" s="944">
        <v>1</v>
      </c>
      <c r="N47" s="944">
        <v>1</v>
      </c>
      <c r="O47" s="944">
        <v>0</v>
      </c>
      <c r="P47" s="946">
        <f t="shared" si="1"/>
        <v>4</v>
      </c>
    </row>
    <row r="48" spans="2:17" ht="105" customHeight="1">
      <c r="B48" s="1603"/>
      <c r="C48" s="1568" t="s">
        <v>205</v>
      </c>
      <c r="D48" s="937" t="s">
        <v>264</v>
      </c>
      <c r="E48" s="938">
        <v>0.5</v>
      </c>
      <c r="F48" s="939">
        <f t="shared" si="0"/>
        <v>1</v>
      </c>
      <c r="G48" s="940" t="s">
        <v>172</v>
      </c>
      <c r="H48" s="941" t="s">
        <v>265</v>
      </c>
      <c r="I48" s="942" t="s">
        <v>78</v>
      </c>
      <c r="J48" s="943" t="s">
        <v>274</v>
      </c>
      <c r="K48" s="953">
        <v>0.125</v>
      </c>
      <c r="L48" s="954">
        <v>0.25</v>
      </c>
      <c r="M48" s="954">
        <v>0.25</v>
      </c>
      <c r="N48" s="954">
        <v>0.25</v>
      </c>
      <c r="O48" s="953">
        <v>0.125</v>
      </c>
      <c r="P48" s="946">
        <f t="shared" si="1"/>
        <v>1</v>
      </c>
    </row>
    <row r="49" spans="2:16" ht="105" customHeight="1">
      <c r="B49" s="1603"/>
      <c r="C49" s="1569"/>
      <c r="D49" s="937" t="s">
        <v>266</v>
      </c>
      <c r="E49" s="938">
        <v>0.5</v>
      </c>
      <c r="F49" s="939">
        <f t="shared" si="0"/>
        <v>15</v>
      </c>
      <c r="G49" s="940" t="s">
        <v>172</v>
      </c>
      <c r="H49" s="941" t="s">
        <v>267</v>
      </c>
      <c r="I49" s="942" t="s">
        <v>78</v>
      </c>
      <c r="J49" s="943" t="s">
        <v>274</v>
      </c>
      <c r="K49" s="944">
        <v>1</v>
      </c>
      <c r="L49" s="944">
        <v>4</v>
      </c>
      <c r="M49" s="944">
        <v>4</v>
      </c>
      <c r="N49" s="944">
        <v>4</v>
      </c>
      <c r="O49" s="944">
        <v>2</v>
      </c>
      <c r="P49" s="946">
        <f t="shared" si="1"/>
        <v>15</v>
      </c>
    </row>
    <row r="50" spans="2:16" ht="103.95" customHeight="1">
      <c r="B50" s="1565" t="s">
        <v>294</v>
      </c>
      <c r="C50" s="1565" t="s">
        <v>206</v>
      </c>
      <c r="D50" s="937" t="s">
        <v>276</v>
      </c>
      <c r="E50" s="938">
        <v>0.12</v>
      </c>
      <c r="F50" s="947">
        <f t="shared" si="0"/>
        <v>1</v>
      </c>
      <c r="G50" s="940" t="s">
        <v>172</v>
      </c>
      <c r="H50" s="941" t="s">
        <v>269</v>
      </c>
      <c r="I50" s="942" t="s">
        <v>79</v>
      </c>
      <c r="J50" s="943" t="s">
        <v>275</v>
      </c>
      <c r="K50" s="948">
        <v>0.1</v>
      </c>
      <c r="L50" s="948">
        <v>0.25</v>
      </c>
      <c r="M50" s="948">
        <v>0.3</v>
      </c>
      <c r="N50" s="948">
        <v>0.3</v>
      </c>
      <c r="O50" s="948">
        <v>0.05</v>
      </c>
      <c r="P50" s="949">
        <f t="shared" si="1"/>
        <v>1</v>
      </c>
    </row>
    <row r="51" spans="2:16" ht="103.95" customHeight="1">
      <c r="B51" s="1566"/>
      <c r="C51" s="1566"/>
      <c r="D51" s="937" t="s">
        <v>526</v>
      </c>
      <c r="E51" s="938">
        <v>0.12</v>
      </c>
      <c r="F51" s="947">
        <f t="shared" si="0"/>
        <v>1</v>
      </c>
      <c r="G51" s="940" t="s">
        <v>172</v>
      </c>
      <c r="H51" s="941" t="s">
        <v>1019</v>
      </c>
      <c r="I51" s="942" t="s">
        <v>79</v>
      </c>
      <c r="J51" s="943" t="s">
        <v>275</v>
      </c>
      <c r="K51" s="948">
        <v>1</v>
      </c>
      <c r="L51" s="948">
        <v>1</v>
      </c>
      <c r="M51" s="948">
        <v>1</v>
      </c>
      <c r="N51" s="948">
        <v>1</v>
      </c>
      <c r="O51" s="948">
        <v>1</v>
      </c>
      <c r="P51" s="949">
        <f>AVERAGE(K51:O51)</f>
        <v>1</v>
      </c>
    </row>
    <row r="52" spans="2:16" ht="103.95" customHeight="1">
      <c r="B52" s="1566"/>
      <c r="C52" s="1566"/>
      <c r="D52" s="937" t="s">
        <v>277</v>
      </c>
      <c r="E52" s="938">
        <v>0.12</v>
      </c>
      <c r="F52" s="947">
        <f t="shared" si="0"/>
        <v>1</v>
      </c>
      <c r="G52" s="940" t="s">
        <v>172</v>
      </c>
      <c r="H52" s="941" t="s">
        <v>270</v>
      </c>
      <c r="I52" s="942" t="s">
        <v>79</v>
      </c>
      <c r="J52" s="943" t="s">
        <v>275</v>
      </c>
      <c r="K52" s="948">
        <v>0.1</v>
      </c>
      <c r="L52" s="948">
        <v>0.25</v>
      </c>
      <c r="M52" s="948">
        <v>0.3</v>
      </c>
      <c r="N52" s="948">
        <v>0.3</v>
      </c>
      <c r="O52" s="948">
        <v>0.05</v>
      </c>
      <c r="P52" s="949">
        <f t="shared" si="1"/>
        <v>1</v>
      </c>
    </row>
    <row r="53" spans="2:16" ht="103.95" customHeight="1">
      <c r="B53" s="1566"/>
      <c r="C53" s="1566"/>
      <c r="D53" s="937" t="s">
        <v>554</v>
      </c>
      <c r="E53" s="938">
        <v>0.12</v>
      </c>
      <c r="F53" s="947">
        <f t="shared" si="0"/>
        <v>1</v>
      </c>
      <c r="G53" s="940" t="s">
        <v>172</v>
      </c>
      <c r="H53" s="941" t="s">
        <v>271</v>
      </c>
      <c r="I53" s="942" t="s">
        <v>79</v>
      </c>
      <c r="J53" s="943" t="s">
        <v>275</v>
      </c>
      <c r="K53" s="948">
        <v>0.1</v>
      </c>
      <c r="L53" s="948">
        <v>0.25</v>
      </c>
      <c r="M53" s="948">
        <v>0.3</v>
      </c>
      <c r="N53" s="948">
        <v>0.3</v>
      </c>
      <c r="O53" s="948">
        <v>0.05</v>
      </c>
      <c r="P53" s="949">
        <f t="shared" si="1"/>
        <v>1</v>
      </c>
    </row>
    <row r="54" spans="2:16" ht="103.95" customHeight="1">
      <c r="B54" s="1566"/>
      <c r="C54" s="1566"/>
      <c r="D54" s="937" t="s">
        <v>278</v>
      </c>
      <c r="E54" s="938">
        <v>0.12</v>
      </c>
      <c r="F54" s="947">
        <f t="shared" si="0"/>
        <v>1</v>
      </c>
      <c r="G54" s="940" t="s">
        <v>172</v>
      </c>
      <c r="H54" s="941" t="s">
        <v>272</v>
      </c>
      <c r="I54" s="942" t="s">
        <v>79</v>
      </c>
      <c r="J54" s="943" t="s">
        <v>275</v>
      </c>
      <c r="K54" s="948">
        <v>0.1</v>
      </c>
      <c r="L54" s="948">
        <v>0.25</v>
      </c>
      <c r="M54" s="948">
        <v>0.3</v>
      </c>
      <c r="N54" s="948">
        <v>0.3</v>
      </c>
      <c r="O54" s="948">
        <v>0.05</v>
      </c>
      <c r="P54" s="949">
        <f t="shared" si="1"/>
        <v>1</v>
      </c>
    </row>
    <row r="55" spans="2:16" ht="103.95" customHeight="1">
      <c r="B55" s="1566"/>
      <c r="C55" s="1566"/>
      <c r="D55" s="937" t="s">
        <v>555</v>
      </c>
      <c r="E55" s="938">
        <v>0.14000000000000001</v>
      </c>
      <c r="F55" s="947">
        <f t="shared" si="0"/>
        <v>1</v>
      </c>
      <c r="G55" s="940" t="s">
        <v>172</v>
      </c>
      <c r="H55" s="941" t="s">
        <v>273</v>
      </c>
      <c r="I55" s="942" t="s">
        <v>79</v>
      </c>
      <c r="J55" s="943" t="s">
        <v>275</v>
      </c>
      <c r="K55" s="948">
        <v>0.1</v>
      </c>
      <c r="L55" s="948">
        <v>0.25</v>
      </c>
      <c r="M55" s="948">
        <v>0.3</v>
      </c>
      <c r="N55" s="948">
        <v>0.3</v>
      </c>
      <c r="O55" s="948">
        <v>0.05</v>
      </c>
      <c r="P55" s="949">
        <f t="shared" si="1"/>
        <v>1</v>
      </c>
    </row>
    <row r="56" spans="2:16" ht="103.95" customHeight="1">
      <c r="B56" s="1566"/>
      <c r="C56" s="1566"/>
      <c r="D56" s="937" t="s">
        <v>556</v>
      </c>
      <c r="E56" s="938">
        <v>0.14000000000000001</v>
      </c>
      <c r="F56" s="947">
        <f t="shared" si="0"/>
        <v>1</v>
      </c>
      <c r="G56" s="940" t="s">
        <v>172</v>
      </c>
      <c r="H56" s="941" t="s">
        <v>557</v>
      </c>
      <c r="I56" s="942" t="s">
        <v>79</v>
      </c>
      <c r="J56" s="943" t="s">
        <v>275</v>
      </c>
      <c r="K56" s="948">
        <v>0.1</v>
      </c>
      <c r="L56" s="948">
        <v>0.25</v>
      </c>
      <c r="M56" s="948">
        <v>0.3</v>
      </c>
      <c r="N56" s="948">
        <v>0.3</v>
      </c>
      <c r="O56" s="948">
        <v>0.05</v>
      </c>
      <c r="P56" s="949">
        <f t="shared" si="1"/>
        <v>1</v>
      </c>
    </row>
    <row r="57" spans="2:16" ht="103.95" customHeight="1">
      <c r="B57" s="1566"/>
      <c r="C57" s="1567"/>
      <c r="D57" s="937" t="s">
        <v>279</v>
      </c>
      <c r="E57" s="938">
        <v>0.12</v>
      </c>
      <c r="F57" s="947">
        <f t="shared" si="0"/>
        <v>1</v>
      </c>
      <c r="G57" s="940" t="s">
        <v>172</v>
      </c>
      <c r="H57" s="941" t="s">
        <v>162</v>
      </c>
      <c r="I57" s="942" t="s">
        <v>86</v>
      </c>
      <c r="J57" s="943" t="s">
        <v>367</v>
      </c>
      <c r="K57" s="948">
        <v>0</v>
      </c>
      <c r="L57" s="948">
        <v>0.25</v>
      </c>
      <c r="M57" s="948">
        <v>0.25</v>
      </c>
      <c r="N57" s="948">
        <v>0.25</v>
      </c>
      <c r="O57" s="948">
        <v>0.25</v>
      </c>
      <c r="P57" s="949">
        <f t="shared" si="1"/>
        <v>1</v>
      </c>
    </row>
    <row r="58" spans="2:16" ht="131.4" customHeight="1">
      <c r="B58" s="1566"/>
      <c r="C58" s="1559" t="s">
        <v>207</v>
      </c>
      <c r="D58" s="937" t="s">
        <v>287</v>
      </c>
      <c r="E58" s="938">
        <v>0.35</v>
      </c>
      <c r="F58" s="947">
        <f t="shared" si="0"/>
        <v>1</v>
      </c>
      <c r="G58" s="955">
        <v>0.99609999999999999</v>
      </c>
      <c r="H58" s="941" t="s">
        <v>280</v>
      </c>
      <c r="I58" s="942" t="s">
        <v>281</v>
      </c>
      <c r="J58" s="943" t="s">
        <v>285</v>
      </c>
      <c r="K58" s="948">
        <v>1</v>
      </c>
      <c r="L58" s="948">
        <v>1</v>
      </c>
      <c r="M58" s="948">
        <v>1</v>
      </c>
      <c r="N58" s="948">
        <v>1</v>
      </c>
      <c r="O58" s="948">
        <v>1</v>
      </c>
      <c r="P58" s="949">
        <f t="shared" ref="P58:P76" si="2">AVERAGE(K58:O58)</f>
        <v>1</v>
      </c>
    </row>
    <row r="59" spans="2:16" ht="131.4" customHeight="1">
      <c r="B59" s="1566"/>
      <c r="C59" s="1561"/>
      <c r="D59" s="937" t="s">
        <v>288</v>
      </c>
      <c r="E59" s="938">
        <v>0.35</v>
      </c>
      <c r="F59" s="947">
        <f t="shared" si="0"/>
        <v>1</v>
      </c>
      <c r="G59" s="955">
        <v>0.97760000000000002</v>
      </c>
      <c r="H59" s="941" t="s">
        <v>282</v>
      </c>
      <c r="I59" s="942" t="s">
        <v>281</v>
      </c>
      <c r="J59" s="943" t="s">
        <v>285</v>
      </c>
      <c r="K59" s="948">
        <v>1</v>
      </c>
      <c r="L59" s="948">
        <v>1</v>
      </c>
      <c r="M59" s="948">
        <v>1</v>
      </c>
      <c r="N59" s="948">
        <v>1</v>
      </c>
      <c r="O59" s="948">
        <v>1</v>
      </c>
      <c r="P59" s="949">
        <f t="shared" si="2"/>
        <v>1</v>
      </c>
    </row>
    <row r="60" spans="2:16" ht="131.4" customHeight="1">
      <c r="B60" s="1566"/>
      <c r="C60" s="1561"/>
      <c r="D60" s="937" t="s">
        <v>289</v>
      </c>
      <c r="E60" s="938">
        <v>0.1</v>
      </c>
      <c r="F60" s="939">
        <f t="shared" si="0"/>
        <v>5</v>
      </c>
      <c r="G60" s="940">
        <v>4</v>
      </c>
      <c r="H60" s="941" t="s">
        <v>283</v>
      </c>
      <c r="I60" s="942" t="s">
        <v>77</v>
      </c>
      <c r="J60" s="943" t="s">
        <v>286</v>
      </c>
      <c r="K60" s="944">
        <v>1</v>
      </c>
      <c r="L60" s="944">
        <v>1</v>
      </c>
      <c r="M60" s="944">
        <v>1</v>
      </c>
      <c r="N60" s="944">
        <v>1</v>
      </c>
      <c r="O60" s="944">
        <v>1</v>
      </c>
      <c r="P60" s="946">
        <f t="shared" si="1"/>
        <v>5</v>
      </c>
    </row>
    <row r="61" spans="2:16" ht="131.4" customHeight="1">
      <c r="B61" s="1566"/>
      <c r="C61" s="1560"/>
      <c r="D61" s="937" t="s">
        <v>290</v>
      </c>
      <c r="E61" s="938">
        <v>0.2</v>
      </c>
      <c r="F61" s="956">
        <f t="shared" si="0"/>
        <v>0.98000000000000009</v>
      </c>
      <c r="G61" s="955">
        <v>0.95399999999999996</v>
      </c>
      <c r="H61" s="941" t="s">
        <v>284</v>
      </c>
      <c r="I61" s="942" t="s">
        <v>608</v>
      </c>
      <c r="J61" s="943" t="s">
        <v>257</v>
      </c>
      <c r="K61" s="948">
        <v>0.98</v>
      </c>
      <c r="L61" s="948">
        <v>0.98</v>
      </c>
      <c r="M61" s="948">
        <v>0.98</v>
      </c>
      <c r="N61" s="948">
        <v>0.98</v>
      </c>
      <c r="O61" s="948">
        <v>0.98</v>
      </c>
      <c r="P61" s="949">
        <f t="shared" si="2"/>
        <v>0.98000000000000009</v>
      </c>
    </row>
    <row r="62" spans="2:16" ht="130.19999999999999" customHeight="1">
      <c r="B62" s="1566"/>
      <c r="C62" s="1559" t="s">
        <v>208</v>
      </c>
      <c r="D62" s="937" t="s">
        <v>612</v>
      </c>
      <c r="E62" s="938">
        <v>0.4</v>
      </c>
      <c r="F62" s="947">
        <f t="shared" si="0"/>
        <v>1</v>
      </c>
      <c r="G62" s="940" t="s">
        <v>172</v>
      </c>
      <c r="H62" s="941" t="s">
        <v>473</v>
      </c>
      <c r="I62" s="942" t="s">
        <v>84</v>
      </c>
      <c r="J62" s="943" t="s">
        <v>291</v>
      </c>
      <c r="K62" s="948">
        <v>1</v>
      </c>
      <c r="L62" s="948">
        <v>1</v>
      </c>
      <c r="M62" s="948">
        <v>1</v>
      </c>
      <c r="N62" s="948">
        <v>1</v>
      </c>
      <c r="O62" s="948">
        <v>1</v>
      </c>
      <c r="P62" s="949">
        <f t="shared" si="2"/>
        <v>1</v>
      </c>
    </row>
    <row r="63" spans="2:16" ht="130.19999999999999" customHeight="1">
      <c r="B63" s="1566"/>
      <c r="C63" s="1561"/>
      <c r="D63" s="937" t="s">
        <v>613</v>
      </c>
      <c r="E63" s="938">
        <v>0.3</v>
      </c>
      <c r="F63" s="947">
        <f t="shared" si="0"/>
        <v>1</v>
      </c>
      <c r="G63" s="940" t="s">
        <v>172</v>
      </c>
      <c r="H63" s="941" t="s">
        <v>474</v>
      </c>
      <c r="I63" s="942" t="s">
        <v>84</v>
      </c>
      <c r="J63" s="943" t="s">
        <v>291</v>
      </c>
      <c r="K63" s="948">
        <v>1</v>
      </c>
      <c r="L63" s="948">
        <v>1</v>
      </c>
      <c r="M63" s="948">
        <v>1</v>
      </c>
      <c r="N63" s="948">
        <v>1</v>
      </c>
      <c r="O63" s="948">
        <v>1</v>
      </c>
      <c r="P63" s="949">
        <f t="shared" si="2"/>
        <v>1</v>
      </c>
    </row>
    <row r="64" spans="2:16" ht="130.19999999999999" customHeight="1">
      <c r="B64" s="1566"/>
      <c r="C64" s="1560"/>
      <c r="D64" s="937" t="s">
        <v>614</v>
      </c>
      <c r="E64" s="938">
        <v>0.3</v>
      </c>
      <c r="F64" s="957">
        <f t="shared" si="0"/>
        <v>0.85</v>
      </c>
      <c r="G64" s="940" t="s">
        <v>172</v>
      </c>
      <c r="H64" s="941" t="s">
        <v>475</v>
      </c>
      <c r="I64" s="942" t="s">
        <v>84</v>
      </c>
      <c r="J64" s="943" t="s">
        <v>291</v>
      </c>
      <c r="K64" s="948">
        <v>0.85</v>
      </c>
      <c r="L64" s="948">
        <v>0.85</v>
      </c>
      <c r="M64" s="948">
        <v>0.85</v>
      </c>
      <c r="N64" s="948">
        <v>0.85</v>
      </c>
      <c r="O64" s="948">
        <v>0.85</v>
      </c>
      <c r="P64" s="949">
        <f>AVERAGE(K64:O64)</f>
        <v>0.85</v>
      </c>
    </row>
    <row r="65" spans="2:16" ht="105.6" customHeight="1">
      <c r="B65" s="1566"/>
      <c r="C65" s="1559" t="s">
        <v>485</v>
      </c>
      <c r="D65" s="937" t="s">
        <v>463</v>
      </c>
      <c r="E65" s="938">
        <v>0.1</v>
      </c>
      <c r="F65" s="947">
        <f t="shared" si="0"/>
        <v>1</v>
      </c>
      <c r="G65" s="950">
        <v>1</v>
      </c>
      <c r="H65" s="941" t="s">
        <v>427</v>
      </c>
      <c r="I65" s="942" t="s">
        <v>89</v>
      </c>
      <c r="J65" s="943" t="s">
        <v>295</v>
      </c>
      <c r="K65" s="948">
        <v>1</v>
      </c>
      <c r="L65" s="948">
        <v>1</v>
      </c>
      <c r="M65" s="948">
        <v>1</v>
      </c>
      <c r="N65" s="948">
        <v>1</v>
      </c>
      <c r="O65" s="948">
        <v>1</v>
      </c>
      <c r="P65" s="949">
        <f t="shared" si="2"/>
        <v>1</v>
      </c>
    </row>
    <row r="66" spans="2:16" ht="105.6" customHeight="1">
      <c r="B66" s="1566"/>
      <c r="C66" s="1561"/>
      <c r="D66" s="937" t="s">
        <v>464</v>
      </c>
      <c r="E66" s="938">
        <v>0.1</v>
      </c>
      <c r="F66" s="947">
        <f t="shared" si="0"/>
        <v>1</v>
      </c>
      <c r="G66" s="950">
        <v>0.98</v>
      </c>
      <c r="H66" s="941" t="s">
        <v>296</v>
      </c>
      <c r="I66" s="942" t="s">
        <v>89</v>
      </c>
      <c r="J66" s="943" t="s">
        <v>297</v>
      </c>
      <c r="K66" s="948">
        <v>1</v>
      </c>
      <c r="L66" s="948">
        <v>1</v>
      </c>
      <c r="M66" s="948">
        <v>1</v>
      </c>
      <c r="N66" s="948">
        <v>1</v>
      </c>
      <c r="O66" s="948">
        <v>1</v>
      </c>
      <c r="P66" s="949">
        <f t="shared" si="2"/>
        <v>1</v>
      </c>
    </row>
    <row r="67" spans="2:16" ht="105.6" customHeight="1">
      <c r="B67" s="1566"/>
      <c r="C67" s="1561"/>
      <c r="D67" s="937" t="s">
        <v>465</v>
      </c>
      <c r="E67" s="938">
        <v>0.1</v>
      </c>
      <c r="F67" s="947">
        <f t="shared" si="0"/>
        <v>0.98000000000000009</v>
      </c>
      <c r="G67" s="950">
        <v>0.96</v>
      </c>
      <c r="H67" s="941" t="s">
        <v>433</v>
      </c>
      <c r="I67" s="942" t="s">
        <v>89</v>
      </c>
      <c r="J67" s="943" t="s">
        <v>297</v>
      </c>
      <c r="K67" s="948">
        <v>0.98</v>
      </c>
      <c r="L67" s="948">
        <v>0.98</v>
      </c>
      <c r="M67" s="948">
        <v>0.98</v>
      </c>
      <c r="N67" s="948">
        <v>0.98</v>
      </c>
      <c r="O67" s="948">
        <v>0.98</v>
      </c>
      <c r="P67" s="949">
        <f t="shared" si="2"/>
        <v>0.98000000000000009</v>
      </c>
    </row>
    <row r="68" spans="2:16" ht="105.6" customHeight="1">
      <c r="B68" s="1566"/>
      <c r="C68" s="1561"/>
      <c r="D68" s="937" t="s">
        <v>466</v>
      </c>
      <c r="E68" s="938">
        <v>0.1</v>
      </c>
      <c r="F68" s="947">
        <f t="shared" si="0"/>
        <v>1</v>
      </c>
      <c r="G68" s="950">
        <v>1</v>
      </c>
      <c r="H68" s="941" t="s">
        <v>429</v>
      </c>
      <c r="I68" s="942" t="s">
        <v>89</v>
      </c>
      <c r="J68" s="943" t="s">
        <v>298</v>
      </c>
      <c r="K68" s="948">
        <v>1</v>
      </c>
      <c r="L68" s="948">
        <v>1</v>
      </c>
      <c r="M68" s="948">
        <v>1</v>
      </c>
      <c r="N68" s="948">
        <v>1</v>
      </c>
      <c r="O68" s="948">
        <v>1</v>
      </c>
      <c r="P68" s="949">
        <f t="shared" si="2"/>
        <v>1</v>
      </c>
    </row>
    <row r="69" spans="2:16" ht="105.6" customHeight="1">
      <c r="B69" s="1566"/>
      <c r="C69" s="1561"/>
      <c r="D69" s="937" t="s">
        <v>467</v>
      </c>
      <c r="E69" s="938">
        <v>0.1</v>
      </c>
      <c r="F69" s="947">
        <f t="shared" si="0"/>
        <v>1</v>
      </c>
      <c r="G69" s="950">
        <v>1</v>
      </c>
      <c r="H69" s="941" t="s">
        <v>430</v>
      </c>
      <c r="I69" s="942" t="s">
        <v>89</v>
      </c>
      <c r="J69" s="943" t="s">
        <v>298</v>
      </c>
      <c r="K69" s="948">
        <v>1</v>
      </c>
      <c r="L69" s="948">
        <v>1</v>
      </c>
      <c r="M69" s="948">
        <v>1</v>
      </c>
      <c r="N69" s="948">
        <v>1</v>
      </c>
      <c r="O69" s="948">
        <v>1</v>
      </c>
      <c r="P69" s="949">
        <f t="shared" si="2"/>
        <v>1</v>
      </c>
    </row>
    <row r="70" spans="2:16" ht="105.6" customHeight="1">
      <c r="B70" s="1566"/>
      <c r="C70" s="1561"/>
      <c r="D70" s="937" t="s">
        <v>468</v>
      </c>
      <c r="E70" s="938">
        <v>0.1</v>
      </c>
      <c r="F70" s="947">
        <f t="shared" si="0"/>
        <v>1</v>
      </c>
      <c r="G70" s="950">
        <v>1</v>
      </c>
      <c r="H70" s="941" t="s">
        <v>431</v>
      </c>
      <c r="I70" s="942" t="s">
        <v>89</v>
      </c>
      <c r="J70" s="943" t="s">
        <v>298</v>
      </c>
      <c r="K70" s="948">
        <v>1</v>
      </c>
      <c r="L70" s="948">
        <v>1</v>
      </c>
      <c r="M70" s="948">
        <v>1</v>
      </c>
      <c r="N70" s="948">
        <v>1</v>
      </c>
      <c r="O70" s="948">
        <v>1</v>
      </c>
      <c r="P70" s="949">
        <f t="shared" si="2"/>
        <v>1</v>
      </c>
    </row>
    <row r="71" spans="2:16" ht="105.6" customHeight="1">
      <c r="B71" s="1566"/>
      <c r="C71" s="1561"/>
      <c r="D71" s="937" t="s">
        <v>469</v>
      </c>
      <c r="E71" s="938">
        <v>0.1</v>
      </c>
      <c r="F71" s="947">
        <f t="shared" si="0"/>
        <v>1</v>
      </c>
      <c r="G71" s="950">
        <v>1</v>
      </c>
      <c r="H71" s="941" t="s">
        <v>299</v>
      </c>
      <c r="I71" s="942" t="s">
        <v>89</v>
      </c>
      <c r="J71" s="943" t="s">
        <v>298</v>
      </c>
      <c r="K71" s="948">
        <v>1</v>
      </c>
      <c r="L71" s="948">
        <v>1</v>
      </c>
      <c r="M71" s="948">
        <v>1</v>
      </c>
      <c r="N71" s="948">
        <v>1</v>
      </c>
      <c r="O71" s="948">
        <v>1</v>
      </c>
      <c r="P71" s="949">
        <f t="shared" si="2"/>
        <v>1</v>
      </c>
    </row>
    <row r="72" spans="2:16" ht="105.6" customHeight="1">
      <c r="B72" s="1566"/>
      <c r="C72" s="1561"/>
      <c r="D72" s="937" t="s">
        <v>470</v>
      </c>
      <c r="E72" s="938">
        <v>0.1</v>
      </c>
      <c r="F72" s="947">
        <f t="shared" si="0"/>
        <v>1</v>
      </c>
      <c r="G72" s="940" t="s">
        <v>172</v>
      </c>
      <c r="H72" s="941" t="s">
        <v>428</v>
      </c>
      <c r="I72" s="942" t="s">
        <v>89</v>
      </c>
      <c r="J72" s="943" t="s">
        <v>300</v>
      </c>
      <c r="K72" s="948">
        <v>1</v>
      </c>
      <c r="L72" s="948">
        <v>1</v>
      </c>
      <c r="M72" s="948">
        <v>1</v>
      </c>
      <c r="N72" s="948">
        <v>1</v>
      </c>
      <c r="O72" s="948">
        <v>1</v>
      </c>
      <c r="P72" s="949">
        <f t="shared" si="2"/>
        <v>1</v>
      </c>
    </row>
    <row r="73" spans="2:16" ht="105.6" customHeight="1">
      <c r="B73" s="1566"/>
      <c r="C73" s="1561"/>
      <c r="D73" s="937" t="s">
        <v>471</v>
      </c>
      <c r="E73" s="938">
        <v>0.1</v>
      </c>
      <c r="F73" s="947">
        <f t="shared" si="0"/>
        <v>1</v>
      </c>
      <c r="G73" s="940" t="s">
        <v>172</v>
      </c>
      <c r="H73" s="941" t="s">
        <v>432</v>
      </c>
      <c r="I73" s="942" t="s">
        <v>89</v>
      </c>
      <c r="J73" s="943" t="s">
        <v>300</v>
      </c>
      <c r="K73" s="948">
        <v>1</v>
      </c>
      <c r="L73" s="948">
        <v>1</v>
      </c>
      <c r="M73" s="948">
        <v>1</v>
      </c>
      <c r="N73" s="948">
        <v>1</v>
      </c>
      <c r="O73" s="948">
        <v>1</v>
      </c>
      <c r="P73" s="949">
        <f t="shared" si="2"/>
        <v>1</v>
      </c>
    </row>
    <row r="74" spans="2:16" ht="105.6" customHeight="1">
      <c r="B74" s="1566"/>
      <c r="C74" s="1560"/>
      <c r="D74" s="937" t="s">
        <v>472</v>
      </c>
      <c r="E74" s="938">
        <v>0.1</v>
      </c>
      <c r="F74" s="957">
        <f t="shared" si="0"/>
        <v>1</v>
      </c>
      <c r="G74" s="940" t="s">
        <v>172</v>
      </c>
      <c r="H74" s="941" t="s">
        <v>301</v>
      </c>
      <c r="I74" s="942" t="s">
        <v>89</v>
      </c>
      <c r="J74" s="943" t="s">
        <v>300</v>
      </c>
      <c r="K74" s="948">
        <v>0.1</v>
      </c>
      <c r="L74" s="948">
        <v>0.5</v>
      </c>
      <c r="M74" s="948">
        <v>0.4</v>
      </c>
      <c r="N74" s="948">
        <v>0</v>
      </c>
      <c r="O74" s="948">
        <v>0</v>
      </c>
      <c r="P74" s="949">
        <f t="shared" si="1"/>
        <v>1</v>
      </c>
    </row>
    <row r="75" spans="2:16" ht="117.6" customHeight="1">
      <c r="B75" s="1566"/>
      <c r="C75" s="1559" t="s">
        <v>549</v>
      </c>
      <c r="D75" s="937" t="s">
        <v>481</v>
      </c>
      <c r="E75" s="938">
        <v>0.75</v>
      </c>
      <c r="F75" s="947">
        <f t="shared" si="0"/>
        <v>1</v>
      </c>
      <c r="G75" s="950">
        <v>1</v>
      </c>
      <c r="H75" s="941" t="s">
        <v>302</v>
      </c>
      <c r="I75" s="942" t="s">
        <v>90</v>
      </c>
      <c r="J75" s="943" t="s">
        <v>303</v>
      </c>
      <c r="K75" s="948">
        <v>1</v>
      </c>
      <c r="L75" s="948">
        <v>1</v>
      </c>
      <c r="M75" s="948">
        <v>1</v>
      </c>
      <c r="N75" s="948">
        <v>1</v>
      </c>
      <c r="O75" s="948">
        <v>1</v>
      </c>
      <c r="P75" s="949">
        <f t="shared" si="2"/>
        <v>1</v>
      </c>
    </row>
    <row r="76" spans="2:16" ht="106.95" customHeight="1">
      <c r="B76" s="1566"/>
      <c r="C76" s="1560"/>
      <c r="D76" s="937" t="s">
        <v>558</v>
      </c>
      <c r="E76" s="938">
        <v>0.25</v>
      </c>
      <c r="F76" s="947">
        <f t="shared" si="0"/>
        <v>1</v>
      </c>
      <c r="G76" s="950">
        <v>1</v>
      </c>
      <c r="H76" s="941" t="s">
        <v>304</v>
      </c>
      <c r="I76" s="942" t="s">
        <v>90</v>
      </c>
      <c r="J76" s="943" t="s">
        <v>303</v>
      </c>
      <c r="K76" s="948">
        <v>1</v>
      </c>
      <c r="L76" s="948">
        <v>1</v>
      </c>
      <c r="M76" s="948">
        <v>1</v>
      </c>
      <c r="N76" s="948">
        <v>1</v>
      </c>
      <c r="O76" s="948">
        <v>1</v>
      </c>
      <c r="P76" s="949">
        <f t="shared" si="2"/>
        <v>1</v>
      </c>
    </row>
    <row r="77" spans="2:16" ht="137.4" customHeight="1">
      <c r="B77" s="1566"/>
      <c r="C77" s="1559" t="s">
        <v>209</v>
      </c>
      <c r="D77" s="937" t="s">
        <v>482</v>
      </c>
      <c r="E77" s="938">
        <v>0.3</v>
      </c>
      <c r="F77" s="947">
        <f t="shared" si="0"/>
        <v>0.99999999999999989</v>
      </c>
      <c r="G77" s="940" t="s">
        <v>172</v>
      </c>
      <c r="H77" s="941" t="s">
        <v>305</v>
      </c>
      <c r="I77" s="942" t="s">
        <v>91</v>
      </c>
      <c r="J77" s="943" t="s">
        <v>306</v>
      </c>
      <c r="K77" s="948">
        <v>0.15</v>
      </c>
      <c r="L77" s="948">
        <v>0.3</v>
      </c>
      <c r="M77" s="948">
        <v>0.2</v>
      </c>
      <c r="N77" s="948">
        <v>0.2</v>
      </c>
      <c r="O77" s="948">
        <v>0.15</v>
      </c>
      <c r="P77" s="949">
        <f t="shared" si="1"/>
        <v>0.99999999999999989</v>
      </c>
    </row>
    <row r="78" spans="2:16" ht="137.4" customHeight="1">
      <c r="B78" s="1566"/>
      <c r="C78" s="1561"/>
      <c r="D78" s="937" t="s">
        <v>483</v>
      </c>
      <c r="E78" s="938">
        <v>0.3</v>
      </c>
      <c r="F78" s="947">
        <f t="shared" ref="F78:F94" si="3">P78</f>
        <v>0.99999999999999989</v>
      </c>
      <c r="G78" s="940" t="s">
        <v>172</v>
      </c>
      <c r="H78" s="941" t="s">
        <v>307</v>
      </c>
      <c r="I78" s="942" t="s">
        <v>91</v>
      </c>
      <c r="J78" s="943" t="s">
        <v>306</v>
      </c>
      <c r="K78" s="948">
        <v>0.15</v>
      </c>
      <c r="L78" s="948">
        <v>0.3</v>
      </c>
      <c r="M78" s="948">
        <v>0.2</v>
      </c>
      <c r="N78" s="948">
        <v>0.2</v>
      </c>
      <c r="O78" s="948">
        <v>0.15</v>
      </c>
      <c r="P78" s="949">
        <f t="shared" si="1"/>
        <v>0.99999999999999989</v>
      </c>
    </row>
    <row r="79" spans="2:16" ht="137.4" customHeight="1">
      <c r="B79" s="1566"/>
      <c r="C79" s="1560"/>
      <c r="D79" s="937" t="s">
        <v>484</v>
      </c>
      <c r="E79" s="938">
        <v>0.4</v>
      </c>
      <c r="F79" s="947">
        <f t="shared" si="3"/>
        <v>0.99999999999999989</v>
      </c>
      <c r="G79" s="940" t="s">
        <v>172</v>
      </c>
      <c r="H79" s="941" t="s">
        <v>559</v>
      </c>
      <c r="I79" s="942" t="s">
        <v>91</v>
      </c>
      <c r="J79" s="943" t="s">
        <v>306</v>
      </c>
      <c r="K79" s="948">
        <v>0.15</v>
      </c>
      <c r="L79" s="948">
        <v>0.3</v>
      </c>
      <c r="M79" s="948">
        <v>0.2</v>
      </c>
      <c r="N79" s="948">
        <v>0.2</v>
      </c>
      <c r="O79" s="948">
        <v>0.15</v>
      </c>
      <c r="P79" s="949">
        <f t="shared" si="1"/>
        <v>0.99999999999999989</v>
      </c>
    </row>
    <row r="80" spans="2:16" ht="90" customHeight="1">
      <c r="B80" s="1566"/>
      <c r="C80" s="1562" t="s">
        <v>210</v>
      </c>
      <c r="D80" s="937" t="s">
        <v>560</v>
      </c>
      <c r="E80" s="938">
        <v>0.1</v>
      </c>
      <c r="F80" s="947">
        <f t="shared" si="3"/>
        <v>1</v>
      </c>
      <c r="G80" s="940" t="s">
        <v>308</v>
      </c>
      <c r="H80" s="941" t="s">
        <v>309</v>
      </c>
      <c r="I80" s="942" t="s">
        <v>310</v>
      </c>
      <c r="J80" s="943" t="s">
        <v>313</v>
      </c>
      <c r="K80" s="948">
        <v>0.7</v>
      </c>
      <c r="L80" s="948">
        <v>0.3</v>
      </c>
      <c r="M80" s="948">
        <v>0</v>
      </c>
      <c r="N80" s="948">
        <v>0</v>
      </c>
      <c r="O80" s="948">
        <v>0</v>
      </c>
      <c r="P80" s="949">
        <f t="shared" si="1"/>
        <v>1</v>
      </c>
    </row>
    <row r="81" spans="2:16" ht="90" customHeight="1">
      <c r="B81" s="1566"/>
      <c r="C81" s="1563"/>
      <c r="D81" s="937" t="s">
        <v>493</v>
      </c>
      <c r="E81" s="938">
        <v>0.6</v>
      </c>
      <c r="F81" s="947">
        <f t="shared" si="3"/>
        <v>1</v>
      </c>
      <c r="G81" s="940" t="s">
        <v>308</v>
      </c>
      <c r="H81" s="941" t="s">
        <v>311</v>
      </c>
      <c r="I81" s="942" t="s">
        <v>310</v>
      </c>
      <c r="J81" s="943" t="s">
        <v>313</v>
      </c>
      <c r="K81" s="948">
        <v>0</v>
      </c>
      <c r="L81" s="948">
        <v>0.3</v>
      </c>
      <c r="M81" s="948">
        <v>0.7</v>
      </c>
      <c r="N81" s="948">
        <v>0</v>
      </c>
      <c r="O81" s="948">
        <v>0</v>
      </c>
      <c r="P81" s="949">
        <f t="shared" si="1"/>
        <v>1</v>
      </c>
    </row>
    <row r="82" spans="2:16" ht="90" customHeight="1">
      <c r="B82" s="1566"/>
      <c r="C82" s="1564"/>
      <c r="D82" s="937" t="s">
        <v>494</v>
      </c>
      <c r="E82" s="938">
        <v>0.3</v>
      </c>
      <c r="F82" s="947">
        <f t="shared" si="3"/>
        <v>1</v>
      </c>
      <c r="G82" s="940" t="s">
        <v>308</v>
      </c>
      <c r="H82" s="941" t="s">
        <v>312</v>
      </c>
      <c r="I82" s="942" t="s">
        <v>310</v>
      </c>
      <c r="J82" s="943" t="s">
        <v>313</v>
      </c>
      <c r="K82" s="948">
        <v>0</v>
      </c>
      <c r="L82" s="948">
        <v>0</v>
      </c>
      <c r="M82" s="948">
        <v>0.15</v>
      </c>
      <c r="N82" s="948">
        <v>0.65</v>
      </c>
      <c r="O82" s="948">
        <v>0.2</v>
      </c>
      <c r="P82" s="949">
        <f t="shared" si="1"/>
        <v>1</v>
      </c>
    </row>
    <row r="83" spans="2:16" ht="135" customHeight="1">
      <c r="B83" s="1566"/>
      <c r="C83" s="1559" t="s">
        <v>211</v>
      </c>
      <c r="D83" s="937" t="s">
        <v>495</v>
      </c>
      <c r="E83" s="958">
        <v>0.5</v>
      </c>
      <c r="F83" s="939">
        <f t="shared" si="3"/>
        <v>38</v>
      </c>
      <c r="G83" s="940" t="s">
        <v>314</v>
      </c>
      <c r="H83" s="941" t="s">
        <v>561</v>
      </c>
      <c r="I83" s="942" t="s">
        <v>93</v>
      </c>
      <c r="J83" s="943" t="s">
        <v>303</v>
      </c>
      <c r="K83" s="944">
        <v>5</v>
      </c>
      <c r="L83" s="944">
        <v>10</v>
      </c>
      <c r="M83" s="944">
        <v>10</v>
      </c>
      <c r="N83" s="944">
        <v>10</v>
      </c>
      <c r="O83" s="944">
        <v>3</v>
      </c>
      <c r="P83" s="946">
        <f t="shared" si="1"/>
        <v>38</v>
      </c>
    </row>
    <row r="84" spans="2:16" ht="135" customHeight="1">
      <c r="B84" s="1566"/>
      <c r="C84" s="1560"/>
      <c r="D84" s="937" t="s">
        <v>496</v>
      </c>
      <c r="E84" s="958">
        <v>0.5</v>
      </c>
      <c r="F84" s="939">
        <f t="shared" si="3"/>
        <v>86</v>
      </c>
      <c r="G84" s="940" t="s">
        <v>315</v>
      </c>
      <c r="H84" s="941" t="s">
        <v>562</v>
      </c>
      <c r="I84" s="942" t="s">
        <v>93</v>
      </c>
      <c r="J84" s="943" t="s">
        <v>303</v>
      </c>
      <c r="K84" s="944">
        <v>8</v>
      </c>
      <c r="L84" s="944">
        <v>24</v>
      </c>
      <c r="M84" s="944">
        <v>24</v>
      </c>
      <c r="N84" s="944">
        <v>24</v>
      </c>
      <c r="O84" s="944">
        <v>6</v>
      </c>
      <c r="P84" s="946">
        <f t="shared" si="1"/>
        <v>86</v>
      </c>
    </row>
    <row r="85" spans="2:16" ht="90" customHeight="1">
      <c r="B85" s="1566"/>
      <c r="C85" s="1559" t="s">
        <v>212</v>
      </c>
      <c r="D85" s="937" t="s">
        <v>515</v>
      </c>
      <c r="E85" s="958">
        <v>0.2</v>
      </c>
      <c r="F85" s="957">
        <f t="shared" si="3"/>
        <v>1</v>
      </c>
      <c r="G85" s="950">
        <v>1</v>
      </c>
      <c r="H85" s="941" t="s">
        <v>316</v>
      </c>
      <c r="I85" s="942" t="s">
        <v>609</v>
      </c>
      <c r="J85" s="943" t="s">
        <v>317</v>
      </c>
      <c r="K85" s="948">
        <v>1</v>
      </c>
      <c r="L85" s="948">
        <v>1</v>
      </c>
      <c r="M85" s="948">
        <v>1</v>
      </c>
      <c r="N85" s="948">
        <v>1</v>
      </c>
      <c r="O85" s="948">
        <v>1</v>
      </c>
      <c r="P85" s="949">
        <f>AVERAGE(K85:O85)</f>
        <v>1</v>
      </c>
    </row>
    <row r="86" spans="2:16" ht="90" customHeight="1">
      <c r="B86" s="1566"/>
      <c r="C86" s="1561"/>
      <c r="D86" s="937" t="s">
        <v>516</v>
      </c>
      <c r="E86" s="958">
        <v>0.2</v>
      </c>
      <c r="F86" s="957">
        <f t="shared" si="3"/>
        <v>1</v>
      </c>
      <c r="G86" s="950">
        <v>1</v>
      </c>
      <c r="H86" s="941" t="s">
        <v>318</v>
      </c>
      <c r="I86" s="942" t="s">
        <v>609</v>
      </c>
      <c r="J86" s="943" t="s">
        <v>317</v>
      </c>
      <c r="K86" s="948">
        <v>1</v>
      </c>
      <c r="L86" s="948">
        <v>1</v>
      </c>
      <c r="M86" s="948">
        <v>1</v>
      </c>
      <c r="N86" s="948">
        <v>1</v>
      </c>
      <c r="O86" s="948">
        <v>1</v>
      </c>
      <c r="P86" s="949">
        <f>AVERAGE(K86:O86)</f>
        <v>1</v>
      </c>
    </row>
    <row r="87" spans="2:16" ht="90" customHeight="1">
      <c r="B87" s="1566"/>
      <c r="C87" s="1561"/>
      <c r="D87" s="937" t="s">
        <v>517</v>
      </c>
      <c r="E87" s="958">
        <v>0.2</v>
      </c>
      <c r="F87" s="957">
        <f t="shared" si="3"/>
        <v>1</v>
      </c>
      <c r="G87" s="950">
        <v>1</v>
      </c>
      <c r="H87" s="941" t="s">
        <v>319</v>
      </c>
      <c r="I87" s="942" t="s">
        <v>609</v>
      </c>
      <c r="J87" s="943" t="s">
        <v>317</v>
      </c>
      <c r="K87" s="948">
        <v>1</v>
      </c>
      <c r="L87" s="948">
        <v>1</v>
      </c>
      <c r="M87" s="948">
        <v>1</v>
      </c>
      <c r="N87" s="948">
        <v>1</v>
      </c>
      <c r="O87" s="948">
        <v>1</v>
      </c>
      <c r="P87" s="949">
        <f>AVERAGE(K87:O87)</f>
        <v>1</v>
      </c>
    </row>
    <row r="88" spans="2:16" ht="90" customHeight="1">
      <c r="B88" s="1566"/>
      <c r="C88" s="1561"/>
      <c r="D88" s="937" t="s">
        <v>615</v>
      </c>
      <c r="E88" s="958">
        <v>0.2</v>
      </c>
      <c r="F88" s="957">
        <f t="shared" si="3"/>
        <v>1</v>
      </c>
      <c r="G88" s="940" t="s">
        <v>308</v>
      </c>
      <c r="H88" s="941" t="s">
        <v>525</v>
      </c>
      <c r="I88" s="942" t="s">
        <v>609</v>
      </c>
      <c r="J88" s="943" t="s">
        <v>317</v>
      </c>
      <c r="K88" s="948">
        <v>0.05</v>
      </c>
      <c r="L88" s="948">
        <v>0.3</v>
      </c>
      <c r="M88" s="948">
        <v>0.3</v>
      </c>
      <c r="N88" s="948">
        <v>0.3</v>
      </c>
      <c r="O88" s="948">
        <v>0.05</v>
      </c>
      <c r="P88" s="949">
        <f t="shared" si="1"/>
        <v>1</v>
      </c>
    </row>
    <row r="89" spans="2:16" ht="90" customHeight="1">
      <c r="B89" s="1566"/>
      <c r="C89" s="1560"/>
      <c r="D89" s="937" t="s">
        <v>518</v>
      </c>
      <c r="E89" s="958">
        <v>0.2</v>
      </c>
      <c r="F89" s="957">
        <f t="shared" si="3"/>
        <v>1</v>
      </c>
      <c r="G89" s="940" t="s">
        <v>308</v>
      </c>
      <c r="H89" s="941" t="s">
        <v>320</v>
      </c>
      <c r="I89" s="942" t="s">
        <v>609</v>
      </c>
      <c r="J89" s="943" t="s">
        <v>317</v>
      </c>
      <c r="K89" s="948">
        <v>0.05</v>
      </c>
      <c r="L89" s="948">
        <v>0.3</v>
      </c>
      <c r="M89" s="948">
        <v>0.3</v>
      </c>
      <c r="N89" s="948">
        <v>0.3</v>
      </c>
      <c r="O89" s="948">
        <v>0.05</v>
      </c>
      <c r="P89" s="949">
        <f t="shared" si="1"/>
        <v>1</v>
      </c>
    </row>
    <row r="90" spans="2:16" ht="76.2" customHeight="1">
      <c r="B90" s="1566"/>
      <c r="C90" s="1559" t="s">
        <v>1020</v>
      </c>
      <c r="D90" s="937" t="s">
        <v>537</v>
      </c>
      <c r="E90" s="958">
        <v>0.5</v>
      </c>
      <c r="F90" s="939">
        <f t="shared" si="3"/>
        <v>24</v>
      </c>
      <c r="G90" s="940">
        <v>6</v>
      </c>
      <c r="H90" s="941" t="s">
        <v>622</v>
      </c>
      <c r="I90" s="942" t="s">
        <v>94</v>
      </c>
      <c r="J90" s="943" t="s">
        <v>538</v>
      </c>
      <c r="K90" s="944">
        <v>3</v>
      </c>
      <c r="L90" s="944">
        <v>6</v>
      </c>
      <c r="M90" s="944">
        <v>6</v>
      </c>
      <c r="N90" s="944">
        <v>6</v>
      </c>
      <c r="O90" s="944">
        <v>3</v>
      </c>
      <c r="P90" s="946">
        <f t="shared" si="1"/>
        <v>24</v>
      </c>
    </row>
    <row r="91" spans="2:16" ht="76.2" customHeight="1">
      <c r="B91" s="1566"/>
      <c r="C91" s="1560"/>
      <c r="D91" s="937" t="s">
        <v>1021</v>
      </c>
      <c r="E91" s="958">
        <v>0.5</v>
      </c>
      <c r="F91" s="939">
        <f t="shared" si="3"/>
        <v>630</v>
      </c>
      <c r="G91" s="940">
        <v>115</v>
      </c>
      <c r="H91" s="941" t="s">
        <v>623</v>
      </c>
      <c r="I91" s="942" t="s">
        <v>94</v>
      </c>
      <c r="J91" s="943" t="s">
        <v>538</v>
      </c>
      <c r="K91" s="944">
        <v>80</v>
      </c>
      <c r="L91" s="944">
        <f>144+54</f>
        <v>198</v>
      </c>
      <c r="M91" s="944">
        <v>144</v>
      </c>
      <c r="N91" s="944">
        <v>144</v>
      </c>
      <c r="O91" s="944">
        <v>64</v>
      </c>
      <c r="P91" s="946">
        <f t="shared" si="1"/>
        <v>630</v>
      </c>
    </row>
    <row r="92" spans="2:16" ht="75" customHeight="1">
      <c r="B92" s="1566"/>
      <c r="C92" s="1559" t="s">
        <v>214</v>
      </c>
      <c r="D92" s="937" t="s">
        <v>563</v>
      </c>
      <c r="E92" s="958">
        <v>0.8</v>
      </c>
      <c r="F92" s="939">
        <f t="shared" si="3"/>
        <v>4</v>
      </c>
      <c r="G92" s="940">
        <v>4</v>
      </c>
      <c r="H92" s="941" t="s">
        <v>321</v>
      </c>
      <c r="I92" s="942" t="s">
        <v>95</v>
      </c>
      <c r="J92" s="943" t="s">
        <v>322</v>
      </c>
      <c r="K92" s="944">
        <v>1</v>
      </c>
      <c r="L92" s="944">
        <v>1</v>
      </c>
      <c r="M92" s="944">
        <v>1</v>
      </c>
      <c r="N92" s="944">
        <v>1</v>
      </c>
      <c r="O92" s="944">
        <v>0</v>
      </c>
      <c r="P92" s="946">
        <f t="shared" si="1"/>
        <v>4</v>
      </c>
    </row>
    <row r="93" spans="2:16" ht="39.6" customHeight="1">
      <c r="B93" s="1566"/>
      <c r="C93" s="1561"/>
      <c r="D93" s="937" t="s">
        <v>542</v>
      </c>
      <c r="E93" s="857">
        <v>0.1</v>
      </c>
      <c r="F93" s="939">
        <f t="shared" si="3"/>
        <v>4</v>
      </c>
      <c r="G93" s="940">
        <v>4</v>
      </c>
      <c r="H93" s="941" t="s">
        <v>564</v>
      </c>
      <c r="I93" s="942" t="s">
        <v>95</v>
      </c>
      <c r="J93" s="943" t="s">
        <v>322</v>
      </c>
      <c r="K93" s="944">
        <v>1</v>
      </c>
      <c r="L93" s="944">
        <v>1</v>
      </c>
      <c r="M93" s="944">
        <v>1</v>
      </c>
      <c r="N93" s="944">
        <v>1</v>
      </c>
      <c r="O93" s="944">
        <v>0</v>
      </c>
      <c r="P93" s="946">
        <f t="shared" si="1"/>
        <v>4</v>
      </c>
    </row>
    <row r="94" spans="2:16" ht="54.6" customHeight="1">
      <c r="B94" s="1567"/>
      <c r="C94" s="1560"/>
      <c r="D94" s="937" t="s">
        <v>543</v>
      </c>
      <c r="E94" s="957">
        <v>0.1</v>
      </c>
      <c r="F94" s="939">
        <f t="shared" si="3"/>
        <v>4</v>
      </c>
      <c r="G94" s="940">
        <v>4</v>
      </c>
      <c r="H94" s="941" t="s">
        <v>565</v>
      </c>
      <c r="I94" s="942" t="s">
        <v>95</v>
      </c>
      <c r="J94" s="943" t="s">
        <v>322</v>
      </c>
      <c r="K94" s="944">
        <v>0</v>
      </c>
      <c r="L94" s="944">
        <v>1</v>
      </c>
      <c r="M94" s="944">
        <v>1</v>
      </c>
      <c r="N94" s="944">
        <v>1</v>
      </c>
      <c r="O94" s="944">
        <v>1</v>
      </c>
      <c r="P94" s="946">
        <f t="shared" si="1"/>
        <v>4</v>
      </c>
    </row>
    <row r="95" spans="2:16" ht="17.399999999999999">
      <c r="B95" s="1598"/>
      <c r="C95" s="1599"/>
      <c r="D95" s="1599"/>
      <c r="E95" s="1599"/>
      <c r="F95" s="1599"/>
      <c r="G95" s="1599"/>
      <c r="H95" s="1599"/>
      <c r="I95" s="1599"/>
      <c r="J95" s="1599"/>
      <c r="K95" s="1599"/>
      <c r="L95" s="1599"/>
      <c r="M95" s="1599"/>
      <c r="N95" s="1599"/>
      <c r="O95" s="1599"/>
      <c r="P95" s="1599"/>
    </row>
    <row r="96" spans="2:16">
      <c r="B96" s="795"/>
      <c r="C96" s="795"/>
      <c r="D96" s="795"/>
      <c r="E96" s="795"/>
      <c r="F96" s="796"/>
      <c r="G96" s="796"/>
      <c r="H96" s="795"/>
      <c r="I96" s="795"/>
      <c r="J96" s="795"/>
    </row>
    <row r="97" spans="2:10" ht="13.5" customHeight="1">
      <c r="B97" s="795"/>
      <c r="C97" s="795"/>
      <c r="D97" s="795"/>
      <c r="E97" s="795"/>
      <c r="F97" s="796"/>
      <c r="G97" s="796"/>
      <c r="H97" s="795"/>
      <c r="I97" s="795"/>
      <c r="J97" s="795"/>
    </row>
    <row r="98" spans="2:10" ht="15" customHeight="1">
      <c r="B98" s="959" t="s">
        <v>23</v>
      </c>
      <c r="C98" s="960">
        <v>45450</v>
      </c>
      <c r="D98" s="795"/>
      <c r="E98" s="795"/>
      <c r="F98" s="796"/>
      <c r="G98" s="796"/>
      <c r="H98" s="795"/>
      <c r="I98" s="795"/>
      <c r="J98" s="795"/>
    </row>
    <row r="99" spans="2:10">
      <c r="B99" s="795"/>
      <c r="C99" s="795"/>
      <c r="D99" s="795"/>
      <c r="E99" s="795"/>
      <c r="F99" s="796"/>
      <c r="G99" s="796"/>
      <c r="H99" s="795"/>
      <c r="I99" s="795"/>
      <c r="J99" s="795"/>
    </row>
    <row r="100" spans="2:10" ht="15" customHeight="1">
      <c r="B100" s="959" t="s">
        <v>49</v>
      </c>
      <c r="C100" s="960">
        <v>45679</v>
      </c>
      <c r="D100" s="795"/>
      <c r="E100" s="795"/>
      <c r="F100" s="796"/>
      <c r="G100" s="796"/>
      <c r="H100" s="797"/>
      <c r="I100" s="797"/>
      <c r="J100" s="797"/>
    </row>
    <row r="101" spans="2:10" ht="15" customHeight="1">
      <c r="B101" s="795"/>
      <c r="C101" s="795"/>
      <c r="D101" s="795"/>
      <c r="E101" s="795"/>
      <c r="F101" s="796"/>
      <c r="G101" s="796"/>
      <c r="H101" s="795"/>
      <c r="I101" s="795"/>
      <c r="J101" s="795"/>
    </row>
    <row r="102" spans="2:10" ht="15" customHeight="1">
      <c r="B102" s="1597" t="s">
        <v>146</v>
      </c>
      <c r="C102" s="1597"/>
      <c r="D102" s="1597"/>
      <c r="E102" s="1597"/>
      <c r="F102" s="1597"/>
      <c r="G102" s="1597"/>
      <c r="H102" s="797"/>
      <c r="I102" s="797"/>
      <c r="J102" s="797"/>
    </row>
    <row r="103" spans="2:10" ht="15" customHeight="1">
      <c r="B103" s="795"/>
      <c r="C103" s="795"/>
      <c r="D103" s="795"/>
      <c r="E103" s="795"/>
      <c r="F103" s="796"/>
      <c r="G103" s="796"/>
      <c r="H103" s="795"/>
      <c r="I103" s="795"/>
      <c r="J103" s="795"/>
    </row>
    <row r="104" spans="2:10" ht="15" customHeight="1">
      <c r="B104" s="795"/>
      <c r="C104" s="795"/>
      <c r="D104" s="795"/>
      <c r="E104" s="795"/>
      <c r="F104" s="796"/>
      <c r="G104" s="796"/>
      <c r="H104" s="797"/>
      <c r="I104" s="797"/>
      <c r="J104" s="797"/>
    </row>
  </sheetData>
  <sheetProtection algorithmName="SHA-512" hashValue="Fnjbrw5k2HL/8TIdeVmn2+DRZ9dEJE6/+vOy2L1kj2EB6uZnCKEdVL54qRQhHaOXD8mqwoGS6W21bCvNlW8MLg==" saltValue="u5sB1t7JuWLlRGLvL9SJWA==" spinCount="100000" sheet="1" formatCells="0" formatColumns="0" formatRows="0"/>
  <mergeCells count="44">
    <mergeCell ref="B102:G102"/>
    <mergeCell ref="B95:P95"/>
    <mergeCell ref="G10:G12"/>
    <mergeCell ref="C83:C84"/>
    <mergeCell ref="C85:C89"/>
    <mergeCell ref="C90:C91"/>
    <mergeCell ref="C92:C94"/>
    <mergeCell ref="C13:C21"/>
    <mergeCell ref="C22:C26"/>
    <mergeCell ref="C62:C64"/>
    <mergeCell ref="C27:C30"/>
    <mergeCell ref="C31:C34"/>
    <mergeCell ref="B13:B39"/>
    <mergeCell ref="B40:B44"/>
    <mergeCell ref="B45:B49"/>
    <mergeCell ref="B50:B94"/>
    <mergeCell ref="O2:P2"/>
    <mergeCell ref="O5:P5"/>
    <mergeCell ref="O6:P6"/>
    <mergeCell ref="B8:P8"/>
    <mergeCell ref="E10:E12"/>
    <mergeCell ref="C2:N6"/>
    <mergeCell ref="I10:I12"/>
    <mergeCell ref="B2:B6"/>
    <mergeCell ref="P10:P12"/>
    <mergeCell ref="J10:J12"/>
    <mergeCell ref="K10:O10"/>
    <mergeCell ref="B10:B12"/>
    <mergeCell ref="C10:C12"/>
    <mergeCell ref="D10:D12"/>
    <mergeCell ref="F10:F12"/>
    <mergeCell ref="H10:H12"/>
    <mergeCell ref="C75:C76"/>
    <mergeCell ref="C77:C79"/>
    <mergeCell ref="C80:C82"/>
    <mergeCell ref="C65:C74"/>
    <mergeCell ref="C35:C37"/>
    <mergeCell ref="C38:C39"/>
    <mergeCell ref="C40:C41"/>
    <mergeCell ref="C42:C43"/>
    <mergeCell ref="C45:C46"/>
    <mergeCell ref="C48:C49"/>
    <mergeCell ref="C50:C57"/>
    <mergeCell ref="C58:C61"/>
  </mergeCells>
  <pageMargins left="0.7" right="0.7" top="0.75" bottom="0.75" header="0.3" footer="0.3"/>
  <pageSetup paperSize="9" orientation="portrait"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34465-ADE9-48C1-8E48-2177B7002B97}">
  <sheetPr>
    <tabColor rgb="FF66FF66"/>
  </sheetPr>
  <dimension ref="B1:BG30"/>
  <sheetViews>
    <sheetView showGridLines="0" zoomScale="55" zoomScaleNormal="55" workbookViewId="0">
      <selection activeCell="BC16" sqref="BC16"/>
    </sheetView>
  </sheetViews>
  <sheetFormatPr baseColWidth="10" defaultColWidth="17.33203125" defaultRowHeight="15"/>
  <cols>
    <col min="1" max="1" width="4.33203125" style="70" customWidth="1"/>
    <col min="2" max="2" width="50.44140625" style="548" customWidth="1"/>
    <col min="3" max="3" width="42" style="548" customWidth="1"/>
    <col min="4" max="4" width="49.6640625" style="548" customWidth="1"/>
    <col min="5" max="6" width="27.5546875" style="548" customWidth="1"/>
    <col min="7" max="8" width="29.33203125" style="549" customWidth="1"/>
    <col min="9" max="9" width="33.5546875" style="548" customWidth="1"/>
    <col min="10" max="10" width="41.6640625" style="548" customWidth="1"/>
    <col min="11" max="11" width="55.88671875" style="548" customWidth="1"/>
    <col min="12" max="12" width="48.44140625" style="548" customWidth="1"/>
    <col min="13" max="13" width="28.5546875" style="548" customWidth="1"/>
    <col min="14" max="14" width="50" style="548" customWidth="1"/>
    <col min="15" max="46" width="15.88671875" style="70" customWidth="1"/>
    <col min="47" max="47" width="24.5546875" style="70" customWidth="1"/>
    <col min="48" max="48" width="22.88671875" style="70" customWidth="1"/>
    <col min="49" max="49" width="19.33203125" style="70" customWidth="1"/>
    <col min="50" max="50" width="18.44140625" style="70" customWidth="1"/>
    <col min="51" max="51" width="19.44140625" style="70" customWidth="1"/>
    <col min="52" max="52" width="23.33203125" style="70" customWidth="1"/>
    <col min="53" max="54" width="25.109375" style="70" customWidth="1"/>
    <col min="55" max="55" width="26.6640625" style="70" customWidth="1"/>
    <col min="56" max="56" width="26.33203125" style="70" customWidth="1"/>
    <col min="57" max="57" width="26.5546875" style="70" customWidth="1"/>
    <col min="58" max="58" width="26.33203125" style="70" customWidth="1"/>
    <col min="59" max="59" width="27.33203125" style="70" customWidth="1"/>
    <col min="60" max="16384" width="17.33203125" style="70"/>
  </cols>
  <sheetData>
    <row r="1" spans="2:59" ht="15" customHeight="1" thickBot="1"/>
    <row r="2" spans="2:59" ht="16.5" customHeight="1">
      <c r="B2" s="1607" t="s">
        <v>127</v>
      </c>
      <c r="C2" s="1610" t="s">
        <v>113</v>
      </c>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c r="AO2" s="1611"/>
      <c r="AP2" s="1611"/>
      <c r="AQ2" s="1611"/>
      <c r="AR2" s="1611"/>
      <c r="AS2" s="1611"/>
      <c r="AT2" s="1611"/>
      <c r="AU2" s="1611"/>
      <c r="AV2" s="1611"/>
      <c r="AW2" s="1611"/>
      <c r="AX2" s="1611"/>
      <c r="AY2" s="1611"/>
      <c r="AZ2" s="1611"/>
      <c r="BA2" s="1611"/>
      <c r="BB2" s="1611"/>
      <c r="BC2" s="1611"/>
      <c r="BD2" s="1611"/>
      <c r="BE2" s="1612"/>
      <c r="BF2" s="59" t="s">
        <v>28</v>
      </c>
      <c r="BG2" s="60"/>
    </row>
    <row r="3" spans="2:59" ht="16.5" customHeight="1">
      <c r="B3" s="1608"/>
      <c r="C3" s="1613"/>
      <c r="D3" s="1614"/>
      <c r="E3" s="1614"/>
      <c r="F3" s="1614"/>
      <c r="G3" s="1614"/>
      <c r="H3" s="1614"/>
      <c r="I3" s="1614"/>
      <c r="J3" s="1614"/>
      <c r="K3" s="1614"/>
      <c r="L3" s="1614"/>
      <c r="M3" s="1614"/>
      <c r="N3" s="1614"/>
      <c r="O3" s="1614"/>
      <c r="P3" s="1614"/>
      <c r="Q3" s="1614"/>
      <c r="R3" s="1614"/>
      <c r="S3" s="1614"/>
      <c r="T3" s="1614"/>
      <c r="U3" s="1614"/>
      <c r="V3" s="1614"/>
      <c r="W3" s="1614"/>
      <c r="X3" s="1614"/>
      <c r="Y3" s="1614"/>
      <c r="Z3" s="1614"/>
      <c r="AA3" s="1614"/>
      <c r="AB3" s="1614"/>
      <c r="AC3" s="1614"/>
      <c r="AD3" s="1614"/>
      <c r="AE3" s="1614"/>
      <c r="AF3" s="1614"/>
      <c r="AG3" s="1614"/>
      <c r="AH3" s="1614"/>
      <c r="AI3" s="1614"/>
      <c r="AJ3" s="1614"/>
      <c r="AK3" s="1614"/>
      <c r="AL3" s="1614"/>
      <c r="AM3" s="1614"/>
      <c r="AN3" s="1614"/>
      <c r="AO3" s="1614"/>
      <c r="AP3" s="1614"/>
      <c r="AQ3" s="1614"/>
      <c r="AR3" s="1614"/>
      <c r="AS3" s="1614"/>
      <c r="AT3" s="1614"/>
      <c r="AU3" s="1614"/>
      <c r="AV3" s="1614"/>
      <c r="AW3" s="1614"/>
      <c r="AX3" s="1614"/>
      <c r="AY3" s="1614"/>
      <c r="AZ3" s="1614"/>
      <c r="BA3" s="1614"/>
      <c r="BB3" s="1614"/>
      <c r="BC3" s="1614"/>
      <c r="BD3" s="1614"/>
      <c r="BE3" s="1615"/>
      <c r="BF3" s="61" t="s">
        <v>25</v>
      </c>
      <c r="BG3" s="62" t="s">
        <v>26</v>
      </c>
    </row>
    <row r="4" spans="2:59" ht="16.5" customHeight="1">
      <c r="B4" s="1608"/>
      <c r="C4" s="1613"/>
      <c r="D4" s="1614"/>
      <c r="E4" s="1614"/>
      <c r="F4" s="1614"/>
      <c r="G4" s="1614"/>
      <c r="H4" s="1614"/>
      <c r="I4" s="1614"/>
      <c r="J4" s="1614"/>
      <c r="K4" s="1614"/>
      <c r="L4" s="1614"/>
      <c r="M4" s="1614"/>
      <c r="N4" s="1614"/>
      <c r="O4" s="1614"/>
      <c r="P4" s="1614"/>
      <c r="Q4" s="1614"/>
      <c r="R4" s="1614"/>
      <c r="S4" s="1614"/>
      <c r="T4" s="1614"/>
      <c r="U4" s="1614"/>
      <c r="V4" s="1614"/>
      <c r="W4" s="1614"/>
      <c r="X4" s="1614"/>
      <c r="Y4" s="1614"/>
      <c r="Z4" s="1614"/>
      <c r="AA4" s="1614"/>
      <c r="AB4" s="1614"/>
      <c r="AC4" s="1614"/>
      <c r="AD4" s="1614"/>
      <c r="AE4" s="1614"/>
      <c r="AF4" s="1614"/>
      <c r="AG4" s="1614"/>
      <c r="AH4" s="1614"/>
      <c r="AI4" s="1614"/>
      <c r="AJ4" s="1614"/>
      <c r="AK4" s="1614"/>
      <c r="AL4" s="1614"/>
      <c r="AM4" s="1614"/>
      <c r="AN4" s="1614"/>
      <c r="AO4" s="1614"/>
      <c r="AP4" s="1614"/>
      <c r="AQ4" s="1614"/>
      <c r="AR4" s="1614"/>
      <c r="AS4" s="1614"/>
      <c r="AT4" s="1614"/>
      <c r="AU4" s="1614"/>
      <c r="AV4" s="1614"/>
      <c r="AW4" s="1614"/>
      <c r="AX4" s="1614"/>
      <c r="AY4" s="1614"/>
      <c r="AZ4" s="1614"/>
      <c r="BA4" s="1614"/>
      <c r="BB4" s="1614"/>
      <c r="BC4" s="1614"/>
      <c r="BD4" s="1614"/>
      <c r="BE4" s="1615"/>
      <c r="BF4" s="63">
        <v>6</v>
      </c>
      <c r="BG4" s="64" t="s">
        <v>34</v>
      </c>
    </row>
    <row r="5" spans="2:59" ht="16.5" customHeight="1">
      <c r="B5" s="1608"/>
      <c r="C5" s="1613"/>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c r="AF5" s="1614"/>
      <c r="AG5" s="1614"/>
      <c r="AH5" s="1614"/>
      <c r="AI5" s="1614"/>
      <c r="AJ5" s="1614"/>
      <c r="AK5" s="1614"/>
      <c r="AL5" s="1614"/>
      <c r="AM5" s="1614"/>
      <c r="AN5" s="1614"/>
      <c r="AO5" s="1614"/>
      <c r="AP5" s="1614"/>
      <c r="AQ5" s="1614"/>
      <c r="AR5" s="1614"/>
      <c r="AS5" s="1614"/>
      <c r="AT5" s="1614"/>
      <c r="AU5" s="1614"/>
      <c r="AV5" s="1614"/>
      <c r="AW5" s="1614"/>
      <c r="AX5" s="1614"/>
      <c r="AY5" s="1614"/>
      <c r="AZ5" s="1614"/>
      <c r="BA5" s="1614"/>
      <c r="BB5" s="1614"/>
      <c r="BC5" s="1614"/>
      <c r="BD5" s="1614"/>
      <c r="BE5" s="1615"/>
      <c r="BF5" s="65" t="s">
        <v>27</v>
      </c>
      <c r="BG5" s="66"/>
    </row>
    <row r="6" spans="2:59" ht="16.5" customHeight="1" thickBot="1">
      <c r="B6" s="1609"/>
      <c r="C6" s="1616"/>
      <c r="D6" s="1617"/>
      <c r="E6" s="1617"/>
      <c r="F6" s="1617"/>
      <c r="G6" s="1617"/>
      <c r="H6" s="1617"/>
      <c r="I6" s="1617"/>
      <c r="J6" s="1617"/>
      <c r="K6" s="1617"/>
      <c r="L6" s="1617"/>
      <c r="M6" s="1617"/>
      <c r="N6" s="1617"/>
      <c r="O6" s="1617"/>
      <c r="P6" s="1617"/>
      <c r="Q6" s="1617"/>
      <c r="R6" s="1617"/>
      <c r="S6" s="1617"/>
      <c r="T6" s="1617"/>
      <c r="U6" s="1617"/>
      <c r="V6" s="1617"/>
      <c r="W6" s="1617"/>
      <c r="X6" s="1617"/>
      <c r="Y6" s="1617"/>
      <c r="Z6" s="1617"/>
      <c r="AA6" s="1617"/>
      <c r="AB6" s="1617"/>
      <c r="AC6" s="1617"/>
      <c r="AD6" s="1617"/>
      <c r="AE6" s="1617"/>
      <c r="AF6" s="1617"/>
      <c r="AG6" s="1617"/>
      <c r="AH6" s="1617"/>
      <c r="AI6" s="1617"/>
      <c r="AJ6" s="1617"/>
      <c r="AK6" s="1617"/>
      <c r="AL6" s="1617"/>
      <c r="AM6" s="1617"/>
      <c r="AN6" s="1617"/>
      <c r="AO6" s="1617"/>
      <c r="AP6" s="1617"/>
      <c r="AQ6" s="1617"/>
      <c r="AR6" s="1617"/>
      <c r="AS6" s="1617"/>
      <c r="AT6" s="1617"/>
      <c r="AU6" s="1617"/>
      <c r="AV6" s="1617"/>
      <c r="AW6" s="1617"/>
      <c r="AX6" s="1617"/>
      <c r="AY6" s="1617"/>
      <c r="AZ6" s="1617"/>
      <c r="BA6" s="1617"/>
      <c r="BB6" s="1617"/>
      <c r="BC6" s="1617"/>
      <c r="BD6" s="1617"/>
      <c r="BE6" s="1618"/>
      <c r="BF6" s="1619">
        <v>45428</v>
      </c>
      <c r="BG6" s="1620"/>
    </row>
    <row r="7" spans="2:59" ht="19.5" customHeight="1">
      <c r="B7" s="67"/>
      <c r="C7" s="67"/>
      <c r="D7" s="67"/>
      <c r="E7" s="67"/>
      <c r="F7" s="67"/>
      <c r="G7" s="68"/>
      <c r="H7" s="68"/>
      <c r="I7" s="67"/>
      <c r="J7" s="67"/>
      <c r="K7" s="67"/>
      <c r="L7" s="67"/>
      <c r="M7" s="67"/>
      <c r="N7" s="67"/>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1621"/>
      <c r="AW7" s="1622"/>
      <c r="AX7" s="1622"/>
      <c r="AY7" s="1622"/>
      <c r="AZ7" s="1623"/>
      <c r="BA7" s="546"/>
      <c r="BB7" s="546"/>
      <c r="BC7" s="546"/>
      <c r="BD7" s="69"/>
      <c r="BE7" s="69"/>
    </row>
    <row r="8" spans="2:59" ht="28.5" customHeight="1">
      <c r="B8" s="71" t="s">
        <v>44</v>
      </c>
      <c r="C8" s="1624" t="s">
        <v>77</v>
      </c>
      <c r="D8" s="1624"/>
      <c r="E8" s="72"/>
      <c r="F8" s="72"/>
      <c r="G8" s="72"/>
      <c r="H8" s="72"/>
      <c r="I8" s="72"/>
      <c r="J8" s="72"/>
      <c r="K8" s="72"/>
      <c r="L8" s="72"/>
      <c r="M8" s="72"/>
      <c r="N8" s="72"/>
      <c r="AV8" s="546"/>
      <c r="AW8" s="546"/>
      <c r="AX8" s="546"/>
      <c r="AY8" s="546"/>
      <c r="AZ8" s="546"/>
      <c r="BA8" s="546"/>
      <c r="BB8" s="546"/>
      <c r="BC8" s="546"/>
    </row>
    <row r="9" spans="2:59" ht="124.2" customHeight="1">
      <c r="B9" s="71" t="s">
        <v>31</v>
      </c>
      <c r="C9" s="1605" t="s">
        <v>334</v>
      </c>
      <c r="D9" s="1606"/>
      <c r="E9" s="72"/>
      <c r="F9" s="72"/>
      <c r="G9" s="72"/>
      <c r="H9" s="72"/>
      <c r="I9" s="72"/>
      <c r="J9" s="72"/>
      <c r="K9" s="72"/>
      <c r="L9" s="72"/>
      <c r="M9" s="72"/>
      <c r="N9" s="72"/>
      <c r="AV9" s="546"/>
      <c r="AW9" s="546"/>
      <c r="AX9" s="546"/>
      <c r="AY9" s="546"/>
      <c r="AZ9" s="546"/>
      <c r="BA9" s="546"/>
      <c r="BB9" s="546"/>
      <c r="BC9" s="546"/>
    </row>
    <row r="10" spans="2:59" ht="30" customHeight="1">
      <c r="B10" s="71" t="s">
        <v>98</v>
      </c>
      <c r="C10" s="1625">
        <v>2025</v>
      </c>
      <c r="D10" s="1626"/>
      <c r="E10" s="72"/>
      <c r="F10" s="72"/>
      <c r="G10" s="72"/>
      <c r="H10" s="72"/>
      <c r="I10" s="72"/>
      <c r="J10" s="72"/>
      <c r="K10" s="72"/>
      <c r="L10" s="72"/>
      <c r="M10" s="72"/>
      <c r="N10" s="72"/>
      <c r="AV10" s="546"/>
      <c r="AW10" s="546"/>
      <c r="AX10" s="546"/>
      <c r="AY10" s="546"/>
      <c r="AZ10" s="546"/>
      <c r="BA10" s="546"/>
      <c r="BB10" s="546"/>
      <c r="BC10" s="546"/>
    </row>
    <row r="11" spans="2:59" ht="14.25" customHeight="1">
      <c r="B11" s="67"/>
      <c r="C11" s="67"/>
      <c r="D11" s="67"/>
      <c r="E11" s="67"/>
      <c r="F11" s="67"/>
      <c r="G11" s="68"/>
      <c r="H11" s="68"/>
      <c r="I11" s="67"/>
      <c r="J11" s="67"/>
      <c r="K11" s="67"/>
      <c r="L11" s="67"/>
      <c r="M11" s="67"/>
      <c r="N11" s="67"/>
      <c r="AV11" s="546"/>
      <c r="AW11" s="546"/>
      <c r="AX11" s="546"/>
      <c r="AY11" s="546"/>
      <c r="AZ11" s="546"/>
      <c r="BA11" s="546"/>
      <c r="BB11" s="546"/>
      <c r="BC11" s="546"/>
    </row>
    <row r="12" spans="2:59" ht="33" customHeight="1">
      <c r="B12" s="1604" t="s">
        <v>0</v>
      </c>
      <c r="C12" s="1604" t="s">
        <v>51</v>
      </c>
      <c r="D12" s="1604" t="s">
        <v>133</v>
      </c>
      <c r="E12" s="1604" t="s">
        <v>59</v>
      </c>
      <c r="F12" s="1604" t="s">
        <v>132</v>
      </c>
      <c r="G12" s="1604" t="s">
        <v>56</v>
      </c>
      <c r="H12" s="1604" t="s">
        <v>22</v>
      </c>
      <c r="I12" s="1604" t="s">
        <v>58</v>
      </c>
      <c r="J12" s="1604" t="s">
        <v>38</v>
      </c>
      <c r="K12" s="1604" t="s">
        <v>33</v>
      </c>
      <c r="L12" s="1604" t="s">
        <v>17</v>
      </c>
      <c r="M12" s="1604" t="s">
        <v>39</v>
      </c>
      <c r="N12" s="1604" t="s">
        <v>41</v>
      </c>
      <c r="O12" s="1631" t="s">
        <v>107</v>
      </c>
      <c r="P12" s="1631"/>
      <c r="Q12" s="1631"/>
      <c r="R12" s="1631"/>
      <c r="S12" s="1631"/>
      <c r="T12" s="1631"/>
      <c r="U12" s="1631"/>
      <c r="V12" s="1631"/>
      <c r="W12" s="1631"/>
      <c r="X12" s="1631"/>
      <c r="Y12" s="1631"/>
      <c r="Z12" s="1631"/>
      <c r="AA12" s="1631"/>
      <c r="AB12" s="1631"/>
      <c r="AC12" s="1631"/>
      <c r="AD12" s="1631"/>
      <c r="AE12" s="1631"/>
      <c r="AF12" s="1631"/>
      <c r="AG12" s="1631"/>
      <c r="AH12" s="1631"/>
      <c r="AI12" s="1631"/>
      <c r="AJ12" s="1631"/>
      <c r="AK12" s="1631"/>
      <c r="AL12" s="1631"/>
      <c r="AM12" s="1631"/>
      <c r="AN12" s="1631"/>
      <c r="AO12" s="1631"/>
      <c r="AP12" s="1631"/>
      <c r="AQ12" s="1631"/>
      <c r="AR12" s="1631"/>
      <c r="AS12" s="1631"/>
      <c r="AT12" s="1631"/>
      <c r="AU12" s="1632" t="s">
        <v>60</v>
      </c>
      <c r="AV12" s="1633" t="s">
        <v>128</v>
      </c>
      <c r="AW12" s="1634"/>
      <c r="AX12" s="1634"/>
      <c r="AY12" s="1635"/>
      <c r="AZ12" s="1636" t="s">
        <v>125</v>
      </c>
      <c r="BA12" s="1637"/>
      <c r="BB12" s="1637"/>
      <c r="BC12" s="1638"/>
      <c r="BD12" s="1627" t="s">
        <v>126</v>
      </c>
      <c r="BE12" s="1628"/>
      <c r="BF12" s="1628"/>
      <c r="BG12" s="1629"/>
    </row>
    <row r="13" spans="2:59" ht="21.75" customHeight="1">
      <c r="B13" s="1604"/>
      <c r="C13" s="1604"/>
      <c r="D13" s="1604"/>
      <c r="E13" s="1604"/>
      <c r="F13" s="1604"/>
      <c r="G13" s="1604"/>
      <c r="H13" s="1604"/>
      <c r="I13" s="1604"/>
      <c r="J13" s="1604"/>
      <c r="K13" s="1604"/>
      <c r="L13" s="1604"/>
      <c r="M13" s="1604"/>
      <c r="N13" s="1604"/>
      <c r="O13" s="1630" t="s">
        <v>18</v>
      </c>
      <c r="P13" s="1630"/>
      <c r="Q13" s="1630"/>
      <c r="R13" s="1630"/>
      <c r="S13" s="1630"/>
      <c r="T13" s="1630"/>
      <c r="U13" s="1630"/>
      <c r="V13" s="1630"/>
      <c r="W13" s="1630" t="s">
        <v>19</v>
      </c>
      <c r="X13" s="1630"/>
      <c r="Y13" s="1630"/>
      <c r="Z13" s="1630"/>
      <c r="AA13" s="1630"/>
      <c r="AB13" s="1630"/>
      <c r="AC13" s="1630"/>
      <c r="AD13" s="1630"/>
      <c r="AE13" s="1630" t="s">
        <v>20</v>
      </c>
      <c r="AF13" s="1630"/>
      <c r="AG13" s="1630"/>
      <c r="AH13" s="1630"/>
      <c r="AI13" s="1630"/>
      <c r="AJ13" s="1630"/>
      <c r="AK13" s="1630"/>
      <c r="AL13" s="1630"/>
      <c r="AM13" s="1630" t="s">
        <v>21</v>
      </c>
      <c r="AN13" s="1630"/>
      <c r="AO13" s="1630"/>
      <c r="AP13" s="1630"/>
      <c r="AQ13" s="1630"/>
      <c r="AR13" s="1630"/>
      <c r="AS13" s="1630"/>
      <c r="AT13" s="1630"/>
      <c r="AU13" s="1632"/>
      <c r="AV13" s="1642" t="s">
        <v>114</v>
      </c>
      <c r="AW13" s="1642" t="s">
        <v>19</v>
      </c>
      <c r="AX13" s="1642" t="s">
        <v>115</v>
      </c>
      <c r="AY13" s="1642" t="s">
        <v>116</v>
      </c>
      <c r="AZ13" s="1639" t="s">
        <v>114</v>
      </c>
      <c r="BA13" s="1639" t="s">
        <v>117</v>
      </c>
      <c r="BB13" s="1639" t="s">
        <v>118</v>
      </c>
      <c r="BC13" s="1639" t="s">
        <v>119</v>
      </c>
      <c r="BD13" s="1645" t="s">
        <v>18</v>
      </c>
      <c r="BE13" s="1645" t="s">
        <v>19</v>
      </c>
      <c r="BF13" s="1645" t="s">
        <v>20</v>
      </c>
      <c r="BG13" s="1645" t="s">
        <v>21</v>
      </c>
    </row>
    <row r="14" spans="2:59" ht="21.75" customHeight="1">
      <c r="B14" s="1604"/>
      <c r="C14" s="1604"/>
      <c r="D14" s="1604"/>
      <c r="E14" s="1604"/>
      <c r="F14" s="1604"/>
      <c r="G14" s="1604"/>
      <c r="H14" s="1604"/>
      <c r="I14" s="1604"/>
      <c r="J14" s="1604"/>
      <c r="K14" s="1604"/>
      <c r="L14" s="1604"/>
      <c r="M14" s="1604"/>
      <c r="N14" s="1604"/>
      <c r="O14" s="1648" t="s">
        <v>2</v>
      </c>
      <c r="P14" s="1648"/>
      <c r="Q14" s="1648" t="s">
        <v>3</v>
      </c>
      <c r="R14" s="1648"/>
      <c r="S14" s="1648" t="s">
        <v>4</v>
      </c>
      <c r="T14" s="1648"/>
      <c r="U14" s="1631" t="s">
        <v>5</v>
      </c>
      <c r="V14" s="1631"/>
      <c r="W14" s="1648" t="s">
        <v>24</v>
      </c>
      <c r="X14" s="1648"/>
      <c r="Y14" s="1648" t="s">
        <v>6</v>
      </c>
      <c r="Z14" s="1648"/>
      <c r="AA14" s="1648" t="s">
        <v>7</v>
      </c>
      <c r="AB14" s="1648"/>
      <c r="AC14" s="1631" t="s">
        <v>5</v>
      </c>
      <c r="AD14" s="1631"/>
      <c r="AE14" s="1648" t="s">
        <v>8</v>
      </c>
      <c r="AF14" s="1648"/>
      <c r="AG14" s="1648" t="s">
        <v>9</v>
      </c>
      <c r="AH14" s="1648"/>
      <c r="AI14" s="1648" t="s">
        <v>10</v>
      </c>
      <c r="AJ14" s="1648"/>
      <c r="AK14" s="1631" t="s">
        <v>5</v>
      </c>
      <c r="AL14" s="1631"/>
      <c r="AM14" s="1648" t="s">
        <v>11</v>
      </c>
      <c r="AN14" s="1648"/>
      <c r="AO14" s="1648" t="s">
        <v>12</v>
      </c>
      <c r="AP14" s="1648"/>
      <c r="AQ14" s="1648" t="s">
        <v>13</v>
      </c>
      <c r="AR14" s="1648"/>
      <c r="AS14" s="1631" t="s">
        <v>5</v>
      </c>
      <c r="AT14" s="1631"/>
      <c r="AU14" s="1632"/>
      <c r="AV14" s="1643"/>
      <c r="AW14" s="1643"/>
      <c r="AX14" s="1643"/>
      <c r="AY14" s="1643"/>
      <c r="AZ14" s="1640"/>
      <c r="BA14" s="1640"/>
      <c r="BB14" s="1640"/>
      <c r="BC14" s="1640"/>
      <c r="BD14" s="1646"/>
      <c r="BE14" s="1646"/>
      <c r="BF14" s="1646"/>
      <c r="BG14" s="1646"/>
    </row>
    <row r="15" spans="2:59" ht="21.75" customHeight="1">
      <c r="B15" s="1604"/>
      <c r="C15" s="1604"/>
      <c r="D15" s="1604"/>
      <c r="E15" s="1604"/>
      <c r="F15" s="1604"/>
      <c r="G15" s="1604"/>
      <c r="H15" s="1604"/>
      <c r="I15" s="1604"/>
      <c r="J15" s="1604"/>
      <c r="K15" s="1604"/>
      <c r="L15" s="1604"/>
      <c r="M15" s="1604"/>
      <c r="N15" s="1604"/>
      <c r="O15" s="73" t="s">
        <v>14</v>
      </c>
      <c r="P15" s="74" t="s">
        <v>15</v>
      </c>
      <c r="Q15" s="73" t="s">
        <v>14</v>
      </c>
      <c r="R15" s="74" t="s">
        <v>15</v>
      </c>
      <c r="S15" s="73" t="s">
        <v>14</v>
      </c>
      <c r="T15" s="74" t="s">
        <v>15</v>
      </c>
      <c r="U15" s="75" t="s">
        <v>14</v>
      </c>
      <c r="V15" s="76" t="s">
        <v>15</v>
      </c>
      <c r="W15" s="73" t="s">
        <v>14</v>
      </c>
      <c r="X15" s="74" t="s">
        <v>15</v>
      </c>
      <c r="Y15" s="73" t="s">
        <v>14</v>
      </c>
      <c r="Z15" s="74" t="s">
        <v>15</v>
      </c>
      <c r="AA15" s="73" t="s">
        <v>14</v>
      </c>
      <c r="AB15" s="74" t="s">
        <v>15</v>
      </c>
      <c r="AC15" s="75" t="s">
        <v>14</v>
      </c>
      <c r="AD15" s="76" t="s">
        <v>15</v>
      </c>
      <c r="AE15" s="73" t="s">
        <v>14</v>
      </c>
      <c r="AF15" s="74" t="s">
        <v>15</v>
      </c>
      <c r="AG15" s="73" t="s">
        <v>14</v>
      </c>
      <c r="AH15" s="74" t="s">
        <v>15</v>
      </c>
      <c r="AI15" s="73" t="s">
        <v>14</v>
      </c>
      <c r="AJ15" s="74" t="s">
        <v>15</v>
      </c>
      <c r="AK15" s="75" t="s">
        <v>14</v>
      </c>
      <c r="AL15" s="76" t="s">
        <v>15</v>
      </c>
      <c r="AM15" s="73" t="s">
        <v>14</v>
      </c>
      <c r="AN15" s="74" t="s">
        <v>15</v>
      </c>
      <c r="AO15" s="73" t="s">
        <v>14</v>
      </c>
      <c r="AP15" s="74" t="s">
        <v>15</v>
      </c>
      <c r="AQ15" s="73" t="s">
        <v>14</v>
      </c>
      <c r="AR15" s="74" t="s">
        <v>15</v>
      </c>
      <c r="AS15" s="75" t="s">
        <v>14</v>
      </c>
      <c r="AT15" s="76" t="s">
        <v>15</v>
      </c>
      <c r="AU15" s="1632"/>
      <c r="AV15" s="1644"/>
      <c r="AW15" s="1644"/>
      <c r="AX15" s="1644"/>
      <c r="AY15" s="1644"/>
      <c r="AZ15" s="1641"/>
      <c r="BA15" s="1641"/>
      <c r="BB15" s="1641"/>
      <c r="BC15" s="1641"/>
      <c r="BD15" s="1647"/>
      <c r="BE15" s="1647"/>
      <c r="BF15" s="1647"/>
      <c r="BG15" s="1647"/>
    </row>
    <row r="16" spans="2:59" ht="155.25" customHeight="1">
      <c r="B16" s="1652" t="str">
        <f>+'Anexo 1. 01-FR-03 POA INSTITUC.'!B50</f>
        <v>4. Fortalecer las capacidades institucionales a través de la  modernización y la transformación tecnológica de la Personería de Bogotá, D. C.</v>
      </c>
      <c r="C16" s="1652" t="str">
        <f>+'Anexo 1. 01-FR-03 POA INSTITUC.'!C58</f>
        <v>4.2 Mantener y adecuar el 100% de los  Sistemas de Gestión de la Calidad y Ambiental implementados por la Entidad, con el fin de mejorar la capacidad institucional en los componentes de calidad y ambiental, durante el cuatrienio.</v>
      </c>
      <c r="D16" s="113" t="str">
        <f>+'Anexo 1. 01-FR-03 POA INSTITUC.'!D58</f>
        <v xml:space="preserve">4.2.1 Asegurar la sostenibilidad del SGC mediante el desarrollo del 100% de las actividades necesarias para el proceso de mejora continua y cumplimiento de requisitos de la NTC ISO 9001 que contribuya al fortalecimiento de la gestión institucional, en el cuatrienio.
</v>
      </c>
      <c r="E16" s="77">
        <f>+'Anexo 1. 01-FR-03 POA INSTITUC.'!E58</f>
        <v>0.35</v>
      </c>
      <c r="F16" s="77">
        <f>+'Anexo 1. 01-FR-03 POA INSTITUC.'!F58</f>
        <v>1</v>
      </c>
      <c r="G16" s="550">
        <f>+'Anexo 1. 01-FR-03 POA INSTITUC.'!L58</f>
        <v>1</v>
      </c>
      <c r="H16" s="78">
        <f>+'Anexo 1. 01-FR-03 POA INSTITUC.'!G58</f>
        <v>0.99609999999999999</v>
      </c>
      <c r="I16" s="79" t="str">
        <f>+'Anexo 1. 01-FR-03 POA INSTITUC.'!H58</f>
        <v xml:space="preserve">Sostenibilidad del SGC mediante el proceso de mejora continua y cumplimiento de requisitos asegurada </v>
      </c>
      <c r="J16" s="551" t="s">
        <v>323</v>
      </c>
      <c r="K16" s="961" t="s">
        <v>324</v>
      </c>
      <c r="L16" s="552" t="s">
        <v>325</v>
      </c>
      <c r="M16" s="552" t="s">
        <v>326</v>
      </c>
      <c r="N16" s="80" t="str">
        <f>+'Anexo 1. 01-FR-03 POA INSTITUC.'!J58</f>
        <v>Dirección de Planeación
Aportan: Dependencias lideradas por  Responsables de procesos y operativos de todos los procesos institucionales</v>
      </c>
      <c r="O16" s="962">
        <v>0.13</v>
      </c>
      <c r="P16" s="962">
        <v>0.13</v>
      </c>
      <c r="Q16" s="962">
        <v>0.05</v>
      </c>
      <c r="R16" s="962">
        <v>0.05</v>
      </c>
      <c r="S16" s="962">
        <v>7.0000000000000007E-2</v>
      </c>
      <c r="T16" s="962">
        <v>7.0000000000000007E-2</v>
      </c>
      <c r="U16" s="120">
        <f t="shared" ref="U16:V18" si="0">O16+Q16+S16</f>
        <v>0.25</v>
      </c>
      <c r="V16" s="120">
        <f t="shared" si="0"/>
        <v>0.25</v>
      </c>
      <c r="W16" s="962">
        <v>0.1</v>
      </c>
      <c r="X16" s="962"/>
      <c r="Y16" s="962">
        <v>7.0000000000000007E-2</v>
      </c>
      <c r="Z16" s="962"/>
      <c r="AA16" s="962">
        <v>0.08</v>
      </c>
      <c r="AB16" s="962"/>
      <c r="AC16" s="55">
        <f t="shared" ref="AC16:AD18" si="1">W16+Y16+AA16</f>
        <v>0.25</v>
      </c>
      <c r="AD16" s="55">
        <f t="shared" si="1"/>
        <v>0</v>
      </c>
      <c r="AE16" s="963">
        <v>0.11</v>
      </c>
      <c r="AF16" s="963"/>
      <c r="AG16" s="963">
        <v>7.0000000000000007E-2</v>
      </c>
      <c r="AH16" s="963"/>
      <c r="AI16" s="965">
        <v>7.0000000000000007E-2</v>
      </c>
      <c r="AJ16" s="965"/>
      <c r="AK16" s="82">
        <f t="shared" ref="AK16:AL18" si="2">AE16+AG16+AI16</f>
        <v>0.25</v>
      </c>
      <c r="AL16" s="119">
        <f t="shared" si="2"/>
        <v>0</v>
      </c>
      <c r="AM16" s="965">
        <v>0.1</v>
      </c>
      <c r="AN16" s="963"/>
      <c r="AO16" s="965">
        <v>7.0000000000000007E-2</v>
      </c>
      <c r="AP16" s="963"/>
      <c r="AQ16" s="965">
        <v>0.08</v>
      </c>
      <c r="AR16" s="963"/>
      <c r="AS16" s="82">
        <f t="shared" ref="AS16:AT18" si="3">AM16+AO16+AQ16</f>
        <v>0.25</v>
      </c>
      <c r="AT16" s="119">
        <f t="shared" si="3"/>
        <v>0</v>
      </c>
      <c r="AU16" s="82">
        <f>U16+AC16+AK16+AS16</f>
        <v>1</v>
      </c>
      <c r="AV16" s="1097">
        <f>+V16</f>
        <v>0.25</v>
      </c>
      <c r="AW16" s="1097">
        <f>+V16+AD16</f>
        <v>0.25</v>
      </c>
      <c r="AX16" s="1097">
        <f>+V16+AD16+AL16</f>
        <v>0.25</v>
      </c>
      <c r="AY16" s="1097">
        <f>+V16+AD16+AL16+AT16</f>
        <v>0.25</v>
      </c>
      <c r="AZ16" s="968">
        <f t="shared" ref="AZ16:BC18" si="4">IF(AND(AV16&gt;0,$AU16&gt;0),AV16/$AU16,0)</f>
        <v>0.25</v>
      </c>
      <c r="BA16" s="969">
        <f t="shared" si="4"/>
        <v>0.25</v>
      </c>
      <c r="BB16" s="970">
        <f t="shared" si="4"/>
        <v>0.25</v>
      </c>
      <c r="BC16" s="970">
        <f t="shared" si="4"/>
        <v>0.25</v>
      </c>
      <c r="BD16" s="971">
        <f>(((IF(AND(AV16&gt;0,$F16&gt;0),AV16/$F16,0)))/4)</f>
        <v>6.25E-2</v>
      </c>
      <c r="BE16" s="971">
        <f t="shared" ref="BE16:BG17" si="5">(((IF(AND(AW16&gt;0,$F16&gt;0),AW16/$F16,0)))/4)</f>
        <v>6.25E-2</v>
      </c>
      <c r="BF16" s="971">
        <f t="shared" si="5"/>
        <v>6.25E-2</v>
      </c>
      <c r="BG16" s="971">
        <f t="shared" si="5"/>
        <v>6.25E-2</v>
      </c>
    </row>
    <row r="17" spans="2:59" ht="163.5" customHeight="1">
      <c r="B17" s="1653"/>
      <c r="C17" s="1653"/>
      <c r="D17" s="113" t="str">
        <f>+'Anexo 1. 01-FR-03 POA INSTITUC.'!D59</f>
        <v>4.2.2  Asegurar la sostenibilidad del SGA mediante el desarrollo del 100% de las actividades para el proceso de mejora continua y cumplimiento de requisitos con el fin de afianzar la gestión ambiental de la Entidad, en el cuatrienio.</v>
      </c>
      <c r="E17" s="77">
        <f>+'Anexo 1. 01-FR-03 POA INSTITUC.'!E59</f>
        <v>0.35</v>
      </c>
      <c r="F17" s="77">
        <f>+'Anexo 1. 01-FR-03 POA INSTITUC.'!F59</f>
        <v>1</v>
      </c>
      <c r="G17" s="550">
        <f>+'Anexo 1. 01-FR-03 POA INSTITUC.'!L59</f>
        <v>1</v>
      </c>
      <c r="H17" s="78">
        <f>+'Anexo 1. 01-FR-03 POA INSTITUC.'!G59</f>
        <v>0.97760000000000002</v>
      </c>
      <c r="I17" s="79" t="str">
        <f>+'Anexo 1. 01-FR-03 POA INSTITUC.'!H59</f>
        <v xml:space="preserve">Sostenibilidad del SGA mediante el proceso de mejora continua y cumplimiento de requisitos asegurada </v>
      </c>
      <c r="J17" s="551" t="s">
        <v>327</v>
      </c>
      <c r="K17" s="961" t="s">
        <v>566</v>
      </c>
      <c r="L17" s="552" t="s">
        <v>328</v>
      </c>
      <c r="M17" s="552" t="s">
        <v>326</v>
      </c>
      <c r="N17" s="80" t="str">
        <f>+'Anexo 1. 01-FR-03 POA INSTITUC.'!J59</f>
        <v>Dirección de Planeación
Aportan: Dependencias lideradas por  Responsables de procesos y operativos de todos los procesos institucionales</v>
      </c>
      <c r="O17" s="963">
        <v>0</v>
      </c>
      <c r="P17" s="963">
        <v>5.0000000000000001E-3</v>
      </c>
      <c r="Q17" s="963">
        <v>0</v>
      </c>
      <c r="R17" s="963">
        <v>0</v>
      </c>
      <c r="S17" s="963">
        <v>0.09</v>
      </c>
      <c r="T17" s="963">
        <v>0.09</v>
      </c>
      <c r="U17" s="120">
        <f t="shared" si="0"/>
        <v>0.09</v>
      </c>
      <c r="V17" s="120">
        <f t="shared" si="0"/>
        <v>9.5000000000000001E-2</v>
      </c>
      <c r="W17" s="963">
        <v>0.09</v>
      </c>
      <c r="X17" s="963"/>
      <c r="Y17" s="963">
        <v>0.09</v>
      </c>
      <c r="Z17" s="963"/>
      <c r="AA17" s="963">
        <v>0.11</v>
      </c>
      <c r="AB17" s="963"/>
      <c r="AC17" s="55">
        <f t="shared" si="1"/>
        <v>0.28999999999999998</v>
      </c>
      <c r="AD17" s="55">
        <f t="shared" si="1"/>
        <v>0</v>
      </c>
      <c r="AE17" s="963">
        <v>0.12</v>
      </c>
      <c r="AF17" s="963"/>
      <c r="AG17" s="963">
        <v>0.09</v>
      </c>
      <c r="AH17" s="963"/>
      <c r="AI17" s="965">
        <v>0.09</v>
      </c>
      <c r="AJ17" s="965"/>
      <c r="AK17" s="82">
        <f t="shared" si="2"/>
        <v>0.3</v>
      </c>
      <c r="AL17" s="82">
        <f t="shared" si="2"/>
        <v>0</v>
      </c>
      <c r="AM17" s="965">
        <v>0.09</v>
      </c>
      <c r="AN17" s="963"/>
      <c r="AO17" s="965">
        <v>0.12</v>
      </c>
      <c r="AP17" s="963"/>
      <c r="AQ17" s="965">
        <v>0.11</v>
      </c>
      <c r="AR17" s="963"/>
      <c r="AS17" s="82">
        <f t="shared" si="3"/>
        <v>0.32</v>
      </c>
      <c r="AT17" s="82">
        <f t="shared" si="3"/>
        <v>0</v>
      </c>
      <c r="AU17" s="82">
        <f>U17+AC17+AK17+AS17</f>
        <v>1</v>
      </c>
      <c r="AV17" s="1097">
        <f t="shared" ref="AV17:AV18" si="6">+V17</f>
        <v>9.5000000000000001E-2</v>
      </c>
      <c r="AW17" s="1097">
        <f t="shared" ref="AW17:AW18" si="7">+V17+AD17</f>
        <v>9.5000000000000001E-2</v>
      </c>
      <c r="AX17" s="1097">
        <f t="shared" ref="AX17:AX18" si="8">+V17+AD17+AL17</f>
        <v>9.5000000000000001E-2</v>
      </c>
      <c r="AY17" s="1097">
        <f t="shared" ref="AY17:AY18" si="9">+V17+AD17+AL17+AT17</f>
        <v>9.5000000000000001E-2</v>
      </c>
      <c r="AZ17" s="968">
        <f t="shared" si="4"/>
        <v>9.5000000000000001E-2</v>
      </c>
      <c r="BA17" s="969">
        <f t="shared" si="4"/>
        <v>9.5000000000000001E-2</v>
      </c>
      <c r="BB17" s="972">
        <f t="shared" si="4"/>
        <v>9.5000000000000001E-2</v>
      </c>
      <c r="BC17" s="972">
        <f t="shared" si="4"/>
        <v>9.5000000000000001E-2</v>
      </c>
      <c r="BD17" s="971">
        <f>(((IF(AND(AV17&gt;0,$F17&gt;0),AV17/$F17,0)))/4)</f>
        <v>2.375E-2</v>
      </c>
      <c r="BE17" s="971">
        <f t="shared" si="5"/>
        <v>2.375E-2</v>
      </c>
      <c r="BF17" s="971">
        <f t="shared" si="5"/>
        <v>2.375E-2</v>
      </c>
      <c r="BG17" s="971">
        <f t="shared" si="5"/>
        <v>2.375E-2</v>
      </c>
    </row>
    <row r="18" spans="2:59" ht="81.75" customHeight="1">
      <c r="B18" s="1653"/>
      <c r="C18" s="1653"/>
      <c r="D18" s="113" t="str">
        <f>+'Anexo 1. 01-FR-03 POA INSTITUC.'!D60</f>
        <v>4.2.3 Formular un (1) Programa de Transparencia y Ética Pública anual, de conformidad con las disposiciones legales vigentes, durante el cuatrienio.</v>
      </c>
      <c r="E18" s="77">
        <f>+'Anexo 1. 01-FR-03 POA INSTITUC.'!E60</f>
        <v>0.1</v>
      </c>
      <c r="F18" s="77">
        <f>+'Anexo 1. 01-FR-03 POA INSTITUC.'!F60</f>
        <v>5</v>
      </c>
      <c r="G18" s="112">
        <f>+'Anexo 1. 01-FR-03 POA INSTITUC.'!L60</f>
        <v>1</v>
      </c>
      <c r="H18" s="84">
        <f>+'Anexo 1. 01-FR-03 POA INSTITUC.'!G60</f>
        <v>4</v>
      </c>
      <c r="I18" s="79" t="str">
        <f>+'Anexo 1. 01-FR-03 POA INSTITUC.'!H60</f>
        <v>Programa de Transparencia y Ética Pública anual formulado</v>
      </c>
      <c r="J18" s="551" t="s">
        <v>329</v>
      </c>
      <c r="K18" s="961" t="s">
        <v>330</v>
      </c>
      <c r="L18" s="96" t="s">
        <v>331</v>
      </c>
      <c r="M18" s="552" t="s">
        <v>326</v>
      </c>
      <c r="N18" s="80" t="str">
        <f>+'Anexo 1. 01-FR-03 POA INSTITUC.'!J60</f>
        <v>Dirección de Planeación</v>
      </c>
      <c r="O18" s="964">
        <v>1</v>
      </c>
      <c r="P18" s="964">
        <v>1</v>
      </c>
      <c r="Q18" s="964">
        <v>0</v>
      </c>
      <c r="R18" s="964">
        <v>0</v>
      </c>
      <c r="S18" s="964">
        <v>0</v>
      </c>
      <c r="T18" s="964">
        <v>0</v>
      </c>
      <c r="U18" s="81">
        <f t="shared" si="0"/>
        <v>1</v>
      </c>
      <c r="V18" s="81">
        <f>P18+R18+T18</f>
        <v>1</v>
      </c>
      <c r="W18" s="964">
        <v>0</v>
      </c>
      <c r="X18" s="964"/>
      <c r="Y18" s="964">
        <v>0</v>
      </c>
      <c r="Z18" s="964"/>
      <c r="AA18" s="964">
        <v>0</v>
      </c>
      <c r="AB18" s="964"/>
      <c r="AC18" s="81">
        <f t="shared" si="1"/>
        <v>0</v>
      </c>
      <c r="AD18" s="81">
        <f t="shared" si="1"/>
        <v>0</v>
      </c>
      <c r="AE18" s="964">
        <v>0</v>
      </c>
      <c r="AF18" s="964"/>
      <c r="AG18" s="964">
        <v>0</v>
      </c>
      <c r="AH18" s="964"/>
      <c r="AI18" s="966">
        <v>0</v>
      </c>
      <c r="AJ18" s="966"/>
      <c r="AK18" s="81">
        <f t="shared" si="2"/>
        <v>0</v>
      </c>
      <c r="AL18" s="81">
        <f t="shared" si="2"/>
        <v>0</v>
      </c>
      <c r="AM18" s="964">
        <v>0</v>
      </c>
      <c r="AN18" s="964"/>
      <c r="AO18" s="964">
        <v>0</v>
      </c>
      <c r="AP18" s="964"/>
      <c r="AQ18" s="964">
        <v>0</v>
      </c>
      <c r="AR18" s="964"/>
      <c r="AS18" s="81">
        <f t="shared" si="3"/>
        <v>0</v>
      </c>
      <c r="AT18" s="81">
        <f t="shared" si="3"/>
        <v>0</v>
      </c>
      <c r="AU18" s="85">
        <f>U18+AC18+AK18+AS18</f>
        <v>1</v>
      </c>
      <c r="AV18" s="973">
        <f t="shared" si="6"/>
        <v>1</v>
      </c>
      <c r="AW18" s="973">
        <f t="shared" si="7"/>
        <v>1</v>
      </c>
      <c r="AX18" s="973">
        <f t="shared" si="8"/>
        <v>1</v>
      </c>
      <c r="AY18" s="973">
        <f t="shared" si="9"/>
        <v>1</v>
      </c>
      <c r="AZ18" s="968">
        <f t="shared" si="4"/>
        <v>1</v>
      </c>
      <c r="BA18" s="969">
        <f t="shared" si="4"/>
        <v>1</v>
      </c>
      <c r="BB18" s="972">
        <f t="shared" si="4"/>
        <v>1</v>
      </c>
      <c r="BC18" s="972">
        <f t="shared" si="4"/>
        <v>1</v>
      </c>
      <c r="BD18" s="974">
        <f>((IF(AND(AV18&gt;0,$F18&gt;0),AV18/$F18,0)))</f>
        <v>0.2</v>
      </c>
      <c r="BE18" s="974">
        <f>((IF(AND(AW18&gt;0,$F18&gt;0),AW18/$F18,0)))</f>
        <v>0.2</v>
      </c>
      <c r="BF18" s="974">
        <f>((IF(AND(AX18&gt;0,$F18&gt;0),AX18/$F18,0)))</f>
        <v>0.2</v>
      </c>
      <c r="BG18" s="974">
        <f>((IF(AND(AY18&gt;0,$F18&gt;0),AY18/$F18,0)))</f>
        <v>0.2</v>
      </c>
    </row>
    <row r="19" spans="2:59" ht="22.8">
      <c r="B19" s="1665"/>
      <c r="C19" s="1666"/>
      <c r="D19" s="1666"/>
      <c r="E19" s="1666"/>
      <c r="F19" s="1666"/>
      <c r="G19" s="1666"/>
      <c r="H19" s="1666"/>
      <c r="I19" s="1666"/>
      <c r="J19" s="1666"/>
      <c r="K19" s="1666"/>
      <c r="L19" s="1666"/>
      <c r="M19" s="1666"/>
      <c r="N19" s="1666"/>
      <c r="O19" s="1666"/>
      <c r="P19" s="1666"/>
      <c r="Q19" s="1666"/>
      <c r="R19" s="1666"/>
      <c r="S19" s="1666"/>
      <c r="T19" s="1666"/>
      <c r="U19" s="1666"/>
      <c r="V19" s="1666"/>
      <c r="W19" s="1666"/>
      <c r="X19" s="1666"/>
      <c r="Y19" s="1666"/>
      <c r="Z19" s="1666"/>
      <c r="AA19" s="1666"/>
      <c r="AB19" s="1666"/>
      <c r="AC19" s="1666"/>
      <c r="AD19" s="1666"/>
      <c r="AE19" s="1666"/>
      <c r="AF19" s="1666"/>
      <c r="AG19" s="1666"/>
      <c r="AH19" s="1666"/>
      <c r="AI19" s="1666"/>
      <c r="AJ19" s="1666"/>
      <c r="AK19" s="1666"/>
      <c r="AL19" s="1666"/>
      <c r="AM19" s="1666"/>
      <c r="AN19" s="1666"/>
      <c r="AO19" s="1666"/>
      <c r="AP19" s="1666"/>
      <c r="AQ19" s="1666"/>
      <c r="AR19" s="1666"/>
      <c r="AS19" s="1666"/>
      <c r="AT19" s="1666"/>
      <c r="AU19" s="1666"/>
      <c r="AV19" s="1667"/>
      <c r="AW19" s="1649" t="s">
        <v>16</v>
      </c>
      <c r="AX19" s="1650"/>
      <c r="AY19" s="1650"/>
      <c r="AZ19" s="1">
        <f t="shared" ref="AZ19:BG19" si="10">AVERAGE(AZ16:AZ18)</f>
        <v>0.44833333333333331</v>
      </c>
      <c r="BA19" s="1">
        <f t="shared" si="10"/>
        <v>0.44833333333333331</v>
      </c>
      <c r="BB19" s="1">
        <f t="shared" si="10"/>
        <v>0.44833333333333331</v>
      </c>
      <c r="BC19" s="1">
        <f t="shared" si="10"/>
        <v>0.44833333333333331</v>
      </c>
      <c r="BD19" s="1">
        <f t="shared" si="10"/>
        <v>9.5416666666666664E-2</v>
      </c>
      <c r="BE19" s="1">
        <f t="shared" si="10"/>
        <v>9.5416666666666664E-2</v>
      </c>
      <c r="BF19" s="1">
        <f t="shared" si="10"/>
        <v>9.5416666666666664E-2</v>
      </c>
      <c r="BG19" s="1">
        <f t="shared" si="10"/>
        <v>9.5416666666666664E-2</v>
      </c>
    </row>
    <row r="20" spans="2:59">
      <c r="B20" s="554"/>
      <c r="C20" s="554"/>
      <c r="D20" s="554"/>
      <c r="E20" s="554"/>
      <c r="F20" s="554"/>
      <c r="G20" s="555"/>
      <c r="H20" s="555"/>
      <c r="I20" s="554"/>
      <c r="J20" s="554"/>
      <c r="K20" s="554"/>
      <c r="L20" s="554"/>
      <c r="M20" s="554"/>
      <c r="N20" s="554"/>
      <c r="BE20" s="70" t="s">
        <v>197</v>
      </c>
    </row>
    <row r="21" spans="2:59">
      <c r="B21" s="554"/>
      <c r="C21" s="554"/>
      <c r="D21" s="1664"/>
      <c r="E21" s="1664"/>
      <c r="F21" s="1664"/>
      <c r="G21" s="1664"/>
      <c r="H21" s="1664"/>
      <c r="I21" s="1664"/>
      <c r="J21" s="1664"/>
      <c r="K21" s="1664"/>
      <c r="L21" s="1664"/>
      <c r="M21" s="1664"/>
      <c r="N21" s="1664"/>
    </row>
    <row r="22" spans="2:59" ht="30" customHeight="1">
      <c r="B22" s="86" t="s">
        <v>23</v>
      </c>
      <c r="C22" s="104">
        <v>45450</v>
      </c>
      <c r="D22" s="556"/>
      <c r="E22" s="1654" t="s">
        <v>50</v>
      </c>
      <c r="F22" s="1655" t="s">
        <v>333</v>
      </c>
      <c r="G22" s="1656"/>
      <c r="H22" s="1656"/>
      <c r="I22" s="1656"/>
      <c r="J22" s="1657"/>
      <c r="K22" s="557"/>
      <c r="L22" s="1661"/>
      <c r="M22" s="1661"/>
      <c r="N22" s="1662"/>
    </row>
    <row r="23" spans="2:59" ht="13.5" customHeight="1">
      <c r="B23" s="554"/>
      <c r="C23" s="554"/>
      <c r="D23" s="557"/>
      <c r="E23" s="1654"/>
      <c r="F23" s="1658"/>
      <c r="G23" s="1659"/>
      <c r="H23" s="1659"/>
      <c r="I23" s="1659"/>
      <c r="J23" s="1660"/>
      <c r="K23" s="558"/>
      <c r="L23" s="558"/>
      <c r="M23" s="558"/>
      <c r="N23" s="558"/>
    </row>
    <row r="24" spans="2:59" ht="31.5" customHeight="1">
      <c r="B24" s="86" t="s">
        <v>49</v>
      </c>
      <c r="C24" s="960">
        <v>45679</v>
      </c>
      <c r="D24" s="554"/>
      <c r="E24" s="554"/>
      <c r="F24" s="554"/>
      <c r="K24" s="558"/>
      <c r="L24" s="558"/>
      <c r="M24" s="558"/>
      <c r="N24" s="558"/>
    </row>
    <row r="25" spans="2:59">
      <c r="B25" s="554"/>
      <c r="C25" s="554"/>
      <c r="D25" s="554"/>
      <c r="E25" s="554"/>
      <c r="F25" s="554"/>
      <c r="K25" s="558"/>
      <c r="L25" s="558"/>
      <c r="M25" s="558"/>
      <c r="N25" s="558"/>
    </row>
    <row r="26" spans="2:59" ht="15" customHeight="1">
      <c r="B26" s="554"/>
      <c r="C26" s="554"/>
      <c r="D26" s="554"/>
      <c r="E26" s="554"/>
      <c r="F26" s="554"/>
      <c r="G26" s="555"/>
      <c r="H26" s="555"/>
      <c r="I26" s="1651"/>
      <c r="J26" s="1651"/>
      <c r="K26" s="1651"/>
      <c r="L26" s="1651"/>
      <c r="M26" s="559"/>
      <c r="N26" s="559"/>
    </row>
    <row r="27" spans="2:59" ht="15" customHeight="1">
      <c r="B27" s="1663" t="s">
        <v>146</v>
      </c>
      <c r="C27" s="1663"/>
      <c r="D27" s="1663"/>
      <c r="E27" s="1663"/>
      <c r="F27" s="1663"/>
      <c r="G27" s="555"/>
      <c r="H27" s="555"/>
      <c r="I27" s="554"/>
      <c r="J27" s="554"/>
      <c r="K27" s="560"/>
      <c r="L27" s="554"/>
      <c r="M27" s="554"/>
      <c r="N27" s="554"/>
    </row>
    <row r="28" spans="2:59" ht="15" customHeight="1">
      <c r="B28" s="554"/>
      <c r="C28" s="554"/>
      <c r="D28" s="554"/>
      <c r="E28" s="554"/>
      <c r="F28" s="554"/>
      <c r="G28" s="555"/>
      <c r="H28" s="555"/>
      <c r="I28" s="1651"/>
      <c r="J28" s="1651"/>
      <c r="K28" s="1651"/>
      <c r="L28" s="1651"/>
      <c r="M28" s="559"/>
      <c r="N28" s="559"/>
    </row>
    <row r="29" spans="2:59" ht="15" customHeight="1">
      <c r="B29" s="554"/>
      <c r="C29" s="554"/>
      <c r="D29" s="554"/>
      <c r="E29" s="554"/>
      <c r="F29" s="554"/>
      <c r="G29" s="555"/>
      <c r="H29" s="555"/>
      <c r="I29" s="554"/>
      <c r="J29" s="554"/>
      <c r="K29" s="560"/>
      <c r="L29" s="554"/>
      <c r="M29" s="554"/>
      <c r="N29" s="554"/>
    </row>
    <row r="30" spans="2:59" ht="15" customHeight="1">
      <c r="B30" s="554"/>
      <c r="C30" s="554"/>
      <c r="D30" s="554"/>
      <c r="E30" s="554"/>
      <c r="F30" s="554"/>
      <c r="G30" s="555"/>
      <c r="H30" s="555"/>
      <c r="I30" s="1651"/>
      <c r="J30" s="1651"/>
      <c r="K30" s="1651"/>
      <c r="L30" s="1651"/>
      <c r="M30" s="559"/>
      <c r="N30" s="559"/>
    </row>
  </sheetData>
  <sheetProtection algorithmName="SHA-512" hashValue="RgoSEZUjlw/TPWqu2J+iaXXerChhkwRP7029+1K9i6yQELRJUqxI4Bo9Egu0bAvNi+jOAVAuhZUuKfVIdWgYTA==" saltValue="d4MKkQbdLEitDwO7+/AVRw==" spinCount="100000" sheet="1" objects="1" scenarios="1" selectLockedCells="1"/>
  <mergeCells count="69">
    <mergeCell ref="I30:L30"/>
    <mergeCell ref="C16:C18"/>
    <mergeCell ref="B16:B18"/>
    <mergeCell ref="E22:E23"/>
    <mergeCell ref="F22:J23"/>
    <mergeCell ref="L22:N22"/>
    <mergeCell ref="I26:L26"/>
    <mergeCell ref="B27:F27"/>
    <mergeCell ref="I28:L28"/>
    <mergeCell ref="D21:N21"/>
    <mergeCell ref="B19:AV19"/>
    <mergeCell ref="AW19:AY19"/>
    <mergeCell ref="AC14:AD14"/>
    <mergeCell ref="AE14:AF14"/>
    <mergeCell ref="AG14:AH14"/>
    <mergeCell ref="AI14:AJ14"/>
    <mergeCell ref="AK14:AL14"/>
    <mergeCell ref="AM14:AN14"/>
    <mergeCell ref="M12:M15"/>
    <mergeCell ref="N12:N15"/>
    <mergeCell ref="G12:G15"/>
    <mergeCell ref="H12:H15"/>
    <mergeCell ref="I12:I15"/>
    <mergeCell ref="J12:J15"/>
    <mergeCell ref="K12:K15"/>
    <mergeCell ref="L12:L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O12:AT12"/>
    <mergeCell ref="AU12:AU15"/>
    <mergeCell ref="AV12:AY12"/>
    <mergeCell ref="AZ12:BC12"/>
    <mergeCell ref="BA13:BA15"/>
    <mergeCell ref="BB13:BB15"/>
    <mergeCell ref="AM13:AT13"/>
    <mergeCell ref="AV13:AV15"/>
    <mergeCell ref="AW13:AW15"/>
    <mergeCell ref="AX13:AX15"/>
    <mergeCell ref="AY13:AY15"/>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s>
  <conditionalFormatting sqref="AZ16:BC18">
    <cfRule type="cellIs" dxfId="63" priority="1" operator="greaterThan">
      <formula>1</formula>
    </cfRule>
    <cfRule type="cellIs" dxfId="62" priority="2" operator="between">
      <formula>0.950000000000001</formula>
      <formula>1</formula>
    </cfRule>
    <cfRule type="cellIs" dxfId="61" priority="3" operator="between">
      <formula>0.75</formula>
      <formula>0.95</formula>
    </cfRule>
    <cfRule type="cellIs" dxfId="60" priority="4" operator="lessThan">
      <formula>75</formula>
    </cfRule>
  </conditionalFormatting>
  <dataValidations count="1">
    <dataValidation allowBlank="1" showInputMessage="1" showErrorMessage="1" prompt="Transcriba de manera exacta el objetivo definido en la caracterización del proceso." sqref="C9:D9" xr:uid="{A2C999AC-0591-43EB-8372-EE866E9BE67F}"/>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BEFC412-87B2-4DA5-A462-EEF5626A6600}">
          <x14:formula1>
            <xm:f>'Listas-N'!$E$6:$E$10</xm:f>
          </x14:formula1>
          <xm:sqref>C10:D10</xm:sqref>
        </x14:dataValidation>
        <x14:dataValidation type="list" allowBlank="1" showInputMessage="1" showErrorMessage="1" xr:uid="{AAFD6A70-6729-44DF-A58C-1534C634549B}">
          <x14:formula1>
            <xm:f>'Listas-N'!$C$6:$C$21</xm:f>
          </x14:formula1>
          <xm:sqref>C8:D8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E224B-329A-4794-A28C-86BB2955E1B4}">
  <sheetPr>
    <tabColor rgb="FF66FF66"/>
  </sheetPr>
  <dimension ref="B1:BG34"/>
  <sheetViews>
    <sheetView showGridLines="0" topLeftCell="A7" zoomScale="55" zoomScaleNormal="55" workbookViewId="0">
      <selection activeCell="AG17" sqref="AG17"/>
    </sheetView>
  </sheetViews>
  <sheetFormatPr baseColWidth="10" defaultColWidth="17.33203125" defaultRowHeight="15"/>
  <cols>
    <col min="1" max="1" width="4.33203125" style="70" customWidth="1"/>
    <col min="2" max="2" width="50.44140625" style="548" customWidth="1"/>
    <col min="3" max="3" width="48.88671875" style="548" customWidth="1"/>
    <col min="4" max="4" width="49.6640625" style="548" customWidth="1"/>
    <col min="5" max="6" width="27.5546875" style="548" customWidth="1"/>
    <col min="7" max="8" width="29.33203125" style="549" customWidth="1"/>
    <col min="9" max="9" width="31.109375" style="548" customWidth="1"/>
    <col min="10" max="10" width="34.5546875" style="548" customWidth="1"/>
    <col min="11" max="11" width="55.88671875" style="548" customWidth="1"/>
    <col min="12" max="12" width="48.44140625" style="548" customWidth="1"/>
    <col min="13" max="13" width="28.5546875" style="548" customWidth="1"/>
    <col min="14" max="14" width="50" style="548" customWidth="1"/>
    <col min="15" max="46" width="15.88671875" style="70" customWidth="1"/>
    <col min="47" max="47" width="24.5546875" style="70" customWidth="1"/>
    <col min="48" max="48" width="22.88671875" style="70" customWidth="1"/>
    <col min="49" max="49" width="19.33203125" style="70" customWidth="1"/>
    <col min="50" max="50" width="18.44140625" style="70" customWidth="1"/>
    <col min="51" max="51" width="19.44140625" style="70" customWidth="1"/>
    <col min="52" max="52" width="23.33203125" style="70" customWidth="1"/>
    <col min="53" max="54" width="25.109375" style="70" customWidth="1"/>
    <col min="55" max="55" width="26.6640625" style="70" customWidth="1"/>
    <col min="56" max="56" width="26.33203125" style="70" customWidth="1"/>
    <col min="57" max="57" width="26.5546875" style="70" customWidth="1"/>
    <col min="58" max="58" width="26.33203125" style="70" customWidth="1"/>
    <col min="59" max="59" width="27.33203125" style="70" customWidth="1"/>
    <col min="60" max="16384" width="17.33203125" style="70"/>
  </cols>
  <sheetData>
    <row r="1" spans="2:59" ht="15" customHeight="1" thickBot="1"/>
    <row r="2" spans="2:59" ht="16.5" customHeight="1">
      <c r="B2" s="1670" t="s">
        <v>127</v>
      </c>
      <c r="C2" s="1610" t="s">
        <v>113</v>
      </c>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c r="AO2" s="1611"/>
      <c r="AP2" s="1611"/>
      <c r="AQ2" s="1611"/>
      <c r="AR2" s="1611"/>
      <c r="AS2" s="1611"/>
      <c r="AT2" s="1611"/>
      <c r="AU2" s="1611"/>
      <c r="AV2" s="1611"/>
      <c r="AW2" s="1611"/>
      <c r="AX2" s="1611"/>
      <c r="AY2" s="1611"/>
      <c r="AZ2" s="1611"/>
      <c r="BA2" s="1611"/>
      <c r="BB2" s="1611"/>
      <c r="BC2" s="1611"/>
      <c r="BD2" s="1611"/>
      <c r="BE2" s="1612"/>
      <c r="BF2" s="561" t="s">
        <v>28</v>
      </c>
      <c r="BG2" s="562"/>
    </row>
    <row r="3" spans="2:59" ht="16.5" customHeight="1">
      <c r="B3" s="1671"/>
      <c r="C3" s="1613"/>
      <c r="D3" s="1614"/>
      <c r="E3" s="1614"/>
      <c r="F3" s="1614"/>
      <c r="G3" s="1614"/>
      <c r="H3" s="1614"/>
      <c r="I3" s="1614"/>
      <c r="J3" s="1614"/>
      <c r="K3" s="1614"/>
      <c r="L3" s="1614"/>
      <c r="M3" s="1614"/>
      <c r="N3" s="1614"/>
      <c r="O3" s="1614"/>
      <c r="P3" s="1614"/>
      <c r="Q3" s="1614"/>
      <c r="R3" s="1614"/>
      <c r="S3" s="1614"/>
      <c r="T3" s="1614"/>
      <c r="U3" s="1614"/>
      <c r="V3" s="1614"/>
      <c r="W3" s="1614"/>
      <c r="X3" s="1614"/>
      <c r="Y3" s="1614"/>
      <c r="Z3" s="1614"/>
      <c r="AA3" s="1614"/>
      <c r="AB3" s="1614"/>
      <c r="AC3" s="1614"/>
      <c r="AD3" s="1614"/>
      <c r="AE3" s="1614"/>
      <c r="AF3" s="1614"/>
      <c r="AG3" s="1614"/>
      <c r="AH3" s="1614"/>
      <c r="AI3" s="1614"/>
      <c r="AJ3" s="1614"/>
      <c r="AK3" s="1614"/>
      <c r="AL3" s="1614"/>
      <c r="AM3" s="1614"/>
      <c r="AN3" s="1614"/>
      <c r="AO3" s="1614"/>
      <c r="AP3" s="1614"/>
      <c r="AQ3" s="1614"/>
      <c r="AR3" s="1614"/>
      <c r="AS3" s="1614"/>
      <c r="AT3" s="1614"/>
      <c r="AU3" s="1614"/>
      <c r="AV3" s="1614"/>
      <c r="AW3" s="1614"/>
      <c r="AX3" s="1614"/>
      <c r="AY3" s="1614"/>
      <c r="AZ3" s="1614"/>
      <c r="BA3" s="1614"/>
      <c r="BB3" s="1614"/>
      <c r="BC3" s="1614"/>
      <c r="BD3" s="1614"/>
      <c r="BE3" s="1615"/>
      <c r="BF3" s="61" t="s">
        <v>25</v>
      </c>
      <c r="BG3" s="62" t="s">
        <v>26</v>
      </c>
    </row>
    <row r="4" spans="2:59" ht="16.5" customHeight="1">
      <c r="B4" s="1671"/>
      <c r="C4" s="1613"/>
      <c r="D4" s="1614"/>
      <c r="E4" s="1614"/>
      <c r="F4" s="1614"/>
      <c r="G4" s="1614"/>
      <c r="H4" s="1614"/>
      <c r="I4" s="1614"/>
      <c r="J4" s="1614"/>
      <c r="K4" s="1614"/>
      <c r="L4" s="1614"/>
      <c r="M4" s="1614"/>
      <c r="N4" s="1614"/>
      <c r="O4" s="1614"/>
      <c r="P4" s="1614"/>
      <c r="Q4" s="1614"/>
      <c r="R4" s="1614"/>
      <c r="S4" s="1614"/>
      <c r="T4" s="1614"/>
      <c r="U4" s="1614"/>
      <c r="V4" s="1614"/>
      <c r="W4" s="1614"/>
      <c r="X4" s="1614"/>
      <c r="Y4" s="1614"/>
      <c r="Z4" s="1614"/>
      <c r="AA4" s="1614"/>
      <c r="AB4" s="1614"/>
      <c r="AC4" s="1614"/>
      <c r="AD4" s="1614"/>
      <c r="AE4" s="1614"/>
      <c r="AF4" s="1614"/>
      <c r="AG4" s="1614"/>
      <c r="AH4" s="1614"/>
      <c r="AI4" s="1614"/>
      <c r="AJ4" s="1614"/>
      <c r="AK4" s="1614"/>
      <c r="AL4" s="1614"/>
      <c r="AM4" s="1614"/>
      <c r="AN4" s="1614"/>
      <c r="AO4" s="1614"/>
      <c r="AP4" s="1614"/>
      <c r="AQ4" s="1614"/>
      <c r="AR4" s="1614"/>
      <c r="AS4" s="1614"/>
      <c r="AT4" s="1614"/>
      <c r="AU4" s="1614"/>
      <c r="AV4" s="1614"/>
      <c r="AW4" s="1614"/>
      <c r="AX4" s="1614"/>
      <c r="AY4" s="1614"/>
      <c r="AZ4" s="1614"/>
      <c r="BA4" s="1614"/>
      <c r="BB4" s="1614"/>
      <c r="BC4" s="1614"/>
      <c r="BD4" s="1614"/>
      <c r="BE4" s="1615"/>
      <c r="BF4" s="63">
        <v>6</v>
      </c>
      <c r="BG4" s="64" t="s">
        <v>34</v>
      </c>
    </row>
    <row r="5" spans="2:59" ht="16.5" customHeight="1">
      <c r="B5" s="1671"/>
      <c r="C5" s="1613"/>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c r="AF5" s="1614"/>
      <c r="AG5" s="1614"/>
      <c r="AH5" s="1614"/>
      <c r="AI5" s="1614"/>
      <c r="AJ5" s="1614"/>
      <c r="AK5" s="1614"/>
      <c r="AL5" s="1614"/>
      <c r="AM5" s="1614"/>
      <c r="AN5" s="1614"/>
      <c r="AO5" s="1614"/>
      <c r="AP5" s="1614"/>
      <c r="AQ5" s="1614"/>
      <c r="AR5" s="1614"/>
      <c r="AS5" s="1614"/>
      <c r="AT5" s="1614"/>
      <c r="AU5" s="1614"/>
      <c r="AV5" s="1614"/>
      <c r="AW5" s="1614"/>
      <c r="AX5" s="1614"/>
      <c r="AY5" s="1614"/>
      <c r="AZ5" s="1614"/>
      <c r="BA5" s="1614"/>
      <c r="BB5" s="1614"/>
      <c r="BC5" s="1614"/>
      <c r="BD5" s="1614"/>
      <c r="BE5" s="1615"/>
      <c r="BF5" s="563" t="s">
        <v>27</v>
      </c>
      <c r="BG5" s="564"/>
    </row>
    <row r="6" spans="2:59" ht="16.5" customHeight="1" thickBot="1">
      <c r="B6" s="1672"/>
      <c r="C6" s="1616"/>
      <c r="D6" s="1617"/>
      <c r="E6" s="1617"/>
      <c r="F6" s="1617"/>
      <c r="G6" s="1617"/>
      <c r="H6" s="1617"/>
      <c r="I6" s="1617"/>
      <c r="J6" s="1617"/>
      <c r="K6" s="1617"/>
      <c r="L6" s="1617"/>
      <c r="M6" s="1617"/>
      <c r="N6" s="1617"/>
      <c r="O6" s="1617"/>
      <c r="P6" s="1617"/>
      <c r="Q6" s="1617"/>
      <c r="R6" s="1617"/>
      <c r="S6" s="1617"/>
      <c r="T6" s="1617"/>
      <c r="U6" s="1617"/>
      <c r="V6" s="1617"/>
      <c r="W6" s="1617"/>
      <c r="X6" s="1617"/>
      <c r="Y6" s="1617"/>
      <c r="Z6" s="1617"/>
      <c r="AA6" s="1617"/>
      <c r="AB6" s="1617"/>
      <c r="AC6" s="1617"/>
      <c r="AD6" s="1617"/>
      <c r="AE6" s="1617"/>
      <c r="AF6" s="1617"/>
      <c r="AG6" s="1617"/>
      <c r="AH6" s="1617"/>
      <c r="AI6" s="1617"/>
      <c r="AJ6" s="1617"/>
      <c r="AK6" s="1617"/>
      <c r="AL6" s="1617"/>
      <c r="AM6" s="1617"/>
      <c r="AN6" s="1617"/>
      <c r="AO6" s="1617"/>
      <c r="AP6" s="1617"/>
      <c r="AQ6" s="1617"/>
      <c r="AR6" s="1617"/>
      <c r="AS6" s="1617"/>
      <c r="AT6" s="1617"/>
      <c r="AU6" s="1617"/>
      <c r="AV6" s="1617"/>
      <c r="AW6" s="1617"/>
      <c r="AX6" s="1617"/>
      <c r="AY6" s="1617"/>
      <c r="AZ6" s="1617"/>
      <c r="BA6" s="1617"/>
      <c r="BB6" s="1617"/>
      <c r="BC6" s="1617"/>
      <c r="BD6" s="1617"/>
      <c r="BE6" s="1618"/>
      <c r="BF6" s="1619">
        <v>45428</v>
      </c>
      <c r="BG6" s="1620"/>
    </row>
    <row r="7" spans="2:59" ht="19.5" customHeight="1">
      <c r="B7" s="67"/>
      <c r="C7" s="67"/>
      <c r="D7" s="67"/>
      <c r="E7" s="67"/>
      <c r="F7" s="67"/>
      <c r="G7" s="68"/>
      <c r="H7" s="68"/>
      <c r="I7" s="67"/>
      <c r="J7" s="67"/>
      <c r="K7" s="67"/>
      <c r="L7" s="67"/>
      <c r="M7" s="67"/>
      <c r="N7" s="67"/>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1621"/>
      <c r="AW7" s="1673"/>
      <c r="AX7" s="1673"/>
      <c r="AY7" s="1673"/>
      <c r="AZ7" s="1623"/>
      <c r="BA7" s="565"/>
      <c r="BB7" s="565"/>
      <c r="BC7" s="565"/>
      <c r="BD7" s="69"/>
      <c r="BE7" s="69"/>
    </row>
    <row r="8" spans="2:59" ht="49.95" customHeight="1">
      <c r="B8" s="71" t="s">
        <v>44</v>
      </c>
      <c r="C8" s="1674" t="s">
        <v>78</v>
      </c>
      <c r="D8" s="1674"/>
      <c r="E8" s="72"/>
      <c r="F8" s="72"/>
      <c r="G8" s="72"/>
      <c r="H8" s="72"/>
      <c r="I8" s="72"/>
      <c r="J8" s="72"/>
      <c r="K8" s="72"/>
      <c r="L8" s="72"/>
      <c r="M8" s="72"/>
      <c r="N8" s="72"/>
      <c r="AV8" s="565"/>
      <c r="AW8" s="565"/>
      <c r="AX8" s="565"/>
      <c r="AY8" s="565"/>
      <c r="AZ8" s="565"/>
      <c r="BA8" s="565"/>
      <c r="BB8" s="565"/>
      <c r="BC8" s="565"/>
    </row>
    <row r="9" spans="2:59" ht="98.25" customHeight="1">
      <c r="B9" s="71" t="s">
        <v>31</v>
      </c>
      <c r="C9" s="1668" t="s">
        <v>599</v>
      </c>
      <c r="D9" s="1669"/>
      <c r="E9" s="72"/>
      <c r="F9" s="72"/>
      <c r="G9" s="72"/>
      <c r="H9" s="72"/>
      <c r="I9" s="72"/>
      <c r="J9" s="72"/>
      <c r="K9" s="72"/>
      <c r="L9" s="72"/>
      <c r="M9" s="72"/>
      <c r="N9" s="72"/>
      <c r="AV9" s="565"/>
      <c r="AW9" s="565"/>
      <c r="AX9" s="565"/>
      <c r="AY9" s="565"/>
      <c r="AZ9" s="565"/>
      <c r="BA9" s="565"/>
      <c r="BB9" s="565"/>
      <c r="BC9" s="565"/>
    </row>
    <row r="10" spans="2:59" ht="30" customHeight="1">
      <c r="B10" s="71" t="s">
        <v>98</v>
      </c>
      <c r="C10" s="1675">
        <v>2025</v>
      </c>
      <c r="D10" s="1676"/>
      <c r="E10" s="72"/>
      <c r="F10" s="72"/>
      <c r="G10" s="72"/>
      <c r="H10" s="72"/>
      <c r="I10" s="72"/>
      <c r="J10" s="72"/>
      <c r="K10" s="72"/>
      <c r="L10" s="72"/>
      <c r="M10" s="72"/>
      <c r="N10" s="72"/>
      <c r="AV10" s="565"/>
      <c r="AW10" s="565"/>
      <c r="AX10" s="565"/>
      <c r="AY10" s="565"/>
      <c r="AZ10" s="565"/>
      <c r="BA10" s="565"/>
      <c r="BB10" s="565"/>
      <c r="BC10" s="565"/>
    </row>
    <row r="11" spans="2:59" ht="14.25" customHeight="1">
      <c r="B11" s="67"/>
      <c r="C11" s="67"/>
      <c r="D11" s="67"/>
      <c r="E11" s="67"/>
      <c r="F11" s="67"/>
      <c r="G11" s="68"/>
      <c r="H11" s="68"/>
      <c r="I11" s="67"/>
      <c r="J11" s="67"/>
      <c r="K11" s="67"/>
      <c r="L11" s="67"/>
      <c r="M11" s="67"/>
      <c r="N11" s="67"/>
      <c r="AV11" s="565"/>
      <c r="AW11" s="565"/>
      <c r="AX11" s="565"/>
      <c r="AY11" s="565"/>
      <c r="AZ11" s="565"/>
      <c r="BA11" s="565"/>
      <c r="BB11" s="565"/>
      <c r="BC11" s="565"/>
    </row>
    <row r="12" spans="2:59" ht="33" customHeight="1">
      <c r="B12" s="1604" t="s">
        <v>0</v>
      </c>
      <c r="C12" s="1604" t="s">
        <v>51</v>
      </c>
      <c r="D12" s="1604" t="s">
        <v>133</v>
      </c>
      <c r="E12" s="1604" t="s">
        <v>59</v>
      </c>
      <c r="F12" s="1604" t="s">
        <v>132</v>
      </c>
      <c r="G12" s="1604" t="s">
        <v>56</v>
      </c>
      <c r="H12" s="1604" t="s">
        <v>22</v>
      </c>
      <c r="I12" s="1604" t="s">
        <v>58</v>
      </c>
      <c r="J12" s="1604" t="s">
        <v>38</v>
      </c>
      <c r="K12" s="1604" t="s">
        <v>33</v>
      </c>
      <c r="L12" s="1604" t="s">
        <v>17</v>
      </c>
      <c r="M12" s="1604" t="s">
        <v>39</v>
      </c>
      <c r="N12" s="1604" t="s">
        <v>41</v>
      </c>
      <c r="O12" s="1631" t="s">
        <v>107</v>
      </c>
      <c r="P12" s="1631"/>
      <c r="Q12" s="1631"/>
      <c r="R12" s="1631"/>
      <c r="S12" s="1631"/>
      <c r="T12" s="1631"/>
      <c r="U12" s="1631"/>
      <c r="V12" s="1631"/>
      <c r="W12" s="1631"/>
      <c r="X12" s="1631"/>
      <c r="Y12" s="1631"/>
      <c r="Z12" s="1631"/>
      <c r="AA12" s="1631"/>
      <c r="AB12" s="1631"/>
      <c r="AC12" s="1631"/>
      <c r="AD12" s="1631"/>
      <c r="AE12" s="1631"/>
      <c r="AF12" s="1631"/>
      <c r="AG12" s="1631"/>
      <c r="AH12" s="1631"/>
      <c r="AI12" s="1631"/>
      <c r="AJ12" s="1631"/>
      <c r="AK12" s="1631"/>
      <c r="AL12" s="1631"/>
      <c r="AM12" s="1631"/>
      <c r="AN12" s="1631"/>
      <c r="AO12" s="1631"/>
      <c r="AP12" s="1631"/>
      <c r="AQ12" s="1631"/>
      <c r="AR12" s="1631"/>
      <c r="AS12" s="1631"/>
      <c r="AT12" s="1631"/>
      <c r="AU12" s="1632" t="s">
        <v>60</v>
      </c>
      <c r="AV12" s="1633" t="s">
        <v>128</v>
      </c>
      <c r="AW12" s="1634"/>
      <c r="AX12" s="1634"/>
      <c r="AY12" s="1635"/>
      <c r="AZ12" s="1636" t="s">
        <v>125</v>
      </c>
      <c r="BA12" s="1637"/>
      <c r="BB12" s="1637"/>
      <c r="BC12" s="1638"/>
      <c r="BD12" s="1627" t="s">
        <v>126</v>
      </c>
      <c r="BE12" s="1628"/>
      <c r="BF12" s="1628"/>
      <c r="BG12" s="1629"/>
    </row>
    <row r="13" spans="2:59" ht="21.75" customHeight="1">
      <c r="B13" s="1604"/>
      <c r="C13" s="1604"/>
      <c r="D13" s="1604"/>
      <c r="E13" s="1604"/>
      <c r="F13" s="1604"/>
      <c r="G13" s="1604"/>
      <c r="H13" s="1604"/>
      <c r="I13" s="1604"/>
      <c r="J13" s="1604"/>
      <c r="K13" s="1604"/>
      <c r="L13" s="1604"/>
      <c r="M13" s="1604"/>
      <c r="N13" s="1604"/>
      <c r="O13" s="1630" t="s">
        <v>18</v>
      </c>
      <c r="P13" s="1630"/>
      <c r="Q13" s="1630"/>
      <c r="R13" s="1630"/>
      <c r="S13" s="1630"/>
      <c r="T13" s="1630"/>
      <c r="U13" s="1630"/>
      <c r="V13" s="1630"/>
      <c r="W13" s="1630" t="s">
        <v>19</v>
      </c>
      <c r="X13" s="1630"/>
      <c r="Y13" s="1630"/>
      <c r="Z13" s="1630"/>
      <c r="AA13" s="1630"/>
      <c r="AB13" s="1630"/>
      <c r="AC13" s="1630"/>
      <c r="AD13" s="1630"/>
      <c r="AE13" s="1630" t="s">
        <v>20</v>
      </c>
      <c r="AF13" s="1630"/>
      <c r="AG13" s="1630"/>
      <c r="AH13" s="1630"/>
      <c r="AI13" s="1630"/>
      <c r="AJ13" s="1630"/>
      <c r="AK13" s="1630"/>
      <c r="AL13" s="1630"/>
      <c r="AM13" s="1630" t="s">
        <v>21</v>
      </c>
      <c r="AN13" s="1630"/>
      <c r="AO13" s="1630"/>
      <c r="AP13" s="1630"/>
      <c r="AQ13" s="1630"/>
      <c r="AR13" s="1630"/>
      <c r="AS13" s="1630"/>
      <c r="AT13" s="1630"/>
      <c r="AU13" s="1632"/>
      <c r="AV13" s="1642" t="s">
        <v>114</v>
      </c>
      <c r="AW13" s="1642" t="s">
        <v>19</v>
      </c>
      <c r="AX13" s="1642" t="s">
        <v>115</v>
      </c>
      <c r="AY13" s="1642" t="s">
        <v>116</v>
      </c>
      <c r="AZ13" s="1639" t="s">
        <v>114</v>
      </c>
      <c r="BA13" s="1639" t="s">
        <v>117</v>
      </c>
      <c r="BB13" s="1639" t="s">
        <v>118</v>
      </c>
      <c r="BC13" s="1639" t="s">
        <v>119</v>
      </c>
      <c r="BD13" s="1645" t="s">
        <v>18</v>
      </c>
      <c r="BE13" s="1645" t="s">
        <v>19</v>
      </c>
      <c r="BF13" s="1645" t="s">
        <v>20</v>
      </c>
      <c r="BG13" s="1645" t="s">
        <v>21</v>
      </c>
    </row>
    <row r="14" spans="2:59" ht="21.75" customHeight="1">
      <c r="B14" s="1604"/>
      <c r="C14" s="1604"/>
      <c r="D14" s="1604"/>
      <c r="E14" s="1604"/>
      <c r="F14" s="1604"/>
      <c r="G14" s="1604"/>
      <c r="H14" s="1604"/>
      <c r="I14" s="1604"/>
      <c r="J14" s="1604"/>
      <c r="K14" s="1604"/>
      <c r="L14" s="1604"/>
      <c r="M14" s="1604"/>
      <c r="N14" s="1604"/>
      <c r="O14" s="1677" t="s">
        <v>2</v>
      </c>
      <c r="P14" s="1677"/>
      <c r="Q14" s="1677" t="s">
        <v>3</v>
      </c>
      <c r="R14" s="1677"/>
      <c r="S14" s="1677" t="s">
        <v>4</v>
      </c>
      <c r="T14" s="1677"/>
      <c r="U14" s="1631" t="s">
        <v>5</v>
      </c>
      <c r="V14" s="1631"/>
      <c r="W14" s="1677" t="s">
        <v>24</v>
      </c>
      <c r="X14" s="1677"/>
      <c r="Y14" s="1677" t="s">
        <v>6</v>
      </c>
      <c r="Z14" s="1677"/>
      <c r="AA14" s="1677" t="s">
        <v>7</v>
      </c>
      <c r="AB14" s="1677"/>
      <c r="AC14" s="1631" t="s">
        <v>5</v>
      </c>
      <c r="AD14" s="1631"/>
      <c r="AE14" s="1677" t="s">
        <v>8</v>
      </c>
      <c r="AF14" s="1677"/>
      <c r="AG14" s="1677" t="s">
        <v>9</v>
      </c>
      <c r="AH14" s="1677"/>
      <c r="AI14" s="1677" t="s">
        <v>10</v>
      </c>
      <c r="AJ14" s="1677"/>
      <c r="AK14" s="1631" t="s">
        <v>5</v>
      </c>
      <c r="AL14" s="1631"/>
      <c r="AM14" s="1677" t="s">
        <v>11</v>
      </c>
      <c r="AN14" s="1677"/>
      <c r="AO14" s="1677" t="s">
        <v>12</v>
      </c>
      <c r="AP14" s="1677"/>
      <c r="AQ14" s="1677" t="s">
        <v>13</v>
      </c>
      <c r="AR14" s="1677"/>
      <c r="AS14" s="1631" t="s">
        <v>5</v>
      </c>
      <c r="AT14" s="1631"/>
      <c r="AU14" s="1632"/>
      <c r="AV14" s="1643"/>
      <c r="AW14" s="1643"/>
      <c r="AX14" s="1643"/>
      <c r="AY14" s="1643"/>
      <c r="AZ14" s="1640"/>
      <c r="BA14" s="1640"/>
      <c r="BB14" s="1640"/>
      <c r="BC14" s="1640"/>
      <c r="BD14" s="1646"/>
      <c r="BE14" s="1646"/>
      <c r="BF14" s="1646"/>
      <c r="BG14" s="1646"/>
    </row>
    <row r="15" spans="2:59" ht="21.75" customHeight="1">
      <c r="B15" s="1604"/>
      <c r="C15" s="1604"/>
      <c r="D15" s="1604"/>
      <c r="E15" s="1604"/>
      <c r="F15" s="1604"/>
      <c r="G15" s="1604"/>
      <c r="H15" s="1604"/>
      <c r="I15" s="1604"/>
      <c r="J15" s="1604"/>
      <c r="K15" s="1604"/>
      <c r="L15" s="1604"/>
      <c r="M15" s="1604"/>
      <c r="N15" s="1604"/>
      <c r="O15" s="566" t="s">
        <v>14</v>
      </c>
      <c r="P15" s="567" t="s">
        <v>15</v>
      </c>
      <c r="Q15" s="566" t="s">
        <v>14</v>
      </c>
      <c r="R15" s="567" t="s">
        <v>15</v>
      </c>
      <c r="S15" s="566" t="s">
        <v>14</v>
      </c>
      <c r="T15" s="567" t="s">
        <v>15</v>
      </c>
      <c r="U15" s="75" t="s">
        <v>14</v>
      </c>
      <c r="V15" s="76" t="s">
        <v>15</v>
      </c>
      <c r="W15" s="566" t="s">
        <v>14</v>
      </c>
      <c r="X15" s="567" t="s">
        <v>15</v>
      </c>
      <c r="Y15" s="566" t="s">
        <v>14</v>
      </c>
      <c r="Z15" s="567" t="s">
        <v>15</v>
      </c>
      <c r="AA15" s="566" t="s">
        <v>14</v>
      </c>
      <c r="AB15" s="567" t="s">
        <v>15</v>
      </c>
      <c r="AC15" s="75" t="s">
        <v>14</v>
      </c>
      <c r="AD15" s="76" t="s">
        <v>15</v>
      </c>
      <c r="AE15" s="566" t="s">
        <v>14</v>
      </c>
      <c r="AF15" s="567" t="s">
        <v>15</v>
      </c>
      <c r="AG15" s="566" t="s">
        <v>14</v>
      </c>
      <c r="AH15" s="567" t="s">
        <v>15</v>
      </c>
      <c r="AI15" s="566" t="s">
        <v>14</v>
      </c>
      <c r="AJ15" s="567" t="s">
        <v>15</v>
      </c>
      <c r="AK15" s="75" t="s">
        <v>14</v>
      </c>
      <c r="AL15" s="76" t="s">
        <v>15</v>
      </c>
      <c r="AM15" s="566" t="s">
        <v>14</v>
      </c>
      <c r="AN15" s="567" t="s">
        <v>15</v>
      </c>
      <c r="AO15" s="566" t="s">
        <v>14</v>
      </c>
      <c r="AP15" s="567" t="s">
        <v>15</v>
      </c>
      <c r="AQ15" s="566" t="s">
        <v>14</v>
      </c>
      <c r="AR15" s="567" t="s">
        <v>15</v>
      </c>
      <c r="AS15" s="75" t="s">
        <v>14</v>
      </c>
      <c r="AT15" s="76" t="s">
        <v>15</v>
      </c>
      <c r="AU15" s="1632"/>
      <c r="AV15" s="1644"/>
      <c r="AW15" s="1644"/>
      <c r="AX15" s="1644"/>
      <c r="AY15" s="1644"/>
      <c r="AZ15" s="1641"/>
      <c r="BA15" s="1641"/>
      <c r="BB15" s="1641"/>
      <c r="BC15" s="1641"/>
      <c r="BD15" s="1647"/>
      <c r="BE15" s="1647"/>
      <c r="BF15" s="1647"/>
      <c r="BG15" s="1647"/>
    </row>
    <row r="16" spans="2:59" ht="231.75" customHeight="1">
      <c r="B16" s="1652" t="str">
        <f>+'Anexo 1. 01-FR-03 POA INSTITUC.'!B13</f>
        <v>1. Fortalecer la promoción de derechos, la prevención y control a la función pública y la potestad disciplinaria con enfoque territorial que contribuya al desarrollo sostenible.</v>
      </c>
      <c r="C16" s="1681" t="str">
        <f>+'Anexo 1. 01-FR-03 POA INSTITUC.'!C38</f>
        <v>1.6 Implementar el 100% de una (1) estrategia transversal de investigación que incorpore el análisis de datos, en el cuatrienio.</v>
      </c>
      <c r="D16" s="113" t="str">
        <f>+'Anexo 1. 01-FR-03 POA INSTITUC.'!D38</f>
        <v xml:space="preserve">1.6.1 Elaborar 8 informes de seguimiento de política pública distrital o de análisis sectorial, en el cuatrienio </v>
      </c>
      <c r="E16" s="77">
        <f>+'Anexo 1. 01-FR-03 POA INSTITUC.'!E38</f>
        <v>0.8</v>
      </c>
      <c r="F16" s="83">
        <f>+'Anexo 1. 01-FR-03 POA INSTITUC.'!F38</f>
        <v>8</v>
      </c>
      <c r="G16" s="115">
        <f>+'Anexo 1. 01-FR-03 POA INSTITUC.'!L38</f>
        <v>2</v>
      </c>
      <c r="H16" s="112" t="str">
        <f>+'Anexo 1. 01-FR-03 POA INSTITUC.'!G38</f>
        <v>S.I.</v>
      </c>
      <c r="I16" s="79" t="str">
        <f>+'Anexo 1. 01-FR-03 POA INSTITUC.'!H38</f>
        <v>Informes de seguimiento de política pública distrital o de análisis sectorial elaborados</v>
      </c>
      <c r="J16" s="551" t="s">
        <v>338</v>
      </c>
      <c r="K16" s="961" t="s">
        <v>339</v>
      </c>
      <c r="L16" s="975" t="s">
        <v>340</v>
      </c>
      <c r="M16" s="552" t="s">
        <v>567</v>
      </c>
      <c r="N16" s="103" t="str">
        <f>+'Anexo 1. 01-FR-03 POA INSTITUC.'!J38</f>
        <v>Dirección De Gestión Del Conocimiento E Innovación</v>
      </c>
      <c r="O16" s="976">
        <v>0</v>
      </c>
      <c r="P16" s="976">
        <v>0</v>
      </c>
      <c r="Q16" s="976">
        <v>0</v>
      </c>
      <c r="R16" s="976">
        <v>0</v>
      </c>
      <c r="S16" s="976">
        <v>0</v>
      </c>
      <c r="T16" s="976">
        <v>0</v>
      </c>
      <c r="U16" s="977">
        <f>O16+Q16+S16</f>
        <v>0</v>
      </c>
      <c r="V16" s="977">
        <f>P16+R16+T16</f>
        <v>0</v>
      </c>
      <c r="W16" s="976">
        <v>0</v>
      </c>
      <c r="X16" s="976"/>
      <c r="Y16" s="976">
        <v>0</v>
      </c>
      <c r="Z16" s="976"/>
      <c r="AA16" s="976">
        <v>0</v>
      </c>
      <c r="AB16" s="976"/>
      <c r="AC16" s="977">
        <f>W16+Y16+AA16</f>
        <v>0</v>
      </c>
      <c r="AD16" s="977">
        <f>X16+Z16+AB16</f>
        <v>0</v>
      </c>
      <c r="AE16" s="976">
        <v>1</v>
      </c>
      <c r="AF16" s="976"/>
      <c r="AG16" s="976">
        <v>0</v>
      </c>
      <c r="AH16" s="976"/>
      <c r="AI16" s="978">
        <v>0</v>
      </c>
      <c r="AJ16" s="978"/>
      <c r="AK16" s="977">
        <f>AE16+AG16+AI16</f>
        <v>1</v>
      </c>
      <c r="AL16" s="977">
        <f>AF16+AH16+AJ16</f>
        <v>0</v>
      </c>
      <c r="AM16" s="976">
        <v>0</v>
      </c>
      <c r="AN16" s="976"/>
      <c r="AO16" s="976">
        <v>0</v>
      </c>
      <c r="AP16" s="976"/>
      <c r="AQ16" s="976">
        <v>1</v>
      </c>
      <c r="AR16" s="976"/>
      <c r="AS16" s="977">
        <f>AM16+AO16+AQ16</f>
        <v>1</v>
      </c>
      <c r="AT16" s="977">
        <f>AN16+AP16+AR16</f>
        <v>0</v>
      </c>
      <c r="AU16" s="979">
        <f>U16+AC16+AK16+AS16</f>
        <v>2</v>
      </c>
      <c r="AV16" s="982">
        <f>+V16</f>
        <v>0</v>
      </c>
      <c r="AW16" s="982">
        <f>+V16+AD16</f>
        <v>0</v>
      </c>
      <c r="AX16" s="982">
        <f>+V16+AD16+AL16</f>
        <v>0</v>
      </c>
      <c r="AY16" s="982">
        <f>+V16+AD16+AL16+AT16</f>
        <v>0</v>
      </c>
      <c r="AZ16" s="983">
        <f>IF(AND(AV16&gt;0,$AU16&gt;0),AV16/$AU16,0)</f>
        <v>0</v>
      </c>
      <c r="BA16" s="984">
        <f>IF(AND(AW16&gt;0,$AU16&gt;0),AW16/$AU16,0)</f>
        <v>0</v>
      </c>
      <c r="BB16" s="985">
        <f>IF(AND(AX16&gt;0,$AU16&gt;0),AX16/$AU16,0)*0.5</f>
        <v>0</v>
      </c>
      <c r="BC16" s="985">
        <f>IF(AND(AY16&gt;0,$AU16&gt;0),AY16/$AU16,0)</f>
        <v>0</v>
      </c>
      <c r="BD16" s="971">
        <f>((IF(AND(AV16&gt;0,$F16&gt;0),AV16/$F16,0)))</f>
        <v>0</v>
      </c>
      <c r="BE16" s="971">
        <f t="shared" ref="BE16:BG16" si="0">((IF(AND(AW16&gt;0,$F16&gt;0),AW16/$F16,0)))</f>
        <v>0</v>
      </c>
      <c r="BF16" s="971">
        <f t="shared" si="0"/>
        <v>0</v>
      </c>
      <c r="BG16" s="971">
        <f t="shared" si="0"/>
        <v>0</v>
      </c>
    </row>
    <row r="17" spans="2:59" ht="159" customHeight="1">
      <c r="B17" s="1680"/>
      <c r="C17" s="1682"/>
      <c r="D17" s="113" t="str">
        <f>+'Anexo 1. 01-FR-03 POA INSTITUC.'!D39</f>
        <v>1.6.2 Atender el 100% de solicitudes de participación en la elaboración de informes de seguimiento de política pública distrital o de análisis sectorial de la Dirección de Gestión del Conocimiento e Innovación, en el cuatrienio</v>
      </c>
      <c r="E17" s="77">
        <f>+'Anexo 1. 01-FR-03 POA INSTITUC.'!E39</f>
        <v>0.2</v>
      </c>
      <c r="F17" s="52">
        <f>+'Anexo 1. 01-FR-03 POA INSTITUC.'!F39</f>
        <v>1</v>
      </c>
      <c r="G17" s="568">
        <f>+'Anexo 1. 01-FR-03 POA INSTITUC.'!L39</f>
        <v>1</v>
      </c>
      <c r="H17" s="112" t="str">
        <f>+'Anexo 1. 01-FR-03 POA INSTITUC.'!G39</f>
        <v>S.I.</v>
      </c>
      <c r="I17" s="79" t="str">
        <f>+'Anexo 1. 01-FR-03 POA INSTITUC.'!H39</f>
        <v>Solicitudes de participación en la elaboración de informes de seguimiento de política pública distrital o de análisis sectorial atendidas</v>
      </c>
      <c r="J17" s="551" t="s">
        <v>341</v>
      </c>
      <c r="K17" s="961" t="s">
        <v>342</v>
      </c>
      <c r="L17" s="975" t="s">
        <v>343</v>
      </c>
      <c r="M17" s="552" t="s">
        <v>567</v>
      </c>
      <c r="N17" s="103" t="str">
        <f>+'Anexo 1. 01-FR-03 POA INSTITUC.'!J39</f>
        <v xml:space="preserve">Dirección De Gestión Del Conocimiento E Innovación
P.D. para la Coordinación del MP y DDHH
Grupo para el Acompañamiento en Escenarios de Posible Vulneración de Derechos (GAEPVD)
</v>
      </c>
      <c r="O17" s="980">
        <v>1</v>
      </c>
      <c r="P17" s="980">
        <v>1</v>
      </c>
      <c r="Q17" s="980">
        <v>1</v>
      </c>
      <c r="R17" s="980">
        <v>1</v>
      </c>
      <c r="S17" s="980">
        <v>1</v>
      </c>
      <c r="T17" s="980">
        <v>1</v>
      </c>
      <c r="U17" s="967">
        <f>IFERROR((AVERAGE(O17,Q17,S17)),0)</f>
        <v>1</v>
      </c>
      <c r="V17" s="967">
        <f>IFERROR((AVERAGE(P17,R17,T17)),0)</f>
        <v>1</v>
      </c>
      <c r="W17" s="980">
        <v>1</v>
      </c>
      <c r="X17" s="1111">
        <v>0</v>
      </c>
      <c r="Y17" s="980">
        <v>1</v>
      </c>
      <c r="Z17" s="1111">
        <v>0</v>
      </c>
      <c r="AA17" s="980">
        <v>1</v>
      </c>
      <c r="AB17" s="1111">
        <v>0</v>
      </c>
      <c r="AC17" s="967">
        <f>IFERROR((AVERAGE(W17,Y17,AA17)),0)</f>
        <v>1</v>
      </c>
      <c r="AD17" s="967">
        <f>IFERROR((AVERAGE(X17,Z17,AB17)),0)</f>
        <v>0</v>
      </c>
      <c r="AE17" s="962">
        <v>1</v>
      </c>
      <c r="AF17" s="1111">
        <v>0</v>
      </c>
      <c r="AG17" s="962">
        <v>1</v>
      </c>
      <c r="AH17" s="1111">
        <v>0</v>
      </c>
      <c r="AI17" s="962">
        <v>1</v>
      </c>
      <c r="AJ17" s="1111">
        <v>0</v>
      </c>
      <c r="AK17" s="967">
        <f>IFERROR((AVERAGE(AE17,AG17,AI17)),0)</f>
        <v>1</v>
      </c>
      <c r="AL17" s="967">
        <f>IFERROR((AVERAGE(AF17,AH17,AJ17)),0)</f>
        <v>0</v>
      </c>
      <c r="AM17" s="962">
        <v>1</v>
      </c>
      <c r="AN17" s="1111">
        <v>0</v>
      </c>
      <c r="AO17" s="962">
        <v>1</v>
      </c>
      <c r="AP17" s="1111">
        <v>0</v>
      </c>
      <c r="AQ17" s="962">
        <v>1</v>
      </c>
      <c r="AR17" s="1111">
        <v>0</v>
      </c>
      <c r="AS17" s="967">
        <f>IFERROR((AVERAGE(AM17,AO17,AQ17)),0)</f>
        <v>1</v>
      </c>
      <c r="AT17" s="967">
        <f>IFERROR((AVERAGE(AN17,AP17,AR17)),0)</f>
        <v>0</v>
      </c>
      <c r="AU17" s="967">
        <f>IFERROR(((AVERAGE(O17,Q17,S17,W17,Y17,AA17,AE17,AG17,AI17,AM17,AO17,AQ17))),0)</f>
        <v>1</v>
      </c>
      <c r="AV17" s="967">
        <f>IFERROR(IF(OR($AU$17="",$AU$17=0),0,ROUNDDOWN(AVERAGE(P17,R17,T17),3)),0)</f>
        <v>1</v>
      </c>
      <c r="AW17" s="967">
        <f>IFERROR(IF(OR($AU$17="",$AU$17=0),0,ROUNDDOWN(AVERAGE(P17,R17,T17,X17,Z17,AB17),3)),0)</f>
        <v>0.5</v>
      </c>
      <c r="AX17" s="967">
        <f>IFERROR(IF(OR($AU$17="",$AU$17=0),0,ROUNDDOWN(AVERAGE(P17,R17,T17,X17,Z17,AB17,AF17,AH17,AJ17),3)),0)</f>
        <v>0.33300000000000002</v>
      </c>
      <c r="AY17" s="967">
        <f>IFERROR(IF(OR($AU$17="",$AU$17=0),0,ROUNDDOWN(AVERAGE(P17,R17,T17,X17,Z17,AB17,AF17,AH17,AJ17,AN17,AP17,AR17),3)),0)</f>
        <v>0.25</v>
      </c>
      <c r="AZ17" s="983">
        <f>IF(AND(AV17&gt;0,$AU17&gt;0),AV17/$AU17,0)*0.25</f>
        <v>0.25</v>
      </c>
      <c r="BA17" s="984">
        <f>IF(AND(AW17&gt;0,$AU17&gt;0),AW17/$AU17,0)*0.5</f>
        <v>0.25</v>
      </c>
      <c r="BB17" s="985">
        <f>IF(AND(AX17&gt;0,$AU17&gt;0),AX17/$AU17,0)*0.75</f>
        <v>0.24975000000000003</v>
      </c>
      <c r="BC17" s="985">
        <f>IF(AND(AY17&gt;0,$AU17&gt;0),AY17/$AU17,0)*1</f>
        <v>0.25</v>
      </c>
      <c r="BD17" s="971">
        <f>(((IF(AND(AV17&gt;0,$F17&gt;0),AV17/$F17,0)))/4)</f>
        <v>0.25</v>
      </c>
      <c r="BE17" s="971">
        <f t="shared" ref="BE17:BG17" si="1">(((IF(AND(AW17&gt;0,$F17&gt;0),AW17/$F17,0)))/4)</f>
        <v>0.125</v>
      </c>
      <c r="BF17" s="971">
        <f>(((IF(AND(AX17&gt;0,$F17&gt;0),AX17/$F17,0)))/4)</f>
        <v>8.3250000000000005E-2</v>
      </c>
      <c r="BG17" s="971">
        <f t="shared" si="1"/>
        <v>6.25E-2</v>
      </c>
    </row>
    <row r="18" spans="2:59" ht="90" customHeight="1">
      <c r="B18" s="1652" t="str">
        <f>+'Anexo 1. 01-FR-03 POA INSTITUC.'!B45</f>
        <v xml:space="preserve">3. Fomentar una cultura de gestión del conocimiento, la innovación y la investigación como instrumentos transversales a través de la incorporación de herramientas de uso y apropiación y la consolidación de alianzas. </v>
      </c>
      <c r="C18" s="1681" t="str">
        <f>+'[15]POA Anualizado (Pág 1 de 3)'!C15</f>
        <v>3.1. Desarrollar el 100% de las estrategias y espacios de transferencia orientados a preservar el conocimiento tácito y explícito en la Personería de Bogotá, D.C., para fortalecer la toma de decisiones y el mejoramiento institucional, en el cuatrienio</v>
      </c>
      <c r="D18" s="113" t="str">
        <f>+'Anexo 1. 01-FR-03 POA INSTITUC.'!D45</f>
        <v>3.1.1. Implementar 5 estrategias orientadas a preservar el conocimiento tácito y explícito en la Personería de Bogotá, D.C., para fortalecer la toma de decisiones y el mejoramiento institucional, en el cuatrienio</v>
      </c>
      <c r="E18" s="77">
        <f>+'Anexo 1. 01-FR-03 POA INSTITUC.'!E45</f>
        <v>0.5</v>
      </c>
      <c r="F18" s="83">
        <f>+'Anexo 1. 01-FR-03 POA INSTITUC.'!F45</f>
        <v>5</v>
      </c>
      <c r="G18" s="83">
        <f>+'Anexo 1. 01-FR-03 POA INSTITUC.'!L45</f>
        <v>1</v>
      </c>
      <c r="H18" s="112" t="str">
        <f>+'Anexo 1. 01-FR-03 POA INSTITUC.'!G45</f>
        <v>S.I.</v>
      </c>
      <c r="I18" s="79" t="str">
        <f>+'Anexo 1. 01-FR-03 POA INSTITUC.'!H45</f>
        <v>Estrategias orientadas a preservar el conocimiento tácito y explícito implementadas</v>
      </c>
      <c r="J18" s="551" t="s">
        <v>344</v>
      </c>
      <c r="K18" s="961" t="s">
        <v>345</v>
      </c>
      <c r="L18" s="975" t="s">
        <v>346</v>
      </c>
      <c r="M18" s="552" t="s">
        <v>567</v>
      </c>
      <c r="N18" s="103" t="str">
        <f>+'Anexo 1. 01-FR-03 POA INSTITUC.'!J45</f>
        <v>Dirección De Gestión Del Conocimiento E Innovación</v>
      </c>
      <c r="O18" s="976">
        <v>0</v>
      </c>
      <c r="P18" s="976">
        <v>0</v>
      </c>
      <c r="Q18" s="976">
        <v>0</v>
      </c>
      <c r="R18" s="976">
        <v>0</v>
      </c>
      <c r="S18" s="976">
        <v>0</v>
      </c>
      <c r="T18" s="976">
        <v>0</v>
      </c>
      <c r="U18" s="977">
        <f t="shared" ref="U18:V22" si="2">O18+Q18+S18</f>
        <v>0</v>
      </c>
      <c r="V18" s="977">
        <f t="shared" si="2"/>
        <v>0</v>
      </c>
      <c r="W18" s="976">
        <v>0</v>
      </c>
      <c r="X18" s="976"/>
      <c r="Y18" s="976">
        <v>0</v>
      </c>
      <c r="Z18" s="976"/>
      <c r="AA18" s="976">
        <v>0</v>
      </c>
      <c r="AB18" s="976"/>
      <c r="AC18" s="977">
        <f t="shared" ref="AC18:AD22" si="3">W18+Y18+AA18</f>
        <v>0</v>
      </c>
      <c r="AD18" s="977">
        <f t="shared" si="3"/>
        <v>0</v>
      </c>
      <c r="AE18" s="976">
        <v>0</v>
      </c>
      <c r="AF18" s="976"/>
      <c r="AG18" s="976">
        <v>0</v>
      </c>
      <c r="AH18" s="976"/>
      <c r="AI18" s="978">
        <v>0</v>
      </c>
      <c r="AJ18" s="978"/>
      <c r="AK18" s="977">
        <f t="shared" ref="AK18:AL22" si="4">AE18+AG18+AI18</f>
        <v>0</v>
      </c>
      <c r="AL18" s="977">
        <f t="shared" si="4"/>
        <v>0</v>
      </c>
      <c r="AM18" s="976">
        <v>0</v>
      </c>
      <c r="AN18" s="976"/>
      <c r="AO18" s="976">
        <v>1</v>
      </c>
      <c r="AP18" s="976"/>
      <c r="AQ18" s="976">
        <v>0</v>
      </c>
      <c r="AR18" s="976"/>
      <c r="AS18" s="977">
        <f t="shared" ref="AS18:AT22" si="5">AM18+AO18+AQ18</f>
        <v>1</v>
      </c>
      <c r="AT18" s="977">
        <f t="shared" si="5"/>
        <v>0</v>
      </c>
      <c r="AU18" s="979">
        <f t="shared" ref="AU18:AU22" si="6">U18+AC18+AK18+AS18</f>
        <v>1</v>
      </c>
      <c r="AV18" s="982">
        <f t="shared" ref="AV18:AV22" si="7">+V18</f>
        <v>0</v>
      </c>
      <c r="AW18" s="982">
        <f t="shared" ref="AW18:AW22" si="8">+V18+AD18</f>
        <v>0</v>
      </c>
      <c r="AX18" s="982">
        <f t="shared" ref="AX18:AX22" si="9">+V18+AD18+AL18</f>
        <v>0</v>
      </c>
      <c r="AY18" s="982">
        <f t="shared" ref="AY18:AY22" si="10">+V18+AD18+AL18+AT18</f>
        <v>0</v>
      </c>
      <c r="AZ18" s="983">
        <f t="shared" ref="AZ18:BA22" si="11">IF(AND(AV18&gt;0,$AU18&gt;0),AV18/$AU18,0)</f>
        <v>0</v>
      </c>
      <c r="BA18" s="984">
        <f t="shared" si="11"/>
        <v>0</v>
      </c>
      <c r="BB18" s="985">
        <f t="shared" ref="BB18:BB22" si="12">IF(AND(AX18&gt;0,$AU18&gt;0),AX18/$AU18,0)*0.5</f>
        <v>0</v>
      </c>
      <c r="BC18" s="985">
        <f t="shared" ref="BC18:BC22" si="13">IF(AND(AY18&gt;0,$AU18&gt;0),AY18/$AU18,0)</f>
        <v>0</v>
      </c>
      <c r="BD18" s="971">
        <f t="shared" ref="BD18:BG22" si="14">((IF(AND(AV18&gt;0,$F18&gt;0),AV18/$F18,0)))</f>
        <v>0</v>
      </c>
      <c r="BE18" s="971">
        <f t="shared" si="14"/>
        <v>0</v>
      </c>
      <c r="BF18" s="971">
        <f t="shared" si="14"/>
        <v>0</v>
      </c>
      <c r="BG18" s="971">
        <f t="shared" si="14"/>
        <v>0</v>
      </c>
    </row>
    <row r="19" spans="2:59" ht="151.94999999999999" customHeight="1">
      <c r="B19" s="1653"/>
      <c r="C19" s="1682"/>
      <c r="D19" s="113" t="str">
        <f>+'Anexo 1. 01-FR-03 POA INSTITUC.'!D46</f>
        <v>3.1.2. Desarrollar 40 espacios de transferencia de conocimiento que permitan fortalecer la atención de las personas que acuden a la Personería de Bogotá, en el cuatrienio.</v>
      </c>
      <c r="E19" s="77">
        <f>+'Anexo 1. 01-FR-03 POA INSTITUC.'!E46</f>
        <v>0.5</v>
      </c>
      <c r="F19" s="83">
        <f>+'Anexo 1. 01-FR-03 POA INSTITUC.'!F46</f>
        <v>40</v>
      </c>
      <c r="G19" s="83">
        <f>+'Anexo 1. 01-FR-03 POA INSTITUC.'!L46</f>
        <v>10</v>
      </c>
      <c r="H19" s="112">
        <f>+'Anexo 1. 01-FR-03 POA INSTITUC.'!G46</f>
        <v>61</v>
      </c>
      <c r="I19" s="79" t="str">
        <f>+'Anexo 1. 01-FR-03 POA INSTITUC.'!H46</f>
        <v>Espacios de Transferencia de Conocimiento Realizados</v>
      </c>
      <c r="J19" s="551" t="s">
        <v>150</v>
      </c>
      <c r="K19" s="961" t="s">
        <v>568</v>
      </c>
      <c r="L19" s="975" t="s">
        <v>1022</v>
      </c>
      <c r="M19" s="552" t="s">
        <v>163</v>
      </c>
      <c r="N19" s="103" t="str">
        <f>+'Anexo 1. 01-FR-03 POA INSTITUC.'!J46</f>
        <v>* P.D. para la Coordinación del MP y DDHH y sus dependencias adscritas.</v>
      </c>
      <c r="O19" s="976">
        <v>0</v>
      </c>
      <c r="P19" s="976">
        <v>0</v>
      </c>
      <c r="Q19" s="976">
        <v>0</v>
      </c>
      <c r="R19" s="976">
        <v>0</v>
      </c>
      <c r="S19" s="976">
        <v>0</v>
      </c>
      <c r="T19" s="976">
        <v>1</v>
      </c>
      <c r="U19" s="977">
        <f t="shared" si="2"/>
        <v>0</v>
      </c>
      <c r="V19" s="977">
        <f t="shared" si="2"/>
        <v>1</v>
      </c>
      <c r="W19" s="976">
        <v>0</v>
      </c>
      <c r="X19" s="976"/>
      <c r="Y19" s="976">
        <v>3</v>
      </c>
      <c r="Z19" s="976"/>
      <c r="AA19" s="976">
        <v>4</v>
      </c>
      <c r="AB19" s="976"/>
      <c r="AC19" s="977">
        <f t="shared" si="3"/>
        <v>7</v>
      </c>
      <c r="AD19" s="977">
        <f t="shared" si="3"/>
        <v>0</v>
      </c>
      <c r="AE19" s="976">
        <v>3</v>
      </c>
      <c r="AF19" s="976"/>
      <c r="AG19" s="976">
        <v>0</v>
      </c>
      <c r="AH19" s="976"/>
      <c r="AI19" s="976">
        <v>0</v>
      </c>
      <c r="AJ19" s="976"/>
      <c r="AK19" s="977">
        <f t="shared" si="4"/>
        <v>3</v>
      </c>
      <c r="AL19" s="977">
        <f t="shared" si="4"/>
        <v>0</v>
      </c>
      <c r="AM19" s="976">
        <v>0</v>
      </c>
      <c r="AN19" s="976"/>
      <c r="AO19" s="976">
        <v>0</v>
      </c>
      <c r="AP19" s="976"/>
      <c r="AQ19" s="976">
        <v>0</v>
      </c>
      <c r="AR19" s="976"/>
      <c r="AS19" s="977">
        <f t="shared" si="5"/>
        <v>0</v>
      </c>
      <c r="AT19" s="977">
        <f t="shared" si="5"/>
        <v>0</v>
      </c>
      <c r="AU19" s="979">
        <f t="shared" si="6"/>
        <v>10</v>
      </c>
      <c r="AV19" s="982">
        <f t="shared" si="7"/>
        <v>1</v>
      </c>
      <c r="AW19" s="982">
        <f t="shared" si="8"/>
        <v>1</v>
      </c>
      <c r="AX19" s="982">
        <f t="shared" si="9"/>
        <v>1</v>
      </c>
      <c r="AY19" s="982">
        <f t="shared" si="10"/>
        <v>1</v>
      </c>
      <c r="AZ19" s="983">
        <f t="shared" si="11"/>
        <v>0.1</v>
      </c>
      <c r="BA19" s="984">
        <f t="shared" si="11"/>
        <v>0.1</v>
      </c>
      <c r="BB19" s="985">
        <f t="shared" si="12"/>
        <v>0.05</v>
      </c>
      <c r="BC19" s="985">
        <f t="shared" si="13"/>
        <v>0.1</v>
      </c>
      <c r="BD19" s="971">
        <f t="shared" si="14"/>
        <v>2.5000000000000001E-2</v>
      </c>
      <c r="BE19" s="971">
        <f t="shared" si="14"/>
        <v>2.5000000000000001E-2</v>
      </c>
      <c r="BF19" s="971">
        <f t="shared" si="14"/>
        <v>2.5000000000000001E-2</v>
      </c>
      <c r="BG19" s="971">
        <f t="shared" si="14"/>
        <v>2.5000000000000001E-2</v>
      </c>
    </row>
    <row r="20" spans="2:59" ht="141" customHeight="1">
      <c r="B20" s="1653"/>
      <c r="C20" s="569" t="str">
        <f>+'Anexo 1. 01-FR-03 POA INSTITUC.'!C47</f>
        <v>3.2. Implementar el 100% de las actividades orientadas a promover el diseño y presentación de propuestas de innovación por parte de los(as) funcionarios(as) y colaboradores(as) de la Personería de Bogotá D.C., en el cuatrienio.</v>
      </c>
      <c r="D20" s="113" t="str">
        <f>+'Anexo 1. 01-FR-03 POA INSTITUC.'!D47</f>
        <v>3.2.1. Desarrollar 4 concursos y/o convocatorias orientadas a promover el diseño y presentación de propuestas de innovación por parte de los funcionarios y colaboradores de la Personería de Bogotá D.C., en el cuatrienio</v>
      </c>
      <c r="E20" s="77">
        <f>+'Anexo 1. 01-FR-03 POA INSTITUC.'!E47</f>
        <v>1</v>
      </c>
      <c r="F20" s="83">
        <f>+'Anexo 1. 01-FR-03 POA INSTITUC.'!F47</f>
        <v>4</v>
      </c>
      <c r="G20" s="83">
        <f>+'Anexo 1. 01-FR-03 POA INSTITUC.'!L47</f>
        <v>1</v>
      </c>
      <c r="H20" s="112" t="str">
        <f>+'Anexo 1. 01-FR-03 POA INSTITUC.'!G47</f>
        <v>S.I.</v>
      </c>
      <c r="I20" s="79" t="str">
        <f>+'Anexo 1. 01-FR-03 POA INSTITUC.'!H47</f>
        <v>Concursos y/o convocatorias orientadas a promover el diseño y presentación de propuestas de innovación desarrolladas</v>
      </c>
      <c r="J20" s="551" t="s">
        <v>347</v>
      </c>
      <c r="K20" s="961" t="s">
        <v>348</v>
      </c>
      <c r="L20" s="975" t="s">
        <v>349</v>
      </c>
      <c r="M20" s="552" t="s">
        <v>567</v>
      </c>
      <c r="N20" s="103" t="str">
        <f>+'Anexo 1. 01-FR-03 POA INSTITUC.'!J47</f>
        <v>Dirección De Gestión Del Conocimiento E Innovación</v>
      </c>
      <c r="O20" s="976">
        <v>0</v>
      </c>
      <c r="P20" s="976">
        <v>0</v>
      </c>
      <c r="Q20" s="976">
        <v>0</v>
      </c>
      <c r="R20" s="976">
        <v>0</v>
      </c>
      <c r="S20" s="976">
        <v>0</v>
      </c>
      <c r="T20" s="976">
        <v>0</v>
      </c>
      <c r="U20" s="977">
        <f t="shared" si="2"/>
        <v>0</v>
      </c>
      <c r="V20" s="977">
        <f t="shared" si="2"/>
        <v>0</v>
      </c>
      <c r="W20" s="976">
        <v>0</v>
      </c>
      <c r="X20" s="976"/>
      <c r="Y20" s="976">
        <v>0</v>
      </c>
      <c r="Z20" s="976"/>
      <c r="AA20" s="976">
        <v>0</v>
      </c>
      <c r="AB20" s="976"/>
      <c r="AC20" s="977">
        <f t="shared" si="3"/>
        <v>0</v>
      </c>
      <c r="AD20" s="977">
        <f t="shared" si="3"/>
        <v>0</v>
      </c>
      <c r="AE20" s="976">
        <v>0</v>
      </c>
      <c r="AF20" s="976"/>
      <c r="AG20" s="976">
        <v>0</v>
      </c>
      <c r="AH20" s="976"/>
      <c r="AI20" s="978">
        <v>0</v>
      </c>
      <c r="AJ20" s="978"/>
      <c r="AK20" s="977">
        <f t="shared" si="4"/>
        <v>0</v>
      </c>
      <c r="AL20" s="977">
        <f t="shared" si="4"/>
        <v>0</v>
      </c>
      <c r="AM20" s="976">
        <v>0</v>
      </c>
      <c r="AN20" s="976"/>
      <c r="AO20" s="976">
        <v>1</v>
      </c>
      <c r="AP20" s="976"/>
      <c r="AQ20" s="976">
        <v>0</v>
      </c>
      <c r="AR20" s="976"/>
      <c r="AS20" s="977">
        <f t="shared" si="5"/>
        <v>1</v>
      </c>
      <c r="AT20" s="977">
        <f t="shared" si="5"/>
        <v>0</v>
      </c>
      <c r="AU20" s="979">
        <f t="shared" si="6"/>
        <v>1</v>
      </c>
      <c r="AV20" s="982">
        <f t="shared" si="7"/>
        <v>0</v>
      </c>
      <c r="AW20" s="982">
        <f t="shared" si="8"/>
        <v>0</v>
      </c>
      <c r="AX20" s="982">
        <f t="shared" si="9"/>
        <v>0</v>
      </c>
      <c r="AY20" s="982">
        <f t="shared" si="10"/>
        <v>0</v>
      </c>
      <c r="AZ20" s="983">
        <f t="shared" si="11"/>
        <v>0</v>
      </c>
      <c r="BA20" s="984">
        <f t="shared" si="11"/>
        <v>0</v>
      </c>
      <c r="BB20" s="985">
        <f t="shared" si="12"/>
        <v>0</v>
      </c>
      <c r="BC20" s="985">
        <f t="shared" si="13"/>
        <v>0</v>
      </c>
      <c r="BD20" s="971">
        <f t="shared" si="14"/>
        <v>0</v>
      </c>
      <c r="BE20" s="971">
        <f t="shared" si="14"/>
        <v>0</v>
      </c>
      <c r="BF20" s="971">
        <f t="shared" si="14"/>
        <v>0</v>
      </c>
      <c r="BG20" s="971">
        <f t="shared" si="14"/>
        <v>0</v>
      </c>
    </row>
    <row r="21" spans="2:59" ht="132.75" customHeight="1">
      <c r="B21" s="1653"/>
      <c r="C21" s="1681" t="str">
        <f>+'Anexo 1. 01-FR-03 POA INSTITUC.'!C48</f>
        <v>3.3. Implementar una (1) estrategia que incorpore herramientas técnicas y tecnológicas que permitan la captura de información, y el procesamiento y análisis de bases de datos, en el cuatrienio.</v>
      </c>
      <c r="D21" s="113" t="str">
        <f>+'Anexo 1. 01-FR-03 POA INSTITUC.'!D48</f>
        <v>3.3.1.  Formular e implementar una unidad de análisis de datos, en el cuatrienio</v>
      </c>
      <c r="E21" s="77">
        <f>+'Anexo 1. 01-FR-03 POA INSTITUC.'!E48</f>
        <v>0.5</v>
      </c>
      <c r="F21" s="83">
        <f>+'Anexo 1. 01-FR-03 POA INSTITUC.'!F48</f>
        <v>1</v>
      </c>
      <c r="G21" s="105">
        <f>+'Anexo 1. 01-FR-03 POA INSTITUC.'!L48</f>
        <v>0.25</v>
      </c>
      <c r="H21" s="112" t="str">
        <f>+'Anexo 1. 01-FR-03 POA INSTITUC.'!G48</f>
        <v>S.I.</v>
      </c>
      <c r="I21" s="79" t="str">
        <f>+'Anexo 1. 01-FR-03 POA INSTITUC.'!H48</f>
        <v>Unidad de análisis de datos formulada e implementada</v>
      </c>
      <c r="J21" s="551" t="s">
        <v>350</v>
      </c>
      <c r="K21" s="961" t="s">
        <v>351</v>
      </c>
      <c r="L21" s="975" t="s">
        <v>352</v>
      </c>
      <c r="M21" s="552" t="s">
        <v>567</v>
      </c>
      <c r="N21" s="103" t="str">
        <f>+'Anexo 1. 01-FR-03 POA INSTITUC.'!J48</f>
        <v>Dirección De Gestión Del Conocimiento E Innovación</v>
      </c>
      <c r="O21" s="976">
        <v>0</v>
      </c>
      <c r="P21" s="976">
        <v>0</v>
      </c>
      <c r="Q21" s="976">
        <v>0</v>
      </c>
      <c r="R21" s="976">
        <v>0</v>
      </c>
      <c r="S21" s="976">
        <v>0</v>
      </c>
      <c r="T21" s="976">
        <v>0</v>
      </c>
      <c r="U21" s="977">
        <f t="shared" si="2"/>
        <v>0</v>
      </c>
      <c r="V21" s="977">
        <f t="shared" si="2"/>
        <v>0</v>
      </c>
      <c r="W21" s="976">
        <v>0</v>
      </c>
      <c r="X21" s="976"/>
      <c r="Y21" s="976">
        <v>0</v>
      </c>
      <c r="Z21" s="976"/>
      <c r="AA21" s="976">
        <v>0.125</v>
      </c>
      <c r="AB21" s="976"/>
      <c r="AC21" s="977">
        <f t="shared" si="3"/>
        <v>0.125</v>
      </c>
      <c r="AD21" s="977">
        <f t="shared" si="3"/>
        <v>0</v>
      </c>
      <c r="AE21" s="976">
        <v>0</v>
      </c>
      <c r="AF21" s="976"/>
      <c r="AG21" s="976">
        <v>0</v>
      </c>
      <c r="AH21" s="976"/>
      <c r="AI21" s="978">
        <v>0</v>
      </c>
      <c r="AJ21" s="978"/>
      <c r="AK21" s="977">
        <f t="shared" si="4"/>
        <v>0</v>
      </c>
      <c r="AL21" s="977">
        <f t="shared" si="4"/>
        <v>0</v>
      </c>
      <c r="AM21" s="976">
        <v>0</v>
      </c>
      <c r="AN21" s="976"/>
      <c r="AO21" s="976">
        <v>0</v>
      </c>
      <c r="AP21" s="976"/>
      <c r="AQ21" s="976">
        <v>0.125</v>
      </c>
      <c r="AR21" s="976"/>
      <c r="AS21" s="977">
        <f t="shared" si="5"/>
        <v>0.125</v>
      </c>
      <c r="AT21" s="977">
        <f t="shared" si="5"/>
        <v>0</v>
      </c>
      <c r="AU21" s="981">
        <f t="shared" si="6"/>
        <v>0.25</v>
      </c>
      <c r="AV21" s="982">
        <f t="shared" si="7"/>
        <v>0</v>
      </c>
      <c r="AW21" s="982">
        <f t="shared" si="8"/>
        <v>0</v>
      </c>
      <c r="AX21" s="986">
        <f t="shared" si="9"/>
        <v>0</v>
      </c>
      <c r="AY21" s="982">
        <f t="shared" si="10"/>
        <v>0</v>
      </c>
      <c r="AZ21" s="983">
        <f t="shared" si="11"/>
        <v>0</v>
      </c>
      <c r="BA21" s="984">
        <f t="shared" si="11"/>
        <v>0</v>
      </c>
      <c r="BB21" s="985">
        <f t="shared" si="12"/>
        <v>0</v>
      </c>
      <c r="BC21" s="985">
        <f t="shared" si="13"/>
        <v>0</v>
      </c>
      <c r="BD21" s="971">
        <f t="shared" si="14"/>
        <v>0</v>
      </c>
      <c r="BE21" s="971">
        <f t="shared" si="14"/>
        <v>0</v>
      </c>
      <c r="BF21" s="971">
        <f t="shared" si="14"/>
        <v>0</v>
      </c>
      <c r="BG21" s="971">
        <f t="shared" si="14"/>
        <v>0</v>
      </c>
    </row>
    <row r="22" spans="2:59" ht="114" customHeight="1">
      <c r="B22" s="1680"/>
      <c r="C22" s="1682"/>
      <c r="D22" s="113" t="str">
        <f>+'Anexo 1. 01-FR-03 POA INSTITUC.'!D49</f>
        <v>3.3.2. Elaborar 15 tableros de control sectoriales como insumo para los informes preventivos o para los análisis sectoriales, en el cuatrienio</v>
      </c>
      <c r="E22" s="77">
        <f>+'Anexo 1. 01-FR-03 POA INSTITUC.'!E49</f>
        <v>0.5</v>
      </c>
      <c r="F22" s="83">
        <f>+'Anexo 1. 01-FR-03 POA INSTITUC.'!F49</f>
        <v>15</v>
      </c>
      <c r="G22" s="83">
        <f>+'Anexo 1. 01-FR-03 POA INSTITUC.'!L49</f>
        <v>4</v>
      </c>
      <c r="H22" s="112" t="str">
        <f>+'Anexo 1. 01-FR-03 POA INSTITUC.'!G49</f>
        <v>S.I.</v>
      </c>
      <c r="I22" s="79" t="str">
        <f>+'Anexo 1. 01-FR-03 POA INSTITUC.'!H49</f>
        <v>Tableros de control sectoriales elaborados</v>
      </c>
      <c r="J22" s="551" t="s">
        <v>353</v>
      </c>
      <c r="K22" s="961" t="s">
        <v>354</v>
      </c>
      <c r="L22" s="975" t="s">
        <v>355</v>
      </c>
      <c r="M22" s="552" t="s">
        <v>567</v>
      </c>
      <c r="N22" s="103" t="str">
        <f>+'Anexo 1. 01-FR-03 POA INSTITUC.'!J49</f>
        <v>Dirección De Gestión Del Conocimiento E Innovación</v>
      </c>
      <c r="O22" s="976">
        <v>0</v>
      </c>
      <c r="P22" s="976">
        <v>0</v>
      </c>
      <c r="Q22" s="976">
        <v>0</v>
      </c>
      <c r="R22" s="976">
        <v>0</v>
      </c>
      <c r="S22" s="976">
        <v>0</v>
      </c>
      <c r="T22" s="976">
        <v>0</v>
      </c>
      <c r="U22" s="977">
        <f t="shared" si="2"/>
        <v>0</v>
      </c>
      <c r="V22" s="977">
        <f t="shared" si="2"/>
        <v>0</v>
      </c>
      <c r="W22" s="976">
        <v>0</v>
      </c>
      <c r="X22" s="976"/>
      <c r="Y22" s="976">
        <v>0</v>
      </c>
      <c r="Z22" s="976"/>
      <c r="AA22" s="976">
        <v>0</v>
      </c>
      <c r="AB22" s="976"/>
      <c r="AC22" s="977">
        <f t="shared" si="3"/>
        <v>0</v>
      </c>
      <c r="AD22" s="977">
        <f t="shared" si="3"/>
        <v>0</v>
      </c>
      <c r="AE22" s="976">
        <v>2</v>
      </c>
      <c r="AF22" s="976"/>
      <c r="AG22" s="976">
        <v>0</v>
      </c>
      <c r="AH22" s="976"/>
      <c r="AI22" s="978">
        <v>0</v>
      </c>
      <c r="AJ22" s="978"/>
      <c r="AK22" s="977">
        <f t="shared" si="4"/>
        <v>2</v>
      </c>
      <c r="AL22" s="977">
        <f t="shared" si="4"/>
        <v>0</v>
      </c>
      <c r="AM22" s="976">
        <v>0</v>
      </c>
      <c r="AN22" s="976"/>
      <c r="AO22" s="976">
        <v>0</v>
      </c>
      <c r="AP22" s="976"/>
      <c r="AQ22" s="976">
        <v>2</v>
      </c>
      <c r="AR22" s="976"/>
      <c r="AS22" s="977">
        <f t="shared" si="5"/>
        <v>2</v>
      </c>
      <c r="AT22" s="977">
        <f t="shared" si="5"/>
        <v>0</v>
      </c>
      <c r="AU22" s="979">
        <f t="shared" si="6"/>
        <v>4</v>
      </c>
      <c r="AV22" s="982">
        <f t="shared" si="7"/>
        <v>0</v>
      </c>
      <c r="AW22" s="982">
        <f t="shared" si="8"/>
        <v>0</v>
      </c>
      <c r="AX22" s="982">
        <f t="shared" si="9"/>
        <v>0</v>
      </c>
      <c r="AY22" s="982">
        <f t="shared" si="10"/>
        <v>0</v>
      </c>
      <c r="AZ22" s="983">
        <f t="shared" si="11"/>
        <v>0</v>
      </c>
      <c r="BA22" s="984">
        <f t="shared" si="11"/>
        <v>0</v>
      </c>
      <c r="BB22" s="985">
        <f t="shared" si="12"/>
        <v>0</v>
      </c>
      <c r="BC22" s="985">
        <f t="shared" si="13"/>
        <v>0</v>
      </c>
      <c r="BD22" s="971">
        <f t="shared" si="14"/>
        <v>0</v>
      </c>
      <c r="BE22" s="971">
        <f t="shared" si="14"/>
        <v>0</v>
      </c>
      <c r="BF22" s="971">
        <f t="shared" si="14"/>
        <v>0</v>
      </c>
      <c r="BG22" s="971">
        <f t="shared" si="14"/>
        <v>0</v>
      </c>
    </row>
    <row r="23" spans="2:59" ht="22.8">
      <c r="B23" s="1665"/>
      <c r="C23" s="1666"/>
      <c r="D23" s="1666"/>
      <c r="E23" s="1666"/>
      <c r="F23" s="1666"/>
      <c r="G23" s="1666"/>
      <c r="H23" s="1666"/>
      <c r="I23" s="1666"/>
      <c r="J23" s="1666"/>
      <c r="K23" s="1666"/>
      <c r="L23" s="1666"/>
      <c r="M23" s="1666"/>
      <c r="N23" s="1666"/>
      <c r="O23" s="1666"/>
      <c r="P23" s="1666"/>
      <c r="Q23" s="1666"/>
      <c r="R23" s="1666"/>
      <c r="S23" s="1666"/>
      <c r="T23" s="1666"/>
      <c r="U23" s="1666"/>
      <c r="V23" s="1666"/>
      <c r="W23" s="1666"/>
      <c r="X23" s="1666"/>
      <c r="Y23" s="1666"/>
      <c r="Z23" s="1666"/>
      <c r="AA23" s="1666"/>
      <c r="AB23" s="1666"/>
      <c r="AC23" s="1666"/>
      <c r="AD23" s="1666"/>
      <c r="AE23" s="1666"/>
      <c r="AF23" s="1666"/>
      <c r="AG23" s="1666"/>
      <c r="AH23" s="1666"/>
      <c r="AI23" s="1666"/>
      <c r="AJ23" s="1666"/>
      <c r="AK23" s="1666"/>
      <c r="AL23" s="1666"/>
      <c r="AM23" s="1666"/>
      <c r="AN23" s="1666"/>
      <c r="AO23" s="1666"/>
      <c r="AP23" s="1666"/>
      <c r="AQ23" s="1666"/>
      <c r="AR23" s="1666"/>
      <c r="AS23" s="1666"/>
      <c r="AT23" s="1666"/>
      <c r="AU23" s="1666"/>
      <c r="AV23" s="1667"/>
      <c r="AW23" s="1649" t="s">
        <v>16</v>
      </c>
      <c r="AX23" s="1678"/>
      <c r="AY23" s="1678"/>
      <c r="AZ23" s="1">
        <f t="shared" ref="AZ23:BG23" si="15">AVERAGE(AZ16:AZ22)</f>
        <v>4.9999999999999996E-2</v>
      </c>
      <c r="BA23" s="1">
        <f t="shared" si="15"/>
        <v>4.9999999999999996E-2</v>
      </c>
      <c r="BB23" s="1">
        <f t="shared" si="15"/>
        <v>4.2821428571428573E-2</v>
      </c>
      <c r="BC23" s="1">
        <f t="shared" si="15"/>
        <v>4.9999999999999996E-2</v>
      </c>
      <c r="BD23" s="1">
        <f t="shared" si="15"/>
        <v>3.9285714285714292E-2</v>
      </c>
      <c r="BE23" s="1">
        <f t="shared" si="15"/>
        <v>2.1428571428571429E-2</v>
      </c>
      <c r="BF23" s="1">
        <f t="shared" si="15"/>
        <v>1.5464285714285717E-2</v>
      </c>
      <c r="BG23" s="1">
        <f t="shared" si="15"/>
        <v>1.2499999999999999E-2</v>
      </c>
    </row>
    <row r="24" spans="2:59">
      <c r="B24" s="570"/>
      <c r="C24" s="570"/>
      <c r="D24" s="570"/>
      <c r="E24" s="570"/>
      <c r="F24" s="570"/>
      <c r="G24" s="571"/>
      <c r="H24" s="571"/>
      <c r="I24" s="570"/>
      <c r="J24" s="570"/>
      <c r="K24" s="570"/>
      <c r="L24" s="570"/>
      <c r="M24" s="570"/>
      <c r="N24" s="570"/>
    </row>
    <row r="25" spans="2:59">
      <c r="B25" s="570"/>
      <c r="C25" s="570"/>
      <c r="D25" s="1664"/>
      <c r="E25" s="1664"/>
      <c r="F25" s="1664"/>
      <c r="G25" s="1664"/>
      <c r="H25" s="1664"/>
      <c r="I25" s="1664"/>
      <c r="J25" s="1664"/>
      <c r="K25" s="1664"/>
      <c r="L25" s="1664"/>
      <c r="M25" s="1664"/>
      <c r="N25" s="1664"/>
    </row>
    <row r="26" spans="2:59" ht="30" customHeight="1">
      <c r="B26" s="86" t="s">
        <v>23</v>
      </c>
      <c r="C26" s="572">
        <v>45450</v>
      </c>
      <c r="D26" s="573"/>
      <c r="E26" s="1654" t="s">
        <v>50</v>
      </c>
      <c r="F26" s="1655" t="s">
        <v>545</v>
      </c>
      <c r="G26" s="1656"/>
      <c r="H26" s="1656"/>
      <c r="I26" s="1656"/>
      <c r="J26" s="1657"/>
      <c r="K26" s="574"/>
      <c r="L26" s="1673"/>
      <c r="M26" s="1673"/>
      <c r="N26" s="1683"/>
    </row>
    <row r="27" spans="2:59" ht="13.5" customHeight="1">
      <c r="B27" s="570"/>
      <c r="C27" s="570"/>
      <c r="D27" s="574"/>
      <c r="E27" s="1654"/>
      <c r="F27" s="1658"/>
      <c r="G27" s="1659"/>
      <c r="H27" s="1659"/>
      <c r="I27" s="1659"/>
      <c r="J27" s="1660"/>
      <c r="K27" s="570"/>
      <c r="L27" s="570"/>
      <c r="M27" s="570"/>
      <c r="N27" s="570"/>
    </row>
    <row r="28" spans="2:59" ht="31.5" customHeight="1">
      <c r="B28" s="86" t="s">
        <v>49</v>
      </c>
      <c r="C28" s="960">
        <v>45679</v>
      </c>
      <c r="D28" s="570"/>
      <c r="E28" s="570"/>
      <c r="F28" s="570"/>
      <c r="K28" s="570"/>
      <c r="L28" s="570"/>
      <c r="M28" s="570"/>
      <c r="N28" s="570"/>
    </row>
    <row r="29" spans="2:59">
      <c r="B29" s="570"/>
      <c r="C29" s="570"/>
      <c r="D29" s="570"/>
      <c r="E29" s="570"/>
      <c r="F29" s="570"/>
      <c r="K29" s="570"/>
      <c r="L29" s="570"/>
      <c r="M29" s="570"/>
      <c r="N29" s="570"/>
    </row>
    <row r="30" spans="2:59" ht="15" customHeight="1">
      <c r="B30" s="570"/>
      <c r="C30" s="570"/>
      <c r="D30" s="570"/>
      <c r="E30" s="570"/>
      <c r="F30" s="570"/>
      <c r="G30" s="571"/>
      <c r="H30" s="571"/>
      <c r="I30" s="1679"/>
      <c r="J30" s="1679"/>
      <c r="K30" s="1679"/>
      <c r="L30" s="1679"/>
      <c r="M30" s="575"/>
      <c r="N30" s="575"/>
    </row>
    <row r="31" spans="2:59" ht="15" customHeight="1">
      <c r="B31" s="1684" t="s">
        <v>146</v>
      </c>
      <c r="C31" s="1684"/>
      <c r="D31" s="1684"/>
      <c r="E31" s="1684"/>
      <c r="F31" s="1684"/>
      <c r="G31" s="571"/>
      <c r="H31" s="571"/>
      <c r="I31" s="570"/>
      <c r="J31" s="570"/>
      <c r="K31" s="576"/>
      <c r="L31" s="570"/>
      <c r="M31" s="570"/>
      <c r="N31" s="570"/>
    </row>
    <row r="32" spans="2:59" ht="15" customHeight="1">
      <c r="B32" s="570"/>
      <c r="C32" s="570"/>
      <c r="D32" s="570"/>
      <c r="E32" s="570"/>
      <c r="F32" s="570"/>
      <c r="G32" s="571"/>
      <c r="H32" s="571"/>
      <c r="I32" s="1679"/>
      <c r="J32" s="1679"/>
      <c r="K32" s="1679"/>
      <c r="L32" s="1679"/>
      <c r="M32" s="575"/>
      <c r="N32" s="575"/>
    </row>
    <row r="33" spans="2:14" ht="15" customHeight="1">
      <c r="B33" s="570"/>
      <c r="C33" s="570"/>
      <c r="D33" s="570"/>
      <c r="E33" s="570"/>
      <c r="F33" s="570"/>
      <c r="G33" s="571"/>
      <c r="H33" s="571"/>
      <c r="I33" s="570"/>
      <c r="J33" s="570"/>
      <c r="K33" s="576"/>
      <c r="L33" s="570"/>
      <c r="M33" s="570"/>
      <c r="N33" s="570"/>
    </row>
    <row r="34" spans="2:14" ht="15" customHeight="1">
      <c r="B34" s="570"/>
      <c r="C34" s="570"/>
      <c r="D34" s="570"/>
      <c r="E34" s="570"/>
      <c r="F34" s="570"/>
      <c r="G34" s="571"/>
      <c r="H34" s="571"/>
      <c r="I34" s="1679"/>
      <c r="J34" s="1679"/>
      <c r="K34" s="1679"/>
      <c r="L34" s="1679"/>
      <c r="M34" s="575"/>
      <c r="N34" s="575"/>
    </row>
  </sheetData>
  <sheetProtection algorithmName="SHA-512" hashValue="9/gDgeoHqi9XBLQJN8Sh9O2uLi3XAWes48bPTzV5VYrNQsp9+ttyqRa0Ih6KwoFXRNxdvOaZkq66wD4yecLQOA==" saltValue="kupcZ3ipyGjPOw3QQp/X+Q==" spinCount="100000" sheet="1" objects="1" scenarios="1" selectLockedCells="1"/>
  <mergeCells count="72">
    <mergeCell ref="I34:L34"/>
    <mergeCell ref="B16:B17"/>
    <mergeCell ref="C16:C17"/>
    <mergeCell ref="C18:C19"/>
    <mergeCell ref="C21:C22"/>
    <mergeCell ref="B18:B22"/>
    <mergeCell ref="E26:E27"/>
    <mergeCell ref="F26:J27"/>
    <mergeCell ref="L26:N26"/>
    <mergeCell ref="I30:L30"/>
    <mergeCell ref="B31:F31"/>
    <mergeCell ref="I32:L32"/>
    <mergeCell ref="D25:N25"/>
    <mergeCell ref="B23:AV23"/>
    <mergeCell ref="AW23:AY23"/>
    <mergeCell ref="AC14:AD14"/>
    <mergeCell ref="AE14:AF14"/>
    <mergeCell ref="AG14:AH14"/>
    <mergeCell ref="AI14:AJ14"/>
    <mergeCell ref="AK14:AL14"/>
    <mergeCell ref="AM14:AN14"/>
    <mergeCell ref="M12:M15"/>
    <mergeCell ref="N12:N15"/>
    <mergeCell ref="G12:G15"/>
    <mergeCell ref="H12:H15"/>
    <mergeCell ref="I12:I15"/>
    <mergeCell ref="J12:J15"/>
    <mergeCell ref="K12:K15"/>
    <mergeCell ref="L12:L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O12:AT12"/>
    <mergeCell ref="AU12:AU15"/>
    <mergeCell ref="AV12:AY12"/>
    <mergeCell ref="AZ12:BC12"/>
    <mergeCell ref="BA13:BA15"/>
    <mergeCell ref="BB13:BB15"/>
    <mergeCell ref="AM13:AT13"/>
    <mergeCell ref="AV13:AV15"/>
    <mergeCell ref="AW13:AW15"/>
    <mergeCell ref="AX13:AX15"/>
    <mergeCell ref="AY13:AY15"/>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s>
  <conditionalFormatting sqref="AZ16:BC22">
    <cfRule type="cellIs" dxfId="59" priority="1" operator="greaterThan">
      <formula>1</formula>
    </cfRule>
    <cfRule type="cellIs" dxfId="58" priority="2" operator="between">
      <formula>0.95</formula>
      <formula>1</formula>
    </cfRule>
    <cfRule type="cellIs" dxfId="57" priority="3" operator="between">
      <formula>0.75</formula>
      <formula>0.95</formula>
    </cfRule>
    <cfRule type="cellIs" dxfId="56" priority="4" operator="lessThan">
      <formula>0.75</formula>
    </cfRule>
  </conditionalFormatting>
  <dataValidations count="1">
    <dataValidation allowBlank="1" showInputMessage="1" showErrorMessage="1" prompt="Transcriba de manera exacta el objetivo definido en la caracterización del proceso." sqref="C9:D9" xr:uid="{E611D9E3-EBCE-47A8-B5F7-9CE65F3F3D36}"/>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CD9B1E6-1C34-43A1-9580-67EA5F78D279}">
          <x14:formula1>
            <xm:f>'Listas-N'!$E$6:$E$11</xm:f>
          </x14:formula1>
          <xm:sqref>C10:D10</xm:sqref>
        </x14:dataValidation>
        <x14:dataValidation type="list" allowBlank="1" showInputMessage="1" showErrorMessage="1" xr:uid="{56065FF7-D5E3-48C6-8B1E-334129372BD7}">
          <x14:formula1>
            <xm:f>'Listas-N'!$C$6:$C$21</xm:f>
          </x14:formula1>
          <xm:sqref>C8:D8</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42B5-7AA0-4492-A2B5-1806C2A21D4F}">
  <sheetPr>
    <tabColor rgb="FF66FF66"/>
  </sheetPr>
  <dimension ref="B1:BG35"/>
  <sheetViews>
    <sheetView showGridLines="0" zoomScale="70" zoomScaleNormal="70" workbookViewId="0">
      <selection activeCell="BH17" sqref="BH17"/>
    </sheetView>
  </sheetViews>
  <sheetFormatPr baseColWidth="10" defaultColWidth="17.33203125" defaultRowHeight="15"/>
  <cols>
    <col min="1" max="1" width="4.33203125" style="30" customWidth="1"/>
    <col min="2" max="2" width="42.5546875" style="28" customWidth="1"/>
    <col min="3" max="3" width="32.44140625" style="28" customWidth="1"/>
    <col min="4" max="4" width="43.109375" style="28" customWidth="1"/>
    <col min="5" max="6" width="27.5546875" style="28" customWidth="1"/>
    <col min="7" max="8" width="29.33203125" style="29" customWidth="1"/>
    <col min="9" max="9" width="50.33203125" style="28" customWidth="1"/>
    <col min="10" max="10" width="41.109375" style="28" customWidth="1"/>
    <col min="11" max="11" width="37.44140625" style="28" customWidth="1"/>
    <col min="12" max="12" width="33.44140625" style="28" customWidth="1"/>
    <col min="13" max="13" width="28.5546875" style="28" customWidth="1"/>
    <col min="14" max="14" width="50" style="28" customWidth="1"/>
    <col min="15" max="46" width="15.88671875" style="30" customWidth="1"/>
    <col min="47" max="47" width="24.5546875" style="30" customWidth="1"/>
    <col min="48" max="48" width="22.88671875" style="30" customWidth="1"/>
    <col min="49" max="49" width="19.33203125" style="30" customWidth="1"/>
    <col min="50" max="50" width="18.44140625" style="30" customWidth="1"/>
    <col min="51" max="51" width="19.44140625" style="30" customWidth="1"/>
    <col min="52" max="52" width="23.33203125" style="30" customWidth="1"/>
    <col min="53" max="54" width="25.109375" style="30" customWidth="1"/>
    <col min="55" max="55" width="26.6640625" style="30" customWidth="1"/>
    <col min="56" max="56" width="26.33203125" style="30" customWidth="1"/>
    <col min="57" max="57" width="26.5546875" style="30" customWidth="1"/>
    <col min="58" max="58" width="26.33203125" style="30" customWidth="1"/>
    <col min="59" max="59" width="27.33203125" style="30" customWidth="1"/>
    <col min="60" max="16384" width="17.33203125" style="30"/>
  </cols>
  <sheetData>
    <row r="1" spans="2:59" ht="15" customHeight="1" thickBot="1"/>
    <row r="2" spans="2:59" ht="16.5" customHeight="1">
      <c r="B2" s="1591" t="s">
        <v>127</v>
      </c>
      <c r="C2" s="1688" t="s">
        <v>113</v>
      </c>
      <c r="D2" s="1689"/>
      <c r="E2" s="1689"/>
      <c r="F2" s="1689"/>
      <c r="G2" s="1689"/>
      <c r="H2" s="1689"/>
      <c r="I2" s="1689"/>
      <c r="J2" s="1689"/>
      <c r="K2" s="1689"/>
      <c r="L2" s="1689"/>
      <c r="M2" s="1689"/>
      <c r="N2" s="1689"/>
      <c r="O2" s="1689"/>
      <c r="P2" s="1689"/>
      <c r="Q2" s="1689"/>
      <c r="R2" s="1689"/>
      <c r="S2" s="1689"/>
      <c r="T2" s="1689"/>
      <c r="U2" s="1689"/>
      <c r="V2" s="1689"/>
      <c r="W2" s="1689"/>
      <c r="X2" s="1689"/>
      <c r="Y2" s="1689"/>
      <c r="Z2" s="1689"/>
      <c r="AA2" s="1689"/>
      <c r="AB2" s="1689"/>
      <c r="AC2" s="1689"/>
      <c r="AD2" s="1689"/>
      <c r="AE2" s="1689"/>
      <c r="AF2" s="1689"/>
      <c r="AG2" s="1689"/>
      <c r="AH2" s="1689"/>
      <c r="AI2" s="1689"/>
      <c r="AJ2" s="1689"/>
      <c r="AK2" s="1689"/>
      <c r="AL2" s="1689"/>
      <c r="AM2" s="1689"/>
      <c r="AN2" s="1689"/>
      <c r="AO2" s="1689"/>
      <c r="AP2" s="1689"/>
      <c r="AQ2" s="1689"/>
      <c r="AR2" s="1689"/>
      <c r="AS2" s="1689"/>
      <c r="AT2" s="1689"/>
      <c r="AU2" s="1689"/>
      <c r="AV2" s="1689"/>
      <c r="AW2" s="1689"/>
      <c r="AX2" s="1689"/>
      <c r="AY2" s="1689"/>
      <c r="AZ2" s="1689"/>
      <c r="BA2" s="1689"/>
      <c r="BB2" s="1689"/>
      <c r="BC2" s="1689"/>
      <c r="BD2" s="1689"/>
      <c r="BE2" s="1690"/>
      <c r="BF2" s="36" t="s">
        <v>28</v>
      </c>
      <c r="BG2" s="37"/>
    </row>
    <row r="3" spans="2:59" ht="16.5" customHeight="1">
      <c r="B3" s="1592"/>
      <c r="C3" s="1691"/>
      <c r="D3" s="1692"/>
      <c r="E3" s="1692"/>
      <c r="F3" s="1692"/>
      <c r="G3" s="1692"/>
      <c r="H3" s="1692"/>
      <c r="I3" s="1692"/>
      <c r="J3" s="1692"/>
      <c r="K3" s="1692"/>
      <c r="L3" s="1692"/>
      <c r="M3" s="1692"/>
      <c r="N3" s="1692"/>
      <c r="O3" s="1692"/>
      <c r="P3" s="1692"/>
      <c r="Q3" s="1692"/>
      <c r="R3" s="1692"/>
      <c r="S3" s="1692"/>
      <c r="T3" s="1692"/>
      <c r="U3" s="1692"/>
      <c r="V3" s="1692"/>
      <c r="W3" s="1692"/>
      <c r="X3" s="1692"/>
      <c r="Y3" s="1692"/>
      <c r="Z3" s="1692"/>
      <c r="AA3" s="1692"/>
      <c r="AB3" s="1692"/>
      <c r="AC3" s="1692"/>
      <c r="AD3" s="1692"/>
      <c r="AE3" s="1692"/>
      <c r="AF3" s="1692"/>
      <c r="AG3" s="1692"/>
      <c r="AH3" s="1692"/>
      <c r="AI3" s="1692"/>
      <c r="AJ3" s="1692"/>
      <c r="AK3" s="1692"/>
      <c r="AL3" s="1692"/>
      <c r="AM3" s="1692"/>
      <c r="AN3" s="1692"/>
      <c r="AO3" s="1692"/>
      <c r="AP3" s="1692"/>
      <c r="AQ3" s="1692"/>
      <c r="AR3" s="1692"/>
      <c r="AS3" s="1692"/>
      <c r="AT3" s="1692"/>
      <c r="AU3" s="1692"/>
      <c r="AV3" s="1692"/>
      <c r="AW3" s="1692"/>
      <c r="AX3" s="1692"/>
      <c r="AY3" s="1692"/>
      <c r="AZ3" s="1692"/>
      <c r="BA3" s="1692"/>
      <c r="BB3" s="1692"/>
      <c r="BC3" s="1692"/>
      <c r="BD3" s="1692"/>
      <c r="BE3" s="1693"/>
      <c r="BF3" s="38" t="s">
        <v>25</v>
      </c>
      <c r="BG3" s="26" t="s">
        <v>26</v>
      </c>
    </row>
    <row r="4" spans="2:59" ht="16.5" customHeight="1">
      <c r="B4" s="1592"/>
      <c r="C4" s="1691"/>
      <c r="D4" s="1692"/>
      <c r="E4" s="1692"/>
      <c r="F4" s="1692"/>
      <c r="G4" s="1692"/>
      <c r="H4" s="1692"/>
      <c r="I4" s="1692"/>
      <c r="J4" s="1692"/>
      <c r="K4" s="1692"/>
      <c r="L4" s="1692"/>
      <c r="M4" s="1692"/>
      <c r="N4" s="1692"/>
      <c r="O4" s="1692"/>
      <c r="P4" s="1692"/>
      <c r="Q4" s="1692"/>
      <c r="R4" s="1692"/>
      <c r="S4" s="1692"/>
      <c r="T4" s="1692"/>
      <c r="U4" s="1692"/>
      <c r="V4" s="1692"/>
      <c r="W4" s="1692"/>
      <c r="X4" s="1692"/>
      <c r="Y4" s="1692"/>
      <c r="Z4" s="1692"/>
      <c r="AA4" s="1692"/>
      <c r="AB4" s="1692"/>
      <c r="AC4" s="1692"/>
      <c r="AD4" s="1692"/>
      <c r="AE4" s="1692"/>
      <c r="AF4" s="1692"/>
      <c r="AG4" s="1692"/>
      <c r="AH4" s="1692"/>
      <c r="AI4" s="1692"/>
      <c r="AJ4" s="1692"/>
      <c r="AK4" s="1692"/>
      <c r="AL4" s="1692"/>
      <c r="AM4" s="1692"/>
      <c r="AN4" s="1692"/>
      <c r="AO4" s="1692"/>
      <c r="AP4" s="1692"/>
      <c r="AQ4" s="1692"/>
      <c r="AR4" s="1692"/>
      <c r="AS4" s="1692"/>
      <c r="AT4" s="1692"/>
      <c r="AU4" s="1692"/>
      <c r="AV4" s="1692"/>
      <c r="AW4" s="1692"/>
      <c r="AX4" s="1692"/>
      <c r="AY4" s="1692"/>
      <c r="AZ4" s="1692"/>
      <c r="BA4" s="1692"/>
      <c r="BB4" s="1692"/>
      <c r="BC4" s="1692"/>
      <c r="BD4" s="1692"/>
      <c r="BE4" s="1693"/>
      <c r="BF4" s="39">
        <v>6</v>
      </c>
      <c r="BG4" s="27" t="s">
        <v>34</v>
      </c>
    </row>
    <row r="5" spans="2:59" ht="16.5" customHeight="1">
      <c r="B5" s="1592"/>
      <c r="C5" s="1691"/>
      <c r="D5" s="1692"/>
      <c r="E5" s="1692"/>
      <c r="F5" s="1692"/>
      <c r="G5" s="1692"/>
      <c r="H5" s="1692"/>
      <c r="I5" s="1692"/>
      <c r="J5" s="1692"/>
      <c r="K5" s="1692"/>
      <c r="L5" s="1692"/>
      <c r="M5" s="1692"/>
      <c r="N5" s="1692"/>
      <c r="O5" s="1692"/>
      <c r="P5" s="1692"/>
      <c r="Q5" s="1692"/>
      <c r="R5" s="1692"/>
      <c r="S5" s="1692"/>
      <c r="T5" s="1692"/>
      <c r="U5" s="1692"/>
      <c r="V5" s="1692"/>
      <c r="W5" s="1692"/>
      <c r="X5" s="1692"/>
      <c r="Y5" s="1692"/>
      <c r="Z5" s="1692"/>
      <c r="AA5" s="1692"/>
      <c r="AB5" s="1692"/>
      <c r="AC5" s="1692"/>
      <c r="AD5" s="1692"/>
      <c r="AE5" s="1692"/>
      <c r="AF5" s="1692"/>
      <c r="AG5" s="1692"/>
      <c r="AH5" s="1692"/>
      <c r="AI5" s="1692"/>
      <c r="AJ5" s="1692"/>
      <c r="AK5" s="1692"/>
      <c r="AL5" s="1692"/>
      <c r="AM5" s="1692"/>
      <c r="AN5" s="1692"/>
      <c r="AO5" s="1692"/>
      <c r="AP5" s="1692"/>
      <c r="AQ5" s="1692"/>
      <c r="AR5" s="1692"/>
      <c r="AS5" s="1692"/>
      <c r="AT5" s="1692"/>
      <c r="AU5" s="1692"/>
      <c r="AV5" s="1692"/>
      <c r="AW5" s="1692"/>
      <c r="AX5" s="1692"/>
      <c r="AY5" s="1692"/>
      <c r="AZ5" s="1692"/>
      <c r="BA5" s="1692"/>
      <c r="BB5" s="1692"/>
      <c r="BC5" s="1692"/>
      <c r="BD5" s="1692"/>
      <c r="BE5" s="1693"/>
      <c r="BF5" s="40" t="s">
        <v>27</v>
      </c>
      <c r="BG5" s="41"/>
    </row>
    <row r="6" spans="2:59" ht="16.5" customHeight="1" thickBot="1">
      <c r="B6" s="1593"/>
      <c r="C6" s="1694"/>
      <c r="D6" s="1695"/>
      <c r="E6" s="1695"/>
      <c r="F6" s="1695"/>
      <c r="G6" s="1695"/>
      <c r="H6" s="1695"/>
      <c r="I6" s="1695"/>
      <c r="J6" s="1695"/>
      <c r="K6" s="1695"/>
      <c r="L6" s="1695"/>
      <c r="M6" s="1695"/>
      <c r="N6" s="1695"/>
      <c r="O6" s="1695"/>
      <c r="P6" s="1695"/>
      <c r="Q6" s="1695"/>
      <c r="R6" s="1695"/>
      <c r="S6" s="1695"/>
      <c r="T6" s="1695"/>
      <c r="U6" s="1695"/>
      <c r="V6" s="1695"/>
      <c r="W6" s="1695"/>
      <c r="X6" s="1695"/>
      <c r="Y6" s="1695"/>
      <c r="Z6" s="1695"/>
      <c r="AA6" s="1695"/>
      <c r="AB6" s="1695"/>
      <c r="AC6" s="1695"/>
      <c r="AD6" s="1695"/>
      <c r="AE6" s="1695"/>
      <c r="AF6" s="1695"/>
      <c r="AG6" s="1695"/>
      <c r="AH6" s="1695"/>
      <c r="AI6" s="1695"/>
      <c r="AJ6" s="1695"/>
      <c r="AK6" s="1695"/>
      <c r="AL6" s="1695"/>
      <c r="AM6" s="1695"/>
      <c r="AN6" s="1695"/>
      <c r="AO6" s="1695"/>
      <c r="AP6" s="1695"/>
      <c r="AQ6" s="1695"/>
      <c r="AR6" s="1695"/>
      <c r="AS6" s="1695"/>
      <c r="AT6" s="1695"/>
      <c r="AU6" s="1695"/>
      <c r="AV6" s="1695"/>
      <c r="AW6" s="1695"/>
      <c r="AX6" s="1695"/>
      <c r="AY6" s="1695"/>
      <c r="AZ6" s="1695"/>
      <c r="BA6" s="1695"/>
      <c r="BB6" s="1695"/>
      <c r="BC6" s="1695"/>
      <c r="BD6" s="1695"/>
      <c r="BE6" s="1696"/>
      <c r="BF6" s="1697">
        <v>45428</v>
      </c>
      <c r="BG6" s="1698"/>
    </row>
    <row r="7" spans="2:59" ht="19.5" customHeight="1">
      <c r="B7" s="42"/>
      <c r="C7" s="42"/>
      <c r="D7" s="42"/>
      <c r="E7" s="42"/>
      <c r="F7" s="42"/>
      <c r="G7" s="43"/>
      <c r="H7" s="43"/>
      <c r="I7" s="42"/>
      <c r="J7" s="42"/>
      <c r="K7" s="42"/>
      <c r="L7" s="42"/>
      <c r="M7" s="42"/>
      <c r="N7" s="42"/>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1699"/>
      <c r="AW7" s="1700"/>
      <c r="AX7" s="1700"/>
      <c r="AY7" s="1700"/>
      <c r="AZ7" s="1701"/>
      <c r="BA7" s="57"/>
      <c r="BB7" s="57"/>
      <c r="BC7" s="57"/>
      <c r="BD7" s="44"/>
      <c r="BE7" s="44"/>
      <c r="BF7" s="45"/>
      <c r="BG7" s="45"/>
    </row>
    <row r="8" spans="2:59" ht="28.5" customHeight="1">
      <c r="B8" s="46" t="s">
        <v>44</v>
      </c>
      <c r="C8" s="1702" t="s">
        <v>79</v>
      </c>
      <c r="D8" s="1702"/>
      <c r="E8" s="47"/>
      <c r="F8" s="47"/>
      <c r="G8" s="47"/>
      <c r="H8" s="47"/>
      <c r="I8" s="47"/>
      <c r="J8" s="47"/>
      <c r="K8" s="47"/>
      <c r="L8" s="47"/>
      <c r="M8" s="47"/>
      <c r="N8" s="47"/>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57"/>
      <c r="AW8" s="57"/>
      <c r="AX8" s="57"/>
      <c r="AY8" s="57"/>
      <c r="AZ8" s="57"/>
      <c r="BA8" s="57"/>
      <c r="BB8" s="57"/>
      <c r="BC8" s="57"/>
      <c r="BD8" s="45"/>
      <c r="BE8" s="45"/>
      <c r="BF8" s="45"/>
      <c r="BG8" s="45"/>
    </row>
    <row r="9" spans="2:59" ht="124.5" customHeight="1">
      <c r="B9" s="46" t="s">
        <v>31</v>
      </c>
      <c r="C9" s="1686" t="s">
        <v>358</v>
      </c>
      <c r="D9" s="1687"/>
      <c r="E9" s="47"/>
      <c r="F9" s="47"/>
      <c r="G9" s="47"/>
      <c r="H9" s="47"/>
      <c r="I9" s="47"/>
      <c r="J9" s="47"/>
      <c r="K9" s="47"/>
      <c r="L9" s="47"/>
      <c r="M9" s="47"/>
      <c r="N9" s="47"/>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57"/>
      <c r="AW9" s="57"/>
      <c r="AX9" s="57"/>
      <c r="AY9" s="57"/>
      <c r="AZ9" s="57"/>
      <c r="BA9" s="57"/>
      <c r="BB9" s="57"/>
      <c r="BC9" s="57"/>
      <c r="BD9" s="45"/>
      <c r="BE9" s="45"/>
      <c r="BF9" s="45"/>
      <c r="BG9" s="45"/>
    </row>
    <row r="10" spans="2:59" ht="30" customHeight="1">
      <c r="B10" s="46" t="s">
        <v>98</v>
      </c>
      <c r="C10" s="1703">
        <v>2025</v>
      </c>
      <c r="D10" s="1704"/>
      <c r="E10" s="47"/>
      <c r="F10" s="47"/>
      <c r="G10" s="47"/>
      <c r="H10" s="47"/>
      <c r="I10" s="47"/>
      <c r="J10" s="47"/>
      <c r="K10" s="47"/>
      <c r="L10" s="47"/>
      <c r="M10" s="47"/>
      <c r="N10" s="47"/>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57"/>
      <c r="AW10" s="57"/>
      <c r="AX10" s="57"/>
      <c r="AY10" s="57"/>
      <c r="AZ10" s="57"/>
      <c r="BA10" s="57"/>
      <c r="BB10" s="57"/>
      <c r="BC10" s="57"/>
      <c r="BD10" s="45"/>
      <c r="BE10" s="45"/>
      <c r="BF10" s="45"/>
      <c r="BG10" s="45"/>
    </row>
    <row r="11" spans="2:59" ht="14.25" customHeight="1">
      <c r="B11" s="42"/>
      <c r="C11" s="42"/>
      <c r="D11" s="42"/>
      <c r="E11" s="42"/>
      <c r="F11" s="42"/>
      <c r="G11" s="43"/>
      <c r="H11" s="43"/>
      <c r="I11" s="42"/>
      <c r="J11" s="42"/>
      <c r="K11" s="42"/>
      <c r="L11" s="42"/>
      <c r="M11" s="42"/>
      <c r="N11" s="42"/>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57"/>
      <c r="AW11" s="57"/>
      <c r="AX11" s="57"/>
      <c r="AY11" s="57"/>
      <c r="AZ11" s="57"/>
      <c r="BA11" s="57"/>
      <c r="BB11" s="57"/>
      <c r="BC11" s="57"/>
      <c r="BD11" s="45"/>
      <c r="BE11" s="45"/>
      <c r="BF11" s="45"/>
      <c r="BG11" s="45"/>
    </row>
    <row r="12" spans="2:59" ht="33" customHeight="1">
      <c r="B12" s="1685" t="s">
        <v>0</v>
      </c>
      <c r="C12" s="1685" t="s">
        <v>51</v>
      </c>
      <c r="D12" s="1685" t="s">
        <v>133</v>
      </c>
      <c r="E12" s="1685" t="s">
        <v>59</v>
      </c>
      <c r="F12" s="1685" t="s">
        <v>132</v>
      </c>
      <c r="G12" s="1685" t="s">
        <v>56</v>
      </c>
      <c r="H12" s="1685" t="s">
        <v>22</v>
      </c>
      <c r="I12" s="1685" t="s">
        <v>58</v>
      </c>
      <c r="J12" s="1685" t="s">
        <v>38</v>
      </c>
      <c r="K12" s="1685" t="s">
        <v>33</v>
      </c>
      <c r="L12" s="1685" t="s">
        <v>17</v>
      </c>
      <c r="M12" s="1685" t="s">
        <v>39</v>
      </c>
      <c r="N12" s="1685" t="s">
        <v>41</v>
      </c>
      <c r="O12" s="1709" t="s">
        <v>107</v>
      </c>
      <c r="P12" s="1709"/>
      <c r="Q12" s="1709"/>
      <c r="R12" s="1709"/>
      <c r="S12" s="1709"/>
      <c r="T12" s="1709"/>
      <c r="U12" s="1709"/>
      <c r="V12" s="1709"/>
      <c r="W12" s="1709"/>
      <c r="X12" s="1709"/>
      <c r="Y12" s="1709"/>
      <c r="Z12" s="1709"/>
      <c r="AA12" s="1709"/>
      <c r="AB12" s="1709"/>
      <c r="AC12" s="1709"/>
      <c r="AD12" s="1709"/>
      <c r="AE12" s="1709"/>
      <c r="AF12" s="1709"/>
      <c r="AG12" s="1709"/>
      <c r="AH12" s="1709"/>
      <c r="AI12" s="1709"/>
      <c r="AJ12" s="1709"/>
      <c r="AK12" s="1709"/>
      <c r="AL12" s="1709"/>
      <c r="AM12" s="1709"/>
      <c r="AN12" s="1709"/>
      <c r="AO12" s="1709"/>
      <c r="AP12" s="1709"/>
      <c r="AQ12" s="1709"/>
      <c r="AR12" s="1709"/>
      <c r="AS12" s="1709"/>
      <c r="AT12" s="1709"/>
      <c r="AU12" s="1710" t="s">
        <v>60</v>
      </c>
      <c r="AV12" s="1711" t="s">
        <v>128</v>
      </c>
      <c r="AW12" s="1712"/>
      <c r="AX12" s="1712"/>
      <c r="AY12" s="1713"/>
      <c r="AZ12" s="1714" t="s">
        <v>125</v>
      </c>
      <c r="BA12" s="1715"/>
      <c r="BB12" s="1715"/>
      <c r="BC12" s="1716"/>
      <c r="BD12" s="1705" t="s">
        <v>126</v>
      </c>
      <c r="BE12" s="1706"/>
      <c r="BF12" s="1706"/>
      <c r="BG12" s="1707"/>
    </row>
    <row r="13" spans="2:59" ht="21.75" customHeight="1">
      <c r="B13" s="1685"/>
      <c r="C13" s="1685"/>
      <c r="D13" s="1685"/>
      <c r="E13" s="1685"/>
      <c r="F13" s="1685"/>
      <c r="G13" s="1685"/>
      <c r="H13" s="1685"/>
      <c r="I13" s="1685"/>
      <c r="J13" s="1685"/>
      <c r="K13" s="1685"/>
      <c r="L13" s="1685"/>
      <c r="M13" s="1685"/>
      <c r="N13" s="1685"/>
      <c r="O13" s="1708" t="s">
        <v>18</v>
      </c>
      <c r="P13" s="1708"/>
      <c r="Q13" s="1708"/>
      <c r="R13" s="1708"/>
      <c r="S13" s="1708"/>
      <c r="T13" s="1708"/>
      <c r="U13" s="1708"/>
      <c r="V13" s="1708"/>
      <c r="W13" s="1708" t="s">
        <v>19</v>
      </c>
      <c r="X13" s="1708"/>
      <c r="Y13" s="1708"/>
      <c r="Z13" s="1708"/>
      <c r="AA13" s="1708"/>
      <c r="AB13" s="1708"/>
      <c r="AC13" s="1708"/>
      <c r="AD13" s="1708"/>
      <c r="AE13" s="1708" t="s">
        <v>20</v>
      </c>
      <c r="AF13" s="1708"/>
      <c r="AG13" s="1708"/>
      <c r="AH13" s="1708"/>
      <c r="AI13" s="1708"/>
      <c r="AJ13" s="1708"/>
      <c r="AK13" s="1708"/>
      <c r="AL13" s="1708"/>
      <c r="AM13" s="1708" t="s">
        <v>21</v>
      </c>
      <c r="AN13" s="1708"/>
      <c r="AO13" s="1708"/>
      <c r="AP13" s="1708"/>
      <c r="AQ13" s="1708"/>
      <c r="AR13" s="1708"/>
      <c r="AS13" s="1708"/>
      <c r="AT13" s="1708"/>
      <c r="AU13" s="1710"/>
      <c r="AV13" s="1720" t="s">
        <v>114</v>
      </c>
      <c r="AW13" s="1720" t="s">
        <v>19</v>
      </c>
      <c r="AX13" s="1720" t="s">
        <v>115</v>
      </c>
      <c r="AY13" s="1720" t="s">
        <v>116</v>
      </c>
      <c r="AZ13" s="1717" t="s">
        <v>114</v>
      </c>
      <c r="BA13" s="1717" t="s">
        <v>117</v>
      </c>
      <c r="BB13" s="1717" t="s">
        <v>118</v>
      </c>
      <c r="BC13" s="1717" t="s">
        <v>119</v>
      </c>
      <c r="BD13" s="1723" t="s">
        <v>18</v>
      </c>
      <c r="BE13" s="1723" t="s">
        <v>19</v>
      </c>
      <c r="BF13" s="1723" t="s">
        <v>20</v>
      </c>
      <c r="BG13" s="1723" t="s">
        <v>21</v>
      </c>
    </row>
    <row r="14" spans="2:59" ht="21.75" customHeight="1">
      <c r="B14" s="1685"/>
      <c r="C14" s="1685"/>
      <c r="D14" s="1685"/>
      <c r="E14" s="1685"/>
      <c r="F14" s="1685"/>
      <c r="G14" s="1685"/>
      <c r="H14" s="1685"/>
      <c r="I14" s="1685"/>
      <c r="J14" s="1685"/>
      <c r="K14" s="1685"/>
      <c r="L14" s="1685"/>
      <c r="M14" s="1685"/>
      <c r="N14" s="1685"/>
      <c r="O14" s="1726" t="s">
        <v>2</v>
      </c>
      <c r="P14" s="1726"/>
      <c r="Q14" s="1726" t="s">
        <v>3</v>
      </c>
      <c r="R14" s="1726"/>
      <c r="S14" s="1726" t="s">
        <v>4</v>
      </c>
      <c r="T14" s="1726"/>
      <c r="U14" s="1709" t="s">
        <v>5</v>
      </c>
      <c r="V14" s="1709"/>
      <c r="W14" s="1726" t="s">
        <v>24</v>
      </c>
      <c r="X14" s="1726"/>
      <c r="Y14" s="1726" t="s">
        <v>6</v>
      </c>
      <c r="Z14" s="1726"/>
      <c r="AA14" s="1726" t="s">
        <v>7</v>
      </c>
      <c r="AB14" s="1726"/>
      <c r="AC14" s="1709" t="s">
        <v>5</v>
      </c>
      <c r="AD14" s="1709"/>
      <c r="AE14" s="1726" t="s">
        <v>8</v>
      </c>
      <c r="AF14" s="1726"/>
      <c r="AG14" s="1726" t="s">
        <v>9</v>
      </c>
      <c r="AH14" s="1726"/>
      <c r="AI14" s="1726" t="s">
        <v>10</v>
      </c>
      <c r="AJ14" s="1726"/>
      <c r="AK14" s="1709" t="s">
        <v>5</v>
      </c>
      <c r="AL14" s="1709"/>
      <c r="AM14" s="1726" t="s">
        <v>11</v>
      </c>
      <c r="AN14" s="1726"/>
      <c r="AO14" s="1726" t="s">
        <v>12</v>
      </c>
      <c r="AP14" s="1726"/>
      <c r="AQ14" s="1726" t="s">
        <v>13</v>
      </c>
      <c r="AR14" s="1726"/>
      <c r="AS14" s="1709" t="s">
        <v>5</v>
      </c>
      <c r="AT14" s="1709"/>
      <c r="AU14" s="1710"/>
      <c r="AV14" s="1721"/>
      <c r="AW14" s="1721"/>
      <c r="AX14" s="1721"/>
      <c r="AY14" s="1721"/>
      <c r="AZ14" s="1718"/>
      <c r="BA14" s="1718"/>
      <c r="BB14" s="1718"/>
      <c r="BC14" s="1718"/>
      <c r="BD14" s="1724"/>
      <c r="BE14" s="1724"/>
      <c r="BF14" s="1724"/>
      <c r="BG14" s="1724"/>
    </row>
    <row r="15" spans="2:59" ht="21.75" customHeight="1">
      <c r="B15" s="1685"/>
      <c r="C15" s="1685"/>
      <c r="D15" s="1685"/>
      <c r="E15" s="1685"/>
      <c r="F15" s="1685"/>
      <c r="G15" s="1685"/>
      <c r="H15" s="1685"/>
      <c r="I15" s="1685"/>
      <c r="J15" s="1685"/>
      <c r="K15" s="1685"/>
      <c r="L15" s="1685"/>
      <c r="M15" s="1685"/>
      <c r="N15" s="1685"/>
      <c r="O15" s="10" t="s">
        <v>14</v>
      </c>
      <c r="P15" s="11" t="s">
        <v>15</v>
      </c>
      <c r="Q15" s="10" t="s">
        <v>14</v>
      </c>
      <c r="R15" s="11" t="s">
        <v>15</v>
      </c>
      <c r="S15" s="10" t="s">
        <v>14</v>
      </c>
      <c r="T15" s="11" t="s">
        <v>15</v>
      </c>
      <c r="U15" s="13" t="s">
        <v>14</v>
      </c>
      <c r="V15" s="14" t="s">
        <v>15</v>
      </c>
      <c r="W15" s="10" t="s">
        <v>14</v>
      </c>
      <c r="X15" s="11" t="s">
        <v>15</v>
      </c>
      <c r="Y15" s="10" t="s">
        <v>14</v>
      </c>
      <c r="Z15" s="11" t="s">
        <v>15</v>
      </c>
      <c r="AA15" s="10" t="s">
        <v>14</v>
      </c>
      <c r="AB15" s="11" t="s">
        <v>15</v>
      </c>
      <c r="AC15" s="13" t="s">
        <v>14</v>
      </c>
      <c r="AD15" s="14" t="s">
        <v>15</v>
      </c>
      <c r="AE15" s="10" t="s">
        <v>14</v>
      </c>
      <c r="AF15" s="11" t="s">
        <v>15</v>
      </c>
      <c r="AG15" s="10" t="s">
        <v>14</v>
      </c>
      <c r="AH15" s="11" t="s">
        <v>15</v>
      </c>
      <c r="AI15" s="10" t="s">
        <v>14</v>
      </c>
      <c r="AJ15" s="11" t="s">
        <v>15</v>
      </c>
      <c r="AK15" s="13" t="s">
        <v>14</v>
      </c>
      <c r="AL15" s="14" t="s">
        <v>15</v>
      </c>
      <c r="AM15" s="10" t="s">
        <v>14</v>
      </c>
      <c r="AN15" s="11" t="s">
        <v>15</v>
      </c>
      <c r="AO15" s="10" t="s">
        <v>14</v>
      </c>
      <c r="AP15" s="11" t="s">
        <v>15</v>
      </c>
      <c r="AQ15" s="10" t="s">
        <v>14</v>
      </c>
      <c r="AR15" s="11" t="s">
        <v>15</v>
      </c>
      <c r="AS15" s="13" t="s">
        <v>14</v>
      </c>
      <c r="AT15" s="14" t="s">
        <v>15</v>
      </c>
      <c r="AU15" s="1710"/>
      <c r="AV15" s="1722"/>
      <c r="AW15" s="1722"/>
      <c r="AX15" s="1722"/>
      <c r="AY15" s="1722"/>
      <c r="AZ15" s="1719"/>
      <c r="BA15" s="1719"/>
      <c r="BB15" s="1719"/>
      <c r="BC15" s="1719"/>
      <c r="BD15" s="1725"/>
      <c r="BE15" s="1725"/>
      <c r="BF15" s="1725"/>
      <c r="BG15" s="1725"/>
    </row>
    <row r="16" spans="2:59" ht="80.099999999999994" customHeight="1">
      <c r="B16" s="1730" t="str">
        <f>+'Anexo 1. 01-FR-03 POA INSTITUC.'!B50</f>
        <v>4. Fortalecer las capacidades institucionales a través de la  modernización y la transformación tecnológica de la Personería de Bogotá, D. C.</v>
      </c>
      <c r="C16" s="1730" t="str">
        <f>+'Anexo 1. 01-FR-03 POA INSTITUC.'!C50</f>
        <v>4.1 Implementar el 100% de las acciones planeadas que permitan avanzar en la transformación digital de la Personería de Bogotá D.C. de manera óptima, en un período de 4 años.</v>
      </c>
      <c r="D16" s="90" t="str">
        <f>+'Anexo 1. 01-FR-03 POA INSTITUC.'!D50</f>
        <v>4.1.1 Implementar el 100% de los proyectos programados en la hoja de ruta del Plan Estratégico de Tecnología, garantizando el cumpliendo con los plazos y presupuestos asignados para el cuatrienio</v>
      </c>
      <c r="E16" s="77">
        <f>+'Anexo 1. 01-FR-03 POA INSTITUC.'!E50</f>
        <v>0.12</v>
      </c>
      <c r="F16" s="52">
        <f>+'Anexo 1. 01-FR-03 POA INSTITUC.'!F50</f>
        <v>1</v>
      </c>
      <c r="G16" s="91">
        <f>+'Anexo 1. 01-FR-03 POA INSTITUC.'!L50</f>
        <v>0.25</v>
      </c>
      <c r="H16" s="54" t="str">
        <f>+'Anexo 1. 01-FR-03 POA INSTITUC.'!G50</f>
        <v>S.I.</v>
      </c>
      <c r="I16" s="88" t="str">
        <f>+'Anexo 1. 01-FR-03 POA INSTITUC.'!H50</f>
        <v xml:space="preserve">
 Proyectos programados en la hoja de ruta del PETI implementados.
</v>
      </c>
      <c r="J16" s="987" t="s">
        <v>368</v>
      </c>
      <c r="K16" s="988" t="s">
        <v>1023</v>
      </c>
      <c r="L16" s="989" t="s">
        <v>359</v>
      </c>
      <c r="M16" s="89" t="s">
        <v>360</v>
      </c>
      <c r="N16" s="87" t="str">
        <f>+'Anexo 1. 01-FR-03 POA INSTITUC.'!J50</f>
        <v>Dirección de Tecnologías de La Información y las Comunicaciones</v>
      </c>
      <c r="O16" s="962">
        <v>0.01</v>
      </c>
      <c r="P16" s="962">
        <v>0.01</v>
      </c>
      <c r="Q16" s="962">
        <v>0.01</v>
      </c>
      <c r="R16" s="962">
        <v>0.01</v>
      </c>
      <c r="S16" s="962">
        <v>0.02</v>
      </c>
      <c r="T16" s="962">
        <v>0.02</v>
      </c>
      <c r="U16" s="967">
        <f>O16+Q16+S16</f>
        <v>0.04</v>
      </c>
      <c r="V16" s="967">
        <f>P16+R16+T16</f>
        <v>0.04</v>
      </c>
      <c r="W16" s="962">
        <v>0.02</v>
      </c>
      <c r="X16" s="962"/>
      <c r="Y16" s="962">
        <v>0.03</v>
      </c>
      <c r="Z16" s="962"/>
      <c r="AA16" s="962">
        <v>0.03</v>
      </c>
      <c r="AB16" s="962"/>
      <c r="AC16" s="967">
        <f>W16+Y16+AA16</f>
        <v>0.08</v>
      </c>
      <c r="AD16" s="967">
        <f>X16+Z16+AB16</f>
        <v>0</v>
      </c>
      <c r="AE16" s="962">
        <v>0.03</v>
      </c>
      <c r="AF16" s="962"/>
      <c r="AG16" s="962">
        <v>0.03</v>
      </c>
      <c r="AH16" s="962"/>
      <c r="AI16" s="994">
        <v>0.02</v>
      </c>
      <c r="AJ16" s="994"/>
      <c r="AK16" s="967">
        <f>AE16+AG16+AI16</f>
        <v>0.08</v>
      </c>
      <c r="AL16" s="967">
        <f>AF16+AH16+AJ16</f>
        <v>0</v>
      </c>
      <c r="AM16" s="994">
        <v>0.02</v>
      </c>
      <c r="AN16" s="962"/>
      <c r="AO16" s="994">
        <v>0.02</v>
      </c>
      <c r="AP16" s="962"/>
      <c r="AQ16" s="962">
        <v>0.01</v>
      </c>
      <c r="AR16" s="962"/>
      <c r="AS16" s="967">
        <f>AM16+AO16+AQ16</f>
        <v>0.05</v>
      </c>
      <c r="AT16" s="967">
        <f>AN16+AP16+AR16</f>
        <v>0</v>
      </c>
      <c r="AU16" s="967">
        <f>U16+AC16+AK16+AS16</f>
        <v>0.25</v>
      </c>
      <c r="AV16" s="967">
        <f>+V16</f>
        <v>0.04</v>
      </c>
      <c r="AW16" s="967">
        <f>+V16+AD16</f>
        <v>0.04</v>
      </c>
      <c r="AX16" s="967">
        <f>+V16+AD16+AL16</f>
        <v>0.04</v>
      </c>
      <c r="AY16" s="967">
        <f>+V16+AD16+AL16+AT16</f>
        <v>0.04</v>
      </c>
      <c r="AZ16" s="983">
        <f t="shared" ref="AZ16:BC23" si="0">IF(AND(AV16&gt;0,$AU16&gt;0),AV16/$AU16,0)</f>
        <v>0.16</v>
      </c>
      <c r="BA16" s="985">
        <f t="shared" si="0"/>
        <v>0.16</v>
      </c>
      <c r="BB16" s="985">
        <f t="shared" si="0"/>
        <v>0.16</v>
      </c>
      <c r="BC16" s="985">
        <f t="shared" si="0"/>
        <v>0.16</v>
      </c>
      <c r="BD16" s="995">
        <f>(IF(AND(AV16&gt;0,$F16&gt;0),AV16/$F16,0))</f>
        <v>0.04</v>
      </c>
      <c r="BE16" s="995">
        <f t="shared" ref="BE16:BG16" si="1">(IF(AND(AW16&gt;0,$F16&gt;0),AW16/$F16,0))</f>
        <v>0.04</v>
      </c>
      <c r="BF16" s="995">
        <f t="shared" si="1"/>
        <v>0.04</v>
      </c>
      <c r="BG16" s="995">
        <f t="shared" si="1"/>
        <v>0.04</v>
      </c>
    </row>
    <row r="17" spans="2:59" ht="80.099999999999994" customHeight="1">
      <c r="B17" s="1731"/>
      <c r="C17" s="1731"/>
      <c r="D17" s="90" t="str">
        <f>+'Anexo 1. 01-FR-03 POA INSTITUC.'!D51</f>
        <v xml:space="preserve">4.1.2 Ejecutar el 100% de los controles y requisitos de seguridad definidos por el Sistema de Gestión de Seguridad de la Información -SGSI- durante el cuatrienio.
</v>
      </c>
      <c r="E17" s="77">
        <f>+'Anexo 1. 01-FR-03 POA INSTITUC.'!E51</f>
        <v>0.12</v>
      </c>
      <c r="F17" s="52">
        <f>+'Anexo 1. 01-FR-03 POA INSTITUC.'!F51</f>
        <v>1</v>
      </c>
      <c r="G17" s="91">
        <f>+'Anexo 1. 01-FR-03 POA INSTITUC.'!L51</f>
        <v>1</v>
      </c>
      <c r="H17" s="54" t="str">
        <f>+'Anexo 1. 01-FR-03 POA INSTITUC.'!G51</f>
        <v>S.I.</v>
      </c>
      <c r="I17" s="111" t="str">
        <f>+'Anexo 1. 01-FR-03 POA INSTITUC.'!H51</f>
        <v xml:space="preserve">Porcentaje de los controles y requisitos de seguridad ejecutados, en el Plan de Seguridad y Privacidad de la Información
</v>
      </c>
      <c r="J17" s="990" t="s">
        <v>527</v>
      </c>
      <c r="K17" s="988" t="s">
        <v>1024</v>
      </c>
      <c r="L17" s="989" t="s">
        <v>361</v>
      </c>
      <c r="M17" s="89" t="s">
        <v>362</v>
      </c>
      <c r="N17" s="87" t="str">
        <f>+'Anexo 1. 01-FR-03 POA INSTITUC.'!J51</f>
        <v>Dirección de Tecnologías de La Información y las Comunicaciones</v>
      </c>
      <c r="O17" s="962">
        <v>1</v>
      </c>
      <c r="P17" s="962">
        <v>1</v>
      </c>
      <c r="Q17" s="962">
        <v>1</v>
      </c>
      <c r="R17" s="962">
        <v>1</v>
      </c>
      <c r="S17" s="962">
        <v>1</v>
      </c>
      <c r="T17" s="962">
        <v>1</v>
      </c>
      <c r="U17" s="967">
        <f>IFERROR((AVERAGE(S17)),0)</f>
        <v>1</v>
      </c>
      <c r="V17" s="967">
        <f>IFERROR((AVERAGE(T17)),0)</f>
        <v>1</v>
      </c>
      <c r="W17" s="962">
        <v>1</v>
      </c>
      <c r="X17" s="1112">
        <v>0</v>
      </c>
      <c r="Y17" s="962">
        <v>1</v>
      </c>
      <c r="Z17" s="1112">
        <v>0</v>
      </c>
      <c r="AA17" s="962">
        <v>1</v>
      </c>
      <c r="AB17" s="1112">
        <v>0</v>
      </c>
      <c r="AC17" s="967">
        <f>IFERROR((AVERAGE(AA17)),0)</f>
        <v>1</v>
      </c>
      <c r="AD17" s="967">
        <f>IFERROR((AVERAGE(AB17)),0)</f>
        <v>0</v>
      </c>
      <c r="AE17" s="962">
        <v>1</v>
      </c>
      <c r="AF17" s="1112">
        <v>0</v>
      </c>
      <c r="AG17" s="962">
        <v>1</v>
      </c>
      <c r="AH17" s="1112">
        <v>0</v>
      </c>
      <c r="AI17" s="962">
        <v>1</v>
      </c>
      <c r="AJ17" s="1112">
        <v>0</v>
      </c>
      <c r="AK17" s="967">
        <f>IFERROR((AVERAGE(AI17)),0)</f>
        <v>1</v>
      </c>
      <c r="AL17" s="967">
        <f>IFERROR((AVERAGE(AJ17)),0)</f>
        <v>0</v>
      </c>
      <c r="AM17" s="962">
        <v>1</v>
      </c>
      <c r="AN17" s="1112">
        <v>0</v>
      </c>
      <c r="AO17" s="962">
        <v>1</v>
      </c>
      <c r="AP17" s="1112">
        <v>0</v>
      </c>
      <c r="AQ17" s="962">
        <v>1</v>
      </c>
      <c r="AR17" s="1112">
        <v>0</v>
      </c>
      <c r="AS17" s="967">
        <f>IFERROR((AVERAGE(AM17,AO17,AQ17)),0)</f>
        <v>1</v>
      </c>
      <c r="AT17" s="967">
        <f>IFERROR((AVERAGE(AN17,AP17,AR17)),0)</f>
        <v>0</v>
      </c>
      <c r="AU17" s="967">
        <f>IFERROR((AVERAGE(O17,Q17,S17,W17,Y17,AA17,AE17,AG17,AI17,AM17,AO17,AQ17)),0)</f>
        <v>1</v>
      </c>
      <c r="AV17" s="967">
        <f>IFERROR((AVERAGE(P17,R17,T17)),0)</f>
        <v>1</v>
      </c>
      <c r="AW17" s="967">
        <f>IFERROR((AVERAGE(P17,R17,T17,X17,Z17,AB17)),0)</f>
        <v>0.5</v>
      </c>
      <c r="AX17" s="967">
        <f>IFERROR((AVERAGE(P17,R17,T17,X17,Z17,AB17,AF17,AH17,AJ17)),0)</f>
        <v>0.33333333333333331</v>
      </c>
      <c r="AY17" s="967">
        <f>IFERROR((AVERAGE(P17,R17,T17,X17,Z17,AB17,AF17,AH17,AJ17,AJ17,AN17,AP17,AR17)),0)</f>
        <v>0.23076923076923078</v>
      </c>
      <c r="AZ17" s="983">
        <f>IF(AND(AV17&gt;0,$AU17&gt;0),AV17/$AU17,0)*0.25</f>
        <v>0.25</v>
      </c>
      <c r="BA17" s="985">
        <f>IF(AND(AW17&gt;0,$AU17&gt;0),AW17/$AU17,0)*0.5</f>
        <v>0.25</v>
      </c>
      <c r="BB17" s="985">
        <f>IF(AND(AX17&gt;0,$AU17&gt;0),AX17/$AU17,0)*0.75</f>
        <v>0.25</v>
      </c>
      <c r="BC17" s="985">
        <f t="shared" si="0"/>
        <v>0.23076923076923078</v>
      </c>
      <c r="BD17" s="971">
        <f>(((IF(AND(AV17&gt;0,$F17&gt;0),AV17/$F17,0)))/4)*0.25</f>
        <v>6.25E-2</v>
      </c>
      <c r="BE17" s="971">
        <f>(((IF(AND(AW17&gt;0,$F17&gt;0),AW17/$F17,0)))/4)*0.5</f>
        <v>6.25E-2</v>
      </c>
      <c r="BF17" s="971">
        <f>(((IF(AND(AX17&gt;0,$F17&gt;0),AX17/$F17,0)))/4)*0.75</f>
        <v>6.25E-2</v>
      </c>
      <c r="BG17" s="971">
        <f t="shared" ref="BG17" si="2">(((IF(AND(AY17&gt;0,$F17&gt;0),AY17/$F17,0)))/4)</f>
        <v>5.7692307692307696E-2</v>
      </c>
    </row>
    <row r="18" spans="2:59" ht="80.099999999999994" customHeight="1">
      <c r="B18" s="1731"/>
      <c r="C18" s="1731"/>
      <c r="D18" s="90" t="str">
        <f>+'Anexo 1. 01-FR-03 POA INSTITUC.'!D52</f>
        <v>4.1.3 Implementar el 100% de los proyectos planificados, ofreciendo cobertura, rapidez y seguridad en la prestación de servicios digitales a los ciudadanos durante el cuatrienio.</v>
      </c>
      <c r="E18" s="77">
        <f>+'Anexo 1. 01-FR-03 POA INSTITUC.'!E52</f>
        <v>0.12</v>
      </c>
      <c r="F18" s="52">
        <f>+'Anexo 1. 01-FR-03 POA INSTITUC.'!F52</f>
        <v>1</v>
      </c>
      <c r="G18" s="91">
        <f>+'Anexo 1. 01-FR-03 POA INSTITUC.'!L52</f>
        <v>0.25</v>
      </c>
      <c r="H18" s="54" t="str">
        <f>+'Anexo 1. 01-FR-03 POA INSTITUC.'!G52</f>
        <v>S.I.</v>
      </c>
      <c r="I18" s="88" t="str">
        <f>+'Anexo 1. 01-FR-03 POA INSTITUC.'!H52</f>
        <v>Proyectos planificados de mejorar los servicios digitales a los ciudadanos  implementados</v>
      </c>
      <c r="J18" s="989" t="s">
        <v>369</v>
      </c>
      <c r="K18" s="988" t="s">
        <v>1025</v>
      </c>
      <c r="L18" s="989" t="s">
        <v>363</v>
      </c>
      <c r="M18" s="89" t="s">
        <v>362</v>
      </c>
      <c r="N18" s="87" t="str">
        <f>+'Anexo 1. 01-FR-03 POA INSTITUC.'!J52</f>
        <v>Dirección de Tecnologías de La Información y las Comunicaciones</v>
      </c>
      <c r="O18" s="962">
        <v>0.01</v>
      </c>
      <c r="P18" s="962">
        <v>0.01</v>
      </c>
      <c r="Q18" s="962">
        <v>0.01</v>
      </c>
      <c r="R18" s="962">
        <v>0.01</v>
      </c>
      <c r="S18" s="962">
        <v>0.02</v>
      </c>
      <c r="T18" s="962">
        <v>0.02</v>
      </c>
      <c r="U18" s="967">
        <f t="shared" ref="U18:V23" si="3">O18+Q18+S18</f>
        <v>0.04</v>
      </c>
      <c r="V18" s="967">
        <f t="shared" si="3"/>
        <v>0.04</v>
      </c>
      <c r="W18" s="962">
        <v>0.02</v>
      </c>
      <c r="X18" s="962"/>
      <c r="Y18" s="962">
        <v>0.03</v>
      </c>
      <c r="Z18" s="962"/>
      <c r="AA18" s="962">
        <v>0.03</v>
      </c>
      <c r="AB18" s="962"/>
      <c r="AC18" s="967">
        <f t="shared" ref="AC18:AD23" si="4">W18+Y18+AA18</f>
        <v>0.08</v>
      </c>
      <c r="AD18" s="967">
        <f t="shared" si="4"/>
        <v>0</v>
      </c>
      <c r="AE18" s="962">
        <v>0.03</v>
      </c>
      <c r="AF18" s="962"/>
      <c r="AG18" s="962">
        <v>0.03</v>
      </c>
      <c r="AH18" s="962"/>
      <c r="AI18" s="994">
        <v>0.02</v>
      </c>
      <c r="AJ18" s="994"/>
      <c r="AK18" s="967">
        <f t="shared" ref="AK18:AL23" si="5">AE18+AG18+AI18</f>
        <v>0.08</v>
      </c>
      <c r="AL18" s="967">
        <f t="shared" si="5"/>
        <v>0</v>
      </c>
      <c r="AM18" s="994">
        <v>0.02</v>
      </c>
      <c r="AN18" s="962"/>
      <c r="AO18" s="994">
        <v>0.02</v>
      </c>
      <c r="AP18" s="962"/>
      <c r="AQ18" s="962">
        <v>0.01</v>
      </c>
      <c r="AR18" s="962"/>
      <c r="AS18" s="967">
        <f t="shared" ref="AS18:AT23" si="6">AM18+AO18+AQ18</f>
        <v>0.05</v>
      </c>
      <c r="AT18" s="967">
        <f t="shared" si="6"/>
        <v>0</v>
      </c>
      <c r="AU18" s="967">
        <f t="shared" ref="AU18:AU23" si="7">U18+AC18+AK18+AS18</f>
        <v>0.25</v>
      </c>
      <c r="AV18" s="967">
        <f t="shared" ref="AV18:AV23" si="8">+V18</f>
        <v>0.04</v>
      </c>
      <c r="AW18" s="967">
        <f t="shared" ref="AW18:AW23" si="9">+V18+AD18</f>
        <v>0.04</v>
      </c>
      <c r="AX18" s="967">
        <f t="shared" ref="AX18:AX23" si="10">+V18+AD18+AL18</f>
        <v>0.04</v>
      </c>
      <c r="AY18" s="967">
        <f t="shared" ref="AY18:AY23" si="11">+V18+AD18+AL18+AT18</f>
        <v>0.04</v>
      </c>
      <c r="AZ18" s="983">
        <f t="shared" si="0"/>
        <v>0.16</v>
      </c>
      <c r="BA18" s="985">
        <f t="shared" si="0"/>
        <v>0.16</v>
      </c>
      <c r="BB18" s="985">
        <f t="shared" si="0"/>
        <v>0.16</v>
      </c>
      <c r="BC18" s="985">
        <f t="shared" si="0"/>
        <v>0.16</v>
      </c>
      <c r="BD18" s="971">
        <f>(IF(AND(AV18&gt;0,$F18&gt;0),AV18/$F18,0))</f>
        <v>0.04</v>
      </c>
      <c r="BE18" s="971">
        <f t="shared" ref="BE18:BG18" si="12">(IF(AND(AW18&gt;0,$F18&gt;0),AW18/$F18,0))</f>
        <v>0.04</v>
      </c>
      <c r="BF18" s="971">
        <f t="shared" si="12"/>
        <v>0.04</v>
      </c>
      <c r="BG18" s="971">
        <f t="shared" si="12"/>
        <v>0.04</v>
      </c>
    </row>
    <row r="19" spans="2:59" ht="80.099999999999994" customHeight="1">
      <c r="B19" s="1731"/>
      <c r="C19" s="1731"/>
      <c r="D19" s="90" t="str">
        <f>+'Anexo 1. 01-FR-03 POA INSTITUC.'!D53</f>
        <v>4.1.4 Ejecutar el 100% de las actividades programadas para garantizar la exactitud, completitud y fiabilidad de los datos que facilite la toma de decisiones durante el cuatrienio.</v>
      </c>
      <c r="E19" s="77">
        <f>+'Anexo 1. 01-FR-03 POA INSTITUC.'!E53</f>
        <v>0.12</v>
      </c>
      <c r="F19" s="52">
        <f>+'Anexo 1. 01-FR-03 POA INSTITUC.'!F53</f>
        <v>1</v>
      </c>
      <c r="G19" s="91">
        <f>+'Anexo 1. 01-FR-03 POA INSTITUC.'!L53</f>
        <v>0.25</v>
      </c>
      <c r="H19" s="54" t="str">
        <f>+'Anexo 1. 01-FR-03 POA INSTITUC.'!G53</f>
        <v>S.I.</v>
      </c>
      <c r="I19" s="88" t="str">
        <f>+'Anexo 1. 01-FR-03 POA INSTITUC.'!H53</f>
        <v xml:space="preserve">  Actividades programadas para garantizar la exactitud, completitud y fiabilidad de los datos ejecutadas</v>
      </c>
      <c r="J19" s="989" t="s">
        <v>569</v>
      </c>
      <c r="K19" s="988" t="s">
        <v>1026</v>
      </c>
      <c r="L19" s="989" t="s">
        <v>570</v>
      </c>
      <c r="M19" s="89" t="s">
        <v>362</v>
      </c>
      <c r="N19" s="87" t="str">
        <f>+'Anexo 1. 01-FR-03 POA INSTITUC.'!J53</f>
        <v>Dirección de Tecnologías de La Información y las Comunicaciones</v>
      </c>
      <c r="O19" s="962">
        <v>0.01</v>
      </c>
      <c r="P19" s="962">
        <v>0.01</v>
      </c>
      <c r="Q19" s="962">
        <v>0.01</v>
      </c>
      <c r="R19" s="962">
        <v>0</v>
      </c>
      <c r="S19" s="962">
        <v>0.02</v>
      </c>
      <c r="T19" s="962">
        <v>0.01</v>
      </c>
      <c r="U19" s="967">
        <f t="shared" si="3"/>
        <v>0.04</v>
      </c>
      <c r="V19" s="967">
        <f t="shared" si="3"/>
        <v>0.02</v>
      </c>
      <c r="W19" s="962">
        <v>0.02</v>
      </c>
      <c r="X19" s="962"/>
      <c r="Y19" s="962">
        <v>0.03</v>
      </c>
      <c r="Z19" s="962"/>
      <c r="AA19" s="962">
        <v>0.03</v>
      </c>
      <c r="AB19" s="962"/>
      <c r="AC19" s="967">
        <f t="shared" si="4"/>
        <v>0.08</v>
      </c>
      <c r="AD19" s="967">
        <f t="shared" si="4"/>
        <v>0</v>
      </c>
      <c r="AE19" s="962">
        <v>0.03</v>
      </c>
      <c r="AF19" s="962"/>
      <c r="AG19" s="962">
        <v>0.03</v>
      </c>
      <c r="AH19" s="962"/>
      <c r="AI19" s="994">
        <v>0.02</v>
      </c>
      <c r="AJ19" s="994"/>
      <c r="AK19" s="967">
        <f t="shared" si="5"/>
        <v>0.08</v>
      </c>
      <c r="AL19" s="967">
        <f t="shared" si="5"/>
        <v>0</v>
      </c>
      <c r="AM19" s="994">
        <v>0.02</v>
      </c>
      <c r="AN19" s="962"/>
      <c r="AO19" s="994">
        <v>0.02</v>
      </c>
      <c r="AP19" s="962"/>
      <c r="AQ19" s="962">
        <v>0.01</v>
      </c>
      <c r="AR19" s="962"/>
      <c r="AS19" s="967">
        <f t="shared" si="6"/>
        <v>0.05</v>
      </c>
      <c r="AT19" s="967">
        <f t="shared" si="6"/>
        <v>0</v>
      </c>
      <c r="AU19" s="967">
        <f t="shared" si="7"/>
        <v>0.25</v>
      </c>
      <c r="AV19" s="967">
        <f t="shared" si="8"/>
        <v>0.02</v>
      </c>
      <c r="AW19" s="967">
        <f t="shared" si="9"/>
        <v>0.02</v>
      </c>
      <c r="AX19" s="967">
        <f t="shared" si="10"/>
        <v>0.02</v>
      </c>
      <c r="AY19" s="967">
        <f t="shared" si="11"/>
        <v>0.02</v>
      </c>
      <c r="AZ19" s="983">
        <f t="shared" si="0"/>
        <v>0.08</v>
      </c>
      <c r="BA19" s="985">
        <f t="shared" si="0"/>
        <v>0.08</v>
      </c>
      <c r="BB19" s="985">
        <f t="shared" si="0"/>
        <v>0.08</v>
      </c>
      <c r="BC19" s="985">
        <f t="shared" si="0"/>
        <v>0.08</v>
      </c>
      <c r="BD19" s="971">
        <f t="shared" ref="BD19:BG23" si="13">((IF(AND(AV19&gt;0,$F19&gt;0),AV19/$F19,0)))</f>
        <v>0.02</v>
      </c>
      <c r="BE19" s="971">
        <f t="shared" si="13"/>
        <v>0.02</v>
      </c>
      <c r="BF19" s="971">
        <f t="shared" si="13"/>
        <v>0.02</v>
      </c>
      <c r="BG19" s="971">
        <f t="shared" si="13"/>
        <v>0.02</v>
      </c>
    </row>
    <row r="20" spans="2:59" ht="80.099999999999994" customHeight="1">
      <c r="B20" s="1731"/>
      <c r="C20" s="1731"/>
      <c r="D20" s="90" t="str">
        <f>+'Anexo 1. 01-FR-03 POA INSTITUC.'!D54</f>
        <v>4.1.5 Implementar el 100% de los proyectos programados, garantizando la usabilidad, fiabilidad y eficiencia a los Sistemas de Información durante el cuatrienio,</v>
      </c>
      <c r="E20" s="77">
        <f>+'Anexo 1. 01-FR-03 POA INSTITUC.'!E54</f>
        <v>0.12</v>
      </c>
      <c r="F20" s="52">
        <f>+'Anexo 1. 01-FR-03 POA INSTITUC.'!F54</f>
        <v>1</v>
      </c>
      <c r="G20" s="91">
        <f>+'Anexo 1. 01-FR-03 POA INSTITUC.'!L54</f>
        <v>0.25</v>
      </c>
      <c r="H20" s="54" t="str">
        <f>+'Anexo 1. 01-FR-03 POA INSTITUC.'!G54</f>
        <v>S.I.</v>
      </c>
      <c r="I20" s="88" t="str">
        <f>+'Anexo 1. 01-FR-03 POA INSTITUC.'!H54</f>
        <v xml:space="preserve">Proyectos programados a los Sistemas de Información implementados
</v>
      </c>
      <c r="J20" s="989" t="s">
        <v>370</v>
      </c>
      <c r="K20" s="988" t="s">
        <v>1027</v>
      </c>
      <c r="L20" s="989" t="s">
        <v>571</v>
      </c>
      <c r="M20" s="89" t="s">
        <v>362</v>
      </c>
      <c r="N20" s="87" t="str">
        <f>+'Anexo 1. 01-FR-03 POA INSTITUC.'!J54</f>
        <v>Dirección de Tecnologías de La Información y las Comunicaciones</v>
      </c>
      <c r="O20" s="962">
        <v>0.01</v>
      </c>
      <c r="P20" s="962">
        <v>0.01</v>
      </c>
      <c r="Q20" s="962">
        <v>0.01</v>
      </c>
      <c r="R20" s="962">
        <v>0.01</v>
      </c>
      <c r="S20" s="962">
        <v>0.02</v>
      </c>
      <c r="T20" s="962">
        <v>0.02</v>
      </c>
      <c r="U20" s="967">
        <f t="shared" si="3"/>
        <v>0.04</v>
      </c>
      <c r="V20" s="967">
        <f t="shared" si="3"/>
        <v>0.04</v>
      </c>
      <c r="W20" s="962">
        <v>0.02</v>
      </c>
      <c r="X20" s="962"/>
      <c r="Y20" s="962">
        <v>0.03</v>
      </c>
      <c r="Z20" s="962"/>
      <c r="AA20" s="962">
        <v>0.03</v>
      </c>
      <c r="AB20" s="962"/>
      <c r="AC20" s="967">
        <f t="shared" si="4"/>
        <v>0.08</v>
      </c>
      <c r="AD20" s="967">
        <f t="shared" si="4"/>
        <v>0</v>
      </c>
      <c r="AE20" s="962">
        <v>0.03</v>
      </c>
      <c r="AF20" s="962"/>
      <c r="AG20" s="962">
        <v>0.03</v>
      </c>
      <c r="AH20" s="962"/>
      <c r="AI20" s="994">
        <v>0.02</v>
      </c>
      <c r="AJ20" s="994"/>
      <c r="AK20" s="967">
        <f t="shared" si="5"/>
        <v>0.08</v>
      </c>
      <c r="AL20" s="967">
        <f t="shared" si="5"/>
        <v>0</v>
      </c>
      <c r="AM20" s="994">
        <v>0.02</v>
      </c>
      <c r="AN20" s="962"/>
      <c r="AO20" s="994">
        <v>0.02</v>
      </c>
      <c r="AP20" s="962"/>
      <c r="AQ20" s="962">
        <v>0.01</v>
      </c>
      <c r="AR20" s="962"/>
      <c r="AS20" s="967">
        <f t="shared" si="6"/>
        <v>0.05</v>
      </c>
      <c r="AT20" s="967">
        <f t="shared" si="6"/>
        <v>0</v>
      </c>
      <c r="AU20" s="967">
        <f t="shared" si="7"/>
        <v>0.25</v>
      </c>
      <c r="AV20" s="967">
        <f t="shared" si="8"/>
        <v>0.04</v>
      </c>
      <c r="AW20" s="967">
        <f t="shared" si="9"/>
        <v>0.04</v>
      </c>
      <c r="AX20" s="967">
        <f t="shared" si="10"/>
        <v>0.04</v>
      </c>
      <c r="AY20" s="967">
        <f t="shared" si="11"/>
        <v>0.04</v>
      </c>
      <c r="AZ20" s="983">
        <f t="shared" si="0"/>
        <v>0.16</v>
      </c>
      <c r="BA20" s="985">
        <f t="shared" si="0"/>
        <v>0.16</v>
      </c>
      <c r="BB20" s="985">
        <f t="shared" si="0"/>
        <v>0.16</v>
      </c>
      <c r="BC20" s="985">
        <f t="shared" si="0"/>
        <v>0.16</v>
      </c>
      <c r="BD20" s="971">
        <f t="shared" si="13"/>
        <v>0.04</v>
      </c>
      <c r="BE20" s="971">
        <f t="shared" si="13"/>
        <v>0.04</v>
      </c>
      <c r="BF20" s="971">
        <f t="shared" si="13"/>
        <v>0.04</v>
      </c>
      <c r="BG20" s="971">
        <f t="shared" si="13"/>
        <v>0.04</v>
      </c>
    </row>
    <row r="21" spans="2:59" ht="80.099999999999994" customHeight="1">
      <c r="B21" s="1731"/>
      <c r="C21" s="1731"/>
      <c r="D21" s="90" t="str">
        <f>+'Anexo 1. 01-FR-03 POA INSTITUC.'!D55</f>
        <v>4.1.6 Ejecutar el 100% las actividades programadas en el Plan de Cultura y  Apropiación, para fomentar el uso y aprovechamiento de las herramientas TIC durante el cuatrienio</v>
      </c>
      <c r="E21" s="77">
        <f>+'Anexo 1. 01-FR-03 POA INSTITUC.'!E55</f>
        <v>0.14000000000000001</v>
      </c>
      <c r="F21" s="52">
        <f>+'Anexo 1. 01-FR-03 POA INSTITUC.'!F55</f>
        <v>1</v>
      </c>
      <c r="G21" s="91">
        <f>+'Anexo 1. 01-FR-03 POA INSTITUC.'!L55</f>
        <v>0.25</v>
      </c>
      <c r="H21" s="54" t="str">
        <f>+'Anexo 1. 01-FR-03 POA INSTITUC.'!G55</f>
        <v>S.I.</v>
      </c>
      <c r="I21" s="88" t="str">
        <f>+'Anexo 1. 01-FR-03 POA INSTITUC.'!H55</f>
        <v>Actividades programadas en el Plan de Cultura y  Apropiación ejecutadas</v>
      </c>
      <c r="J21" s="989" t="s">
        <v>364</v>
      </c>
      <c r="K21" s="988" t="s">
        <v>572</v>
      </c>
      <c r="L21" s="989" t="s">
        <v>573</v>
      </c>
      <c r="M21" s="89" t="s">
        <v>365</v>
      </c>
      <c r="N21" s="87" t="str">
        <f>+'Anexo 1. 01-FR-03 POA INSTITUC.'!J55</f>
        <v>Dirección de Tecnologías de La Información y las Comunicaciones</v>
      </c>
      <c r="O21" s="962">
        <v>0.01</v>
      </c>
      <c r="P21" s="962">
        <v>0.01</v>
      </c>
      <c r="Q21" s="962">
        <v>0.01</v>
      </c>
      <c r="R21" s="962">
        <v>0</v>
      </c>
      <c r="S21" s="962">
        <v>0.02</v>
      </c>
      <c r="T21" s="962">
        <v>0</v>
      </c>
      <c r="U21" s="967">
        <f t="shared" si="3"/>
        <v>0.04</v>
      </c>
      <c r="V21" s="967">
        <f t="shared" si="3"/>
        <v>0.01</v>
      </c>
      <c r="W21" s="962">
        <v>0.02</v>
      </c>
      <c r="X21" s="962"/>
      <c r="Y21" s="962">
        <v>0.03</v>
      </c>
      <c r="Z21" s="962"/>
      <c r="AA21" s="962">
        <v>0.03</v>
      </c>
      <c r="AB21" s="962"/>
      <c r="AC21" s="967">
        <f t="shared" si="4"/>
        <v>0.08</v>
      </c>
      <c r="AD21" s="967">
        <f t="shared" si="4"/>
        <v>0</v>
      </c>
      <c r="AE21" s="962">
        <v>0.03</v>
      </c>
      <c r="AF21" s="962"/>
      <c r="AG21" s="962">
        <v>0.03</v>
      </c>
      <c r="AH21" s="962"/>
      <c r="AI21" s="994">
        <v>0.02</v>
      </c>
      <c r="AJ21" s="994"/>
      <c r="AK21" s="967">
        <f t="shared" si="5"/>
        <v>0.08</v>
      </c>
      <c r="AL21" s="967">
        <f t="shared" si="5"/>
        <v>0</v>
      </c>
      <c r="AM21" s="994">
        <v>0.02</v>
      </c>
      <c r="AN21" s="962"/>
      <c r="AO21" s="994">
        <v>0.02</v>
      </c>
      <c r="AP21" s="962"/>
      <c r="AQ21" s="962">
        <v>0.01</v>
      </c>
      <c r="AR21" s="962"/>
      <c r="AS21" s="967">
        <f t="shared" si="6"/>
        <v>0.05</v>
      </c>
      <c r="AT21" s="967">
        <f t="shared" si="6"/>
        <v>0</v>
      </c>
      <c r="AU21" s="967">
        <f t="shared" si="7"/>
        <v>0.25</v>
      </c>
      <c r="AV21" s="967">
        <f t="shared" si="8"/>
        <v>0.01</v>
      </c>
      <c r="AW21" s="967">
        <f t="shared" si="9"/>
        <v>0.01</v>
      </c>
      <c r="AX21" s="967">
        <f t="shared" si="10"/>
        <v>0.01</v>
      </c>
      <c r="AY21" s="967">
        <f t="shared" si="11"/>
        <v>0.01</v>
      </c>
      <c r="AZ21" s="983">
        <f t="shared" si="0"/>
        <v>0.04</v>
      </c>
      <c r="BA21" s="985">
        <f t="shared" si="0"/>
        <v>0.04</v>
      </c>
      <c r="BB21" s="985">
        <f t="shared" si="0"/>
        <v>0.04</v>
      </c>
      <c r="BC21" s="985">
        <f t="shared" si="0"/>
        <v>0.04</v>
      </c>
      <c r="BD21" s="971">
        <f t="shared" si="13"/>
        <v>0.01</v>
      </c>
      <c r="BE21" s="971">
        <f t="shared" si="13"/>
        <v>0.01</v>
      </c>
      <c r="BF21" s="971">
        <f t="shared" si="13"/>
        <v>0.01</v>
      </c>
      <c r="BG21" s="971">
        <f t="shared" si="13"/>
        <v>0.01</v>
      </c>
    </row>
    <row r="22" spans="2:59" ht="80.099999999999994" customHeight="1">
      <c r="B22" s="1731"/>
      <c r="C22" s="1731"/>
      <c r="D22" s="90" t="str">
        <f>+'Anexo 1. 01-FR-03 POA INSTITUC.'!D56</f>
        <v xml:space="preserve">
4.1.7 Ejecutar el 100% de las actividades programadas para garantizar la robustez, disponibilidad y escalabilidad de la infraestructura tecnológica durante el cuatrienio.</v>
      </c>
      <c r="E22" s="77">
        <f>+'Anexo 1. 01-FR-03 POA INSTITUC.'!E56</f>
        <v>0.14000000000000001</v>
      </c>
      <c r="F22" s="52">
        <f>+'Anexo 1. 01-FR-03 POA INSTITUC.'!F56</f>
        <v>1</v>
      </c>
      <c r="G22" s="91">
        <f>+'Anexo 1. 01-FR-03 POA INSTITUC.'!L56</f>
        <v>0.25</v>
      </c>
      <c r="H22" s="54" t="str">
        <f>+'Anexo 1. 01-FR-03 POA INSTITUC.'!G56</f>
        <v>S.I.</v>
      </c>
      <c r="I22" s="88" t="str">
        <f>+'Anexo 1. 01-FR-03 POA INSTITUC.'!H56</f>
        <v>Actividades programadas para garantizar la robustez, disponibilidad y escalabilidad de la infraestructura tecnológica ejecutadas</v>
      </c>
      <c r="J22" s="989" t="s">
        <v>371</v>
      </c>
      <c r="K22" s="988" t="s">
        <v>1028</v>
      </c>
      <c r="L22" s="989" t="s">
        <v>366</v>
      </c>
      <c r="M22" s="89" t="s">
        <v>362</v>
      </c>
      <c r="N22" s="87" t="str">
        <f>+'Anexo 1. 01-FR-03 POA INSTITUC.'!J56</f>
        <v>Dirección de Tecnologías de La Información y las Comunicaciones</v>
      </c>
      <c r="O22" s="962">
        <v>0.01</v>
      </c>
      <c r="P22" s="962">
        <v>0.01</v>
      </c>
      <c r="Q22" s="962">
        <v>0.01</v>
      </c>
      <c r="R22" s="962">
        <v>0.01</v>
      </c>
      <c r="S22" s="962">
        <v>0.02</v>
      </c>
      <c r="T22" s="962">
        <v>0.02</v>
      </c>
      <c r="U22" s="967">
        <f t="shared" si="3"/>
        <v>0.04</v>
      </c>
      <c r="V22" s="967">
        <f t="shared" si="3"/>
        <v>0.04</v>
      </c>
      <c r="W22" s="962">
        <v>0.02</v>
      </c>
      <c r="X22" s="962"/>
      <c r="Y22" s="962">
        <v>0.03</v>
      </c>
      <c r="Z22" s="962"/>
      <c r="AA22" s="962">
        <v>0.03</v>
      </c>
      <c r="AB22" s="962"/>
      <c r="AC22" s="967">
        <f t="shared" si="4"/>
        <v>0.08</v>
      </c>
      <c r="AD22" s="967">
        <f t="shared" si="4"/>
        <v>0</v>
      </c>
      <c r="AE22" s="962">
        <v>0.03</v>
      </c>
      <c r="AF22" s="962"/>
      <c r="AG22" s="962">
        <v>0.03</v>
      </c>
      <c r="AH22" s="962"/>
      <c r="AI22" s="994">
        <v>0.02</v>
      </c>
      <c r="AJ22" s="994"/>
      <c r="AK22" s="967">
        <f t="shared" si="5"/>
        <v>0.08</v>
      </c>
      <c r="AL22" s="967">
        <f t="shared" si="5"/>
        <v>0</v>
      </c>
      <c r="AM22" s="994">
        <v>0.02</v>
      </c>
      <c r="AN22" s="962"/>
      <c r="AO22" s="994">
        <v>0.02</v>
      </c>
      <c r="AP22" s="962"/>
      <c r="AQ22" s="962">
        <v>0.01</v>
      </c>
      <c r="AR22" s="962"/>
      <c r="AS22" s="967">
        <f t="shared" si="6"/>
        <v>0.05</v>
      </c>
      <c r="AT22" s="967">
        <f t="shared" si="6"/>
        <v>0</v>
      </c>
      <c r="AU22" s="967">
        <f t="shared" si="7"/>
        <v>0.25</v>
      </c>
      <c r="AV22" s="967">
        <f t="shared" si="8"/>
        <v>0.04</v>
      </c>
      <c r="AW22" s="967">
        <f t="shared" si="9"/>
        <v>0.04</v>
      </c>
      <c r="AX22" s="967">
        <f t="shared" si="10"/>
        <v>0.04</v>
      </c>
      <c r="AY22" s="967">
        <f t="shared" si="11"/>
        <v>0.04</v>
      </c>
      <c r="AZ22" s="983">
        <f t="shared" si="0"/>
        <v>0.16</v>
      </c>
      <c r="BA22" s="985">
        <f t="shared" si="0"/>
        <v>0.16</v>
      </c>
      <c r="BB22" s="985">
        <f t="shared" si="0"/>
        <v>0.16</v>
      </c>
      <c r="BC22" s="985">
        <f t="shared" si="0"/>
        <v>0.16</v>
      </c>
      <c r="BD22" s="971">
        <f t="shared" si="13"/>
        <v>0.04</v>
      </c>
      <c r="BE22" s="971">
        <f t="shared" si="13"/>
        <v>0.04</v>
      </c>
      <c r="BF22" s="971">
        <f t="shared" si="13"/>
        <v>0.04</v>
      </c>
      <c r="BG22" s="971">
        <f t="shared" si="13"/>
        <v>0.04</v>
      </c>
    </row>
    <row r="23" spans="2:59" ht="181.2" customHeight="1">
      <c r="B23" s="1732"/>
      <c r="C23" s="1732"/>
      <c r="D23" s="90" t="str">
        <f>+'Anexo 1. 01-FR-03 POA INSTITUC.'!D57</f>
        <v>4.1.8  Diseñar y/o implementar en un 100% los módulos y/o mejoras definidas para el Sistema de Información sobre Protesta y Conflictividad Social en el Distrito Capital, de la Personería de Bogotá, en el cuatrienio.</v>
      </c>
      <c r="E23" s="77">
        <f>+'Anexo 1. 01-FR-03 POA INSTITUC.'!E57</f>
        <v>0.12</v>
      </c>
      <c r="F23" s="52">
        <f>+'Anexo 1. 01-FR-03 POA INSTITUC.'!F57</f>
        <v>1</v>
      </c>
      <c r="G23" s="91">
        <f>+'Anexo 1. 01-FR-03 POA INSTITUC.'!L57</f>
        <v>0.25</v>
      </c>
      <c r="H23" s="54" t="str">
        <f>+'Anexo 1. 01-FR-03 POA INSTITUC.'!G57</f>
        <v>S.I.</v>
      </c>
      <c r="I23" s="88" t="str">
        <f>+'Anexo 1. 01-FR-03 POA INSTITUC.'!H57</f>
        <v>Módulos y/o Mejoras al Sistema de Información de Protestas y Conflictividad Social Diseñadas y/o Implementadas</v>
      </c>
      <c r="J23" s="991" t="s">
        <v>170</v>
      </c>
      <c r="K23" s="992" t="s">
        <v>574</v>
      </c>
      <c r="L23" s="993" t="s">
        <v>178</v>
      </c>
      <c r="M23" s="92" t="s">
        <v>163</v>
      </c>
      <c r="N23" s="87" t="str">
        <f>+'Anexo 1. 01-FR-03 POA INSTITUC.'!J57</f>
        <v>* P.D. para la Coordinación del MP y DDHH
Grupo para el Acompañamiento en Escenarios de Posible Vulneración de Derechos (GAEPVD).</v>
      </c>
      <c r="O23" s="962">
        <v>0</v>
      </c>
      <c r="P23" s="962">
        <v>0</v>
      </c>
      <c r="Q23" s="962">
        <v>0</v>
      </c>
      <c r="R23" s="962">
        <v>0</v>
      </c>
      <c r="S23" s="962">
        <v>0</v>
      </c>
      <c r="T23" s="962">
        <v>0</v>
      </c>
      <c r="U23" s="967">
        <f t="shared" si="3"/>
        <v>0</v>
      </c>
      <c r="V23" s="967">
        <f t="shared" si="3"/>
        <v>0</v>
      </c>
      <c r="W23" s="962">
        <v>0</v>
      </c>
      <c r="X23" s="962"/>
      <c r="Y23" s="962">
        <v>0</v>
      </c>
      <c r="Z23" s="962"/>
      <c r="AA23" s="962">
        <v>0</v>
      </c>
      <c r="AB23" s="962"/>
      <c r="AC23" s="967">
        <f t="shared" si="4"/>
        <v>0</v>
      </c>
      <c r="AD23" s="967">
        <f t="shared" si="4"/>
        <v>0</v>
      </c>
      <c r="AE23" s="962">
        <v>0</v>
      </c>
      <c r="AF23" s="962"/>
      <c r="AG23" s="962">
        <v>0</v>
      </c>
      <c r="AH23" s="962"/>
      <c r="AI23" s="962">
        <v>0</v>
      </c>
      <c r="AJ23" s="994"/>
      <c r="AK23" s="967">
        <f t="shared" si="5"/>
        <v>0</v>
      </c>
      <c r="AL23" s="967">
        <f t="shared" si="5"/>
        <v>0</v>
      </c>
      <c r="AM23" s="962">
        <v>0</v>
      </c>
      <c r="AN23" s="962"/>
      <c r="AO23" s="962">
        <v>0.25</v>
      </c>
      <c r="AP23" s="962"/>
      <c r="AQ23" s="962">
        <v>0</v>
      </c>
      <c r="AR23" s="962"/>
      <c r="AS23" s="967">
        <f t="shared" si="6"/>
        <v>0.25</v>
      </c>
      <c r="AT23" s="967">
        <f t="shared" si="6"/>
        <v>0</v>
      </c>
      <c r="AU23" s="967">
        <f t="shared" si="7"/>
        <v>0.25</v>
      </c>
      <c r="AV23" s="967">
        <f t="shared" si="8"/>
        <v>0</v>
      </c>
      <c r="AW23" s="967">
        <f t="shared" si="9"/>
        <v>0</v>
      </c>
      <c r="AX23" s="967">
        <f t="shared" si="10"/>
        <v>0</v>
      </c>
      <c r="AY23" s="967">
        <f t="shared" si="11"/>
        <v>0</v>
      </c>
      <c r="AZ23" s="983">
        <f t="shared" si="0"/>
        <v>0</v>
      </c>
      <c r="BA23" s="985">
        <f t="shared" si="0"/>
        <v>0</v>
      </c>
      <c r="BB23" s="985">
        <f t="shared" si="0"/>
        <v>0</v>
      </c>
      <c r="BC23" s="985">
        <f t="shared" si="0"/>
        <v>0</v>
      </c>
      <c r="BD23" s="971">
        <f t="shared" si="13"/>
        <v>0</v>
      </c>
      <c r="BE23" s="971">
        <f t="shared" si="13"/>
        <v>0</v>
      </c>
      <c r="BF23" s="971">
        <f t="shared" si="13"/>
        <v>0</v>
      </c>
      <c r="BG23" s="971">
        <f t="shared" si="13"/>
        <v>0</v>
      </c>
    </row>
    <row r="24" spans="2:59" ht="22.8">
      <c r="B24" s="1743"/>
      <c r="C24" s="1744"/>
      <c r="D24" s="1744"/>
      <c r="E24" s="1744"/>
      <c r="F24" s="1744"/>
      <c r="G24" s="1744"/>
      <c r="H24" s="1744"/>
      <c r="I24" s="1744"/>
      <c r="J24" s="1744"/>
      <c r="K24" s="1744"/>
      <c r="L24" s="1744"/>
      <c r="M24" s="1744"/>
      <c r="N24" s="1744"/>
      <c r="O24" s="1744"/>
      <c r="P24" s="1744"/>
      <c r="Q24" s="1744"/>
      <c r="R24" s="1744"/>
      <c r="S24" s="1744"/>
      <c r="T24" s="1744"/>
      <c r="U24" s="1744"/>
      <c r="V24" s="1744"/>
      <c r="W24" s="1744"/>
      <c r="X24" s="1744"/>
      <c r="Y24" s="1744"/>
      <c r="Z24" s="1744"/>
      <c r="AA24" s="1744"/>
      <c r="AB24" s="1744"/>
      <c r="AC24" s="1744"/>
      <c r="AD24" s="1744"/>
      <c r="AE24" s="1744"/>
      <c r="AF24" s="1744"/>
      <c r="AG24" s="1744"/>
      <c r="AH24" s="1744"/>
      <c r="AI24" s="1744"/>
      <c r="AJ24" s="1744"/>
      <c r="AK24" s="1744"/>
      <c r="AL24" s="1744"/>
      <c r="AM24" s="1744"/>
      <c r="AN24" s="1744"/>
      <c r="AO24" s="1744"/>
      <c r="AP24" s="1744"/>
      <c r="AQ24" s="1744"/>
      <c r="AR24" s="1744"/>
      <c r="AS24" s="1744"/>
      <c r="AT24" s="1744"/>
      <c r="AU24" s="1744"/>
      <c r="AV24" s="1745"/>
      <c r="AW24" s="1727" t="s">
        <v>16</v>
      </c>
      <c r="AX24" s="1728"/>
      <c r="AY24" s="1728"/>
      <c r="AZ24" s="1">
        <f t="shared" ref="AZ24:BG24" si="14">AVERAGE(AZ16:AZ23)</f>
        <v>0.12625</v>
      </c>
      <c r="BA24" s="1">
        <f t="shared" si="14"/>
        <v>0.12625</v>
      </c>
      <c r="BB24" s="1">
        <f t="shared" si="14"/>
        <v>0.12625</v>
      </c>
      <c r="BC24" s="1">
        <f t="shared" si="14"/>
        <v>0.12384615384615386</v>
      </c>
      <c r="BD24" s="1">
        <f t="shared" si="14"/>
        <v>3.15625E-2</v>
      </c>
      <c r="BE24" s="1">
        <f t="shared" si="14"/>
        <v>3.15625E-2</v>
      </c>
      <c r="BF24" s="1">
        <f t="shared" si="14"/>
        <v>3.15625E-2</v>
      </c>
      <c r="BG24" s="1">
        <f t="shared" si="14"/>
        <v>3.0961538461538464E-2</v>
      </c>
    </row>
    <row r="25" spans="2:59">
      <c r="B25" s="31"/>
      <c r="C25" s="31"/>
      <c r="D25" s="31"/>
      <c r="E25" s="31"/>
      <c r="F25" s="31"/>
      <c r="G25" s="32"/>
      <c r="H25" s="32"/>
      <c r="I25" s="31"/>
      <c r="J25" s="31"/>
      <c r="K25" s="31"/>
      <c r="L25" s="31"/>
      <c r="M25" s="31"/>
      <c r="N25" s="31"/>
    </row>
    <row r="26" spans="2:59">
      <c r="B26" s="31"/>
      <c r="C26" s="31"/>
      <c r="D26" s="1742"/>
      <c r="E26" s="1742"/>
      <c r="F26" s="1742"/>
      <c r="G26" s="1742"/>
      <c r="H26" s="1742"/>
      <c r="I26" s="1742"/>
      <c r="J26" s="1742"/>
      <c r="K26" s="1742"/>
      <c r="L26" s="1742"/>
      <c r="M26" s="1742"/>
      <c r="N26" s="1742"/>
    </row>
    <row r="27" spans="2:59" ht="30" customHeight="1">
      <c r="B27" s="15" t="s">
        <v>23</v>
      </c>
      <c r="C27" s="33">
        <v>45450</v>
      </c>
      <c r="D27" s="12"/>
      <c r="E27" s="1733" t="s">
        <v>50</v>
      </c>
      <c r="F27" s="1734" t="s">
        <v>1046</v>
      </c>
      <c r="G27" s="1735"/>
      <c r="H27" s="1735"/>
      <c r="I27" s="1735"/>
      <c r="J27" s="1736"/>
      <c r="K27" s="34"/>
      <c r="L27" s="1740"/>
      <c r="M27" s="1740"/>
      <c r="N27" s="1741"/>
    </row>
    <row r="28" spans="2:59" ht="13.5" customHeight="1">
      <c r="B28" s="31"/>
      <c r="C28" s="31"/>
      <c r="D28" s="34"/>
      <c r="E28" s="1733"/>
      <c r="F28" s="1737"/>
      <c r="G28" s="1738"/>
      <c r="H28" s="1738"/>
      <c r="I28" s="1738"/>
      <c r="J28" s="1739"/>
      <c r="K28" s="31"/>
      <c r="L28" s="31"/>
      <c r="M28" s="31"/>
      <c r="N28" s="31"/>
    </row>
    <row r="29" spans="2:59" ht="31.5" customHeight="1">
      <c r="B29" s="15" t="s">
        <v>49</v>
      </c>
      <c r="C29" s="960">
        <v>45679</v>
      </c>
      <c r="D29" s="31"/>
      <c r="E29" s="31"/>
      <c r="F29" s="31"/>
      <c r="K29" s="31"/>
      <c r="L29" s="31"/>
      <c r="M29" s="31"/>
      <c r="N29" s="31"/>
    </row>
    <row r="30" spans="2:59">
      <c r="B30" s="31"/>
      <c r="C30" s="31"/>
      <c r="D30" s="31"/>
      <c r="E30" s="31"/>
      <c r="F30" s="31"/>
      <c r="K30" s="31"/>
      <c r="L30" s="31"/>
      <c r="M30" s="31"/>
      <c r="N30" s="31"/>
    </row>
    <row r="31" spans="2:59" ht="15" customHeight="1">
      <c r="B31" s="31"/>
      <c r="C31" s="31"/>
      <c r="D31" s="31"/>
      <c r="E31" s="31"/>
      <c r="F31" s="31"/>
      <c r="G31" s="32"/>
      <c r="H31" s="32"/>
      <c r="I31" s="1729"/>
      <c r="J31" s="1729"/>
      <c r="K31" s="1729"/>
      <c r="L31" s="1729"/>
      <c r="M31" s="58"/>
      <c r="N31" s="58"/>
    </row>
    <row r="32" spans="2:59" ht="15" customHeight="1">
      <c r="B32" s="1597" t="s">
        <v>146</v>
      </c>
      <c r="C32" s="1597"/>
      <c r="D32" s="1597"/>
      <c r="E32" s="1597"/>
      <c r="F32" s="1597"/>
      <c r="G32" s="32"/>
      <c r="H32" s="32"/>
      <c r="I32" s="31"/>
      <c r="J32" s="31"/>
      <c r="K32" s="35"/>
      <c r="L32" s="31"/>
      <c r="M32" s="31"/>
      <c r="N32" s="31"/>
    </row>
    <row r="33" spans="2:14" ht="15" customHeight="1">
      <c r="B33" s="31"/>
      <c r="C33" s="31"/>
      <c r="D33" s="31"/>
      <c r="E33" s="31"/>
      <c r="F33" s="31"/>
      <c r="G33" s="32"/>
      <c r="H33" s="32"/>
      <c r="I33" s="1729"/>
      <c r="J33" s="1729"/>
      <c r="K33" s="1729"/>
      <c r="L33" s="1729"/>
      <c r="M33" s="58"/>
      <c r="N33" s="58"/>
    </row>
    <row r="34" spans="2:14" ht="15" customHeight="1">
      <c r="B34" s="31"/>
      <c r="C34" s="31"/>
      <c r="D34" s="31"/>
      <c r="E34" s="31"/>
      <c r="F34" s="31"/>
      <c r="G34" s="32"/>
      <c r="H34" s="32"/>
      <c r="I34" s="31"/>
      <c r="J34" s="31"/>
      <c r="K34" s="35"/>
      <c r="L34" s="31"/>
      <c r="M34" s="31"/>
      <c r="N34" s="31"/>
    </row>
    <row r="35" spans="2:14" ht="15" customHeight="1">
      <c r="B35" s="31"/>
      <c r="C35" s="31"/>
      <c r="D35" s="31"/>
      <c r="E35" s="31"/>
      <c r="F35" s="31"/>
      <c r="G35" s="32"/>
      <c r="H35" s="32"/>
      <c r="I35" s="1729"/>
      <c r="J35" s="1729"/>
      <c r="K35" s="1729"/>
      <c r="L35" s="1729"/>
      <c r="M35" s="58"/>
      <c r="N35" s="58"/>
    </row>
  </sheetData>
  <sheetProtection algorithmName="SHA-512" hashValue="wP6bttThgtxCU7IxShaSgAGjtoMMB4ZJYtaXz/YuvaT2lyVb+sF8rTL964ezvyQQwRUS7B/xJQZrHoPI1vjOHA==" saltValue="nVjneTlMKxKIrTsiovfVFg==" spinCount="100000" sheet="1" objects="1" scenarios="1" selectLockedCells="1"/>
  <mergeCells count="69">
    <mergeCell ref="I35:L35"/>
    <mergeCell ref="B16:B23"/>
    <mergeCell ref="C16:C23"/>
    <mergeCell ref="E27:E28"/>
    <mergeCell ref="F27:J28"/>
    <mergeCell ref="L27:N27"/>
    <mergeCell ref="I31:L31"/>
    <mergeCell ref="B32:F32"/>
    <mergeCell ref="I33:L33"/>
    <mergeCell ref="D26:N26"/>
    <mergeCell ref="B24:AV24"/>
    <mergeCell ref="AW24:AY24"/>
    <mergeCell ref="AC14:AD14"/>
    <mergeCell ref="AE14:AF14"/>
    <mergeCell ref="AG14:AH14"/>
    <mergeCell ref="AI14:AJ14"/>
    <mergeCell ref="AK14:AL14"/>
    <mergeCell ref="AM14:AN14"/>
    <mergeCell ref="M12:M15"/>
    <mergeCell ref="N12:N15"/>
    <mergeCell ref="G12:G15"/>
    <mergeCell ref="H12:H15"/>
    <mergeCell ref="I12:I15"/>
    <mergeCell ref="J12:J15"/>
    <mergeCell ref="K12:K15"/>
    <mergeCell ref="L12:L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O12:AT12"/>
    <mergeCell ref="AU12:AU15"/>
    <mergeCell ref="AV12:AY12"/>
    <mergeCell ref="AZ12:BC12"/>
    <mergeCell ref="BA13:BA15"/>
    <mergeCell ref="BB13:BB15"/>
    <mergeCell ref="AM13:AT13"/>
    <mergeCell ref="AV13:AV15"/>
    <mergeCell ref="AW13:AW15"/>
    <mergeCell ref="AX13:AX15"/>
    <mergeCell ref="AY13:AY15"/>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s>
  <conditionalFormatting sqref="AZ16:BC23">
    <cfRule type="cellIs" dxfId="55" priority="1" operator="greaterThan">
      <formula>1</formula>
    </cfRule>
    <cfRule type="cellIs" dxfId="54" priority="2" operator="between">
      <formula>0.95000000000001</formula>
      <formula>1</formula>
    </cfRule>
    <cfRule type="cellIs" dxfId="53" priority="3" operator="between">
      <formula>0.75</formula>
      <formula>0.95</formula>
    </cfRule>
    <cfRule type="cellIs" dxfId="52" priority="4" operator="lessThan">
      <formula>0.75</formula>
    </cfRule>
  </conditionalFormatting>
  <dataValidations count="1">
    <dataValidation allowBlank="1" showInputMessage="1" showErrorMessage="1" prompt="Transcriba de manera exacta el objetivo definido en la caracterización del proceso." sqref="C9:D9" xr:uid="{D5A4A450-5FF3-4D23-9F3D-B48E3070D111}"/>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E0BC5C2-DE35-485A-8305-0567C7F72C9C}">
          <x14:formula1>
            <xm:f>'Listas-N'!$E$6:$E$10</xm:f>
          </x14:formula1>
          <xm:sqref>C10:D10</xm:sqref>
        </x14:dataValidation>
        <x14:dataValidation type="list" allowBlank="1" showInputMessage="1" showErrorMessage="1" xr:uid="{4CAE5076-81D1-4B61-A043-E4BC8F6D2BE1}">
          <x14:formula1>
            <xm:f>'Listas-N'!$C$6:$C$21</xm:f>
          </x14:formula1>
          <xm:sqref>C8:D8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9C008-C541-403E-AE34-75AC026C82E1}">
  <sheetPr>
    <tabColor rgb="FF66FF66"/>
  </sheetPr>
  <dimension ref="B1:BG30"/>
  <sheetViews>
    <sheetView showGridLines="0" zoomScale="55" zoomScaleNormal="55" workbookViewId="0">
      <selection activeCell="C10" sqref="C10:D10"/>
    </sheetView>
  </sheetViews>
  <sheetFormatPr baseColWidth="10" defaultColWidth="17.33203125" defaultRowHeight="15"/>
  <cols>
    <col min="1" max="1" width="4.33203125" style="70" customWidth="1"/>
    <col min="2" max="2" width="50.44140625" style="548" customWidth="1"/>
    <col min="3" max="3" width="37.44140625" style="548" customWidth="1"/>
    <col min="4" max="4" width="49.6640625" style="548" customWidth="1"/>
    <col min="5" max="6" width="27.44140625" style="548" customWidth="1"/>
    <col min="7" max="8" width="29.33203125" style="549" customWidth="1"/>
    <col min="9" max="9" width="31" style="548" customWidth="1"/>
    <col min="10" max="10" width="31.88671875" style="548" customWidth="1"/>
    <col min="11" max="11" width="65.6640625" style="548" customWidth="1"/>
    <col min="12" max="12" width="48.44140625" style="548" customWidth="1"/>
    <col min="13" max="13" width="28.44140625" style="548" customWidth="1"/>
    <col min="14" max="14" width="50" style="548" customWidth="1"/>
    <col min="15" max="46" width="15.88671875" style="70" customWidth="1"/>
    <col min="47" max="47" width="24.44140625" style="70" customWidth="1"/>
    <col min="48" max="48" width="22.88671875" style="70" customWidth="1"/>
    <col min="49" max="49" width="19.33203125" style="70" customWidth="1"/>
    <col min="50" max="50" width="18.44140625" style="70" customWidth="1"/>
    <col min="51" max="51" width="19.44140625" style="70" customWidth="1"/>
    <col min="52" max="52" width="23.33203125" style="70" customWidth="1"/>
    <col min="53" max="54" width="25.109375" style="70" customWidth="1"/>
    <col min="55" max="55" width="26.6640625" style="70" customWidth="1"/>
    <col min="56" max="56" width="26.33203125" style="70" customWidth="1"/>
    <col min="57" max="57" width="26.44140625" style="70" customWidth="1"/>
    <col min="58" max="58" width="26.33203125" style="70" customWidth="1"/>
    <col min="59" max="59" width="27.33203125" style="70" customWidth="1"/>
    <col min="60" max="16384" width="17.33203125" style="70"/>
  </cols>
  <sheetData>
    <row r="1" spans="2:59" ht="15" customHeight="1" thickBot="1"/>
    <row r="2" spans="2:59" ht="16.5" customHeight="1">
      <c r="B2" s="1670" t="s">
        <v>127</v>
      </c>
      <c r="C2" s="1610" t="s">
        <v>113</v>
      </c>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c r="AO2" s="1611"/>
      <c r="AP2" s="1611"/>
      <c r="AQ2" s="1611"/>
      <c r="AR2" s="1611"/>
      <c r="AS2" s="1611"/>
      <c r="AT2" s="1611"/>
      <c r="AU2" s="1611"/>
      <c r="AV2" s="1611"/>
      <c r="AW2" s="1611"/>
      <c r="AX2" s="1611"/>
      <c r="AY2" s="1611"/>
      <c r="AZ2" s="1611"/>
      <c r="BA2" s="1611"/>
      <c r="BB2" s="1611"/>
      <c r="BC2" s="1611"/>
      <c r="BD2" s="1611"/>
      <c r="BE2" s="1612"/>
      <c r="BF2" s="561" t="s">
        <v>28</v>
      </c>
      <c r="BG2" s="562"/>
    </row>
    <row r="3" spans="2:59" ht="16.5" customHeight="1">
      <c r="B3" s="1671"/>
      <c r="C3" s="1613"/>
      <c r="D3" s="1614"/>
      <c r="E3" s="1614"/>
      <c r="F3" s="1614"/>
      <c r="G3" s="1614"/>
      <c r="H3" s="1614"/>
      <c r="I3" s="1614"/>
      <c r="J3" s="1614"/>
      <c r="K3" s="1614"/>
      <c r="L3" s="1614"/>
      <c r="M3" s="1614"/>
      <c r="N3" s="1614"/>
      <c r="O3" s="1614"/>
      <c r="P3" s="1614"/>
      <c r="Q3" s="1614"/>
      <c r="R3" s="1614"/>
      <c r="S3" s="1614"/>
      <c r="T3" s="1614"/>
      <c r="U3" s="1614"/>
      <c r="V3" s="1614"/>
      <c r="W3" s="1614"/>
      <c r="X3" s="1614"/>
      <c r="Y3" s="1614"/>
      <c r="Z3" s="1614"/>
      <c r="AA3" s="1614"/>
      <c r="AB3" s="1614"/>
      <c r="AC3" s="1614"/>
      <c r="AD3" s="1614"/>
      <c r="AE3" s="1614"/>
      <c r="AF3" s="1614"/>
      <c r="AG3" s="1614"/>
      <c r="AH3" s="1614"/>
      <c r="AI3" s="1614"/>
      <c r="AJ3" s="1614"/>
      <c r="AK3" s="1614"/>
      <c r="AL3" s="1614"/>
      <c r="AM3" s="1614"/>
      <c r="AN3" s="1614"/>
      <c r="AO3" s="1614"/>
      <c r="AP3" s="1614"/>
      <c r="AQ3" s="1614"/>
      <c r="AR3" s="1614"/>
      <c r="AS3" s="1614"/>
      <c r="AT3" s="1614"/>
      <c r="AU3" s="1614"/>
      <c r="AV3" s="1614"/>
      <c r="AW3" s="1614"/>
      <c r="AX3" s="1614"/>
      <c r="AY3" s="1614"/>
      <c r="AZ3" s="1614"/>
      <c r="BA3" s="1614"/>
      <c r="BB3" s="1614"/>
      <c r="BC3" s="1614"/>
      <c r="BD3" s="1614"/>
      <c r="BE3" s="1615"/>
      <c r="BF3" s="61" t="s">
        <v>25</v>
      </c>
      <c r="BG3" s="62" t="s">
        <v>26</v>
      </c>
    </row>
    <row r="4" spans="2:59" ht="16.5" customHeight="1">
      <c r="B4" s="1671"/>
      <c r="C4" s="1613"/>
      <c r="D4" s="1614"/>
      <c r="E4" s="1614"/>
      <c r="F4" s="1614"/>
      <c r="G4" s="1614"/>
      <c r="H4" s="1614"/>
      <c r="I4" s="1614"/>
      <c r="J4" s="1614"/>
      <c r="K4" s="1614"/>
      <c r="L4" s="1614"/>
      <c r="M4" s="1614"/>
      <c r="N4" s="1614"/>
      <c r="O4" s="1614"/>
      <c r="P4" s="1614"/>
      <c r="Q4" s="1614"/>
      <c r="R4" s="1614"/>
      <c r="S4" s="1614"/>
      <c r="T4" s="1614"/>
      <c r="U4" s="1614"/>
      <c r="V4" s="1614"/>
      <c r="W4" s="1614"/>
      <c r="X4" s="1614"/>
      <c r="Y4" s="1614"/>
      <c r="Z4" s="1614"/>
      <c r="AA4" s="1614"/>
      <c r="AB4" s="1614"/>
      <c r="AC4" s="1614"/>
      <c r="AD4" s="1614"/>
      <c r="AE4" s="1614"/>
      <c r="AF4" s="1614"/>
      <c r="AG4" s="1614"/>
      <c r="AH4" s="1614"/>
      <c r="AI4" s="1614"/>
      <c r="AJ4" s="1614"/>
      <c r="AK4" s="1614"/>
      <c r="AL4" s="1614"/>
      <c r="AM4" s="1614"/>
      <c r="AN4" s="1614"/>
      <c r="AO4" s="1614"/>
      <c r="AP4" s="1614"/>
      <c r="AQ4" s="1614"/>
      <c r="AR4" s="1614"/>
      <c r="AS4" s="1614"/>
      <c r="AT4" s="1614"/>
      <c r="AU4" s="1614"/>
      <c r="AV4" s="1614"/>
      <c r="AW4" s="1614"/>
      <c r="AX4" s="1614"/>
      <c r="AY4" s="1614"/>
      <c r="AZ4" s="1614"/>
      <c r="BA4" s="1614"/>
      <c r="BB4" s="1614"/>
      <c r="BC4" s="1614"/>
      <c r="BD4" s="1614"/>
      <c r="BE4" s="1615"/>
      <c r="BF4" s="63">
        <v>6</v>
      </c>
      <c r="BG4" s="64" t="s">
        <v>34</v>
      </c>
    </row>
    <row r="5" spans="2:59" ht="16.5" customHeight="1">
      <c r="B5" s="1671"/>
      <c r="C5" s="1613"/>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c r="AF5" s="1614"/>
      <c r="AG5" s="1614"/>
      <c r="AH5" s="1614"/>
      <c r="AI5" s="1614"/>
      <c r="AJ5" s="1614"/>
      <c r="AK5" s="1614"/>
      <c r="AL5" s="1614"/>
      <c r="AM5" s="1614"/>
      <c r="AN5" s="1614"/>
      <c r="AO5" s="1614"/>
      <c r="AP5" s="1614"/>
      <c r="AQ5" s="1614"/>
      <c r="AR5" s="1614"/>
      <c r="AS5" s="1614"/>
      <c r="AT5" s="1614"/>
      <c r="AU5" s="1614"/>
      <c r="AV5" s="1614"/>
      <c r="AW5" s="1614"/>
      <c r="AX5" s="1614"/>
      <c r="AY5" s="1614"/>
      <c r="AZ5" s="1614"/>
      <c r="BA5" s="1614"/>
      <c r="BB5" s="1614"/>
      <c r="BC5" s="1614"/>
      <c r="BD5" s="1614"/>
      <c r="BE5" s="1615"/>
      <c r="BF5" s="563" t="s">
        <v>27</v>
      </c>
      <c r="BG5" s="564"/>
    </row>
    <row r="6" spans="2:59" ht="16.5" customHeight="1" thickBot="1">
      <c r="B6" s="1672"/>
      <c r="C6" s="1616"/>
      <c r="D6" s="1617"/>
      <c r="E6" s="1617"/>
      <c r="F6" s="1617"/>
      <c r="G6" s="1617"/>
      <c r="H6" s="1617"/>
      <c r="I6" s="1617"/>
      <c r="J6" s="1617"/>
      <c r="K6" s="1617"/>
      <c r="L6" s="1617"/>
      <c r="M6" s="1617"/>
      <c r="N6" s="1617"/>
      <c r="O6" s="1617"/>
      <c r="P6" s="1617"/>
      <c r="Q6" s="1617"/>
      <c r="R6" s="1617"/>
      <c r="S6" s="1617"/>
      <c r="T6" s="1617"/>
      <c r="U6" s="1617"/>
      <c r="V6" s="1617"/>
      <c r="W6" s="1617"/>
      <c r="X6" s="1617"/>
      <c r="Y6" s="1617"/>
      <c r="Z6" s="1617"/>
      <c r="AA6" s="1617"/>
      <c r="AB6" s="1617"/>
      <c r="AC6" s="1617"/>
      <c r="AD6" s="1617"/>
      <c r="AE6" s="1617"/>
      <c r="AF6" s="1617"/>
      <c r="AG6" s="1617"/>
      <c r="AH6" s="1617"/>
      <c r="AI6" s="1617"/>
      <c r="AJ6" s="1617"/>
      <c r="AK6" s="1617"/>
      <c r="AL6" s="1617"/>
      <c r="AM6" s="1617"/>
      <c r="AN6" s="1617"/>
      <c r="AO6" s="1617"/>
      <c r="AP6" s="1617"/>
      <c r="AQ6" s="1617"/>
      <c r="AR6" s="1617"/>
      <c r="AS6" s="1617"/>
      <c r="AT6" s="1617"/>
      <c r="AU6" s="1617"/>
      <c r="AV6" s="1617"/>
      <c r="AW6" s="1617"/>
      <c r="AX6" s="1617"/>
      <c r="AY6" s="1617"/>
      <c r="AZ6" s="1617"/>
      <c r="BA6" s="1617"/>
      <c r="BB6" s="1617"/>
      <c r="BC6" s="1617"/>
      <c r="BD6" s="1617"/>
      <c r="BE6" s="1618"/>
      <c r="BF6" s="1619">
        <v>45428</v>
      </c>
      <c r="BG6" s="1620"/>
    </row>
    <row r="7" spans="2:59" ht="19.5" customHeight="1">
      <c r="B7" s="67"/>
      <c r="C7" s="67"/>
      <c r="D7" s="67"/>
      <c r="E7" s="67"/>
      <c r="F7" s="67"/>
      <c r="G7" s="68"/>
      <c r="H7" s="68"/>
      <c r="I7" s="67"/>
      <c r="J7" s="67"/>
      <c r="K7" s="67"/>
      <c r="L7" s="67"/>
      <c r="M7" s="67"/>
      <c r="N7" s="67"/>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1621"/>
      <c r="AW7" s="1673"/>
      <c r="AX7" s="1673"/>
      <c r="AY7" s="1673"/>
      <c r="AZ7" s="1623"/>
      <c r="BA7" s="565"/>
      <c r="BB7" s="565"/>
      <c r="BC7" s="565"/>
      <c r="BD7" s="69"/>
      <c r="BE7" s="69"/>
    </row>
    <row r="8" spans="2:59" ht="28.5" customHeight="1">
      <c r="B8" s="71" t="s">
        <v>44</v>
      </c>
      <c r="C8" s="1746" t="s">
        <v>84</v>
      </c>
      <c r="D8" s="1746"/>
      <c r="E8" s="72"/>
      <c r="F8" s="72"/>
      <c r="G8" s="72"/>
      <c r="H8" s="72"/>
      <c r="I8" s="72"/>
      <c r="J8" s="72"/>
      <c r="K8" s="72"/>
      <c r="L8" s="72"/>
      <c r="M8" s="72"/>
      <c r="N8" s="72"/>
      <c r="AV8" s="565"/>
      <c r="AW8" s="565"/>
      <c r="AX8" s="565"/>
      <c r="AY8" s="565"/>
      <c r="AZ8" s="565"/>
      <c r="BA8" s="565"/>
      <c r="BB8" s="565"/>
      <c r="BC8" s="565"/>
    </row>
    <row r="9" spans="2:59" ht="124.5" customHeight="1">
      <c r="B9" s="71" t="s">
        <v>31</v>
      </c>
      <c r="C9" s="1747" t="s">
        <v>416</v>
      </c>
      <c r="D9" s="1748"/>
      <c r="E9" s="72"/>
      <c r="F9" s="72"/>
      <c r="G9" s="72"/>
      <c r="H9" s="72"/>
      <c r="I9" s="72"/>
      <c r="J9" s="72"/>
      <c r="K9" s="72"/>
      <c r="L9" s="72"/>
      <c r="M9" s="72"/>
      <c r="N9" s="72"/>
      <c r="AV9" s="565"/>
      <c r="AW9" s="565"/>
      <c r="AX9" s="565"/>
      <c r="AY9" s="565"/>
      <c r="AZ9" s="565"/>
      <c r="BA9" s="565"/>
      <c r="BB9" s="565"/>
      <c r="BC9" s="565"/>
    </row>
    <row r="10" spans="2:59" ht="30" customHeight="1">
      <c r="B10" s="71" t="s">
        <v>98</v>
      </c>
      <c r="C10" s="1625">
        <v>2025</v>
      </c>
      <c r="D10" s="1626"/>
      <c r="E10" s="72"/>
      <c r="F10" s="72"/>
      <c r="G10" s="72"/>
      <c r="H10" s="72"/>
      <c r="I10" s="72"/>
      <c r="J10" s="72"/>
      <c r="K10" s="72"/>
      <c r="L10" s="72"/>
      <c r="M10" s="72"/>
      <c r="N10" s="72"/>
      <c r="AV10" s="565"/>
      <c r="AW10" s="565"/>
      <c r="AX10" s="565"/>
      <c r="AY10" s="565"/>
      <c r="AZ10" s="565"/>
      <c r="BA10" s="565"/>
      <c r="BB10" s="565"/>
      <c r="BC10" s="565"/>
    </row>
    <row r="11" spans="2:59" ht="14.25" customHeight="1">
      <c r="B11" s="67"/>
      <c r="C11" s="67"/>
      <c r="D11" s="67"/>
      <c r="E11" s="67"/>
      <c r="F11" s="67"/>
      <c r="G11" s="68"/>
      <c r="H11" s="68"/>
      <c r="I11" s="67"/>
      <c r="J11" s="67"/>
      <c r="K11" s="67"/>
      <c r="L11" s="67"/>
      <c r="M11" s="67"/>
      <c r="N11" s="67"/>
      <c r="AV11" s="565"/>
      <c r="AW11" s="565"/>
      <c r="AX11" s="565"/>
      <c r="AY11" s="565"/>
      <c r="AZ11" s="565"/>
      <c r="BA11" s="565"/>
      <c r="BB11" s="565"/>
      <c r="BC11" s="565"/>
    </row>
    <row r="12" spans="2:59" ht="33" customHeight="1">
      <c r="B12" s="1604" t="s">
        <v>0</v>
      </c>
      <c r="C12" s="1604" t="s">
        <v>51</v>
      </c>
      <c r="D12" s="1604" t="s">
        <v>133</v>
      </c>
      <c r="E12" s="1604" t="s">
        <v>59</v>
      </c>
      <c r="F12" s="1604" t="s">
        <v>132</v>
      </c>
      <c r="G12" s="1604" t="s">
        <v>56</v>
      </c>
      <c r="H12" s="1604" t="s">
        <v>22</v>
      </c>
      <c r="I12" s="1604" t="s">
        <v>58</v>
      </c>
      <c r="J12" s="1604" t="s">
        <v>38</v>
      </c>
      <c r="K12" s="1604" t="s">
        <v>33</v>
      </c>
      <c r="L12" s="1604" t="s">
        <v>17</v>
      </c>
      <c r="M12" s="1604" t="s">
        <v>39</v>
      </c>
      <c r="N12" s="1604" t="s">
        <v>41</v>
      </c>
      <c r="O12" s="1631" t="s">
        <v>107</v>
      </c>
      <c r="P12" s="1631"/>
      <c r="Q12" s="1631"/>
      <c r="R12" s="1631"/>
      <c r="S12" s="1631"/>
      <c r="T12" s="1631"/>
      <c r="U12" s="1631"/>
      <c r="V12" s="1631"/>
      <c r="W12" s="1631"/>
      <c r="X12" s="1631"/>
      <c r="Y12" s="1631"/>
      <c r="Z12" s="1631"/>
      <c r="AA12" s="1631"/>
      <c r="AB12" s="1631"/>
      <c r="AC12" s="1631"/>
      <c r="AD12" s="1631"/>
      <c r="AE12" s="1631"/>
      <c r="AF12" s="1631"/>
      <c r="AG12" s="1631"/>
      <c r="AH12" s="1631"/>
      <c r="AI12" s="1631"/>
      <c r="AJ12" s="1631"/>
      <c r="AK12" s="1631"/>
      <c r="AL12" s="1631"/>
      <c r="AM12" s="1631"/>
      <c r="AN12" s="1631"/>
      <c r="AO12" s="1631"/>
      <c r="AP12" s="1631"/>
      <c r="AQ12" s="1631"/>
      <c r="AR12" s="1631"/>
      <c r="AS12" s="1631"/>
      <c r="AT12" s="1631"/>
      <c r="AU12" s="1632" t="s">
        <v>60</v>
      </c>
      <c r="AV12" s="1633" t="s">
        <v>128</v>
      </c>
      <c r="AW12" s="1634"/>
      <c r="AX12" s="1634"/>
      <c r="AY12" s="1635"/>
      <c r="AZ12" s="1636" t="s">
        <v>125</v>
      </c>
      <c r="BA12" s="1637"/>
      <c r="BB12" s="1637"/>
      <c r="BC12" s="1638"/>
      <c r="BD12" s="1627" t="s">
        <v>126</v>
      </c>
      <c r="BE12" s="1628"/>
      <c r="BF12" s="1628"/>
      <c r="BG12" s="1629"/>
    </row>
    <row r="13" spans="2:59" ht="21.75" customHeight="1">
      <c r="B13" s="1604"/>
      <c r="C13" s="1604"/>
      <c r="D13" s="1604"/>
      <c r="E13" s="1604"/>
      <c r="F13" s="1604"/>
      <c r="G13" s="1604"/>
      <c r="H13" s="1604"/>
      <c r="I13" s="1604"/>
      <c r="J13" s="1604"/>
      <c r="K13" s="1604"/>
      <c r="L13" s="1604"/>
      <c r="M13" s="1604"/>
      <c r="N13" s="1604"/>
      <c r="O13" s="1630" t="s">
        <v>18</v>
      </c>
      <c r="P13" s="1630"/>
      <c r="Q13" s="1630"/>
      <c r="R13" s="1630"/>
      <c r="S13" s="1630"/>
      <c r="T13" s="1630"/>
      <c r="U13" s="1630"/>
      <c r="V13" s="1630"/>
      <c r="W13" s="1630" t="s">
        <v>19</v>
      </c>
      <c r="X13" s="1630"/>
      <c r="Y13" s="1630"/>
      <c r="Z13" s="1630"/>
      <c r="AA13" s="1630"/>
      <c r="AB13" s="1630"/>
      <c r="AC13" s="1630"/>
      <c r="AD13" s="1630"/>
      <c r="AE13" s="1630" t="s">
        <v>20</v>
      </c>
      <c r="AF13" s="1630"/>
      <c r="AG13" s="1630"/>
      <c r="AH13" s="1630"/>
      <c r="AI13" s="1630"/>
      <c r="AJ13" s="1630"/>
      <c r="AK13" s="1630"/>
      <c r="AL13" s="1630"/>
      <c r="AM13" s="1630" t="s">
        <v>21</v>
      </c>
      <c r="AN13" s="1630"/>
      <c r="AO13" s="1630"/>
      <c r="AP13" s="1630"/>
      <c r="AQ13" s="1630"/>
      <c r="AR13" s="1630"/>
      <c r="AS13" s="1630"/>
      <c r="AT13" s="1630"/>
      <c r="AU13" s="1632"/>
      <c r="AV13" s="1642" t="s">
        <v>114</v>
      </c>
      <c r="AW13" s="1642" t="s">
        <v>19</v>
      </c>
      <c r="AX13" s="1642" t="s">
        <v>115</v>
      </c>
      <c r="AY13" s="1642" t="s">
        <v>116</v>
      </c>
      <c r="AZ13" s="1639" t="s">
        <v>114</v>
      </c>
      <c r="BA13" s="1639" t="s">
        <v>117</v>
      </c>
      <c r="BB13" s="1639" t="s">
        <v>118</v>
      </c>
      <c r="BC13" s="1639" t="s">
        <v>119</v>
      </c>
      <c r="BD13" s="1645" t="s">
        <v>18</v>
      </c>
      <c r="BE13" s="1645" t="s">
        <v>19</v>
      </c>
      <c r="BF13" s="1645" t="s">
        <v>20</v>
      </c>
      <c r="BG13" s="1645" t="s">
        <v>21</v>
      </c>
    </row>
    <row r="14" spans="2:59" ht="21.75" customHeight="1">
      <c r="B14" s="1604"/>
      <c r="C14" s="1604"/>
      <c r="D14" s="1604"/>
      <c r="E14" s="1604"/>
      <c r="F14" s="1604"/>
      <c r="G14" s="1604"/>
      <c r="H14" s="1604"/>
      <c r="I14" s="1604"/>
      <c r="J14" s="1604"/>
      <c r="K14" s="1604"/>
      <c r="L14" s="1604"/>
      <c r="M14" s="1604"/>
      <c r="N14" s="1604"/>
      <c r="O14" s="1677" t="s">
        <v>2</v>
      </c>
      <c r="P14" s="1677"/>
      <c r="Q14" s="1677" t="s">
        <v>3</v>
      </c>
      <c r="R14" s="1677"/>
      <c r="S14" s="1677" t="s">
        <v>4</v>
      </c>
      <c r="T14" s="1677"/>
      <c r="U14" s="1631" t="s">
        <v>5</v>
      </c>
      <c r="V14" s="1631"/>
      <c r="W14" s="1677" t="s">
        <v>24</v>
      </c>
      <c r="X14" s="1677"/>
      <c r="Y14" s="1677" t="s">
        <v>6</v>
      </c>
      <c r="Z14" s="1677"/>
      <c r="AA14" s="1677" t="s">
        <v>7</v>
      </c>
      <c r="AB14" s="1677"/>
      <c r="AC14" s="1631" t="s">
        <v>5</v>
      </c>
      <c r="AD14" s="1631"/>
      <c r="AE14" s="1677" t="s">
        <v>8</v>
      </c>
      <c r="AF14" s="1677"/>
      <c r="AG14" s="1677" t="s">
        <v>9</v>
      </c>
      <c r="AH14" s="1677"/>
      <c r="AI14" s="1677" t="s">
        <v>10</v>
      </c>
      <c r="AJ14" s="1677"/>
      <c r="AK14" s="1631" t="s">
        <v>5</v>
      </c>
      <c r="AL14" s="1631"/>
      <c r="AM14" s="1677" t="s">
        <v>11</v>
      </c>
      <c r="AN14" s="1677"/>
      <c r="AO14" s="1677" t="s">
        <v>12</v>
      </c>
      <c r="AP14" s="1677"/>
      <c r="AQ14" s="1677" t="s">
        <v>13</v>
      </c>
      <c r="AR14" s="1677"/>
      <c r="AS14" s="1631" t="s">
        <v>5</v>
      </c>
      <c r="AT14" s="1631"/>
      <c r="AU14" s="1632"/>
      <c r="AV14" s="1643"/>
      <c r="AW14" s="1643"/>
      <c r="AX14" s="1643"/>
      <c r="AY14" s="1643"/>
      <c r="AZ14" s="1640"/>
      <c r="BA14" s="1640"/>
      <c r="BB14" s="1640"/>
      <c r="BC14" s="1640"/>
      <c r="BD14" s="1646"/>
      <c r="BE14" s="1646"/>
      <c r="BF14" s="1646"/>
      <c r="BG14" s="1646"/>
    </row>
    <row r="15" spans="2:59" ht="21.75" customHeight="1">
      <c r="B15" s="1604"/>
      <c r="C15" s="1604"/>
      <c r="D15" s="1604"/>
      <c r="E15" s="1604"/>
      <c r="F15" s="1604"/>
      <c r="G15" s="1604"/>
      <c r="H15" s="1604"/>
      <c r="I15" s="1604"/>
      <c r="J15" s="1604"/>
      <c r="K15" s="1604"/>
      <c r="L15" s="1604"/>
      <c r="M15" s="1604"/>
      <c r="N15" s="1604"/>
      <c r="O15" s="566" t="s">
        <v>14</v>
      </c>
      <c r="P15" s="567" t="s">
        <v>15</v>
      </c>
      <c r="Q15" s="566" t="s">
        <v>14</v>
      </c>
      <c r="R15" s="567" t="s">
        <v>15</v>
      </c>
      <c r="S15" s="566" t="s">
        <v>14</v>
      </c>
      <c r="T15" s="567" t="s">
        <v>15</v>
      </c>
      <c r="U15" s="75" t="s">
        <v>14</v>
      </c>
      <c r="V15" s="76" t="s">
        <v>15</v>
      </c>
      <c r="W15" s="566" t="s">
        <v>14</v>
      </c>
      <c r="X15" s="567" t="s">
        <v>15</v>
      </c>
      <c r="Y15" s="566" t="s">
        <v>14</v>
      </c>
      <c r="Z15" s="567" t="s">
        <v>15</v>
      </c>
      <c r="AA15" s="566" t="s">
        <v>14</v>
      </c>
      <c r="AB15" s="567" t="s">
        <v>15</v>
      </c>
      <c r="AC15" s="75" t="s">
        <v>14</v>
      </c>
      <c r="AD15" s="76" t="s">
        <v>15</v>
      </c>
      <c r="AE15" s="566" t="s">
        <v>14</v>
      </c>
      <c r="AF15" s="567" t="s">
        <v>15</v>
      </c>
      <c r="AG15" s="566" t="s">
        <v>14</v>
      </c>
      <c r="AH15" s="567" t="s">
        <v>15</v>
      </c>
      <c r="AI15" s="566" t="s">
        <v>14</v>
      </c>
      <c r="AJ15" s="567" t="s">
        <v>15</v>
      </c>
      <c r="AK15" s="75" t="s">
        <v>14</v>
      </c>
      <c r="AL15" s="76" t="s">
        <v>15</v>
      </c>
      <c r="AM15" s="566" t="s">
        <v>14</v>
      </c>
      <c r="AN15" s="567" t="s">
        <v>15</v>
      </c>
      <c r="AO15" s="566" t="s">
        <v>14</v>
      </c>
      <c r="AP15" s="567" t="s">
        <v>15</v>
      </c>
      <c r="AQ15" s="566" t="s">
        <v>14</v>
      </c>
      <c r="AR15" s="567" t="s">
        <v>15</v>
      </c>
      <c r="AS15" s="75" t="s">
        <v>14</v>
      </c>
      <c r="AT15" s="76" t="s">
        <v>15</v>
      </c>
      <c r="AU15" s="1632"/>
      <c r="AV15" s="1644"/>
      <c r="AW15" s="1644"/>
      <c r="AX15" s="1644"/>
      <c r="AY15" s="1644"/>
      <c r="AZ15" s="1641"/>
      <c r="BA15" s="1641"/>
      <c r="BB15" s="1641"/>
      <c r="BC15" s="1641"/>
      <c r="BD15" s="1647"/>
      <c r="BE15" s="1647"/>
      <c r="BF15" s="1647"/>
      <c r="BG15" s="1647"/>
    </row>
    <row r="16" spans="2:59" ht="248.25" customHeight="1">
      <c r="B16" s="1652" t="str">
        <f>+'Anexo 1. 01-FR-03 POA INSTITUC.'!B50</f>
        <v>4. Fortalecer las capacidades institucionales a través de la  modernización y la transformación tecnológica de la Personería de Bogotá, D. C.</v>
      </c>
      <c r="C16" s="1652" t="str">
        <f>+'Anexo 1. 01-FR-03 POA INSTITUC.'!C62</f>
        <v>4.3 Desarrollar e implementar el 100% de la estrategia de comunicaciones para aumentar el conocimiento de las funciones, servicios y gestión de la Personería de Bogotá, D. C. y mantener la valoración positiva y/o neutral de las comunicaciones generadas por la entidad, durante el cuatrienio.</v>
      </c>
      <c r="D16" s="113" t="str">
        <f>+'Anexo 1. 01-FR-03 POA INSTITUC.'!D62</f>
        <v>4.3.1. Difundir el 100% de las noticias de impacto derivadas de la gestión de los procesos misionales con el fin de aumentar la visibilización de la  Personería de Bogotá  en medios de comunicación, en cada vigencia.</v>
      </c>
      <c r="E16" s="77">
        <f>+'Anexo 1. 01-FR-03 POA INSTITUC.'!E62</f>
        <v>0.4</v>
      </c>
      <c r="F16" s="52">
        <f>+'Anexo 1. 01-FR-03 POA INSTITUC.'!F62</f>
        <v>1</v>
      </c>
      <c r="G16" s="52">
        <f>+'Anexo 1. 01-FR-03 POA INSTITUC.'!L62</f>
        <v>1</v>
      </c>
      <c r="H16" s="112" t="str">
        <f>+'Anexo 1. 01-FR-03 POA INSTITUC.'!G62</f>
        <v>S.I.</v>
      </c>
      <c r="I16" s="79" t="str">
        <f>+'Anexo 1. 01-FR-03 POA INSTITUC.'!H62</f>
        <v>Noticias de impacto derivadas de la gestión de los procesos misionales difundidas</v>
      </c>
      <c r="J16" s="996" t="s">
        <v>1029</v>
      </c>
      <c r="K16" s="997" t="s">
        <v>1030</v>
      </c>
      <c r="L16" s="998" t="s">
        <v>619</v>
      </c>
      <c r="M16" s="552" t="s">
        <v>417</v>
      </c>
      <c r="N16" s="103" t="str">
        <f>+'Anexo 1. 01-FR-03 POA INSTITUC.'!J62</f>
        <v>Oficina Asesora de Comunicaciones</v>
      </c>
      <c r="O16" s="999">
        <v>1</v>
      </c>
      <c r="P16" s="999">
        <v>1</v>
      </c>
      <c r="Q16" s="999">
        <v>1</v>
      </c>
      <c r="R16" s="999">
        <v>1</v>
      </c>
      <c r="S16" s="999">
        <v>1</v>
      </c>
      <c r="T16" s="999">
        <v>1</v>
      </c>
      <c r="U16" s="1000">
        <f>IFERROR((AVERAGE(O16,Q16,S16)),0)</f>
        <v>1</v>
      </c>
      <c r="V16" s="1000">
        <f>IFERROR((AVERAGE(P16,R16,T16)),0)</f>
        <v>1</v>
      </c>
      <c r="W16" s="999">
        <v>1</v>
      </c>
      <c r="X16" s="1113">
        <v>0</v>
      </c>
      <c r="Y16" s="999">
        <v>1</v>
      </c>
      <c r="Z16" s="1113">
        <v>0</v>
      </c>
      <c r="AA16" s="999">
        <v>1</v>
      </c>
      <c r="AB16" s="1113">
        <v>0</v>
      </c>
      <c r="AC16" s="1000">
        <f>IFERROR((AVERAGE(W16,Y16,AA16)),0)</f>
        <v>1</v>
      </c>
      <c r="AD16" s="1000">
        <f>IFERROR((AVERAGE(X16,Z16,AB16)),0)</f>
        <v>0</v>
      </c>
      <c r="AE16" s="999">
        <v>1</v>
      </c>
      <c r="AF16" s="1113">
        <v>0</v>
      </c>
      <c r="AG16" s="999">
        <v>1</v>
      </c>
      <c r="AH16" s="1113">
        <v>0</v>
      </c>
      <c r="AI16" s="999">
        <v>1</v>
      </c>
      <c r="AJ16" s="1113">
        <v>0</v>
      </c>
      <c r="AK16" s="1000">
        <f>IFERROR((AVERAGE(AE16,AG16,AI16)),0)</f>
        <v>1</v>
      </c>
      <c r="AL16" s="1000">
        <f>IFERROR((AVERAGE(AF16,AH16,AJ16)),0)</f>
        <v>0</v>
      </c>
      <c r="AM16" s="999">
        <v>1</v>
      </c>
      <c r="AN16" s="1113">
        <v>0</v>
      </c>
      <c r="AO16" s="999">
        <v>1</v>
      </c>
      <c r="AP16" s="1113">
        <v>0</v>
      </c>
      <c r="AQ16" s="999">
        <v>1</v>
      </c>
      <c r="AR16" s="1113">
        <v>0</v>
      </c>
      <c r="AS16" s="1000">
        <f>IFERROR((AVERAGE(AM16,AO16,AQ16)),0)</f>
        <v>1</v>
      </c>
      <c r="AT16" s="1000">
        <f>IFERROR((AVERAGE(AN16,AP16,AR16)),0)</f>
        <v>0</v>
      </c>
      <c r="AU16" s="1000">
        <f>IFERROR((AVERAGE(O16,Q16,S16,W16,Y16,AA16,AE16,AG16,AI16,AM16,AO16,AQ16)),0)</f>
        <v>1</v>
      </c>
      <c r="AV16" s="1000">
        <f>IFERROR((AVERAGE(P16,R16,T16)),0)</f>
        <v>1</v>
      </c>
      <c r="AW16" s="1000">
        <f>IFERROR((AVERAGE(P16,R16,T16,X16,Z16,AB16)),0)</f>
        <v>0.5</v>
      </c>
      <c r="AX16" s="1000">
        <f>IFERROR((AVERAGE(P16,R16,T16,X16,Z16,AB16,AF16,AH16,AJ16)),0)</f>
        <v>0.33333333333333331</v>
      </c>
      <c r="AY16" s="1000">
        <f>IFERROR((AVERAGE(P16,R16,T16,X16,Z16,AB16,AF16,AH16,AJ16,AN16,AP16,AR16)),0)</f>
        <v>0.25</v>
      </c>
      <c r="AZ16" s="1001">
        <f>IF(AND(AV16&gt;0,$AU16&gt;0),AV16/$AU16,0)*0.25</f>
        <v>0.25</v>
      </c>
      <c r="BA16" s="1001">
        <f>IF(AND(AW16&gt;0,$AU16&gt;0),AW16/$AU16,0)*0.5</f>
        <v>0.25</v>
      </c>
      <c r="BB16" s="1001">
        <f>IF(AND(AX16&gt;0,$AU16&gt;0),AX16/$AU16,0)*0.75</f>
        <v>0.25</v>
      </c>
      <c r="BC16" s="1001">
        <f t="shared" ref="BC16:BC17" si="0">IF(AND(AY16&gt;0,$AU16&gt;0),AY16/$AU16,0)</f>
        <v>0.25</v>
      </c>
      <c r="BD16" s="1002">
        <f>(((IF(AND(AV16&gt;0,$F16&gt;0),AV16/$F16,0)))/4)</f>
        <v>0.25</v>
      </c>
      <c r="BE16" s="1002">
        <f t="shared" ref="BE16:BG17" si="1">(((IF(AND(AW16&gt;0,$F16&gt;0),AW16/$F16,0)))/4)</f>
        <v>0.125</v>
      </c>
      <c r="BF16" s="1002">
        <f>(((IF(AND(AX16&gt;0,$F16&gt;0),AX16/$F16,0)))/4)</f>
        <v>8.3333333333333329E-2</v>
      </c>
      <c r="BG16" s="1002">
        <f t="shared" si="1"/>
        <v>6.25E-2</v>
      </c>
    </row>
    <row r="17" spans="2:59" ht="138" customHeight="1">
      <c r="B17" s="1653"/>
      <c r="C17" s="1653"/>
      <c r="D17" s="113" t="str">
        <f>+'Anexo 1. 01-FR-03 POA INSTITUC.'!D63</f>
        <v xml:space="preserve">4.3.2 Comunicar  el 100% de la información interna de interés para los servidores y contratistas de la Entidad, durante el cuatrienio, en cada vigencia. </v>
      </c>
      <c r="E17" s="77">
        <f>+'Anexo 1. 01-FR-03 POA INSTITUC.'!E63</f>
        <v>0.3</v>
      </c>
      <c r="F17" s="52">
        <f>+'Anexo 1. 01-FR-03 POA INSTITUC.'!F63</f>
        <v>1</v>
      </c>
      <c r="G17" s="52">
        <f>+'Anexo 1. 01-FR-03 POA INSTITUC.'!L63</f>
        <v>1</v>
      </c>
      <c r="H17" s="112" t="str">
        <f>+'Anexo 1. 01-FR-03 POA INSTITUC.'!G63</f>
        <v>S.I.</v>
      </c>
      <c r="I17" s="79" t="str">
        <f>+'Anexo 1. 01-FR-03 POA INSTITUC.'!H63</f>
        <v xml:space="preserve"> Información interna de interés para los servidores y contratistas de la Entidad, comunicada.</v>
      </c>
      <c r="J17" s="996" t="s">
        <v>616</v>
      </c>
      <c r="K17" s="997" t="s">
        <v>617</v>
      </c>
      <c r="L17" s="998" t="s">
        <v>477</v>
      </c>
      <c r="M17" s="552" t="s">
        <v>418</v>
      </c>
      <c r="N17" s="103" t="str">
        <f>+'Anexo 1. 01-FR-03 POA INSTITUC.'!J63</f>
        <v>Oficina Asesora de Comunicaciones</v>
      </c>
      <c r="O17" s="999">
        <v>1</v>
      </c>
      <c r="P17" s="999">
        <v>1</v>
      </c>
      <c r="Q17" s="999">
        <v>1</v>
      </c>
      <c r="R17" s="999">
        <v>1</v>
      </c>
      <c r="S17" s="999">
        <v>1</v>
      </c>
      <c r="T17" s="999">
        <v>1</v>
      </c>
      <c r="U17" s="1000">
        <f>IFERROR((AVERAGE(O17,Q17,S17)),0)</f>
        <v>1</v>
      </c>
      <c r="V17" s="1000">
        <f>IFERROR((AVERAGE(P17,R17,T17)),0)</f>
        <v>1</v>
      </c>
      <c r="W17" s="999">
        <v>1</v>
      </c>
      <c r="X17" s="1113">
        <v>0</v>
      </c>
      <c r="Y17" s="999">
        <v>1</v>
      </c>
      <c r="Z17" s="1113">
        <v>0</v>
      </c>
      <c r="AA17" s="999">
        <v>1</v>
      </c>
      <c r="AB17" s="1113">
        <v>0</v>
      </c>
      <c r="AC17" s="1000">
        <f>IFERROR((AVERAGE(W17,Y17,AA17)),0)</f>
        <v>1</v>
      </c>
      <c r="AD17" s="1000">
        <f>IFERROR((AVERAGE(X17,Z17,AB17)),0)</f>
        <v>0</v>
      </c>
      <c r="AE17" s="999">
        <v>1</v>
      </c>
      <c r="AF17" s="1113">
        <v>0</v>
      </c>
      <c r="AG17" s="999">
        <v>1</v>
      </c>
      <c r="AH17" s="1113">
        <v>0</v>
      </c>
      <c r="AI17" s="999">
        <v>1</v>
      </c>
      <c r="AJ17" s="1113">
        <v>0</v>
      </c>
      <c r="AK17" s="1000">
        <f>IFERROR((AVERAGE(AE17,AG17,AI17)),0)</f>
        <v>1</v>
      </c>
      <c r="AL17" s="1000">
        <f>IFERROR((AVERAGE(AF17,AH17,AJ17)),0)</f>
        <v>0</v>
      </c>
      <c r="AM17" s="999">
        <v>1</v>
      </c>
      <c r="AN17" s="1113">
        <v>0</v>
      </c>
      <c r="AO17" s="999">
        <v>1</v>
      </c>
      <c r="AP17" s="1113">
        <v>0</v>
      </c>
      <c r="AQ17" s="999">
        <v>1</v>
      </c>
      <c r="AR17" s="1113">
        <v>0</v>
      </c>
      <c r="AS17" s="1000">
        <f>IFERROR((AVERAGE(AM17,AO17,AQ17)),0)</f>
        <v>1</v>
      </c>
      <c r="AT17" s="1000">
        <f>IFERROR((AVERAGE(AN17,AP17,AR17)),0)</f>
        <v>0</v>
      </c>
      <c r="AU17" s="1000">
        <f>IFERROR((AVERAGE(O17,Q17,S17,W17,Y17,AA17,AE17,AG17,AI17,AM17,AO17,AQ17)),0)</f>
        <v>1</v>
      </c>
      <c r="AV17" s="1000">
        <f>IFERROR((AVERAGE(P17,R17,T17)),0)</f>
        <v>1</v>
      </c>
      <c r="AW17" s="1000">
        <f>IFERROR((AVERAGE(P17,R17,T17,X17,Z17,AB17)),0)</f>
        <v>0.5</v>
      </c>
      <c r="AX17" s="1000">
        <f>IFERROR((AVERAGE(P17,R17,T17,X17,Z17,AB17,AF17,AH17,AJ17)),0)</f>
        <v>0.33333333333333331</v>
      </c>
      <c r="AY17" s="1000">
        <f>IFERROR((AVERAGE(P17,R17,T17,X17,Z17,AB17,AF17,AH17,AJ17,AN17,AP17,AR17)),0)</f>
        <v>0.25</v>
      </c>
      <c r="AZ17" s="1001">
        <f>IF(AND(AV17&gt;0,$AU17&gt;0),AV17/$AU17,0)*0.25</f>
        <v>0.25</v>
      </c>
      <c r="BA17" s="1001">
        <f>IF(AND(AW17&gt;0,$AU17&gt;0),AW17/$AU17,0)*0.5</f>
        <v>0.25</v>
      </c>
      <c r="BB17" s="1001">
        <f>IF(AND(AX17&gt;0,$AU17&gt;0),AX17/$AU17,0)*0.75</f>
        <v>0.25</v>
      </c>
      <c r="BC17" s="1001">
        <f t="shared" si="0"/>
        <v>0.25</v>
      </c>
      <c r="BD17" s="1002">
        <f>(((IF(AND(AV17&gt;0,$F17&gt;0),AV17/$F17,0)))/4)</f>
        <v>0.25</v>
      </c>
      <c r="BE17" s="1002">
        <f t="shared" si="1"/>
        <v>0.125</v>
      </c>
      <c r="BF17" s="1002">
        <f>(((IF(AND(AX17&gt;0,$F17&gt;0),AX17/$F17,0)))/4)</f>
        <v>8.3333333333333329E-2</v>
      </c>
      <c r="BG17" s="1002">
        <f t="shared" si="1"/>
        <v>6.25E-2</v>
      </c>
    </row>
    <row r="18" spans="2:59" ht="96" customHeight="1">
      <c r="B18" s="1680"/>
      <c r="C18" s="1680"/>
      <c r="D18" s="113" t="str">
        <f>+'Anexo 1. 01-FR-03 POA INSTITUC.'!D64</f>
        <v>4.3.3 Alcanzar el 85% de satisfacción de los usuarios internos con los servicios prestados por el proceso Comunicación Estratégica, en cada vigencia</v>
      </c>
      <c r="E18" s="77">
        <f>+'Anexo 1. 01-FR-03 POA INSTITUC.'!E64</f>
        <v>0.3</v>
      </c>
      <c r="F18" s="52">
        <f>+'Anexo 1. 01-FR-03 POA INSTITUC.'!F64</f>
        <v>0.85</v>
      </c>
      <c r="G18" s="52">
        <f>+'Anexo 1. 01-FR-03 POA INSTITUC.'!L64</f>
        <v>0.85</v>
      </c>
      <c r="H18" s="112" t="str">
        <f>+'Anexo 1. 01-FR-03 POA INSTITUC.'!G64</f>
        <v>S.I.</v>
      </c>
      <c r="I18" s="79" t="str">
        <f>+'Anexo 1. 01-FR-03 POA INSTITUC.'!H64</f>
        <v>Porcentaje de satisfacción de usuarios internos  alcanzado</v>
      </c>
      <c r="J18" s="996" t="s">
        <v>618</v>
      </c>
      <c r="K18" s="997" t="s">
        <v>419</v>
      </c>
      <c r="L18" s="998" t="s">
        <v>476</v>
      </c>
      <c r="M18" s="552" t="s">
        <v>418</v>
      </c>
      <c r="N18" s="103" t="str">
        <f>+'Anexo 1. 01-FR-03 POA INSTITUC.'!J64</f>
        <v>Oficina Asesora de Comunicaciones</v>
      </c>
      <c r="O18" s="999">
        <v>0.85</v>
      </c>
      <c r="P18" s="999">
        <v>1</v>
      </c>
      <c r="Q18" s="999">
        <v>0</v>
      </c>
      <c r="R18" s="999">
        <v>0</v>
      </c>
      <c r="S18" s="999">
        <v>0</v>
      </c>
      <c r="T18" s="999">
        <v>0</v>
      </c>
      <c r="U18" s="1000">
        <f>IFERROR((AVERAGE(O18)),0)</f>
        <v>0.85</v>
      </c>
      <c r="V18" s="1000">
        <f>IFERROR((AVERAGE(P18)),0)</f>
        <v>1</v>
      </c>
      <c r="W18" s="999">
        <v>0</v>
      </c>
      <c r="X18" s="1113">
        <v>0</v>
      </c>
      <c r="Y18" s="999">
        <v>0</v>
      </c>
      <c r="Z18" s="1113">
        <v>0</v>
      </c>
      <c r="AA18" s="999">
        <v>0</v>
      </c>
      <c r="AB18" s="1113">
        <v>0</v>
      </c>
      <c r="AC18" s="1000">
        <f>IFERROR((AVERAGE(W18)),0)</f>
        <v>0</v>
      </c>
      <c r="AD18" s="1000">
        <f>IFERROR((AVERAGE(X18)),0)</f>
        <v>0</v>
      </c>
      <c r="AE18" s="999">
        <v>0.85</v>
      </c>
      <c r="AF18" s="1113">
        <v>0</v>
      </c>
      <c r="AG18" s="999">
        <v>0</v>
      </c>
      <c r="AH18" s="1113">
        <v>0</v>
      </c>
      <c r="AI18" s="999">
        <v>0</v>
      </c>
      <c r="AJ18" s="1113">
        <v>0</v>
      </c>
      <c r="AK18" s="1000">
        <f>IFERROR((AVERAGE(AE18)),0)</f>
        <v>0.85</v>
      </c>
      <c r="AL18" s="1000">
        <f>IFERROR((AVERAGE(AF18)),0)</f>
        <v>0</v>
      </c>
      <c r="AM18" s="999">
        <v>0</v>
      </c>
      <c r="AN18" s="1113">
        <v>0</v>
      </c>
      <c r="AO18" s="999">
        <v>0</v>
      </c>
      <c r="AP18" s="1113">
        <v>0</v>
      </c>
      <c r="AQ18" s="999">
        <v>0</v>
      </c>
      <c r="AR18" s="1113">
        <v>0</v>
      </c>
      <c r="AS18" s="1000">
        <f>IFERROR((AVERAGE(AM18)),0)</f>
        <v>0</v>
      </c>
      <c r="AT18" s="1000">
        <f>IFERROR((AVERAGE(AN18)),0)</f>
        <v>0</v>
      </c>
      <c r="AU18" s="1000">
        <f>IFERROR((AVERAGE(O18,AE18)),0)</f>
        <v>0.85</v>
      </c>
      <c r="AV18" s="1003">
        <f>IFERROR(IF(OR($AU$18="",$AU$18=0),0,ROUNDDOWN(AVERAGE($P18),3)),0)</f>
        <v>1</v>
      </c>
      <c r="AW18" s="1003">
        <f>IFERROR(IF(OR($AU$18="",$AU$18=0),0,ROUNDDOWN(AVERAGE($P18),3)),0)</f>
        <v>1</v>
      </c>
      <c r="AX18" s="1003">
        <f>IFERROR(IF(OR($AU$18="",$AU$18=0),0,ROUNDDOWN(AVERAGE($P18,AF18),3)),0)</f>
        <v>0.5</v>
      </c>
      <c r="AY18" s="1003">
        <f>IFERROR(IF(OR($AU$18="",$AU$18=0),0,ROUNDDOWN(AVERAGE($P18,AF18),3)),0)</f>
        <v>0.5</v>
      </c>
      <c r="AZ18" s="1013">
        <f>IF(AND(AV18&gt;0,$AU18&gt;0),AV18/$AU18,0)*0.5</f>
        <v>0.58823529411764708</v>
      </c>
      <c r="BA18" s="1013">
        <f>IF(AND(AW18&gt;0,$AU18&gt;0),AW18/$AU18,0)*0.5</f>
        <v>0.58823529411764708</v>
      </c>
      <c r="BB18" s="1013">
        <f>IF(AND(AX18&gt;0,$AU18&gt;0),AX18/$AU18,0)*1</f>
        <v>0.58823529411764708</v>
      </c>
      <c r="BC18" s="1013">
        <f t="shared" ref="BC18" si="2">IF(AND(AY18&gt;0,$AU18&gt;0),AY18/$AU18,0)</f>
        <v>0.58823529411764708</v>
      </c>
      <c r="BD18" s="1002">
        <f>((IF(AND(AV18&gt;0,$F18&gt;0),AV18/$F18,0)))</f>
        <v>1.1764705882352942</v>
      </c>
      <c r="BE18" s="1002">
        <f t="shared" ref="BE18" si="3">((IF(AND(AW18&gt;0,$F18&gt;0),AW18/$F18,0)))</f>
        <v>1.1764705882352942</v>
      </c>
      <c r="BF18" s="1002">
        <f>((IF(AND(AX18&gt;0,$F18&gt;0),AX18/$F18,0)))/4</f>
        <v>0.14705882352941177</v>
      </c>
      <c r="BG18" s="1002">
        <f>((IF(AND(AY18&gt;0,$F18&gt;0),AY18/$F18,0)))/4</f>
        <v>0.14705882352941177</v>
      </c>
    </row>
    <row r="19" spans="2:59" ht="22.8">
      <c r="B19" s="1665"/>
      <c r="C19" s="1666"/>
      <c r="D19" s="1666"/>
      <c r="E19" s="1666"/>
      <c r="F19" s="1666"/>
      <c r="G19" s="1666"/>
      <c r="H19" s="1666"/>
      <c r="I19" s="1666"/>
      <c r="J19" s="1666"/>
      <c r="K19" s="1666"/>
      <c r="L19" s="1666"/>
      <c r="M19" s="1666"/>
      <c r="N19" s="1666"/>
      <c r="O19" s="1666"/>
      <c r="P19" s="1666"/>
      <c r="Q19" s="1666"/>
      <c r="R19" s="1666"/>
      <c r="S19" s="1666"/>
      <c r="T19" s="1666"/>
      <c r="U19" s="1666"/>
      <c r="V19" s="1666"/>
      <c r="W19" s="1666"/>
      <c r="X19" s="1666"/>
      <c r="Y19" s="1666"/>
      <c r="Z19" s="1666"/>
      <c r="AA19" s="1666"/>
      <c r="AB19" s="1666"/>
      <c r="AC19" s="1666"/>
      <c r="AD19" s="1666"/>
      <c r="AE19" s="1666"/>
      <c r="AF19" s="1666"/>
      <c r="AG19" s="1666"/>
      <c r="AH19" s="1666"/>
      <c r="AI19" s="1666"/>
      <c r="AJ19" s="1666"/>
      <c r="AK19" s="1666"/>
      <c r="AL19" s="1666"/>
      <c r="AM19" s="1666"/>
      <c r="AN19" s="1666"/>
      <c r="AO19" s="1666"/>
      <c r="AP19" s="1666"/>
      <c r="AQ19" s="1666"/>
      <c r="AR19" s="1666"/>
      <c r="AS19" s="1666"/>
      <c r="AT19" s="1666"/>
      <c r="AU19" s="1666"/>
      <c r="AV19" s="1667"/>
      <c r="AW19" s="1649" t="s">
        <v>16</v>
      </c>
      <c r="AX19" s="1678"/>
      <c r="AY19" s="1678"/>
      <c r="AZ19" s="1">
        <f t="shared" ref="AZ19:BG19" si="4">AVERAGE(AZ16:AZ18)</f>
        <v>0.36274509803921573</v>
      </c>
      <c r="BA19" s="1">
        <f t="shared" si="4"/>
        <v>0.36274509803921573</v>
      </c>
      <c r="BB19" s="1">
        <f t="shared" si="4"/>
        <v>0.36274509803921573</v>
      </c>
      <c r="BC19" s="1">
        <f t="shared" si="4"/>
        <v>0.36274509803921573</v>
      </c>
      <c r="BD19" s="1">
        <f t="shared" si="4"/>
        <v>0.55882352941176472</v>
      </c>
      <c r="BE19" s="1">
        <f t="shared" si="4"/>
        <v>0.4754901960784314</v>
      </c>
      <c r="BF19" s="1">
        <f t="shared" si="4"/>
        <v>0.10457516339869281</v>
      </c>
      <c r="BG19" s="1">
        <f t="shared" si="4"/>
        <v>9.0686274509803932E-2</v>
      </c>
    </row>
    <row r="20" spans="2:59">
      <c r="B20" s="570"/>
      <c r="C20" s="570"/>
      <c r="D20" s="570"/>
      <c r="E20" s="570"/>
      <c r="F20" s="570"/>
      <c r="G20" s="571"/>
      <c r="H20" s="571"/>
      <c r="I20" s="570"/>
      <c r="J20" s="570"/>
      <c r="K20" s="570"/>
      <c r="L20" s="570"/>
      <c r="M20" s="570"/>
      <c r="N20" s="570"/>
    </row>
    <row r="21" spans="2:59">
      <c r="B21" s="570"/>
      <c r="C21" s="570"/>
      <c r="D21" s="1664"/>
      <c r="E21" s="1664"/>
      <c r="F21" s="1664"/>
      <c r="G21" s="1664"/>
      <c r="H21" s="1664"/>
      <c r="I21" s="1664"/>
      <c r="J21" s="1664"/>
      <c r="K21" s="1664"/>
      <c r="L21" s="1664"/>
      <c r="M21" s="1664"/>
      <c r="N21" s="1664"/>
    </row>
    <row r="22" spans="2:59" ht="30" customHeight="1">
      <c r="B22" s="86" t="s">
        <v>23</v>
      </c>
      <c r="C22" s="572">
        <v>45450</v>
      </c>
      <c r="D22" s="573"/>
      <c r="E22" s="1654" t="s">
        <v>50</v>
      </c>
      <c r="F22" s="1655" t="s">
        <v>1045</v>
      </c>
      <c r="G22" s="1656"/>
      <c r="H22" s="1656"/>
      <c r="I22" s="1656"/>
      <c r="J22" s="1657"/>
      <c r="K22" s="574"/>
      <c r="L22" s="1673"/>
      <c r="M22" s="1673"/>
      <c r="N22" s="1683"/>
    </row>
    <row r="23" spans="2:59" ht="13.5" customHeight="1">
      <c r="B23" s="570"/>
      <c r="C23" s="570"/>
      <c r="D23" s="574"/>
      <c r="E23" s="1654"/>
      <c r="F23" s="1658"/>
      <c r="G23" s="1659"/>
      <c r="H23" s="1659"/>
      <c r="I23" s="1659"/>
      <c r="J23" s="1660"/>
      <c r="K23" s="570"/>
      <c r="L23" s="570"/>
      <c r="M23" s="570"/>
      <c r="N23" s="570"/>
    </row>
    <row r="24" spans="2:59" ht="31.5" customHeight="1">
      <c r="B24" s="86" t="s">
        <v>49</v>
      </c>
      <c r="C24" s="960">
        <v>45679</v>
      </c>
      <c r="D24" s="570"/>
      <c r="E24" s="570"/>
      <c r="F24" s="570"/>
      <c r="K24" s="570"/>
      <c r="L24" s="570"/>
      <c r="M24" s="570"/>
      <c r="N24" s="570"/>
    </row>
    <row r="25" spans="2:59">
      <c r="B25" s="570"/>
      <c r="C25" s="570"/>
      <c r="D25" s="570"/>
      <c r="E25" s="570"/>
      <c r="F25" s="570"/>
      <c r="K25" s="570"/>
      <c r="L25" s="570"/>
      <c r="M25" s="570"/>
      <c r="N25" s="570"/>
    </row>
    <row r="26" spans="2:59" ht="15" customHeight="1">
      <c r="B26" s="570"/>
      <c r="C26" s="570"/>
      <c r="D26" s="570"/>
      <c r="E26" s="570"/>
      <c r="F26" s="570"/>
      <c r="G26" s="571"/>
      <c r="H26" s="571"/>
      <c r="I26" s="1679"/>
      <c r="J26" s="1679"/>
      <c r="K26" s="1679"/>
      <c r="L26" s="1679"/>
      <c r="M26" s="575"/>
      <c r="N26" s="575"/>
    </row>
    <row r="27" spans="2:59" ht="15" customHeight="1">
      <c r="B27" s="1684" t="s">
        <v>146</v>
      </c>
      <c r="C27" s="1684"/>
      <c r="D27" s="1684"/>
      <c r="E27" s="1684"/>
      <c r="F27" s="1684"/>
      <c r="G27" s="571"/>
      <c r="H27" s="571"/>
      <c r="I27" s="570"/>
      <c r="J27" s="570"/>
      <c r="K27" s="576"/>
      <c r="L27" s="570"/>
      <c r="M27" s="570"/>
      <c r="N27" s="570"/>
    </row>
    <row r="28" spans="2:59" ht="15" customHeight="1">
      <c r="B28" s="570"/>
      <c r="C28" s="570"/>
      <c r="D28" s="570"/>
      <c r="E28" s="570"/>
      <c r="F28" s="570"/>
      <c r="G28" s="571"/>
      <c r="H28" s="571"/>
      <c r="I28" s="1679"/>
      <c r="J28" s="1679"/>
      <c r="K28" s="1679"/>
      <c r="L28" s="1679"/>
      <c r="M28" s="575"/>
      <c r="N28" s="575"/>
    </row>
    <row r="29" spans="2:59" ht="15" customHeight="1">
      <c r="B29" s="570"/>
      <c r="C29" s="570"/>
      <c r="D29" s="570"/>
      <c r="E29" s="570"/>
      <c r="F29" s="570"/>
      <c r="G29" s="571"/>
      <c r="H29" s="571"/>
      <c r="I29" s="570"/>
      <c r="J29" s="570"/>
      <c r="K29" s="576"/>
      <c r="L29" s="570"/>
      <c r="M29" s="570"/>
      <c r="N29" s="570"/>
    </row>
    <row r="30" spans="2:59" ht="15" customHeight="1">
      <c r="B30" s="570"/>
      <c r="C30" s="570"/>
      <c r="D30" s="570"/>
      <c r="E30" s="570"/>
      <c r="F30" s="570"/>
      <c r="G30" s="571"/>
      <c r="H30" s="571"/>
      <c r="I30" s="1679"/>
      <c r="J30" s="1679"/>
      <c r="K30" s="1679"/>
      <c r="L30" s="1679"/>
      <c r="M30" s="575"/>
      <c r="N30" s="575"/>
    </row>
  </sheetData>
  <sheetProtection algorithmName="SHA-512" hashValue="UMwVgY0of6/ufTa4XsyISIGV/nhKUB3Z3kmBlsOmrPdWhGHe4737vJJi2nWU06P68618MEGFvTnxbEJ9ZrJByQ==" saltValue="CAh7zJj/ctte3q/4gEeIXg==" spinCount="100000" sheet="1" objects="1" scenarios="1" selectLockedCells="1"/>
  <mergeCells count="69">
    <mergeCell ref="B27:F27"/>
    <mergeCell ref="I28:L28"/>
    <mergeCell ref="I30:L30"/>
    <mergeCell ref="B16:B18"/>
    <mergeCell ref="C16:C18"/>
    <mergeCell ref="I26:L26"/>
    <mergeCell ref="AW19:AY19"/>
    <mergeCell ref="D21:N21"/>
    <mergeCell ref="E22:E23"/>
    <mergeCell ref="F22:J23"/>
    <mergeCell ref="L22:N22"/>
    <mergeCell ref="B19:AV19"/>
    <mergeCell ref="BF13:BF15"/>
    <mergeCell ref="AK14:AL14"/>
    <mergeCell ref="AM14:AN14"/>
    <mergeCell ref="AO14:AP14"/>
    <mergeCell ref="AQ14:AR14"/>
    <mergeCell ref="AS14:AT14"/>
    <mergeCell ref="AX13:AX15"/>
    <mergeCell ref="AY13:AY15"/>
    <mergeCell ref="AZ13:AZ15"/>
    <mergeCell ref="BA13:BA15"/>
    <mergeCell ref="BB13:BB15"/>
    <mergeCell ref="AU12:AU15"/>
    <mergeCell ref="AV12:AY12"/>
    <mergeCell ref="AZ12:BC12"/>
    <mergeCell ref="BD12:BG12"/>
    <mergeCell ref="BG13:BG15"/>
    <mergeCell ref="AW13:AW15"/>
    <mergeCell ref="AI14:AJ14"/>
    <mergeCell ref="BC13:BC15"/>
    <mergeCell ref="BD13:BD15"/>
    <mergeCell ref="O13:V13"/>
    <mergeCell ref="W13:AD13"/>
    <mergeCell ref="AE13:AL13"/>
    <mergeCell ref="AM13:AT13"/>
    <mergeCell ref="AV13:AV15"/>
    <mergeCell ref="O14:P14"/>
    <mergeCell ref="Q14:R14"/>
    <mergeCell ref="S14:T14"/>
    <mergeCell ref="U14:V14"/>
    <mergeCell ref="W14:X14"/>
    <mergeCell ref="Y14:Z14"/>
    <mergeCell ref="AA14:AB14"/>
    <mergeCell ref="BE13:BE15"/>
    <mergeCell ref="F12:F15"/>
    <mergeCell ref="N12:N15"/>
    <mergeCell ref="C2:BE6"/>
    <mergeCell ref="BF6:BG6"/>
    <mergeCell ref="AV7:AZ7"/>
    <mergeCell ref="C8:D8"/>
    <mergeCell ref="C9:D9"/>
    <mergeCell ref="C10:D10"/>
    <mergeCell ref="G12:G15"/>
    <mergeCell ref="H12:H15"/>
    <mergeCell ref="I12:I15"/>
    <mergeCell ref="J12:J15"/>
    <mergeCell ref="K12:K15"/>
    <mergeCell ref="L12:L15"/>
    <mergeCell ref="M12:M15"/>
    <mergeCell ref="O12:AT12"/>
    <mergeCell ref="B2:B6"/>
    <mergeCell ref="B12:B15"/>
    <mergeCell ref="C12:C15"/>
    <mergeCell ref="D12:D15"/>
    <mergeCell ref="E12:E15"/>
    <mergeCell ref="AC14:AD14"/>
    <mergeCell ref="AE14:AF14"/>
    <mergeCell ref="AG14:AH14"/>
  </mergeCells>
  <conditionalFormatting sqref="AZ16:BC18">
    <cfRule type="cellIs" dxfId="51" priority="1" operator="greaterThan">
      <formula>1</formula>
    </cfRule>
    <cfRule type="cellIs" dxfId="50" priority="2" operator="between">
      <formula>0.950000000000001</formula>
      <formula>1</formula>
    </cfRule>
    <cfRule type="cellIs" dxfId="49" priority="3" operator="between">
      <formula>0.75</formula>
      <formula>0.95</formula>
    </cfRule>
    <cfRule type="cellIs" dxfId="48" priority="4" operator="lessThan">
      <formula>0.75</formula>
    </cfRule>
  </conditionalFormatting>
  <dataValidations count="1">
    <dataValidation allowBlank="1" showInputMessage="1" showErrorMessage="1" prompt="Transcriba de manera exacta el objetivo definido en la caracterización del proceso." sqref="C9:D9" xr:uid="{E40ABE04-13EC-4B45-85FA-D568C00C1FC5}"/>
  </dataValidations>
  <pageMargins left="0.7" right="0.7" top="0.75" bottom="0.75" header="0.3" footer="0.3"/>
  <pageSetup orientation="portrait" r:id="rId1"/>
  <ignoredErrors>
    <ignoredError sqref="F18 F16 F17"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CCF0D699-046A-4C04-ABF1-40D2DA29C32E}">
          <x14:formula1>
            <xm:f>'Listas-N'!$E$6:$E$10</xm:f>
          </x14:formula1>
          <xm:sqref>C10:D10</xm:sqref>
        </x14:dataValidation>
        <x14:dataValidation type="list" allowBlank="1" showInputMessage="1" showErrorMessage="1" xr:uid="{65A7C897-AFD6-4286-A769-933ABB8F2EE1}">
          <x14:formula1>
            <xm:f>'Listas-N'!$C$6:$C$21</xm:f>
          </x14:formula1>
          <xm:sqref>C8:D8</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A61FA-C9DA-4A3A-8D76-35B5A68F45FF}">
  <sheetPr>
    <tabColor rgb="FF66FF66"/>
  </sheetPr>
  <dimension ref="A1:XFD30"/>
  <sheetViews>
    <sheetView showGridLines="0" zoomScale="55" zoomScaleNormal="55" workbookViewId="0">
      <selection activeCell="BB18" sqref="BB18"/>
    </sheetView>
  </sheetViews>
  <sheetFormatPr baseColWidth="10" defaultColWidth="17.33203125" defaultRowHeight="15"/>
  <cols>
    <col min="1" max="1" width="4.33203125" style="70" customWidth="1"/>
    <col min="2" max="2" width="50.44140625" style="548" customWidth="1"/>
    <col min="3" max="3" width="54.6640625" style="548" customWidth="1"/>
    <col min="4" max="4" width="49.6640625" style="548" customWidth="1"/>
    <col min="5" max="6" width="27.5546875" style="548" customWidth="1"/>
    <col min="7" max="8" width="29.33203125" style="549" customWidth="1"/>
    <col min="9" max="9" width="26.33203125" style="548" customWidth="1"/>
    <col min="10" max="10" width="31.88671875" style="548" customWidth="1"/>
    <col min="11" max="11" width="55.88671875" style="548" customWidth="1"/>
    <col min="12" max="12" width="48.44140625" style="548" customWidth="1"/>
    <col min="13" max="13" width="28.5546875" style="548" customWidth="1"/>
    <col min="14" max="14" width="50" style="548" customWidth="1"/>
    <col min="15" max="46" width="15.88671875" style="70" customWidth="1"/>
    <col min="47" max="47" width="24.5546875" style="70" customWidth="1"/>
    <col min="48" max="48" width="22.88671875" style="70" customWidth="1"/>
    <col min="49" max="49" width="19.33203125" style="70" customWidth="1"/>
    <col min="50" max="50" width="18.44140625" style="70" customWidth="1"/>
    <col min="51" max="51" width="19.44140625" style="70" customWidth="1"/>
    <col min="52" max="52" width="23.33203125" style="70" customWidth="1"/>
    <col min="53" max="54" width="25.109375" style="70" customWidth="1"/>
    <col min="55" max="55" width="26.6640625" style="70" customWidth="1"/>
    <col min="56" max="56" width="26.33203125" style="70" customWidth="1"/>
    <col min="57" max="57" width="26.5546875" style="70" customWidth="1"/>
    <col min="58" max="58" width="26.33203125" style="70" customWidth="1"/>
    <col min="59" max="59" width="27.33203125" style="69" customWidth="1"/>
    <col min="60" max="556" width="17.33203125" style="69"/>
    <col min="557" max="1051" width="17.33203125" style="70"/>
    <col min="1052" max="2700" width="17.33203125" style="69"/>
    <col min="2701" max="16384" width="17.33203125" style="70"/>
  </cols>
  <sheetData>
    <row r="1" spans="2:59" ht="15" customHeight="1" thickBot="1"/>
    <row r="2" spans="2:59" ht="16.5" customHeight="1">
      <c r="B2" s="1670" t="s">
        <v>127</v>
      </c>
      <c r="C2" s="1610" t="s">
        <v>113</v>
      </c>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c r="AO2" s="1611"/>
      <c r="AP2" s="1611"/>
      <c r="AQ2" s="1611"/>
      <c r="AR2" s="1611"/>
      <c r="AS2" s="1611"/>
      <c r="AT2" s="1611"/>
      <c r="AU2" s="1611"/>
      <c r="AV2" s="1611"/>
      <c r="AW2" s="1611"/>
      <c r="AX2" s="1611"/>
      <c r="AY2" s="1611"/>
      <c r="AZ2" s="1611"/>
      <c r="BA2" s="1611"/>
      <c r="BB2" s="1611"/>
      <c r="BC2" s="1611"/>
      <c r="BD2" s="1611"/>
      <c r="BE2" s="1612"/>
      <c r="BF2" s="561" t="s">
        <v>28</v>
      </c>
      <c r="BG2" s="650"/>
    </row>
    <row r="3" spans="2:59" ht="16.5" customHeight="1">
      <c r="B3" s="1671"/>
      <c r="C3" s="1613"/>
      <c r="D3" s="1614"/>
      <c r="E3" s="1614"/>
      <c r="F3" s="1614"/>
      <c r="G3" s="1614"/>
      <c r="H3" s="1614"/>
      <c r="I3" s="1614"/>
      <c r="J3" s="1614"/>
      <c r="K3" s="1614"/>
      <c r="L3" s="1614"/>
      <c r="M3" s="1614"/>
      <c r="N3" s="1614"/>
      <c r="O3" s="1614"/>
      <c r="P3" s="1614"/>
      <c r="Q3" s="1614"/>
      <c r="R3" s="1614"/>
      <c r="S3" s="1614"/>
      <c r="T3" s="1614"/>
      <c r="U3" s="1614"/>
      <c r="V3" s="1614"/>
      <c r="W3" s="1614"/>
      <c r="X3" s="1614"/>
      <c r="Y3" s="1614"/>
      <c r="Z3" s="1614"/>
      <c r="AA3" s="1614"/>
      <c r="AB3" s="1614"/>
      <c r="AC3" s="1614"/>
      <c r="AD3" s="1614"/>
      <c r="AE3" s="1614"/>
      <c r="AF3" s="1614"/>
      <c r="AG3" s="1614"/>
      <c r="AH3" s="1614"/>
      <c r="AI3" s="1614"/>
      <c r="AJ3" s="1614"/>
      <c r="AK3" s="1614"/>
      <c r="AL3" s="1614"/>
      <c r="AM3" s="1614"/>
      <c r="AN3" s="1614"/>
      <c r="AO3" s="1614"/>
      <c r="AP3" s="1614"/>
      <c r="AQ3" s="1614"/>
      <c r="AR3" s="1614"/>
      <c r="AS3" s="1614"/>
      <c r="AT3" s="1614"/>
      <c r="AU3" s="1614"/>
      <c r="AV3" s="1614"/>
      <c r="AW3" s="1614"/>
      <c r="AX3" s="1614"/>
      <c r="AY3" s="1614"/>
      <c r="AZ3" s="1614"/>
      <c r="BA3" s="1614"/>
      <c r="BB3" s="1614"/>
      <c r="BC3" s="1614"/>
      <c r="BD3" s="1614"/>
      <c r="BE3" s="1615"/>
      <c r="BF3" s="61" t="s">
        <v>25</v>
      </c>
      <c r="BG3" s="651" t="s">
        <v>26</v>
      </c>
    </row>
    <row r="4" spans="2:59" ht="16.5" customHeight="1">
      <c r="B4" s="1671"/>
      <c r="C4" s="1613"/>
      <c r="D4" s="1614"/>
      <c r="E4" s="1614"/>
      <c r="F4" s="1614"/>
      <c r="G4" s="1614"/>
      <c r="H4" s="1614"/>
      <c r="I4" s="1614"/>
      <c r="J4" s="1614"/>
      <c r="K4" s="1614"/>
      <c r="L4" s="1614"/>
      <c r="M4" s="1614"/>
      <c r="N4" s="1614"/>
      <c r="O4" s="1614"/>
      <c r="P4" s="1614"/>
      <c r="Q4" s="1614"/>
      <c r="R4" s="1614"/>
      <c r="S4" s="1614"/>
      <c r="T4" s="1614"/>
      <c r="U4" s="1614"/>
      <c r="V4" s="1614"/>
      <c r="W4" s="1614"/>
      <c r="X4" s="1614"/>
      <c r="Y4" s="1614"/>
      <c r="Z4" s="1614"/>
      <c r="AA4" s="1614"/>
      <c r="AB4" s="1614"/>
      <c r="AC4" s="1614"/>
      <c r="AD4" s="1614"/>
      <c r="AE4" s="1614"/>
      <c r="AF4" s="1614"/>
      <c r="AG4" s="1614"/>
      <c r="AH4" s="1614"/>
      <c r="AI4" s="1614"/>
      <c r="AJ4" s="1614"/>
      <c r="AK4" s="1614"/>
      <c r="AL4" s="1614"/>
      <c r="AM4" s="1614"/>
      <c r="AN4" s="1614"/>
      <c r="AO4" s="1614"/>
      <c r="AP4" s="1614"/>
      <c r="AQ4" s="1614"/>
      <c r="AR4" s="1614"/>
      <c r="AS4" s="1614"/>
      <c r="AT4" s="1614"/>
      <c r="AU4" s="1614"/>
      <c r="AV4" s="1614"/>
      <c r="AW4" s="1614"/>
      <c r="AX4" s="1614"/>
      <c r="AY4" s="1614"/>
      <c r="AZ4" s="1614"/>
      <c r="BA4" s="1614"/>
      <c r="BB4" s="1614"/>
      <c r="BC4" s="1614"/>
      <c r="BD4" s="1614"/>
      <c r="BE4" s="1615"/>
      <c r="BF4" s="642">
        <v>6</v>
      </c>
      <c r="BG4" s="652" t="s">
        <v>34</v>
      </c>
    </row>
    <row r="5" spans="2:59" ht="16.5" customHeight="1">
      <c r="B5" s="1671"/>
      <c r="C5" s="1613"/>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c r="AF5" s="1614"/>
      <c r="AG5" s="1614"/>
      <c r="AH5" s="1614"/>
      <c r="AI5" s="1614"/>
      <c r="AJ5" s="1614"/>
      <c r="AK5" s="1614"/>
      <c r="AL5" s="1614"/>
      <c r="AM5" s="1614"/>
      <c r="AN5" s="1614"/>
      <c r="AO5" s="1614"/>
      <c r="AP5" s="1614"/>
      <c r="AQ5" s="1614"/>
      <c r="AR5" s="1614"/>
      <c r="AS5" s="1614"/>
      <c r="AT5" s="1614"/>
      <c r="AU5" s="1614"/>
      <c r="AV5" s="1614"/>
      <c r="AW5" s="1614"/>
      <c r="AX5" s="1614"/>
      <c r="AY5" s="1614"/>
      <c r="AZ5" s="1614"/>
      <c r="BA5" s="1614"/>
      <c r="BB5" s="1614"/>
      <c r="BC5" s="1614"/>
      <c r="BD5" s="1614"/>
      <c r="BE5" s="1615"/>
      <c r="BF5" s="563" t="s">
        <v>27</v>
      </c>
      <c r="BG5" s="653"/>
    </row>
    <row r="6" spans="2:59" ht="16.5" customHeight="1" thickBot="1">
      <c r="B6" s="1672"/>
      <c r="C6" s="1616"/>
      <c r="D6" s="1617"/>
      <c r="E6" s="1617"/>
      <c r="F6" s="1617"/>
      <c r="G6" s="1617"/>
      <c r="H6" s="1617"/>
      <c r="I6" s="1617"/>
      <c r="J6" s="1617"/>
      <c r="K6" s="1617"/>
      <c r="L6" s="1617"/>
      <c r="M6" s="1617"/>
      <c r="N6" s="1617"/>
      <c r="O6" s="1617"/>
      <c r="P6" s="1617"/>
      <c r="Q6" s="1617"/>
      <c r="R6" s="1617"/>
      <c r="S6" s="1617"/>
      <c r="T6" s="1617"/>
      <c r="U6" s="1617"/>
      <c r="V6" s="1617"/>
      <c r="W6" s="1617"/>
      <c r="X6" s="1617"/>
      <c r="Y6" s="1617"/>
      <c r="Z6" s="1617"/>
      <c r="AA6" s="1617"/>
      <c r="AB6" s="1617"/>
      <c r="AC6" s="1617"/>
      <c r="AD6" s="1617"/>
      <c r="AE6" s="1617"/>
      <c r="AF6" s="1617"/>
      <c r="AG6" s="1617"/>
      <c r="AH6" s="1617"/>
      <c r="AI6" s="1617"/>
      <c r="AJ6" s="1617"/>
      <c r="AK6" s="1617"/>
      <c r="AL6" s="1617"/>
      <c r="AM6" s="1617"/>
      <c r="AN6" s="1617"/>
      <c r="AO6" s="1617"/>
      <c r="AP6" s="1617"/>
      <c r="AQ6" s="1617"/>
      <c r="AR6" s="1617"/>
      <c r="AS6" s="1617"/>
      <c r="AT6" s="1617"/>
      <c r="AU6" s="1617"/>
      <c r="AV6" s="1617"/>
      <c r="AW6" s="1617"/>
      <c r="AX6" s="1617"/>
      <c r="AY6" s="1617"/>
      <c r="AZ6" s="1617"/>
      <c r="BA6" s="1617"/>
      <c r="BB6" s="1617"/>
      <c r="BC6" s="1617"/>
      <c r="BD6" s="1617"/>
      <c r="BE6" s="1618"/>
      <c r="BF6" s="1619">
        <v>45428</v>
      </c>
      <c r="BG6" s="1620"/>
    </row>
    <row r="7" spans="2:59" ht="19.5" customHeight="1">
      <c r="B7" s="67"/>
      <c r="C7" s="67"/>
      <c r="D7" s="67"/>
      <c r="E7" s="67"/>
      <c r="F7" s="67"/>
      <c r="G7" s="68"/>
      <c r="H7" s="68"/>
      <c r="I7" s="67"/>
      <c r="J7" s="67"/>
      <c r="K7" s="67"/>
      <c r="L7" s="67"/>
      <c r="M7" s="67"/>
      <c r="N7" s="67"/>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1621"/>
      <c r="AW7" s="1673"/>
      <c r="AX7" s="1673"/>
      <c r="AY7" s="1673"/>
      <c r="AZ7" s="1623"/>
      <c r="BA7" s="565"/>
      <c r="BB7" s="565"/>
      <c r="BC7" s="565"/>
      <c r="BD7" s="69"/>
      <c r="BE7" s="69"/>
    </row>
    <row r="8" spans="2:59" ht="28.5" customHeight="1">
      <c r="B8" s="71" t="s">
        <v>44</v>
      </c>
      <c r="C8" s="1749" t="s">
        <v>85</v>
      </c>
      <c r="D8" s="1749"/>
      <c r="E8" s="72"/>
      <c r="F8" s="72"/>
      <c r="G8" s="72"/>
      <c r="H8" s="72"/>
      <c r="I8" s="72"/>
      <c r="J8" s="72"/>
      <c r="K8" s="72"/>
      <c r="L8" s="72"/>
      <c r="M8" s="72"/>
      <c r="N8" s="72"/>
      <c r="AV8" s="565"/>
      <c r="AW8" s="565"/>
      <c r="AX8" s="565"/>
      <c r="AY8" s="565"/>
      <c r="AZ8" s="565"/>
      <c r="BA8" s="565"/>
      <c r="BB8" s="565"/>
      <c r="BC8" s="565"/>
    </row>
    <row r="9" spans="2:59" ht="124.5" customHeight="1">
      <c r="B9" s="71" t="s">
        <v>31</v>
      </c>
      <c r="C9" s="1747" t="s">
        <v>604</v>
      </c>
      <c r="D9" s="1748"/>
      <c r="E9" s="72"/>
      <c r="F9" s="72"/>
      <c r="G9" s="72"/>
      <c r="H9" s="72"/>
      <c r="I9" s="72"/>
      <c r="J9" s="72"/>
      <c r="K9" s="72"/>
      <c r="L9" s="72"/>
      <c r="M9" s="72"/>
      <c r="N9" s="72"/>
      <c r="AV9" s="565"/>
      <c r="AW9" s="565"/>
      <c r="AX9" s="565"/>
      <c r="AY9" s="565"/>
      <c r="AZ9" s="565"/>
      <c r="BA9" s="565"/>
      <c r="BB9" s="565"/>
      <c r="BC9" s="565"/>
    </row>
    <row r="10" spans="2:59" ht="30" customHeight="1">
      <c r="B10" s="71" t="s">
        <v>98</v>
      </c>
      <c r="C10" s="1625">
        <v>2025</v>
      </c>
      <c r="D10" s="1626"/>
      <c r="E10" s="72"/>
      <c r="F10" s="72"/>
      <c r="G10" s="72"/>
      <c r="H10" s="72"/>
      <c r="I10" s="72"/>
      <c r="J10" s="72"/>
      <c r="K10" s="72"/>
      <c r="L10" s="72"/>
      <c r="M10" s="72"/>
      <c r="N10" s="72"/>
      <c r="AV10" s="565"/>
      <c r="AW10" s="565"/>
      <c r="AX10" s="565"/>
      <c r="AY10" s="565"/>
      <c r="AZ10" s="565"/>
      <c r="BA10" s="565"/>
      <c r="BB10" s="565"/>
      <c r="BC10" s="565"/>
    </row>
    <row r="11" spans="2:59" ht="14.25" customHeight="1">
      <c r="B11" s="67"/>
      <c r="C11" s="67"/>
      <c r="D11" s="67"/>
      <c r="E11" s="67"/>
      <c r="F11" s="67"/>
      <c r="G11" s="68"/>
      <c r="H11" s="68"/>
      <c r="I11" s="67"/>
      <c r="J11" s="67"/>
      <c r="K11" s="67"/>
      <c r="L11" s="67"/>
      <c r="M11" s="67"/>
      <c r="N11" s="67"/>
      <c r="AV11" s="565"/>
      <c r="AW11" s="565"/>
      <c r="AX11" s="565"/>
      <c r="AY11" s="565"/>
      <c r="AZ11" s="565"/>
      <c r="BA11" s="565"/>
      <c r="BB11" s="565"/>
      <c r="BC11" s="565"/>
    </row>
    <row r="12" spans="2:59" ht="33" customHeight="1">
      <c r="B12" s="1604" t="s">
        <v>0</v>
      </c>
      <c r="C12" s="1604" t="s">
        <v>51</v>
      </c>
      <c r="D12" s="1604" t="s">
        <v>133</v>
      </c>
      <c r="E12" s="1604" t="s">
        <v>59</v>
      </c>
      <c r="F12" s="1604" t="s">
        <v>132</v>
      </c>
      <c r="G12" s="1604" t="s">
        <v>56</v>
      </c>
      <c r="H12" s="1604" t="s">
        <v>22</v>
      </c>
      <c r="I12" s="1604" t="s">
        <v>58</v>
      </c>
      <c r="J12" s="1604" t="s">
        <v>38</v>
      </c>
      <c r="K12" s="1604" t="s">
        <v>33</v>
      </c>
      <c r="L12" s="1604" t="s">
        <v>17</v>
      </c>
      <c r="M12" s="1604" t="s">
        <v>39</v>
      </c>
      <c r="N12" s="1604" t="s">
        <v>41</v>
      </c>
      <c r="O12" s="1631" t="s">
        <v>107</v>
      </c>
      <c r="P12" s="1631"/>
      <c r="Q12" s="1631"/>
      <c r="R12" s="1631"/>
      <c r="S12" s="1631"/>
      <c r="T12" s="1631"/>
      <c r="U12" s="1631"/>
      <c r="V12" s="1631"/>
      <c r="W12" s="1631"/>
      <c r="X12" s="1631"/>
      <c r="Y12" s="1631"/>
      <c r="Z12" s="1631"/>
      <c r="AA12" s="1631"/>
      <c r="AB12" s="1631"/>
      <c r="AC12" s="1631"/>
      <c r="AD12" s="1631"/>
      <c r="AE12" s="1631"/>
      <c r="AF12" s="1631"/>
      <c r="AG12" s="1631"/>
      <c r="AH12" s="1631"/>
      <c r="AI12" s="1631"/>
      <c r="AJ12" s="1631"/>
      <c r="AK12" s="1631"/>
      <c r="AL12" s="1631"/>
      <c r="AM12" s="1631"/>
      <c r="AN12" s="1631"/>
      <c r="AO12" s="1631"/>
      <c r="AP12" s="1631"/>
      <c r="AQ12" s="1631"/>
      <c r="AR12" s="1631"/>
      <c r="AS12" s="1631"/>
      <c r="AT12" s="1631"/>
      <c r="AU12" s="1632" t="s">
        <v>60</v>
      </c>
      <c r="AV12" s="1633" t="s">
        <v>128</v>
      </c>
      <c r="AW12" s="1634"/>
      <c r="AX12" s="1634"/>
      <c r="AY12" s="1635"/>
      <c r="AZ12" s="1636" t="s">
        <v>125</v>
      </c>
      <c r="BA12" s="1637"/>
      <c r="BB12" s="1637"/>
      <c r="BC12" s="1638"/>
      <c r="BD12" s="1627" t="s">
        <v>126</v>
      </c>
      <c r="BE12" s="1628"/>
      <c r="BF12" s="1628"/>
      <c r="BG12" s="1629"/>
    </row>
    <row r="13" spans="2:59" ht="21.75" customHeight="1">
      <c r="B13" s="1604"/>
      <c r="C13" s="1604"/>
      <c r="D13" s="1604"/>
      <c r="E13" s="1604"/>
      <c r="F13" s="1604"/>
      <c r="G13" s="1604"/>
      <c r="H13" s="1604"/>
      <c r="I13" s="1604"/>
      <c r="J13" s="1604"/>
      <c r="K13" s="1604"/>
      <c r="L13" s="1604"/>
      <c r="M13" s="1604"/>
      <c r="N13" s="1604"/>
      <c r="O13" s="1630" t="s">
        <v>18</v>
      </c>
      <c r="P13" s="1630"/>
      <c r="Q13" s="1630"/>
      <c r="R13" s="1630"/>
      <c r="S13" s="1630"/>
      <c r="T13" s="1630"/>
      <c r="U13" s="1630"/>
      <c r="V13" s="1630"/>
      <c r="W13" s="1630" t="s">
        <v>19</v>
      </c>
      <c r="X13" s="1630"/>
      <c r="Y13" s="1630"/>
      <c r="Z13" s="1630"/>
      <c r="AA13" s="1630"/>
      <c r="AB13" s="1630"/>
      <c r="AC13" s="1630"/>
      <c r="AD13" s="1630"/>
      <c r="AE13" s="1630" t="s">
        <v>20</v>
      </c>
      <c r="AF13" s="1630"/>
      <c r="AG13" s="1630"/>
      <c r="AH13" s="1630"/>
      <c r="AI13" s="1630"/>
      <c r="AJ13" s="1630"/>
      <c r="AK13" s="1630"/>
      <c r="AL13" s="1630"/>
      <c r="AM13" s="1630" t="s">
        <v>21</v>
      </c>
      <c r="AN13" s="1630"/>
      <c r="AO13" s="1630"/>
      <c r="AP13" s="1630"/>
      <c r="AQ13" s="1630"/>
      <c r="AR13" s="1630"/>
      <c r="AS13" s="1630"/>
      <c r="AT13" s="1630"/>
      <c r="AU13" s="1632"/>
      <c r="AV13" s="1642" t="s">
        <v>114</v>
      </c>
      <c r="AW13" s="1642" t="s">
        <v>19</v>
      </c>
      <c r="AX13" s="1642" t="s">
        <v>115</v>
      </c>
      <c r="AY13" s="1642" t="s">
        <v>116</v>
      </c>
      <c r="AZ13" s="1639" t="s">
        <v>114</v>
      </c>
      <c r="BA13" s="1639" t="s">
        <v>117</v>
      </c>
      <c r="BB13" s="1639" t="s">
        <v>118</v>
      </c>
      <c r="BC13" s="1639" t="s">
        <v>119</v>
      </c>
      <c r="BD13" s="1645" t="s">
        <v>18</v>
      </c>
      <c r="BE13" s="1645" t="s">
        <v>19</v>
      </c>
      <c r="BF13" s="1645" t="s">
        <v>20</v>
      </c>
      <c r="BG13" s="1753" t="s">
        <v>21</v>
      </c>
    </row>
    <row r="14" spans="2:59" ht="21.75" customHeight="1">
      <c r="B14" s="1604"/>
      <c r="C14" s="1604"/>
      <c r="D14" s="1604"/>
      <c r="E14" s="1604"/>
      <c r="F14" s="1604"/>
      <c r="G14" s="1604"/>
      <c r="H14" s="1604"/>
      <c r="I14" s="1604"/>
      <c r="J14" s="1604"/>
      <c r="K14" s="1604"/>
      <c r="L14" s="1604"/>
      <c r="M14" s="1604"/>
      <c r="N14" s="1604"/>
      <c r="O14" s="1677" t="s">
        <v>2</v>
      </c>
      <c r="P14" s="1677"/>
      <c r="Q14" s="1677" t="s">
        <v>3</v>
      </c>
      <c r="R14" s="1677"/>
      <c r="S14" s="1677" t="s">
        <v>4</v>
      </c>
      <c r="T14" s="1677"/>
      <c r="U14" s="1631" t="s">
        <v>5</v>
      </c>
      <c r="V14" s="1631"/>
      <c r="W14" s="1677" t="s">
        <v>24</v>
      </c>
      <c r="X14" s="1677"/>
      <c r="Y14" s="1677" t="s">
        <v>6</v>
      </c>
      <c r="Z14" s="1677"/>
      <c r="AA14" s="1677" t="s">
        <v>7</v>
      </c>
      <c r="AB14" s="1677"/>
      <c r="AC14" s="1631" t="s">
        <v>5</v>
      </c>
      <c r="AD14" s="1631"/>
      <c r="AE14" s="1677" t="s">
        <v>8</v>
      </c>
      <c r="AF14" s="1677"/>
      <c r="AG14" s="1677" t="s">
        <v>9</v>
      </c>
      <c r="AH14" s="1677"/>
      <c r="AI14" s="1677" t="s">
        <v>10</v>
      </c>
      <c r="AJ14" s="1677"/>
      <c r="AK14" s="1631" t="s">
        <v>5</v>
      </c>
      <c r="AL14" s="1631"/>
      <c r="AM14" s="1677" t="s">
        <v>11</v>
      </c>
      <c r="AN14" s="1677"/>
      <c r="AO14" s="1677" t="s">
        <v>12</v>
      </c>
      <c r="AP14" s="1677"/>
      <c r="AQ14" s="1677" t="s">
        <v>13</v>
      </c>
      <c r="AR14" s="1677"/>
      <c r="AS14" s="1631" t="s">
        <v>5</v>
      </c>
      <c r="AT14" s="1631"/>
      <c r="AU14" s="1632"/>
      <c r="AV14" s="1643"/>
      <c r="AW14" s="1643"/>
      <c r="AX14" s="1643"/>
      <c r="AY14" s="1643"/>
      <c r="AZ14" s="1640"/>
      <c r="BA14" s="1640"/>
      <c r="BB14" s="1640"/>
      <c r="BC14" s="1640"/>
      <c r="BD14" s="1646"/>
      <c r="BE14" s="1646"/>
      <c r="BF14" s="1646"/>
      <c r="BG14" s="1754"/>
    </row>
    <row r="15" spans="2:59" ht="21.75" customHeight="1">
      <c r="B15" s="1604"/>
      <c r="C15" s="1604"/>
      <c r="D15" s="1604"/>
      <c r="E15" s="1604"/>
      <c r="F15" s="1604"/>
      <c r="G15" s="1604"/>
      <c r="H15" s="1604"/>
      <c r="I15" s="1604"/>
      <c r="J15" s="1604"/>
      <c r="K15" s="1604"/>
      <c r="L15" s="1604"/>
      <c r="M15" s="1604"/>
      <c r="N15" s="1604"/>
      <c r="O15" s="566" t="s">
        <v>14</v>
      </c>
      <c r="P15" s="567" t="s">
        <v>15</v>
      </c>
      <c r="Q15" s="566" t="s">
        <v>14</v>
      </c>
      <c r="R15" s="567" t="s">
        <v>15</v>
      </c>
      <c r="S15" s="566" t="s">
        <v>14</v>
      </c>
      <c r="T15" s="567" t="s">
        <v>15</v>
      </c>
      <c r="U15" s="75" t="s">
        <v>14</v>
      </c>
      <c r="V15" s="76" t="s">
        <v>15</v>
      </c>
      <c r="W15" s="566" t="s">
        <v>14</v>
      </c>
      <c r="X15" s="567" t="s">
        <v>15</v>
      </c>
      <c r="Y15" s="566" t="s">
        <v>14</v>
      </c>
      <c r="Z15" s="567" t="s">
        <v>15</v>
      </c>
      <c r="AA15" s="566" t="s">
        <v>14</v>
      </c>
      <c r="AB15" s="567" t="s">
        <v>15</v>
      </c>
      <c r="AC15" s="75" t="s">
        <v>14</v>
      </c>
      <c r="AD15" s="76" t="s">
        <v>15</v>
      </c>
      <c r="AE15" s="566" t="s">
        <v>14</v>
      </c>
      <c r="AF15" s="567" t="s">
        <v>15</v>
      </c>
      <c r="AG15" s="566" t="s">
        <v>14</v>
      </c>
      <c r="AH15" s="567" t="s">
        <v>15</v>
      </c>
      <c r="AI15" s="566" t="s">
        <v>14</v>
      </c>
      <c r="AJ15" s="567" t="s">
        <v>15</v>
      </c>
      <c r="AK15" s="75" t="s">
        <v>14</v>
      </c>
      <c r="AL15" s="76" t="s">
        <v>15</v>
      </c>
      <c r="AM15" s="566" t="s">
        <v>14</v>
      </c>
      <c r="AN15" s="567" t="s">
        <v>15</v>
      </c>
      <c r="AO15" s="566" t="s">
        <v>14</v>
      </c>
      <c r="AP15" s="567" t="s">
        <v>15</v>
      </c>
      <c r="AQ15" s="566" t="s">
        <v>14</v>
      </c>
      <c r="AR15" s="567" t="s">
        <v>15</v>
      </c>
      <c r="AS15" s="75" t="s">
        <v>14</v>
      </c>
      <c r="AT15" s="76" t="s">
        <v>15</v>
      </c>
      <c r="AU15" s="1632"/>
      <c r="AV15" s="1751"/>
      <c r="AW15" s="1751"/>
      <c r="AX15" s="1751"/>
      <c r="AY15" s="1751"/>
      <c r="AZ15" s="1750"/>
      <c r="BA15" s="1750"/>
      <c r="BB15" s="1750"/>
      <c r="BC15" s="1750"/>
      <c r="BD15" s="1752"/>
      <c r="BE15" s="1752"/>
      <c r="BF15" s="1752"/>
      <c r="BG15" s="1755"/>
    </row>
    <row r="16" spans="2:59" ht="192" customHeight="1">
      <c r="B16" s="1756" t="str">
        <f>+'Anexo 1. 01-FR-03 POA INSTITUC.'!B40</f>
        <v>2.	Promover la participación ciudadana y la articulación interinstitucional para garantizar la protección de los derechos y el interés general.</v>
      </c>
      <c r="C16" s="1756" t="str">
        <f>+'Anexo 1. 01-FR-03 POA INSTITUC.'!C42</f>
        <v xml:space="preserve">2.2 Articular 12  acciones de trabajo interinstitucional y cooperación para garantizar el enfoque social, para el fortalecimiento de la prestación del servicio al usuario, en el cuatrienio. </v>
      </c>
      <c r="D16" s="113" t="str">
        <f>+'Anexo 1. 01-FR-03 POA INSTITUC.'!D42</f>
        <v>2.2.1 Implementar 8 lineamientos en compromiso con la calidad para satisfacer las necesidades y expectativas de los (as) usuarios(as) y partes interesadas, en el cuatrienio.</v>
      </c>
      <c r="E16" s="77">
        <f>+'Anexo 1. 01-FR-03 POA INSTITUC.'!E42</f>
        <v>0.5</v>
      </c>
      <c r="F16" s="83">
        <f>+'Anexo 1. 01-FR-03 POA INSTITUC.'!F42</f>
        <v>8</v>
      </c>
      <c r="G16" s="115">
        <f>+'Anexo 1. 01-FR-03 POA INSTITUC.'!L42</f>
        <v>3</v>
      </c>
      <c r="H16" s="112">
        <f>+'Anexo 1. 01-FR-03 POA INSTITUC.'!G42</f>
        <v>7</v>
      </c>
      <c r="I16" s="79" t="str">
        <f>+'Anexo 1. 01-FR-03 POA INSTITUC.'!H42</f>
        <v xml:space="preserve">Lineamientos en compromiso con la calidad implementados </v>
      </c>
      <c r="J16" s="551" t="s">
        <v>520</v>
      </c>
      <c r="K16" s="1005" t="s">
        <v>547</v>
      </c>
      <c r="L16" s="1006" t="s">
        <v>521</v>
      </c>
      <c r="M16" s="552" t="s">
        <v>519</v>
      </c>
      <c r="N16" s="103" t="str">
        <f>+'Anexo 1. 01-FR-03 POA INSTITUC.'!J42</f>
        <v>Secretaría General</v>
      </c>
      <c r="O16" s="1008">
        <v>1</v>
      </c>
      <c r="P16" s="1009">
        <v>1</v>
      </c>
      <c r="Q16" s="1008">
        <v>0</v>
      </c>
      <c r="R16" s="1009">
        <v>0</v>
      </c>
      <c r="S16" s="1008">
        <v>0</v>
      </c>
      <c r="T16" s="1009">
        <v>0</v>
      </c>
      <c r="U16" s="1010">
        <f t="shared" ref="U16:V17" si="0">O16+Q16+S16</f>
        <v>1</v>
      </c>
      <c r="V16" s="1010">
        <f t="shared" si="0"/>
        <v>1</v>
      </c>
      <c r="W16" s="1008">
        <v>0</v>
      </c>
      <c r="X16" s="1009"/>
      <c r="Y16" s="1008">
        <v>0</v>
      </c>
      <c r="Z16" s="1009"/>
      <c r="AA16" s="1008">
        <v>0</v>
      </c>
      <c r="AB16" s="1009"/>
      <c r="AC16" s="1010">
        <f t="shared" ref="AC16:AD17" si="1">W16+Y16+AA16</f>
        <v>0</v>
      </c>
      <c r="AD16" s="1010">
        <f t="shared" si="1"/>
        <v>0</v>
      </c>
      <c r="AE16" s="1008">
        <v>2</v>
      </c>
      <c r="AF16" s="1008"/>
      <c r="AG16" s="1008">
        <v>0</v>
      </c>
      <c r="AH16" s="1008"/>
      <c r="AI16" s="1008">
        <v>0</v>
      </c>
      <c r="AJ16" s="1008"/>
      <c r="AK16" s="1010">
        <f t="shared" ref="AK16:AL17" si="2">AE16+AG16+AI16</f>
        <v>2</v>
      </c>
      <c r="AL16" s="1010">
        <f t="shared" si="2"/>
        <v>0</v>
      </c>
      <c r="AM16" s="1008">
        <v>0</v>
      </c>
      <c r="AN16" s="1008"/>
      <c r="AO16" s="1008">
        <v>0</v>
      </c>
      <c r="AP16" s="1008"/>
      <c r="AQ16" s="1008">
        <v>0</v>
      </c>
      <c r="AR16" s="1008"/>
      <c r="AS16" s="1010">
        <f t="shared" ref="AS16:AT17" si="3">AM16+AO16+AQ16</f>
        <v>0</v>
      </c>
      <c r="AT16" s="1010">
        <f t="shared" si="3"/>
        <v>0</v>
      </c>
      <c r="AU16" s="1011">
        <f t="shared" ref="AU16:AU17" si="4">U16+AC16+AK16+AS16</f>
        <v>3</v>
      </c>
      <c r="AV16" s="1012">
        <f>+V16</f>
        <v>1</v>
      </c>
      <c r="AW16" s="1012">
        <f>+V16+AD16</f>
        <v>1</v>
      </c>
      <c r="AX16" s="1012">
        <f>+V16+AD16+AL16</f>
        <v>1</v>
      </c>
      <c r="AY16" s="1012">
        <f>+V16+AD16+AL16+AT16</f>
        <v>1</v>
      </c>
      <c r="AZ16" s="1013">
        <f t="shared" ref="AZ16:BC18" si="5">IF(AND(AV16&gt;0,$AU16&gt;0),AV16/$AU16,0)</f>
        <v>0.33333333333333331</v>
      </c>
      <c r="BA16" s="1013">
        <f t="shared" si="5"/>
        <v>0.33333333333333331</v>
      </c>
      <c r="BB16" s="1013">
        <f t="shared" si="5"/>
        <v>0.33333333333333331</v>
      </c>
      <c r="BC16" s="1013">
        <f t="shared" si="5"/>
        <v>0.33333333333333331</v>
      </c>
      <c r="BD16" s="1014">
        <f>(IF(AND(AV16&gt;0,$F16&gt;0),AV16/$F16,0))</f>
        <v>0.125</v>
      </c>
      <c r="BE16" s="1014">
        <f t="shared" ref="BE16:BG18" si="6">(IF(AND(AW16&gt;0,$F16&gt;0),AW16/$F16,0))</f>
        <v>0.125</v>
      </c>
      <c r="BF16" s="1014">
        <f t="shared" si="6"/>
        <v>0.125</v>
      </c>
      <c r="BG16" s="1014">
        <f t="shared" si="6"/>
        <v>0.125</v>
      </c>
    </row>
    <row r="17" spans="1:16384" s="69" customFormat="1" ht="117.6" customHeight="1">
      <c r="B17" s="1757"/>
      <c r="C17" s="1757"/>
      <c r="D17" s="655" t="str">
        <f>+'Anexo 1. 01-FR-03 POA INSTITUC.'!D43</f>
        <v>2.2.2 Gestionar 4 acuerdos interinstitucionales y/o de cooperación para garantizar el enfoque social en el marco de un estado pluralista, para el fortalecimiento de la prestación de Servicio al Usuario, en el cuatrienio</v>
      </c>
      <c r="E17" s="656">
        <f>+'Anexo 1. 01-FR-03 POA INSTITUC.'!E43</f>
        <v>0.5</v>
      </c>
      <c r="F17" s="657">
        <f>+'Anexo 1. 01-FR-03 POA INSTITUC.'!F43</f>
        <v>4</v>
      </c>
      <c r="G17" s="658">
        <f>+'Anexo 1. 01-FR-03 POA INSTITUC.'!L43</f>
        <v>2</v>
      </c>
      <c r="H17" s="658">
        <f>+'Anexo 1. 01-FR-03 POA INSTITUC.'!G43</f>
        <v>3</v>
      </c>
      <c r="I17" s="659" t="str">
        <f>+'Anexo 1. 01-FR-03 POA INSTITUC.'!H43</f>
        <v>Acuerdos interinstitucionales y/o de cooperación  gestionados</v>
      </c>
      <c r="J17" s="660" t="s">
        <v>522</v>
      </c>
      <c r="K17" s="1007" t="s">
        <v>523</v>
      </c>
      <c r="L17" s="996" t="s">
        <v>524</v>
      </c>
      <c r="M17" s="661" t="s">
        <v>519</v>
      </c>
      <c r="N17" s="662" t="str">
        <f>+'Anexo 1. 01-FR-03 POA INSTITUC.'!J43</f>
        <v>Secretaría General</v>
      </c>
      <c r="O17" s="1008">
        <v>0</v>
      </c>
      <c r="P17" s="1009">
        <v>0</v>
      </c>
      <c r="Q17" s="1008">
        <v>0</v>
      </c>
      <c r="R17" s="1009">
        <v>0</v>
      </c>
      <c r="S17" s="1008">
        <v>0</v>
      </c>
      <c r="T17" s="1009">
        <v>0</v>
      </c>
      <c r="U17" s="1010">
        <f t="shared" si="0"/>
        <v>0</v>
      </c>
      <c r="V17" s="1010">
        <f t="shared" si="0"/>
        <v>0</v>
      </c>
      <c r="W17" s="1008">
        <v>0</v>
      </c>
      <c r="X17" s="1009"/>
      <c r="Y17" s="1008">
        <v>0</v>
      </c>
      <c r="Z17" s="1009"/>
      <c r="AA17" s="1008">
        <v>0</v>
      </c>
      <c r="AB17" s="1009"/>
      <c r="AC17" s="1010">
        <f t="shared" si="1"/>
        <v>0</v>
      </c>
      <c r="AD17" s="1010">
        <f t="shared" si="1"/>
        <v>0</v>
      </c>
      <c r="AE17" s="1009">
        <v>0</v>
      </c>
      <c r="AF17" s="1009"/>
      <c r="AG17" s="1009">
        <v>0</v>
      </c>
      <c r="AH17" s="1009"/>
      <c r="AI17" s="1015">
        <v>0</v>
      </c>
      <c r="AJ17" s="1015"/>
      <c r="AK17" s="1010">
        <f t="shared" si="2"/>
        <v>0</v>
      </c>
      <c r="AL17" s="1010">
        <f t="shared" si="2"/>
        <v>0</v>
      </c>
      <c r="AM17" s="1009">
        <v>0</v>
      </c>
      <c r="AN17" s="1009"/>
      <c r="AO17" s="1009">
        <v>2</v>
      </c>
      <c r="AP17" s="1009"/>
      <c r="AQ17" s="1009">
        <v>0</v>
      </c>
      <c r="AR17" s="1009"/>
      <c r="AS17" s="1010">
        <f t="shared" si="3"/>
        <v>2</v>
      </c>
      <c r="AT17" s="1010">
        <f t="shared" si="3"/>
        <v>0</v>
      </c>
      <c r="AU17" s="1011">
        <f t="shared" si="4"/>
        <v>2</v>
      </c>
      <c r="AV17" s="1012">
        <f>+V17</f>
        <v>0</v>
      </c>
      <c r="AW17" s="1012">
        <f>+V17+AD17</f>
        <v>0</v>
      </c>
      <c r="AX17" s="1012">
        <f>+V17+AD17+AL17</f>
        <v>0</v>
      </c>
      <c r="AY17" s="1012">
        <f>+V17+AD17+AL17+AT17</f>
        <v>0</v>
      </c>
      <c r="AZ17" s="1013">
        <f t="shared" si="5"/>
        <v>0</v>
      </c>
      <c r="BA17" s="1013">
        <f t="shared" si="5"/>
        <v>0</v>
      </c>
      <c r="BB17" s="1013">
        <f t="shared" si="5"/>
        <v>0</v>
      </c>
      <c r="BC17" s="1013">
        <f t="shared" si="5"/>
        <v>0</v>
      </c>
      <c r="BD17" s="1014">
        <f>(IF(AND(AV17&gt;0,$F17&gt;0),AV17/$F17,0))</f>
        <v>0</v>
      </c>
      <c r="BE17" s="1014">
        <f t="shared" si="6"/>
        <v>0</v>
      </c>
      <c r="BF17" s="1014">
        <f t="shared" si="6"/>
        <v>0</v>
      </c>
      <c r="BG17" s="1014">
        <f t="shared" si="6"/>
        <v>0</v>
      </c>
    </row>
    <row r="18" spans="1:16384" s="69" customFormat="1" ht="117.6" customHeight="1">
      <c r="A18" s="654"/>
      <c r="B18" s="665" t="str">
        <f>+'Anexo 1. 01-FR-03 POA INSTITUC.'!B50</f>
        <v>4. Fortalecer las capacidades institucionales a través de la  modernización y la transformación tecnológica de la Personería de Bogotá, D. C.</v>
      </c>
      <c r="C18" s="665" t="str">
        <f>+'Anexo 1. 01-FR-03 POA INSTITUC.'!C58</f>
        <v>4.2 Mantener y adecuar el 100% de los  Sistemas de Gestión de la Calidad y Ambiental implementados por la Entidad, con el fin de mejorar la capacidad institucional en los componentes de calidad y ambiental, durante el cuatrienio.</v>
      </c>
      <c r="D18" s="665" t="str">
        <f>+'Anexo 1. 01-FR-03 POA INSTITUC.'!D61</f>
        <v>4.2.4 Incrementar al 98% la percepción de los usuarios que califican como excelente y bueno el servicio en la Personería de Bogotá, D. C., en el cuatrienio.</v>
      </c>
      <c r="E18" s="666">
        <f>+'Anexo 1. 01-FR-03 POA INSTITUC.'!E61</f>
        <v>0.2</v>
      </c>
      <c r="F18" s="666">
        <f>+'Anexo 1. 01-FR-03 POA INSTITUC.'!F61</f>
        <v>0.98000000000000009</v>
      </c>
      <c r="G18" s="667">
        <f>+'Anexo 1. 01-FR-03 POA INSTITUC.'!L61</f>
        <v>0.98</v>
      </c>
      <c r="H18" s="668">
        <f>+'Anexo 1. 01-FR-03 POA INSTITUC.'!G61</f>
        <v>0.95399999999999996</v>
      </c>
      <c r="I18" s="669" t="str">
        <f>+'Anexo 1. 01-FR-03 POA INSTITUC.'!H61</f>
        <v>Percepción de los usuarios en calificación excelente y bueno el servicio incrementada.</v>
      </c>
      <c r="J18" s="670" t="s">
        <v>335</v>
      </c>
      <c r="K18" s="997" t="s">
        <v>336</v>
      </c>
      <c r="L18" s="998" t="s">
        <v>337</v>
      </c>
      <c r="M18" s="671" t="s">
        <v>326</v>
      </c>
      <c r="N18" s="672" t="str">
        <f>+'Anexo 1. 01-FR-03 POA INSTITUC.'!J61</f>
        <v>Secretaría General</v>
      </c>
      <c r="O18" s="999">
        <v>0.98</v>
      </c>
      <c r="P18" s="1098">
        <v>0.98299999999999998</v>
      </c>
      <c r="Q18" s="999">
        <v>0</v>
      </c>
      <c r="R18" s="999">
        <v>0</v>
      </c>
      <c r="S18" s="999">
        <v>0</v>
      </c>
      <c r="T18" s="999">
        <v>0</v>
      </c>
      <c r="U18" s="1003">
        <f>IFERROR((AVERAGE(O18)),0)</f>
        <v>0.98</v>
      </c>
      <c r="V18" s="1003">
        <f>IFERROR((AVERAGE(P18)),0)</f>
        <v>0.98299999999999998</v>
      </c>
      <c r="W18" s="999">
        <v>0</v>
      </c>
      <c r="X18" s="999"/>
      <c r="Y18" s="999">
        <v>0</v>
      </c>
      <c r="Z18" s="999"/>
      <c r="AA18" s="999">
        <v>0</v>
      </c>
      <c r="AB18" s="999"/>
      <c r="AC18" s="1000">
        <f>IFERROR((AVERAGE(W18)),0)</f>
        <v>0</v>
      </c>
      <c r="AD18" s="1000">
        <f>IFERROR((AVERAGE(X18)),0)</f>
        <v>0</v>
      </c>
      <c r="AE18" s="999">
        <v>0.98</v>
      </c>
      <c r="AF18" s="999"/>
      <c r="AG18" s="999">
        <v>0</v>
      </c>
      <c r="AH18" s="999"/>
      <c r="AI18" s="999">
        <v>0</v>
      </c>
      <c r="AJ18" s="999"/>
      <c r="AK18" s="1000">
        <f>IFERROR((AVERAGE(AE18)),0)</f>
        <v>0.98</v>
      </c>
      <c r="AL18" s="1000">
        <f>IFERROR((AVERAGE(AF18)),0)</f>
        <v>0</v>
      </c>
      <c r="AM18" s="999">
        <v>0</v>
      </c>
      <c r="AN18" s="999"/>
      <c r="AO18" s="999">
        <v>0</v>
      </c>
      <c r="AP18" s="999"/>
      <c r="AQ18" s="999">
        <v>0</v>
      </c>
      <c r="AR18" s="999"/>
      <c r="AS18" s="1000">
        <f>IFERROR((AVERAGE(AM18,AO18,AQ18)),0)</f>
        <v>0</v>
      </c>
      <c r="AT18" s="1000">
        <f>IFERROR((AVERAGE(AN18,AP18,AR18)),0)</f>
        <v>0</v>
      </c>
      <c r="AU18" s="1000">
        <f>IFERROR((AVERAGE(AE18,O18)),0)</f>
        <v>0.98</v>
      </c>
      <c r="AV18" s="1016">
        <f>IFERROR(IF(OR($AU$18="",$AU$18=0),0,ROUNDDOWN(AVERAGE($V18),3)),0)</f>
        <v>0.98299999999999998</v>
      </c>
      <c r="AW18" s="1016">
        <f>IFERROR(IF(OR($AU$18="",$AU$18=0),0,ROUNDDOWN(AVERAGE($V18),3)),0)</f>
        <v>0.98299999999999998</v>
      </c>
      <c r="AX18" s="1016">
        <f>IFERROR(IF(OR($AU$18="",$AU$18=0),0,ROUNDDOWN(AVERAGE($V18,AL18),3)),0)</f>
        <v>0.49099999999999999</v>
      </c>
      <c r="AY18" s="1016">
        <f>IFERROR(IF(OR($AU$18="",$AU$18=0),0,ROUNDDOWN(AVERAGE($V18,AM18),3)),0)</f>
        <v>0.49099999999999999</v>
      </c>
      <c r="AZ18" s="1013">
        <f>IF(AND(AV18&gt;0,$AU18&gt;0),AV18/$AU18,0)*0.5</f>
        <v>0.50153061224489792</v>
      </c>
      <c r="BA18" s="1013">
        <f>IF(AND(AW18&gt;0,$AU18&gt;0),AW18/$AU18,0)*0.5</f>
        <v>0.50153061224489792</v>
      </c>
      <c r="BB18" s="1013">
        <f>IF(AND(AX18&gt;0,$AU18&gt;0),AX18/$AU18,0)</f>
        <v>0.50102040816326532</v>
      </c>
      <c r="BC18" s="1013">
        <f t="shared" si="5"/>
        <v>0.50102040816326532</v>
      </c>
      <c r="BD18" s="1014">
        <f>(IF(AND(AV18&gt;0,$F18&gt;0),AV18/$F18,0))*0.5</f>
        <v>0.50153061224489792</v>
      </c>
      <c r="BE18" s="1014">
        <f t="shared" si="6"/>
        <v>1.0030612244897958</v>
      </c>
      <c r="BF18" s="1014">
        <f t="shared" si="6"/>
        <v>0.50102040816326521</v>
      </c>
      <c r="BG18" s="1014">
        <f t="shared" si="6"/>
        <v>0.50102040816326521</v>
      </c>
      <c r="BH18" s="654"/>
      <c r="BI18" s="654"/>
      <c r="BJ18" s="654"/>
      <c r="BK18" s="654"/>
      <c r="BL18" s="654"/>
      <c r="BM18" s="654"/>
      <c r="BN18" s="654"/>
      <c r="BO18" s="654"/>
      <c r="BP18" s="654"/>
      <c r="BQ18" s="654"/>
      <c r="BR18" s="654"/>
      <c r="BS18" s="654"/>
      <c r="BT18" s="654"/>
      <c r="BU18" s="654"/>
      <c r="BV18" s="654"/>
      <c r="BW18" s="654"/>
      <c r="BX18" s="654"/>
      <c r="BY18" s="654"/>
      <c r="BZ18" s="654"/>
      <c r="CA18" s="654"/>
      <c r="CB18" s="654"/>
      <c r="CC18" s="654"/>
      <c r="CD18" s="654"/>
      <c r="CE18" s="654"/>
      <c r="CF18" s="654"/>
      <c r="CG18" s="654"/>
      <c r="CH18" s="654"/>
      <c r="CI18" s="654"/>
      <c r="CJ18" s="654"/>
      <c r="CK18" s="654"/>
      <c r="CL18" s="654"/>
      <c r="CM18" s="654"/>
      <c r="CN18" s="654"/>
      <c r="CO18" s="654"/>
      <c r="CP18" s="654"/>
      <c r="CQ18" s="654"/>
      <c r="CR18" s="654"/>
      <c r="CS18" s="654"/>
      <c r="CT18" s="654"/>
      <c r="CU18" s="654"/>
      <c r="CV18" s="654"/>
      <c r="CW18" s="654"/>
      <c r="CX18" s="654"/>
      <c r="CY18" s="654"/>
      <c r="CZ18" s="654"/>
      <c r="DA18" s="654"/>
      <c r="DB18" s="654"/>
      <c r="DC18" s="654"/>
      <c r="DD18" s="654"/>
      <c r="DE18" s="654"/>
      <c r="DF18" s="654"/>
      <c r="DG18" s="654"/>
      <c r="DH18" s="654"/>
      <c r="DI18" s="654"/>
      <c r="DJ18" s="654"/>
      <c r="DK18" s="654"/>
      <c r="DL18" s="654"/>
      <c r="DM18" s="654"/>
      <c r="DN18" s="654"/>
      <c r="DO18" s="654"/>
      <c r="DP18" s="654"/>
      <c r="DQ18" s="654"/>
      <c r="DR18" s="654"/>
      <c r="DS18" s="654"/>
      <c r="DT18" s="654"/>
      <c r="DU18" s="654"/>
      <c r="DV18" s="654"/>
      <c r="DW18" s="654"/>
      <c r="DX18" s="654"/>
      <c r="DY18" s="654"/>
      <c r="DZ18" s="654"/>
      <c r="EA18" s="654"/>
      <c r="EB18" s="654"/>
      <c r="EC18" s="654"/>
      <c r="ED18" s="654"/>
      <c r="EE18" s="654"/>
      <c r="EF18" s="654"/>
      <c r="EG18" s="654"/>
      <c r="EH18" s="654"/>
      <c r="EI18" s="654"/>
      <c r="EJ18" s="654"/>
      <c r="EK18" s="654">
        <f>+'Anexo 1. 01-FR-03 POA INSTITUC.'!EK60</f>
        <v>0</v>
      </c>
      <c r="EL18" s="654">
        <f>+'Anexo 1. 01-FR-03 POA INSTITUC.'!EL60</f>
        <v>0</v>
      </c>
      <c r="EM18" s="654">
        <f>+'Anexo 1. 01-FR-03 POA INSTITUC.'!EM60</f>
        <v>0</v>
      </c>
      <c r="EN18" s="654">
        <f>+'Anexo 1. 01-FR-03 POA INSTITUC.'!EN60</f>
        <v>0</v>
      </c>
      <c r="EO18" s="654">
        <f>+'Anexo 1. 01-FR-03 POA INSTITUC.'!EO60</f>
        <v>0</v>
      </c>
      <c r="EP18" s="654">
        <f>+'Anexo 1. 01-FR-03 POA INSTITUC.'!EP60</f>
        <v>0</v>
      </c>
      <c r="EQ18" s="654">
        <f>+'Anexo 1. 01-FR-03 POA INSTITUC.'!EQ60</f>
        <v>0</v>
      </c>
      <c r="ER18" s="654">
        <f>+'Anexo 1. 01-FR-03 POA INSTITUC.'!ER60</f>
        <v>0</v>
      </c>
      <c r="ES18" s="654">
        <f>+'Anexo 1. 01-FR-03 POA INSTITUC.'!ES60</f>
        <v>0</v>
      </c>
      <c r="ET18" s="654">
        <f>+'Anexo 1. 01-FR-03 POA INSTITUC.'!ET60</f>
        <v>0</v>
      </c>
      <c r="EU18" s="654">
        <f>+'Anexo 1. 01-FR-03 POA INSTITUC.'!EU60</f>
        <v>0</v>
      </c>
      <c r="EV18" s="654">
        <f>+'Anexo 1. 01-FR-03 POA INSTITUC.'!EV60</f>
        <v>0</v>
      </c>
      <c r="EW18" s="654">
        <f>+'Anexo 1. 01-FR-03 POA INSTITUC.'!EW60</f>
        <v>0</v>
      </c>
      <c r="EX18" s="654">
        <f>+'Anexo 1. 01-FR-03 POA INSTITUC.'!EX60</f>
        <v>0</v>
      </c>
      <c r="EY18" s="654">
        <f>+'Anexo 1. 01-FR-03 POA INSTITUC.'!EY60</f>
        <v>0</v>
      </c>
      <c r="EZ18" s="654">
        <f>+'Anexo 1. 01-FR-03 POA INSTITUC.'!EZ60</f>
        <v>0</v>
      </c>
      <c r="FA18" s="654">
        <f>+'Anexo 1. 01-FR-03 POA INSTITUC.'!FA60</f>
        <v>0</v>
      </c>
      <c r="FB18" s="654">
        <f>+'Anexo 1. 01-FR-03 POA INSTITUC.'!FB60</f>
        <v>0</v>
      </c>
      <c r="FC18" s="654">
        <f>+'Anexo 1. 01-FR-03 POA INSTITUC.'!FC60</f>
        <v>0</v>
      </c>
      <c r="FD18" s="654">
        <f>+'Anexo 1. 01-FR-03 POA INSTITUC.'!FD60</f>
        <v>0</v>
      </c>
      <c r="FE18" s="654">
        <f>+'Anexo 1. 01-FR-03 POA INSTITUC.'!FE60</f>
        <v>0</v>
      </c>
      <c r="FF18" s="654">
        <f>+'Anexo 1. 01-FR-03 POA INSTITUC.'!FF60</f>
        <v>0</v>
      </c>
      <c r="FG18" s="654">
        <f>+'Anexo 1. 01-FR-03 POA INSTITUC.'!FG60</f>
        <v>0</v>
      </c>
      <c r="FH18" s="654">
        <f>+'Anexo 1. 01-FR-03 POA INSTITUC.'!FH60</f>
        <v>0</v>
      </c>
      <c r="FI18" s="654">
        <f>+'Anexo 1. 01-FR-03 POA INSTITUC.'!FI60</f>
        <v>0</v>
      </c>
      <c r="FJ18" s="654">
        <f>+'Anexo 1. 01-FR-03 POA INSTITUC.'!FJ60</f>
        <v>0</v>
      </c>
      <c r="FK18" s="654">
        <f>+'Anexo 1. 01-FR-03 POA INSTITUC.'!FK60</f>
        <v>0</v>
      </c>
      <c r="FL18" s="654">
        <f>+'Anexo 1. 01-FR-03 POA INSTITUC.'!FL60</f>
        <v>0</v>
      </c>
      <c r="FM18" s="654">
        <f>+'Anexo 1. 01-FR-03 POA INSTITUC.'!FM60</f>
        <v>0</v>
      </c>
      <c r="FN18" s="654">
        <f>+'Anexo 1. 01-FR-03 POA INSTITUC.'!FN60</f>
        <v>0</v>
      </c>
      <c r="FO18" s="654">
        <f>+'Anexo 1. 01-FR-03 POA INSTITUC.'!FO60</f>
        <v>0</v>
      </c>
      <c r="FP18" s="654">
        <f>+'Anexo 1. 01-FR-03 POA INSTITUC.'!FP60</f>
        <v>0</v>
      </c>
      <c r="FQ18" s="654">
        <f>+'Anexo 1. 01-FR-03 POA INSTITUC.'!FQ60</f>
        <v>0</v>
      </c>
      <c r="FR18" s="654">
        <f>+'Anexo 1. 01-FR-03 POA INSTITUC.'!FR60</f>
        <v>0</v>
      </c>
      <c r="FS18" s="654">
        <f>+'Anexo 1. 01-FR-03 POA INSTITUC.'!FS60</f>
        <v>0</v>
      </c>
      <c r="FT18" s="654">
        <f>+'Anexo 1. 01-FR-03 POA INSTITUC.'!FT60</f>
        <v>0</v>
      </c>
      <c r="FU18" s="654">
        <f>+'Anexo 1. 01-FR-03 POA INSTITUC.'!FU60</f>
        <v>0</v>
      </c>
      <c r="FV18" s="654">
        <f>+'Anexo 1. 01-FR-03 POA INSTITUC.'!FV60</f>
        <v>0</v>
      </c>
      <c r="FW18" s="654">
        <f>+'Anexo 1. 01-FR-03 POA INSTITUC.'!FW60</f>
        <v>0</v>
      </c>
      <c r="FX18" s="654">
        <f>+'Anexo 1. 01-FR-03 POA INSTITUC.'!FX60</f>
        <v>0</v>
      </c>
      <c r="FY18" s="654">
        <f>+'Anexo 1. 01-FR-03 POA INSTITUC.'!FY60</f>
        <v>0</v>
      </c>
      <c r="FZ18" s="654">
        <f>+'Anexo 1. 01-FR-03 POA INSTITUC.'!FZ60</f>
        <v>0</v>
      </c>
      <c r="GA18" s="654">
        <f>+'Anexo 1. 01-FR-03 POA INSTITUC.'!GA60</f>
        <v>0</v>
      </c>
      <c r="GB18" s="654">
        <f>+'Anexo 1. 01-FR-03 POA INSTITUC.'!GB60</f>
        <v>0</v>
      </c>
      <c r="GC18" s="654">
        <f>+'Anexo 1. 01-FR-03 POA INSTITUC.'!GC60</f>
        <v>0</v>
      </c>
      <c r="GD18" s="654">
        <f>+'Anexo 1. 01-FR-03 POA INSTITUC.'!GD60</f>
        <v>0</v>
      </c>
      <c r="GE18" s="654">
        <f>+'Anexo 1. 01-FR-03 POA INSTITUC.'!GE60</f>
        <v>0</v>
      </c>
      <c r="GF18" s="654">
        <f>+'Anexo 1. 01-FR-03 POA INSTITUC.'!GF60</f>
        <v>0</v>
      </c>
      <c r="GG18" s="654">
        <f>+'Anexo 1. 01-FR-03 POA INSTITUC.'!GG60</f>
        <v>0</v>
      </c>
      <c r="GH18" s="654">
        <f>+'Anexo 1. 01-FR-03 POA INSTITUC.'!GH60</f>
        <v>0</v>
      </c>
      <c r="GI18" s="654">
        <f>+'Anexo 1. 01-FR-03 POA INSTITUC.'!GI60</f>
        <v>0</v>
      </c>
      <c r="GJ18" s="654">
        <f>+'Anexo 1. 01-FR-03 POA INSTITUC.'!GJ60</f>
        <v>0</v>
      </c>
      <c r="GK18" s="654">
        <f>+'Anexo 1. 01-FR-03 POA INSTITUC.'!GK60</f>
        <v>0</v>
      </c>
      <c r="GL18" s="654">
        <f>+'Anexo 1. 01-FR-03 POA INSTITUC.'!GL60</f>
        <v>0</v>
      </c>
      <c r="GM18" s="654">
        <f>+'Anexo 1. 01-FR-03 POA INSTITUC.'!GM60</f>
        <v>0</v>
      </c>
      <c r="GN18" s="654">
        <f>+'Anexo 1. 01-FR-03 POA INSTITUC.'!GN60</f>
        <v>0</v>
      </c>
      <c r="GO18" s="654">
        <f>+'Anexo 1. 01-FR-03 POA INSTITUC.'!GO60</f>
        <v>0</v>
      </c>
      <c r="GP18" s="654">
        <f>+'Anexo 1. 01-FR-03 POA INSTITUC.'!GP60</f>
        <v>0</v>
      </c>
      <c r="GQ18" s="654">
        <f>+'Anexo 1. 01-FR-03 POA INSTITUC.'!GQ60</f>
        <v>0</v>
      </c>
      <c r="GR18" s="654">
        <f>+'Anexo 1. 01-FR-03 POA INSTITUC.'!GR60</f>
        <v>0</v>
      </c>
      <c r="GS18" s="654">
        <f>+'Anexo 1. 01-FR-03 POA INSTITUC.'!GS60</f>
        <v>0</v>
      </c>
      <c r="GT18" s="654">
        <f>+'Anexo 1. 01-FR-03 POA INSTITUC.'!GT60</f>
        <v>0</v>
      </c>
      <c r="GU18" s="654">
        <f>+'Anexo 1. 01-FR-03 POA INSTITUC.'!GU60</f>
        <v>0</v>
      </c>
      <c r="GV18" s="654">
        <f>+'Anexo 1. 01-FR-03 POA INSTITUC.'!GV60</f>
        <v>0</v>
      </c>
      <c r="GW18" s="654">
        <f>+'Anexo 1. 01-FR-03 POA INSTITUC.'!GW60</f>
        <v>0</v>
      </c>
      <c r="GX18" s="654">
        <f>+'Anexo 1. 01-FR-03 POA INSTITUC.'!GX60</f>
        <v>0</v>
      </c>
      <c r="GY18" s="654">
        <f>+'Anexo 1. 01-FR-03 POA INSTITUC.'!GY60</f>
        <v>0</v>
      </c>
      <c r="GZ18" s="654">
        <f>+'Anexo 1. 01-FR-03 POA INSTITUC.'!GZ60</f>
        <v>0</v>
      </c>
      <c r="HA18" s="654">
        <f>+'Anexo 1. 01-FR-03 POA INSTITUC.'!HA60</f>
        <v>0</v>
      </c>
      <c r="HB18" s="654">
        <f>+'Anexo 1. 01-FR-03 POA INSTITUC.'!HB60</f>
        <v>0</v>
      </c>
      <c r="HC18" s="654">
        <f>+'Anexo 1. 01-FR-03 POA INSTITUC.'!HC60</f>
        <v>0</v>
      </c>
      <c r="HD18" s="654">
        <f>+'Anexo 1. 01-FR-03 POA INSTITUC.'!HD60</f>
        <v>0</v>
      </c>
      <c r="HE18" s="654">
        <f>+'Anexo 1. 01-FR-03 POA INSTITUC.'!HE60</f>
        <v>0</v>
      </c>
      <c r="HF18" s="654">
        <f>+'Anexo 1. 01-FR-03 POA INSTITUC.'!HF60</f>
        <v>0</v>
      </c>
      <c r="HG18" s="654">
        <f>+'Anexo 1. 01-FR-03 POA INSTITUC.'!HG60</f>
        <v>0</v>
      </c>
      <c r="HH18" s="654">
        <f>+'Anexo 1. 01-FR-03 POA INSTITUC.'!HH60</f>
        <v>0</v>
      </c>
      <c r="HI18" s="654">
        <f>+'Anexo 1. 01-FR-03 POA INSTITUC.'!HI60</f>
        <v>0</v>
      </c>
      <c r="HJ18" s="654">
        <f>+'Anexo 1. 01-FR-03 POA INSTITUC.'!HJ60</f>
        <v>0</v>
      </c>
      <c r="HK18" s="654">
        <f>+'Anexo 1. 01-FR-03 POA INSTITUC.'!HK60</f>
        <v>0</v>
      </c>
      <c r="HL18" s="654">
        <f>+'Anexo 1. 01-FR-03 POA INSTITUC.'!HL60</f>
        <v>0</v>
      </c>
      <c r="HM18" s="654">
        <f>+'Anexo 1. 01-FR-03 POA INSTITUC.'!HM60</f>
        <v>0</v>
      </c>
      <c r="HN18" s="654">
        <f>+'Anexo 1. 01-FR-03 POA INSTITUC.'!HN60</f>
        <v>0</v>
      </c>
      <c r="HO18" s="654">
        <f>+'Anexo 1. 01-FR-03 POA INSTITUC.'!HO60</f>
        <v>0</v>
      </c>
      <c r="HP18" s="654">
        <f>+'Anexo 1. 01-FR-03 POA INSTITUC.'!HP60</f>
        <v>0</v>
      </c>
      <c r="HQ18" s="654">
        <f>+'Anexo 1. 01-FR-03 POA INSTITUC.'!HQ60</f>
        <v>0</v>
      </c>
      <c r="HR18" s="654">
        <f>+'Anexo 1. 01-FR-03 POA INSTITUC.'!HR60</f>
        <v>0</v>
      </c>
      <c r="HS18" s="654">
        <f>+'Anexo 1. 01-FR-03 POA INSTITUC.'!HS60</f>
        <v>0</v>
      </c>
      <c r="HT18" s="654">
        <f>+'Anexo 1. 01-FR-03 POA INSTITUC.'!HT60</f>
        <v>0</v>
      </c>
      <c r="HU18" s="654">
        <f>+'Anexo 1. 01-FR-03 POA INSTITUC.'!HU60</f>
        <v>0</v>
      </c>
      <c r="HV18" s="654">
        <f>+'Anexo 1. 01-FR-03 POA INSTITUC.'!HV60</f>
        <v>0</v>
      </c>
      <c r="HW18" s="654">
        <f>+'Anexo 1. 01-FR-03 POA INSTITUC.'!HW60</f>
        <v>0</v>
      </c>
      <c r="HX18" s="654">
        <f>+'Anexo 1. 01-FR-03 POA INSTITUC.'!HX60</f>
        <v>0</v>
      </c>
      <c r="HY18" s="654">
        <f>+'Anexo 1. 01-FR-03 POA INSTITUC.'!HY60</f>
        <v>0</v>
      </c>
      <c r="HZ18" s="654">
        <f>+'Anexo 1. 01-FR-03 POA INSTITUC.'!HZ60</f>
        <v>0</v>
      </c>
      <c r="IA18" s="654">
        <f>+'Anexo 1. 01-FR-03 POA INSTITUC.'!IA60</f>
        <v>0</v>
      </c>
      <c r="IB18" s="654">
        <f>+'Anexo 1. 01-FR-03 POA INSTITUC.'!IB60</f>
        <v>0</v>
      </c>
      <c r="IC18" s="654">
        <f>+'Anexo 1. 01-FR-03 POA INSTITUC.'!IC60</f>
        <v>0</v>
      </c>
      <c r="ID18" s="654">
        <f>+'Anexo 1. 01-FR-03 POA INSTITUC.'!ID60</f>
        <v>0</v>
      </c>
      <c r="IE18" s="654">
        <f>+'Anexo 1. 01-FR-03 POA INSTITUC.'!IE60</f>
        <v>0</v>
      </c>
      <c r="IF18" s="654">
        <f>+'Anexo 1. 01-FR-03 POA INSTITUC.'!IF60</f>
        <v>0</v>
      </c>
      <c r="IG18" s="654">
        <f>+'Anexo 1. 01-FR-03 POA INSTITUC.'!IG60</f>
        <v>0</v>
      </c>
      <c r="IH18" s="654">
        <f>+'Anexo 1. 01-FR-03 POA INSTITUC.'!IH60</f>
        <v>0</v>
      </c>
      <c r="II18" s="654">
        <f>+'Anexo 1. 01-FR-03 POA INSTITUC.'!II60</f>
        <v>0</v>
      </c>
      <c r="IJ18" s="654">
        <f>+'Anexo 1. 01-FR-03 POA INSTITUC.'!IJ60</f>
        <v>0</v>
      </c>
      <c r="IK18" s="654">
        <f>+'Anexo 1. 01-FR-03 POA INSTITUC.'!IK60</f>
        <v>0</v>
      </c>
      <c r="IL18" s="654">
        <f>+'Anexo 1. 01-FR-03 POA INSTITUC.'!IL60</f>
        <v>0</v>
      </c>
      <c r="IM18" s="654">
        <f>+'Anexo 1. 01-FR-03 POA INSTITUC.'!IM60</f>
        <v>0</v>
      </c>
      <c r="IN18" s="654">
        <f>+'Anexo 1. 01-FR-03 POA INSTITUC.'!IN60</f>
        <v>0</v>
      </c>
      <c r="IO18" s="654">
        <f>+'Anexo 1. 01-FR-03 POA INSTITUC.'!IO60</f>
        <v>0</v>
      </c>
      <c r="IP18" s="654">
        <f>+'Anexo 1. 01-FR-03 POA INSTITUC.'!IP60</f>
        <v>0</v>
      </c>
      <c r="IQ18" s="654">
        <f>+'Anexo 1. 01-FR-03 POA INSTITUC.'!IQ60</f>
        <v>0</v>
      </c>
      <c r="IR18" s="654">
        <f>+'Anexo 1. 01-FR-03 POA INSTITUC.'!IR60</f>
        <v>0</v>
      </c>
      <c r="IS18" s="654">
        <f>+'Anexo 1. 01-FR-03 POA INSTITUC.'!IS60</f>
        <v>0</v>
      </c>
      <c r="IT18" s="654">
        <f>+'Anexo 1. 01-FR-03 POA INSTITUC.'!IT60</f>
        <v>0</v>
      </c>
      <c r="IU18" s="654">
        <f>+'Anexo 1. 01-FR-03 POA INSTITUC.'!IU60</f>
        <v>0</v>
      </c>
      <c r="IV18" s="654">
        <f>+'Anexo 1. 01-FR-03 POA INSTITUC.'!IV60</f>
        <v>0</v>
      </c>
      <c r="IW18" s="654">
        <f>+'Anexo 1. 01-FR-03 POA INSTITUC.'!IW60</f>
        <v>0</v>
      </c>
      <c r="IX18" s="654">
        <f>+'Anexo 1. 01-FR-03 POA INSTITUC.'!IX60</f>
        <v>0</v>
      </c>
      <c r="IY18" s="654">
        <f>+'Anexo 1. 01-FR-03 POA INSTITUC.'!IY60</f>
        <v>0</v>
      </c>
      <c r="IZ18" s="654">
        <f>+'Anexo 1. 01-FR-03 POA INSTITUC.'!IZ60</f>
        <v>0</v>
      </c>
      <c r="JA18" s="654">
        <f>+'Anexo 1. 01-FR-03 POA INSTITUC.'!JA60</f>
        <v>0</v>
      </c>
      <c r="JB18" s="654">
        <f>+'Anexo 1. 01-FR-03 POA INSTITUC.'!JB60</f>
        <v>0</v>
      </c>
      <c r="JC18" s="654">
        <f>+'Anexo 1. 01-FR-03 POA INSTITUC.'!JC60</f>
        <v>0</v>
      </c>
      <c r="JD18" s="654">
        <f>+'Anexo 1. 01-FR-03 POA INSTITUC.'!JD60</f>
        <v>0</v>
      </c>
      <c r="JE18" s="654">
        <f>+'Anexo 1. 01-FR-03 POA INSTITUC.'!JE60</f>
        <v>0</v>
      </c>
      <c r="JF18" s="654">
        <f>+'Anexo 1. 01-FR-03 POA INSTITUC.'!JF60</f>
        <v>0</v>
      </c>
      <c r="JG18" s="654">
        <f>+'Anexo 1. 01-FR-03 POA INSTITUC.'!JG60</f>
        <v>0</v>
      </c>
      <c r="JH18" s="654">
        <f>+'Anexo 1. 01-FR-03 POA INSTITUC.'!JH60</f>
        <v>0</v>
      </c>
      <c r="JI18" s="654">
        <f>+'Anexo 1. 01-FR-03 POA INSTITUC.'!JI60</f>
        <v>0</v>
      </c>
      <c r="JJ18" s="654">
        <f>+'Anexo 1. 01-FR-03 POA INSTITUC.'!JJ60</f>
        <v>0</v>
      </c>
      <c r="JK18" s="654">
        <f>+'Anexo 1. 01-FR-03 POA INSTITUC.'!JK60</f>
        <v>0</v>
      </c>
      <c r="JL18" s="654">
        <f>+'Anexo 1. 01-FR-03 POA INSTITUC.'!JL60</f>
        <v>0</v>
      </c>
      <c r="JM18" s="654">
        <f>+'Anexo 1. 01-FR-03 POA INSTITUC.'!JM60</f>
        <v>0</v>
      </c>
      <c r="JN18" s="654">
        <f>+'Anexo 1. 01-FR-03 POA INSTITUC.'!JN60</f>
        <v>0</v>
      </c>
      <c r="JO18" s="654">
        <f>+'Anexo 1. 01-FR-03 POA INSTITUC.'!JO60</f>
        <v>0</v>
      </c>
      <c r="JP18" s="654">
        <f>+'Anexo 1. 01-FR-03 POA INSTITUC.'!JP60</f>
        <v>0</v>
      </c>
      <c r="JQ18" s="654">
        <f>+'Anexo 1. 01-FR-03 POA INSTITUC.'!JQ60</f>
        <v>0</v>
      </c>
      <c r="JR18" s="654">
        <f>+'Anexo 1. 01-FR-03 POA INSTITUC.'!JR60</f>
        <v>0</v>
      </c>
      <c r="JS18" s="654">
        <f>+'Anexo 1. 01-FR-03 POA INSTITUC.'!JS60</f>
        <v>0</v>
      </c>
      <c r="JT18" s="654">
        <f>+'Anexo 1. 01-FR-03 POA INSTITUC.'!JT60</f>
        <v>0</v>
      </c>
      <c r="JU18" s="654">
        <f>+'Anexo 1. 01-FR-03 POA INSTITUC.'!JU60</f>
        <v>0</v>
      </c>
      <c r="JV18" s="654">
        <f>+'Anexo 1. 01-FR-03 POA INSTITUC.'!JV60</f>
        <v>0</v>
      </c>
      <c r="JW18" s="654">
        <f>+'Anexo 1. 01-FR-03 POA INSTITUC.'!JW60</f>
        <v>0</v>
      </c>
      <c r="JX18" s="654">
        <f>+'Anexo 1. 01-FR-03 POA INSTITUC.'!JX60</f>
        <v>0</v>
      </c>
      <c r="JY18" s="654">
        <f>+'Anexo 1. 01-FR-03 POA INSTITUC.'!JY60</f>
        <v>0</v>
      </c>
      <c r="JZ18" s="654">
        <f>+'Anexo 1. 01-FR-03 POA INSTITUC.'!JZ60</f>
        <v>0</v>
      </c>
      <c r="KA18" s="654">
        <f>+'Anexo 1. 01-FR-03 POA INSTITUC.'!KA60</f>
        <v>0</v>
      </c>
      <c r="KB18" s="654">
        <f>+'Anexo 1. 01-FR-03 POA INSTITUC.'!KB60</f>
        <v>0</v>
      </c>
      <c r="KC18" s="654">
        <f>+'Anexo 1. 01-FR-03 POA INSTITUC.'!KC60</f>
        <v>0</v>
      </c>
      <c r="KD18" s="654">
        <f>+'Anexo 1. 01-FR-03 POA INSTITUC.'!KD60</f>
        <v>0</v>
      </c>
      <c r="KE18" s="654">
        <f>+'Anexo 1. 01-FR-03 POA INSTITUC.'!KE60</f>
        <v>0</v>
      </c>
      <c r="KF18" s="654">
        <f>+'Anexo 1. 01-FR-03 POA INSTITUC.'!KF60</f>
        <v>0</v>
      </c>
      <c r="KG18" s="654">
        <f>+'Anexo 1. 01-FR-03 POA INSTITUC.'!KG60</f>
        <v>0</v>
      </c>
      <c r="KH18" s="654">
        <f>+'Anexo 1. 01-FR-03 POA INSTITUC.'!KH60</f>
        <v>0</v>
      </c>
      <c r="KI18" s="654">
        <f>+'Anexo 1. 01-FR-03 POA INSTITUC.'!KI60</f>
        <v>0</v>
      </c>
      <c r="KJ18" s="654">
        <f>+'Anexo 1. 01-FR-03 POA INSTITUC.'!KJ60</f>
        <v>0</v>
      </c>
      <c r="KK18" s="654">
        <f>+'Anexo 1. 01-FR-03 POA INSTITUC.'!KK60</f>
        <v>0</v>
      </c>
      <c r="KL18" s="654">
        <f>+'Anexo 1. 01-FR-03 POA INSTITUC.'!KL60</f>
        <v>0</v>
      </c>
      <c r="KM18" s="654">
        <f>+'Anexo 1. 01-FR-03 POA INSTITUC.'!KM60</f>
        <v>0</v>
      </c>
      <c r="KN18" s="654">
        <f>+'Anexo 1. 01-FR-03 POA INSTITUC.'!KN60</f>
        <v>0</v>
      </c>
      <c r="KO18" s="654">
        <f>+'Anexo 1. 01-FR-03 POA INSTITUC.'!KO60</f>
        <v>0</v>
      </c>
      <c r="KP18" s="654">
        <f>+'Anexo 1. 01-FR-03 POA INSTITUC.'!KP60</f>
        <v>0</v>
      </c>
      <c r="KQ18" s="654">
        <f>+'Anexo 1. 01-FR-03 POA INSTITUC.'!KQ60</f>
        <v>0</v>
      </c>
      <c r="KR18" s="654">
        <f>+'Anexo 1. 01-FR-03 POA INSTITUC.'!KR60</f>
        <v>0</v>
      </c>
      <c r="KS18" s="654">
        <f>+'Anexo 1. 01-FR-03 POA INSTITUC.'!KS60</f>
        <v>0</v>
      </c>
      <c r="KT18" s="654">
        <f>+'Anexo 1. 01-FR-03 POA INSTITUC.'!KT60</f>
        <v>0</v>
      </c>
      <c r="KU18" s="654">
        <f>+'Anexo 1. 01-FR-03 POA INSTITUC.'!KU60</f>
        <v>0</v>
      </c>
      <c r="KV18" s="654">
        <f>+'Anexo 1. 01-FR-03 POA INSTITUC.'!KV60</f>
        <v>0</v>
      </c>
      <c r="KW18" s="654">
        <f>+'Anexo 1. 01-FR-03 POA INSTITUC.'!KW60</f>
        <v>0</v>
      </c>
      <c r="KX18" s="654">
        <f>+'Anexo 1. 01-FR-03 POA INSTITUC.'!KX60</f>
        <v>0</v>
      </c>
      <c r="KY18" s="654">
        <f>+'Anexo 1. 01-FR-03 POA INSTITUC.'!KY60</f>
        <v>0</v>
      </c>
      <c r="KZ18" s="654">
        <f>+'Anexo 1. 01-FR-03 POA INSTITUC.'!KZ60</f>
        <v>0</v>
      </c>
      <c r="LA18" s="654">
        <f>+'Anexo 1. 01-FR-03 POA INSTITUC.'!LA60</f>
        <v>0</v>
      </c>
      <c r="LB18" s="654">
        <f>+'Anexo 1. 01-FR-03 POA INSTITUC.'!LB60</f>
        <v>0</v>
      </c>
      <c r="LC18" s="654">
        <f>+'Anexo 1. 01-FR-03 POA INSTITUC.'!LC60</f>
        <v>0</v>
      </c>
      <c r="LD18" s="654">
        <f>+'Anexo 1. 01-FR-03 POA INSTITUC.'!LD60</f>
        <v>0</v>
      </c>
      <c r="LE18" s="654">
        <f>+'Anexo 1. 01-FR-03 POA INSTITUC.'!LE60</f>
        <v>0</v>
      </c>
      <c r="LF18" s="654">
        <f>+'Anexo 1. 01-FR-03 POA INSTITUC.'!LF60</f>
        <v>0</v>
      </c>
      <c r="LG18" s="654">
        <f>+'Anexo 1. 01-FR-03 POA INSTITUC.'!LG60</f>
        <v>0</v>
      </c>
      <c r="LH18" s="654">
        <f>+'Anexo 1. 01-FR-03 POA INSTITUC.'!LH60</f>
        <v>0</v>
      </c>
      <c r="LI18" s="654">
        <f>+'Anexo 1. 01-FR-03 POA INSTITUC.'!LI60</f>
        <v>0</v>
      </c>
      <c r="LJ18" s="654">
        <f>+'Anexo 1. 01-FR-03 POA INSTITUC.'!LJ60</f>
        <v>0</v>
      </c>
      <c r="LK18" s="654">
        <f>+'Anexo 1. 01-FR-03 POA INSTITUC.'!LK60</f>
        <v>0</v>
      </c>
      <c r="LL18" s="654">
        <f>+'Anexo 1. 01-FR-03 POA INSTITUC.'!LL60</f>
        <v>0</v>
      </c>
      <c r="LM18" s="654">
        <f>+'Anexo 1. 01-FR-03 POA INSTITUC.'!LM60</f>
        <v>0</v>
      </c>
      <c r="LN18" s="654">
        <f>+'Anexo 1. 01-FR-03 POA INSTITUC.'!LN60</f>
        <v>0</v>
      </c>
      <c r="LO18" s="654">
        <f>+'Anexo 1. 01-FR-03 POA INSTITUC.'!LO60</f>
        <v>0</v>
      </c>
      <c r="LP18" s="654">
        <f>+'Anexo 1. 01-FR-03 POA INSTITUC.'!LP60</f>
        <v>0</v>
      </c>
      <c r="LQ18" s="654">
        <f>+'Anexo 1. 01-FR-03 POA INSTITUC.'!LQ60</f>
        <v>0</v>
      </c>
      <c r="LR18" s="654">
        <f>+'Anexo 1. 01-FR-03 POA INSTITUC.'!LR60</f>
        <v>0</v>
      </c>
      <c r="LS18" s="654">
        <f>+'Anexo 1. 01-FR-03 POA INSTITUC.'!LS60</f>
        <v>0</v>
      </c>
      <c r="LT18" s="654">
        <f>+'Anexo 1. 01-FR-03 POA INSTITUC.'!LT60</f>
        <v>0</v>
      </c>
      <c r="LU18" s="654">
        <f>+'Anexo 1. 01-FR-03 POA INSTITUC.'!LU60</f>
        <v>0</v>
      </c>
      <c r="LV18" s="654">
        <f>+'Anexo 1. 01-FR-03 POA INSTITUC.'!LV60</f>
        <v>0</v>
      </c>
      <c r="LW18" s="654">
        <f>+'Anexo 1. 01-FR-03 POA INSTITUC.'!LW60</f>
        <v>0</v>
      </c>
      <c r="LX18" s="654">
        <f>+'Anexo 1. 01-FR-03 POA INSTITUC.'!LX60</f>
        <v>0</v>
      </c>
      <c r="LY18" s="654">
        <f>+'Anexo 1. 01-FR-03 POA INSTITUC.'!LY60</f>
        <v>0</v>
      </c>
      <c r="LZ18" s="654">
        <f>+'Anexo 1. 01-FR-03 POA INSTITUC.'!LZ60</f>
        <v>0</v>
      </c>
      <c r="MA18" s="654">
        <f>+'Anexo 1. 01-FR-03 POA INSTITUC.'!MA60</f>
        <v>0</v>
      </c>
      <c r="MB18" s="654">
        <f>+'Anexo 1. 01-FR-03 POA INSTITUC.'!MB60</f>
        <v>0</v>
      </c>
      <c r="MC18" s="654">
        <f>+'Anexo 1. 01-FR-03 POA INSTITUC.'!MC60</f>
        <v>0</v>
      </c>
      <c r="MD18" s="654">
        <f>+'Anexo 1. 01-FR-03 POA INSTITUC.'!MD60</f>
        <v>0</v>
      </c>
      <c r="ME18" s="654">
        <f>+'Anexo 1. 01-FR-03 POA INSTITUC.'!ME60</f>
        <v>0</v>
      </c>
      <c r="MF18" s="654">
        <f>+'Anexo 1. 01-FR-03 POA INSTITUC.'!MF60</f>
        <v>0</v>
      </c>
      <c r="MG18" s="654">
        <f>+'Anexo 1. 01-FR-03 POA INSTITUC.'!MG60</f>
        <v>0</v>
      </c>
      <c r="MH18" s="654">
        <f>+'Anexo 1. 01-FR-03 POA INSTITUC.'!MH60</f>
        <v>0</v>
      </c>
      <c r="MI18" s="654">
        <f>+'Anexo 1. 01-FR-03 POA INSTITUC.'!MI60</f>
        <v>0</v>
      </c>
      <c r="MJ18" s="654">
        <f>+'Anexo 1. 01-FR-03 POA INSTITUC.'!MJ60</f>
        <v>0</v>
      </c>
      <c r="MK18" s="654">
        <f>+'Anexo 1. 01-FR-03 POA INSTITUC.'!MK60</f>
        <v>0</v>
      </c>
      <c r="ML18" s="654">
        <f>+'Anexo 1. 01-FR-03 POA INSTITUC.'!ML60</f>
        <v>0</v>
      </c>
      <c r="MM18" s="654">
        <f>+'Anexo 1. 01-FR-03 POA INSTITUC.'!MM60</f>
        <v>0</v>
      </c>
      <c r="MN18" s="654">
        <f>+'Anexo 1. 01-FR-03 POA INSTITUC.'!MN60</f>
        <v>0</v>
      </c>
      <c r="MO18" s="654">
        <f>+'Anexo 1. 01-FR-03 POA INSTITUC.'!MO60</f>
        <v>0</v>
      </c>
      <c r="MP18" s="654">
        <f>+'Anexo 1. 01-FR-03 POA INSTITUC.'!MP60</f>
        <v>0</v>
      </c>
      <c r="MQ18" s="654">
        <f>+'Anexo 1. 01-FR-03 POA INSTITUC.'!MQ60</f>
        <v>0</v>
      </c>
      <c r="MR18" s="654">
        <f>+'Anexo 1. 01-FR-03 POA INSTITUC.'!MR60</f>
        <v>0</v>
      </c>
      <c r="MS18" s="654">
        <f>+'Anexo 1. 01-FR-03 POA INSTITUC.'!MS60</f>
        <v>0</v>
      </c>
      <c r="MT18" s="654">
        <f>+'Anexo 1. 01-FR-03 POA INSTITUC.'!MT60</f>
        <v>0</v>
      </c>
      <c r="MU18" s="654">
        <f>+'Anexo 1. 01-FR-03 POA INSTITUC.'!MU60</f>
        <v>0</v>
      </c>
      <c r="MV18" s="654">
        <f>+'Anexo 1. 01-FR-03 POA INSTITUC.'!MV60</f>
        <v>0</v>
      </c>
      <c r="MW18" s="654">
        <f>+'Anexo 1. 01-FR-03 POA INSTITUC.'!MW60</f>
        <v>0</v>
      </c>
      <c r="MX18" s="654">
        <f>+'Anexo 1. 01-FR-03 POA INSTITUC.'!MX60</f>
        <v>0</v>
      </c>
      <c r="MY18" s="654">
        <f>+'Anexo 1. 01-FR-03 POA INSTITUC.'!MY60</f>
        <v>0</v>
      </c>
      <c r="MZ18" s="654">
        <f>+'Anexo 1. 01-FR-03 POA INSTITUC.'!MZ60</f>
        <v>0</v>
      </c>
      <c r="NA18" s="654">
        <f>+'Anexo 1. 01-FR-03 POA INSTITUC.'!NA60</f>
        <v>0</v>
      </c>
      <c r="NB18" s="654">
        <f>+'Anexo 1. 01-FR-03 POA INSTITUC.'!NB60</f>
        <v>0</v>
      </c>
      <c r="NC18" s="654">
        <f>+'Anexo 1. 01-FR-03 POA INSTITUC.'!NC60</f>
        <v>0</v>
      </c>
      <c r="ND18" s="654">
        <f>+'Anexo 1. 01-FR-03 POA INSTITUC.'!ND60</f>
        <v>0</v>
      </c>
      <c r="NE18" s="654">
        <f>+'Anexo 1. 01-FR-03 POA INSTITUC.'!NE60</f>
        <v>0</v>
      </c>
      <c r="NF18" s="654">
        <f>+'Anexo 1. 01-FR-03 POA INSTITUC.'!NF60</f>
        <v>0</v>
      </c>
      <c r="NG18" s="654">
        <f>+'Anexo 1. 01-FR-03 POA INSTITUC.'!NG60</f>
        <v>0</v>
      </c>
      <c r="NH18" s="654">
        <f>+'Anexo 1. 01-FR-03 POA INSTITUC.'!NH60</f>
        <v>0</v>
      </c>
      <c r="NI18" s="654">
        <f>+'Anexo 1. 01-FR-03 POA INSTITUC.'!NI60</f>
        <v>0</v>
      </c>
      <c r="NJ18" s="654">
        <f>+'Anexo 1. 01-FR-03 POA INSTITUC.'!NJ60</f>
        <v>0</v>
      </c>
      <c r="NK18" s="654">
        <f>+'Anexo 1. 01-FR-03 POA INSTITUC.'!NK60</f>
        <v>0</v>
      </c>
      <c r="NL18" s="654">
        <f>+'Anexo 1. 01-FR-03 POA INSTITUC.'!NL60</f>
        <v>0</v>
      </c>
      <c r="NM18" s="654">
        <f>+'Anexo 1. 01-FR-03 POA INSTITUC.'!NM60</f>
        <v>0</v>
      </c>
      <c r="NN18" s="654">
        <f>+'Anexo 1. 01-FR-03 POA INSTITUC.'!NN60</f>
        <v>0</v>
      </c>
      <c r="NO18" s="654">
        <f>+'Anexo 1. 01-FR-03 POA INSTITUC.'!NO60</f>
        <v>0</v>
      </c>
      <c r="NP18" s="654">
        <f>+'Anexo 1. 01-FR-03 POA INSTITUC.'!NP60</f>
        <v>0</v>
      </c>
      <c r="NQ18" s="654">
        <f>+'Anexo 1. 01-FR-03 POA INSTITUC.'!NQ60</f>
        <v>0</v>
      </c>
      <c r="NR18" s="654">
        <f>+'Anexo 1. 01-FR-03 POA INSTITUC.'!NR60</f>
        <v>0</v>
      </c>
      <c r="NS18" s="654">
        <f>+'Anexo 1. 01-FR-03 POA INSTITUC.'!NS60</f>
        <v>0</v>
      </c>
      <c r="NT18" s="654">
        <f>+'Anexo 1. 01-FR-03 POA INSTITUC.'!NT60</f>
        <v>0</v>
      </c>
      <c r="NU18" s="654">
        <f>+'Anexo 1. 01-FR-03 POA INSTITUC.'!NU60</f>
        <v>0</v>
      </c>
      <c r="NV18" s="654">
        <f>+'Anexo 1. 01-FR-03 POA INSTITUC.'!NV60</f>
        <v>0</v>
      </c>
      <c r="NW18" s="654">
        <f>+'Anexo 1. 01-FR-03 POA INSTITUC.'!NW60</f>
        <v>0</v>
      </c>
      <c r="NX18" s="654">
        <f>+'Anexo 1. 01-FR-03 POA INSTITUC.'!NX60</f>
        <v>0</v>
      </c>
      <c r="NY18" s="654">
        <f>+'Anexo 1. 01-FR-03 POA INSTITUC.'!NY60</f>
        <v>0</v>
      </c>
      <c r="NZ18" s="654">
        <f>+'Anexo 1. 01-FR-03 POA INSTITUC.'!NZ60</f>
        <v>0</v>
      </c>
      <c r="OA18" s="654">
        <f>+'Anexo 1. 01-FR-03 POA INSTITUC.'!OA60</f>
        <v>0</v>
      </c>
      <c r="OB18" s="654">
        <f>+'Anexo 1. 01-FR-03 POA INSTITUC.'!OB60</f>
        <v>0</v>
      </c>
      <c r="OC18" s="654">
        <f>+'Anexo 1. 01-FR-03 POA INSTITUC.'!OC60</f>
        <v>0</v>
      </c>
      <c r="OD18" s="654">
        <f>+'Anexo 1. 01-FR-03 POA INSTITUC.'!OD60</f>
        <v>0</v>
      </c>
      <c r="OE18" s="654">
        <f>+'Anexo 1. 01-FR-03 POA INSTITUC.'!OE60</f>
        <v>0</v>
      </c>
      <c r="OF18" s="654">
        <f>+'Anexo 1. 01-FR-03 POA INSTITUC.'!OF60</f>
        <v>0</v>
      </c>
      <c r="OG18" s="654">
        <f>+'Anexo 1. 01-FR-03 POA INSTITUC.'!OG60</f>
        <v>0</v>
      </c>
      <c r="OH18" s="654">
        <f>+'Anexo 1. 01-FR-03 POA INSTITUC.'!OH60</f>
        <v>0</v>
      </c>
      <c r="OI18" s="654">
        <f>+'Anexo 1. 01-FR-03 POA INSTITUC.'!OI60</f>
        <v>0</v>
      </c>
      <c r="OJ18" s="654">
        <f>+'Anexo 1. 01-FR-03 POA INSTITUC.'!OJ60</f>
        <v>0</v>
      </c>
      <c r="OK18" s="654">
        <f>+'Anexo 1. 01-FR-03 POA INSTITUC.'!OK60</f>
        <v>0</v>
      </c>
      <c r="OL18" s="654">
        <f>+'Anexo 1. 01-FR-03 POA INSTITUC.'!OL60</f>
        <v>0</v>
      </c>
      <c r="OM18" s="654">
        <f>+'Anexo 1. 01-FR-03 POA INSTITUC.'!OM60</f>
        <v>0</v>
      </c>
      <c r="ON18" s="654">
        <f>+'Anexo 1. 01-FR-03 POA INSTITUC.'!ON60</f>
        <v>0</v>
      </c>
      <c r="OO18" s="654">
        <f>+'Anexo 1. 01-FR-03 POA INSTITUC.'!OO60</f>
        <v>0</v>
      </c>
      <c r="OP18" s="654">
        <f>+'Anexo 1. 01-FR-03 POA INSTITUC.'!OP60</f>
        <v>0</v>
      </c>
      <c r="OQ18" s="654">
        <f>+'Anexo 1. 01-FR-03 POA INSTITUC.'!OQ60</f>
        <v>0</v>
      </c>
      <c r="OR18" s="654">
        <f>+'Anexo 1. 01-FR-03 POA INSTITUC.'!OR60</f>
        <v>0</v>
      </c>
      <c r="OS18" s="654">
        <f>+'Anexo 1. 01-FR-03 POA INSTITUC.'!OS60</f>
        <v>0</v>
      </c>
      <c r="OT18" s="654">
        <f>+'Anexo 1. 01-FR-03 POA INSTITUC.'!OT60</f>
        <v>0</v>
      </c>
      <c r="OU18" s="654">
        <f>+'Anexo 1. 01-FR-03 POA INSTITUC.'!OU60</f>
        <v>0</v>
      </c>
      <c r="OV18" s="654">
        <f>+'Anexo 1. 01-FR-03 POA INSTITUC.'!OV60</f>
        <v>0</v>
      </c>
      <c r="OW18" s="654">
        <f>+'Anexo 1. 01-FR-03 POA INSTITUC.'!OW60</f>
        <v>0</v>
      </c>
      <c r="OX18" s="654">
        <f>+'Anexo 1. 01-FR-03 POA INSTITUC.'!OX60</f>
        <v>0</v>
      </c>
      <c r="OY18" s="654">
        <f>+'Anexo 1. 01-FR-03 POA INSTITUC.'!OY60</f>
        <v>0</v>
      </c>
      <c r="OZ18" s="654">
        <f>+'Anexo 1. 01-FR-03 POA INSTITUC.'!OZ60</f>
        <v>0</v>
      </c>
      <c r="PA18" s="654">
        <f>+'Anexo 1. 01-FR-03 POA INSTITUC.'!PA60</f>
        <v>0</v>
      </c>
      <c r="PB18" s="654">
        <f>+'Anexo 1. 01-FR-03 POA INSTITUC.'!PB60</f>
        <v>0</v>
      </c>
      <c r="PC18" s="654">
        <f>+'Anexo 1. 01-FR-03 POA INSTITUC.'!PC60</f>
        <v>0</v>
      </c>
      <c r="PD18" s="654">
        <f>+'Anexo 1. 01-FR-03 POA INSTITUC.'!PD60</f>
        <v>0</v>
      </c>
      <c r="PE18" s="654">
        <f>+'Anexo 1. 01-FR-03 POA INSTITUC.'!PE60</f>
        <v>0</v>
      </c>
      <c r="PF18" s="654">
        <f>+'Anexo 1. 01-FR-03 POA INSTITUC.'!PF60</f>
        <v>0</v>
      </c>
      <c r="PG18" s="654">
        <f>+'Anexo 1. 01-FR-03 POA INSTITUC.'!PG60</f>
        <v>0</v>
      </c>
      <c r="PH18" s="654">
        <f>+'Anexo 1. 01-FR-03 POA INSTITUC.'!PH60</f>
        <v>0</v>
      </c>
      <c r="PI18" s="654">
        <f>+'Anexo 1. 01-FR-03 POA INSTITUC.'!PI60</f>
        <v>0</v>
      </c>
      <c r="PJ18" s="654">
        <f>+'Anexo 1. 01-FR-03 POA INSTITUC.'!PJ60</f>
        <v>0</v>
      </c>
      <c r="PK18" s="654">
        <f>+'Anexo 1. 01-FR-03 POA INSTITUC.'!PK60</f>
        <v>0</v>
      </c>
      <c r="PL18" s="654">
        <f>+'Anexo 1. 01-FR-03 POA INSTITUC.'!PL60</f>
        <v>0</v>
      </c>
      <c r="PM18" s="654">
        <f>+'Anexo 1. 01-FR-03 POA INSTITUC.'!PM60</f>
        <v>0</v>
      </c>
      <c r="PN18" s="654">
        <f>+'Anexo 1. 01-FR-03 POA INSTITUC.'!PN60</f>
        <v>0</v>
      </c>
      <c r="PO18" s="654">
        <f>+'Anexo 1. 01-FR-03 POA INSTITUC.'!PO60</f>
        <v>0</v>
      </c>
      <c r="PP18" s="654">
        <f>+'Anexo 1. 01-FR-03 POA INSTITUC.'!PP60</f>
        <v>0</v>
      </c>
      <c r="PQ18" s="654">
        <f>+'Anexo 1. 01-FR-03 POA INSTITUC.'!PQ60</f>
        <v>0</v>
      </c>
      <c r="PR18" s="654">
        <f>+'Anexo 1. 01-FR-03 POA INSTITUC.'!PR60</f>
        <v>0</v>
      </c>
      <c r="PS18" s="654">
        <f>+'Anexo 1. 01-FR-03 POA INSTITUC.'!PS60</f>
        <v>0</v>
      </c>
      <c r="PT18" s="654">
        <f>+'Anexo 1. 01-FR-03 POA INSTITUC.'!PT60</f>
        <v>0</v>
      </c>
      <c r="PU18" s="654">
        <f>+'Anexo 1. 01-FR-03 POA INSTITUC.'!PU60</f>
        <v>0</v>
      </c>
      <c r="PV18" s="654">
        <f>+'Anexo 1. 01-FR-03 POA INSTITUC.'!PV60</f>
        <v>0</v>
      </c>
      <c r="PW18" s="654">
        <f>+'Anexo 1. 01-FR-03 POA INSTITUC.'!PW60</f>
        <v>0</v>
      </c>
      <c r="PX18" s="654">
        <f>+'Anexo 1. 01-FR-03 POA INSTITUC.'!PX60</f>
        <v>0</v>
      </c>
      <c r="PY18" s="654">
        <f>+'Anexo 1. 01-FR-03 POA INSTITUC.'!PY60</f>
        <v>0</v>
      </c>
      <c r="PZ18" s="654">
        <f>+'Anexo 1. 01-FR-03 POA INSTITUC.'!PZ60</f>
        <v>0</v>
      </c>
      <c r="QA18" s="654">
        <f>+'Anexo 1. 01-FR-03 POA INSTITUC.'!QA60</f>
        <v>0</v>
      </c>
      <c r="QB18" s="654">
        <f>+'Anexo 1. 01-FR-03 POA INSTITUC.'!QB60</f>
        <v>0</v>
      </c>
      <c r="QC18" s="654">
        <f>+'Anexo 1. 01-FR-03 POA INSTITUC.'!QC60</f>
        <v>0</v>
      </c>
      <c r="QD18" s="654">
        <f>+'Anexo 1. 01-FR-03 POA INSTITUC.'!QD60</f>
        <v>0</v>
      </c>
      <c r="QE18" s="654">
        <f>+'Anexo 1. 01-FR-03 POA INSTITUC.'!QE60</f>
        <v>0</v>
      </c>
      <c r="QF18" s="654">
        <f>+'Anexo 1. 01-FR-03 POA INSTITUC.'!QF60</f>
        <v>0</v>
      </c>
      <c r="QG18" s="654">
        <f>+'Anexo 1. 01-FR-03 POA INSTITUC.'!QG60</f>
        <v>0</v>
      </c>
      <c r="QH18" s="654">
        <f>+'Anexo 1. 01-FR-03 POA INSTITUC.'!QH60</f>
        <v>0</v>
      </c>
      <c r="QI18" s="654">
        <f>+'Anexo 1. 01-FR-03 POA INSTITUC.'!QI60</f>
        <v>0</v>
      </c>
      <c r="QJ18" s="654">
        <f>+'Anexo 1. 01-FR-03 POA INSTITUC.'!QJ60</f>
        <v>0</v>
      </c>
      <c r="QK18" s="654">
        <f>+'Anexo 1. 01-FR-03 POA INSTITUC.'!QK60</f>
        <v>0</v>
      </c>
      <c r="QL18" s="654">
        <f>+'Anexo 1. 01-FR-03 POA INSTITUC.'!QL60</f>
        <v>0</v>
      </c>
      <c r="QM18" s="654">
        <f>+'Anexo 1. 01-FR-03 POA INSTITUC.'!QM60</f>
        <v>0</v>
      </c>
      <c r="QN18" s="654">
        <f>+'Anexo 1. 01-FR-03 POA INSTITUC.'!QN60</f>
        <v>0</v>
      </c>
      <c r="QO18" s="654">
        <f>+'Anexo 1. 01-FR-03 POA INSTITUC.'!QO60</f>
        <v>0</v>
      </c>
      <c r="QP18" s="654">
        <f>+'Anexo 1. 01-FR-03 POA INSTITUC.'!QP60</f>
        <v>0</v>
      </c>
      <c r="QQ18" s="654">
        <f>+'Anexo 1. 01-FR-03 POA INSTITUC.'!QQ60</f>
        <v>0</v>
      </c>
      <c r="QR18" s="654">
        <f>+'Anexo 1. 01-FR-03 POA INSTITUC.'!QR60</f>
        <v>0</v>
      </c>
      <c r="QS18" s="654">
        <f>+'Anexo 1. 01-FR-03 POA INSTITUC.'!QS60</f>
        <v>0</v>
      </c>
      <c r="QT18" s="654">
        <f>+'Anexo 1. 01-FR-03 POA INSTITUC.'!QT60</f>
        <v>0</v>
      </c>
      <c r="QU18" s="654">
        <f>+'Anexo 1. 01-FR-03 POA INSTITUC.'!QU60</f>
        <v>0</v>
      </c>
      <c r="QV18" s="654">
        <f>+'Anexo 1. 01-FR-03 POA INSTITUC.'!QV60</f>
        <v>0</v>
      </c>
      <c r="QW18" s="654">
        <f>+'Anexo 1. 01-FR-03 POA INSTITUC.'!QW60</f>
        <v>0</v>
      </c>
      <c r="QX18" s="654">
        <f>+'Anexo 1. 01-FR-03 POA INSTITUC.'!QX60</f>
        <v>0</v>
      </c>
      <c r="QY18" s="654">
        <f>+'Anexo 1. 01-FR-03 POA INSTITUC.'!QY60</f>
        <v>0</v>
      </c>
      <c r="QZ18" s="654">
        <f>+'Anexo 1. 01-FR-03 POA INSTITUC.'!QZ60</f>
        <v>0</v>
      </c>
      <c r="RA18" s="654">
        <f>+'Anexo 1. 01-FR-03 POA INSTITUC.'!RA60</f>
        <v>0</v>
      </c>
      <c r="RB18" s="654">
        <f>+'Anexo 1. 01-FR-03 POA INSTITUC.'!RB60</f>
        <v>0</v>
      </c>
      <c r="RC18" s="654">
        <f>+'Anexo 1. 01-FR-03 POA INSTITUC.'!RC60</f>
        <v>0</v>
      </c>
      <c r="RD18" s="654">
        <f>+'Anexo 1. 01-FR-03 POA INSTITUC.'!RD60</f>
        <v>0</v>
      </c>
      <c r="RE18" s="654">
        <f>+'Anexo 1. 01-FR-03 POA INSTITUC.'!RE60</f>
        <v>0</v>
      </c>
      <c r="RF18" s="654">
        <f>+'Anexo 1. 01-FR-03 POA INSTITUC.'!RF60</f>
        <v>0</v>
      </c>
      <c r="RG18" s="654">
        <f>+'Anexo 1. 01-FR-03 POA INSTITUC.'!RG60</f>
        <v>0</v>
      </c>
      <c r="RH18" s="654">
        <f>+'Anexo 1. 01-FR-03 POA INSTITUC.'!RH60</f>
        <v>0</v>
      </c>
      <c r="RI18" s="654">
        <f>+'Anexo 1. 01-FR-03 POA INSTITUC.'!RI60</f>
        <v>0</v>
      </c>
      <c r="RJ18" s="654">
        <f>+'Anexo 1. 01-FR-03 POA INSTITUC.'!RJ60</f>
        <v>0</v>
      </c>
      <c r="RK18" s="654">
        <f>+'Anexo 1. 01-FR-03 POA INSTITUC.'!RK60</f>
        <v>0</v>
      </c>
      <c r="RL18" s="654">
        <f>+'Anexo 1. 01-FR-03 POA INSTITUC.'!RL60</f>
        <v>0</v>
      </c>
      <c r="RM18" s="654">
        <f>+'Anexo 1. 01-FR-03 POA INSTITUC.'!RM60</f>
        <v>0</v>
      </c>
      <c r="RN18" s="654">
        <f>+'Anexo 1. 01-FR-03 POA INSTITUC.'!RN60</f>
        <v>0</v>
      </c>
      <c r="RO18" s="654">
        <f>+'Anexo 1. 01-FR-03 POA INSTITUC.'!RO60</f>
        <v>0</v>
      </c>
      <c r="RP18" s="654">
        <f>+'Anexo 1. 01-FR-03 POA INSTITUC.'!RP60</f>
        <v>0</v>
      </c>
      <c r="RQ18" s="654">
        <f>+'Anexo 1. 01-FR-03 POA INSTITUC.'!RQ60</f>
        <v>0</v>
      </c>
      <c r="RR18" s="654">
        <f>+'Anexo 1. 01-FR-03 POA INSTITUC.'!RR60</f>
        <v>0</v>
      </c>
      <c r="RS18" s="654">
        <f>+'Anexo 1. 01-FR-03 POA INSTITUC.'!RS60</f>
        <v>0</v>
      </c>
      <c r="RT18" s="654">
        <f>+'Anexo 1. 01-FR-03 POA INSTITUC.'!RT60</f>
        <v>0</v>
      </c>
      <c r="RU18" s="654">
        <f>+'Anexo 1. 01-FR-03 POA INSTITUC.'!RU60</f>
        <v>0</v>
      </c>
      <c r="RV18" s="654">
        <f>+'Anexo 1. 01-FR-03 POA INSTITUC.'!RV60</f>
        <v>0</v>
      </c>
      <c r="RW18" s="654">
        <f>+'Anexo 1. 01-FR-03 POA INSTITUC.'!RW60</f>
        <v>0</v>
      </c>
      <c r="RX18" s="654">
        <f>+'Anexo 1. 01-FR-03 POA INSTITUC.'!RX60</f>
        <v>0</v>
      </c>
      <c r="RY18" s="654">
        <f>+'Anexo 1. 01-FR-03 POA INSTITUC.'!RY60</f>
        <v>0</v>
      </c>
      <c r="RZ18" s="654">
        <f>+'Anexo 1. 01-FR-03 POA INSTITUC.'!RZ60</f>
        <v>0</v>
      </c>
      <c r="SA18" s="654">
        <f>+'Anexo 1. 01-FR-03 POA INSTITUC.'!SA60</f>
        <v>0</v>
      </c>
      <c r="SB18" s="654">
        <f>+'Anexo 1. 01-FR-03 POA INSTITUC.'!SB60</f>
        <v>0</v>
      </c>
      <c r="SC18" s="654">
        <f>+'Anexo 1. 01-FR-03 POA INSTITUC.'!SC60</f>
        <v>0</v>
      </c>
      <c r="SD18" s="654">
        <f>+'Anexo 1. 01-FR-03 POA INSTITUC.'!SD60</f>
        <v>0</v>
      </c>
      <c r="SE18" s="654">
        <f>+'Anexo 1. 01-FR-03 POA INSTITUC.'!SE60</f>
        <v>0</v>
      </c>
      <c r="SF18" s="654">
        <f>+'Anexo 1. 01-FR-03 POA INSTITUC.'!SF60</f>
        <v>0</v>
      </c>
      <c r="SG18" s="654">
        <f>+'Anexo 1. 01-FR-03 POA INSTITUC.'!SG60</f>
        <v>0</v>
      </c>
      <c r="SH18" s="654">
        <f>+'Anexo 1. 01-FR-03 POA INSTITUC.'!SH60</f>
        <v>0</v>
      </c>
      <c r="SI18" s="654">
        <f>+'Anexo 1. 01-FR-03 POA INSTITUC.'!SI60</f>
        <v>0</v>
      </c>
      <c r="SJ18" s="654">
        <f>+'Anexo 1. 01-FR-03 POA INSTITUC.'!SJ60</f>
        <v>0</v>
      </c>
      <c r="SK18" s="654">
        <f>+'Anexo 1. 01-FR-03 POA INSTITUC.'!SK60</f>
        <v>0</v>
      </c>
      <c r="SL18" s="654">
        <f>+'Anexo 1. 01-FR-03 POA INSTITUC.'!SL60</f>
        <v>0</v>
      </c>
      <c r="SM18" s="654">
        <f>+'Anexo 1. 01-FR-03 POA INSTITUC.'!SM60</f>
        <v>0</v>
      </c>
      <c r="SN18" s="654">
        <f>+'Anexo 1. 01-FR-03 POA INSTITUC.'!SN60</f>
        <v>0</v>
      </c>
      <c r="SO18" s="654">
        <f>+'Anexo 1. 01-FR-03 POA INSTITUC.'!SO60</f>
        <v>0</v>
      </c>
      <c r="SP18" s="654">
        <f>+'Anexo 1. 01-FR-03 POA INSTITUC.'!SP60</f>
        <v>0</v>
      </c>
      <c r="SQ18" s="654">
        <f>+'Anexo 1. 01-FR-03 POA INSTITUC.'!SQ60</f>
        <v>0</v>
      </c>
      <c r="SR18" s="654">
        <f>+'Anexo 1. 01-FR-03 POA INSTITUC.'!SR60</f>
        <v>0</v>
      </c>
      <c r="SS18" s="654">
        <f>+'Anexo 1. 01-FR-03 POA INSTITUC.'!SS60</f>
        <v>0</v>
      </c>
      <c r="ST18" s="654">
        <f>+'Anexo 1. 01-FR-03 POA INSTITUC.'!ST60</f>
        <v>0</v>
      </c>
      <c r="SU18" s="654">
        <f>+'Anexo 1. 01-FR-03 POA INSTITUC.'!SU60</f>
        <v>0</v>
      </c>
      <c r="SV18" s="654">
        <f>+'Anexo 1. 01-FR-03 POA INSTITUC.'!SV60</f>
        <v>0</v>
      </c>
      <c r="SW18" s="654">
        <f>+'Anexo 1. 01-FR-03 POA INSTITUC.'!SW60</f>
        <v>0</v>
      </c>
      <c r="SX18" s="654">
        <f>+'Anexo 1. 01-FR-03 POA INSTITUC.'!SX60</f>
        <v>0</v>
      </c>
      <c r="SY18" s="654">
        <f>+'Anexo 1. 01-FR-03 POA INSTITUC.'!SY60</f>
        <v>0</v>
      </c>
      <c r="SZ18" s="654">
        <f>+'Anexo 1. 01-FR-03 POA INSTITUC.'!SZ60</f>
        <v>0</v>
      </c>
      <c r="TA18" s="654">
        <f>+'Anexo 1. 01-FR-03 POA INSTITUC.'!TA60</f>
        <v>0</v>
      </c>
      <c r="TB18" s="654">
        <f>+'Anexo 1. 01-FR-03 POA INSTITUC.'!TB60</f>
        <v>0</v>
      </c>
      <c r="TC18" s="654">
        <f>+'Anexo 1. 01-FR-03 POA INSTITUC.'!TC60</f>
        <v>0</v>
      </c>
      <c r="TD18" s="654">
        <f>+'Anexo 1. 01-FR-03 POA INSTITUC.'!TD60</f>
        <v>0</v>
      </c>
      <c r="TE18" s="654">
        <f>+'Anexo 1. 01-FR-03 POA INSTITUC.'!TE60</f>
        <v>0</v>
      </c>
      <c r="TF18" s="654">
        <f>+'Anexo 1. 01-FR-03 POA INSTITUC.'!TF60</f>
        <v>0</v>
      </c>
      <c r="TG18" s="654">
        <f>+'Anexo 1. 01-FR-03 POA INSTITUC.'!TG60</f>
        <v>0</v>
      </c>
      <c r="TH18" s="654">
        <f>+'Anexo 1. 01-FR-03 POA INSTITUC.'!TH60</f>
        <v>0</v>
      </c>
      <c r="TI18" s="654">
        <f>+'Anexo 1. 01-FR-03 POA INSTITUC.'!TI60</f>
        <v>0</v>
      </c>
      <c r="TJ18" s="654">
        <f>+'Anexo 1. 01-FR-03 POA INSTITUC.'!TJ60</f>
        <v>0</v>
      </c>
      <c r="TK18" s="654">
        <f>+'Anexo 1. 01-FR-03 POA INSTITUC.'!TK60</f>
        <v>0</v>
      </c>
      <c r="TL18" s="654">
        <f>+'Anexo 1. 01-FR-03 POA INSTITUC.'!TL60</f>
        <v>0</v>
      </c>
      <c r="TM18" s="654">
        <f>+'Anexo 1. 01-FR-03 POA INSTITUC.'!TM60</f>
        <v>0</v>
      </c>
      <c r="TN18" s="654">
        <f>+'Anexo 1. 01-FR-03 POA INSTITUC.'!TN60</f>
        <v>0</v>
      </c>
      <c r="TO18" s="654">
        <f>+'Anexo 1. 01-FR-03 POA INSTITUC.'!TO60</f>
        <v>0</v>
      </c>
      <c r="TP18" s="654">
        <f>+'Anexo 1. 01-FR-03 POA INSTITUC.'!TP60</f>
        <v>0</v>
      </c>
      <c r="TQ18" s="654">
        <f>+'Anexo 1. 01-FR-03 POA INSTITUC.'!TQ60</f>
        <v>0</v>
      </c>
      <c r="TR18" s="654">
        <f>+'Anexo 1. 01-FR-03 POA INSTITUC.'!TR60</f>
        <v>0</v>
      </c>
      <c r="TS18" s="654">
        <f>+'Anexo 1. 01-FR-03 POA INSTITUC.'!TS60</f>
        <v>0</v>
      </c>
      <c r="TT18" s="654">
        <f>+'Anexo 1. 01-FR-03 POA INSTITUC.'!TT60</f>
        <v>0</v>
      </c>
      <c r="TU18" s="654">
        <f>+'Anexo 1. 01-FR-03 POA INSTITUC.'!TU60</f>
        <v>0</v>
      </c>
      <c r="TV18" s="654">
        <f>+'Anexo 1. 01-FR-03 POA INSTITUC.'!TV60</f>
        <v>0</v>
      </c>
      <c r="TW18" s="654">
        <f>+'Anexo 1. 01-FR-03 POA INSTITUC.'!TW60</f>
        <v>0</v>
      </c>
      <c r="TX18" s="654">
        <f>+'Anexo 1. 01-FR-03 POA INSTITUC.'!TX60</f>
        <v>0</v>
      </c>
      <c r="TY18" s="654">
        <f>+'Anexo 1. 01-FR-03 POA INSTITUC.'!TY60</f>
        <v>0</v>
      </c>
      <c r="TZ18" s="654">
        <f>+'Anexo 1. 01-FR-03 POA INSTITUC.'!TZ60</f>
        <v>0</v>
      </c>
      <c r="UA18" s="654">
        <f>+'Anexo 1. 01-FR-03 POA INSTITUC.'!UA60</f>
        <v>0</v>
      </c>
      <c r="UB18" s="654">
        <f>+'Anexo 1. 01-FR-03 POA INSTITUC.'!UB60</f>
        <v>0</v>
      </c>
      <c r="UC18" s="654">
        <f>+'Anexo 1. 01-FR-03 POA INSTITUC.'!UC60</f>
        <v>0</v>
      </c>
      <c r="UD18" s="654">
        <f>+'Anexo 1. 01-FR-03 POA INSTITUC.'!UD60</f>
        <v>0</v>
      </c>
      <c r="UE18" s="654">
        <f>+'Anexo 1. 01-FR-03 POA INSTITUC.'!UE60</f>
        <v>0</v>
      </c>
      <c r="UF18" s="654">
        <f>+'Anexo 1. 01-FR-03 POA INSTITUC.'!UF60</f>
        <v>0</v>
      </c>
      <c r="UG18" s="654">
        <f>+'Anexo 1. 01-FR-03 POA INSTITUC.'!UG60</f>
        <v>0</v>
      </c>
      <c r="UH18" s="654">
        <f>+'Anexo 1. 01-FR-03 POA INSTITUC.'!UH60</f>
        <v>0</v>
      </c>
      <c r="UI18" s="654">
        <f>+'Anexo 1. 01-FR-03 POA INSTITUC.'!UI60</f>
        <v>0</v>
      </c>
      <c r="UJ18" s="654">
        <f>+'Anexo 1. 01-FR-03 POA INSTITUC.'!UJ60</f>
        <v>0</v>
      </c>
      <c r="UK18" s="654">
        <f>+'Anexo 1. 01-FR-03 POA INSTITUC.'!UK60</f>
        <v>0</v>
      </c>
      <c r="UL18" s="654">
        <f>+'Anexo 1. 01-FR-03 POA INSTITUC.'!UL60</f>
        <v>0</v>
      </c>
      <c r="UM18" s="654">
        <f>+'Anexo 1. 01-FR-03 POA INSTITUC.'!UM60</f>
        <v>0</v>
      </c>
      <c r="UN18" s="654">
        <f>+'Anexo 1. 01-FR-03 POA INSTITUC.'!UN60</f>
        <v>0</v>
      </c>
      <c r="UO18" s="654">
        <f>+'Anexo 1. 01-FR-03 POA INSTITUC.'!UO60</f>
        <v>0</v>
      </c>
      <c r="UP18" s="654">
        <f>+'Anexo 1. 01-FR-03 POA INSTITUC.'!UP60</f>
        <v>0</v>
      </c>
      <c r="UQ18" s="654">
        <f>+'Anexo 1. 01-FR-03 POA INSTITUC.'!UQ60</f>
        <v>0</v>
      </c>
      <c r="UR18" s="654">
        <f>+'Anexo 1. 01-FR-03 POA INSTITUC.'!UR60</f>
        <v>0</v>
      </c>
      <c r="US18" s="654">
        <f>+'Anexo 1. 01-FR-03 POA INSTITUC.'!US60</f>
        <v>0</v>
      </c>
      <c r="UT18" s="654">
        <f>+'Anexo 1. 01-FR-03 POA INSTITUC.'!UT60</f>
        <v>0</v>
      </c>
      <c r="UU18" s="654">
        <f>+'Anexo 1. 01-FR-03 POA INSTITUC.'!UU60</f>
        <v>0</v>
      </c>
      <c r="UV18" s="654">
        <f>+'Anexo 1. 01-FR-03 POA INSTITUC.'!UV60</f>
        <v>0</v>
      </c>
      <c r="UW18" s="654">
        <f>+'Anexo 1. 01-FR-03 POA INSTITUC.'!UW60</f>
        <v>0</v>
      </c>
      <c r="UX18" s="654">
        <f>+'Anexo 1. 01-FR-03 POA INSTITUC.'!UX60</f>
        <v>0</v>
      </c>
      <c r="UY18" s="654">
        <f>+'Anexo 1. 01-FR-03 POA INSTITUC.'!UY60</f>
        <v>0</v>
      </c>
      <c r="UZ18" s="654">
        <f>+'Anexo 1. 01-FR-03 POA INSTITUC.'!UZ60</f>
        <v>0</v>
      </c>
      <c r="VA18" s="654">
        <f>+'Anexo 1. 01-FR-03 POA INSTITUC.'!VA60</f>
        <v>0</v>
      </c>
      <c r="VB18" s="654">
        <f>+'Anexo 1. 01-FR-03 POA INSTITUC.'!VB60</f>
        <v>0</v>
      </c>
      <c r="VC18" s="654">
        <f>+'Anexo 1. 01-FR-03 POA INSTITUC.'!VC60</f>
        <v>0</v>
      </c>
      <c r="VD18" s="654">
        <f>+'Anexo 1. 01-FR-03 POA INSTITUC.'!VD60</f>
        <v>0</v>
      </c>
      <c r="VE18" s="654">
        <f>+'Anexo 1. 01-FR-03 POA INSTITUC.'!VE60</f>
        <v>0</v>
      </c>
      <c r="VF18" s="654">
        <f>+'Anexo 1. 01-FR-03 POA INSTITUC.'!VF60</f>
        <v>0</v>
      </c>
      <c r="VG18" s="654">
        <f>+'Anexo 1. 01-FR-03 POA INSTITUC.'!VG60</f>
        <v>0</v>
      </c>
      <c r="VH18" s="654">
        <f>+'Anexo 1. 01-FR-03 POA INSTITUC.'!VH60</f>
        <v>0</v>
      </c>
      <c r="VI18" s="654">
        <f>+'Anexo 1. 01-FR-03 POA INSTITUC.'!VI60</f>
        <v>0</v>
      </c>
      <c r="VJ18" s="654">
        <f>+'Anexo 1. 01-FR-03 POA INSTITUC.'!VJ60</f>
        <v>0</v>
      </c>
      <c r="VK18" s="654">
        <f>+'Anexo 1. 01-FR-03 POA INSTITUC.'!VK60</f>
        <v>0</v>
      </c>
      <c r="VL18" s="654">
        <f>+'Anexo 1. 01-FR-03 POA INSTITUC.'!VL60</f>
        <v>0</v>
      </c>
      <c r="VM18" s="654">
        <f>+'Anexo 1. 01-FR-03 POA INSTITUC.'!VM60</f>
        <v>0</v>
      </c>
      <c r="VN18" s="654">
        <f>+'Anexo 1. 01-FR-03 POA INSTITUC.'!VN60</f>
        <v>0</v>
      </c>
      <c r="VO18" s="654">
        <f>+'Anexo 1. 01-FR-03 POA INSTITUC.'!VO60</f>
        <v>0</v>
      </c>
      <c r="VP18" s="654">
        <f>+'Anexo 1. 01-FR-03 POA INSTITUC.'!VP60</f>
        <v>0</v>
      </c>
      <c r="VQ18" s="654">
        <f>+'Anexo 1. 01-FR-03 POA INSTITUC.'!VQ60</f>
        <v>0</v>
      </c>
      <c r="VR18" s="654">
        <f>+'Anexo 1. 01-FR-03 POA INSTITUC.'!VR60</f>
        <v>0</v>
      </c>
      <c r="VS18" s="654">
        <f>+'Anexo 1. 01-FR-03 POA INSTITUC.'!VS60</f>
        <v>0</v>
      </c>
      <c r="VT18" s="654">
        <f>+'Anexo 1. 01-FR-03 POA INSTITUC.'!VT60</f>
        <v>0</v>
      </c>
      <c r="VU18" s="654">
        <f>+'Anexo 1. 01-FR-03 POA INSTITUC.'!VU60</f>
        <v>0</v>
      </c>
      <c r="VV18" s="654">
        <f>+'Anexo 1. 01-FR-03 POA INSTITUC.'!VV60</f>
        <v>0</v>
      </c>
      <c r="VW18" s="654">
        <f>+'Anexo 1. 01-FR-03 POA INSTITUC.'!VW60</f>
        <v>0</v>
      </c>
      <c r="VX18" s="654">
        <f>+'Anexo 1. 01-FR-03 POA INSTITUC.'!VX60</f>
        <v>0</v>
      </c>
      <c r="VY18" s="654">
        <f>+'Anexo 1. 01-FR-03 POA INSTITUC.'!VY60</f>
        <v>0</v>
      </c>
      <c r="VZ18" s="654">
        <f>+'Anexo 1. 01-FR-03 POA INSTITUC.'!VZ60</f>
        <v>0</v>
      </c>
      <c r="WA18" s="654">
        <f>+'Anexo 1. 01-FR-03 POA INSTITUC.'!WA60</f>
        <v>0</v>
      </c>
      <c r="WB18" s="654">
        <f>+'Anexo 1. 01-FR-03 POA INSTITUC.'!WB60</f>
        <v>0</v>
      </c>
      <c r="WC18" s="654">
        <f>+'Anexo 1. 01-FR-03 POA INSTITUC.'!WC60</f>
        <v>0</v>
      </c>
      <c r="WD18" s="654">
        <f>+'Anexo 1. 01-FR-03 POA INSTITUC.'!WD60</f>
        <v>0</v>
      </c>
      <c r="WE18" s="654">
        <f>+'Anexo 1. 01-FR-03 POA INSTITUC.'!WE60</f>
        <v>0</v>
      </c>
      <c r="WF18" s="654">
        <f>+'Anexo 1. 01-FR-03 POA INSTITUC.'!WF60</f>
        <v>0</v>
      </c>
      <c r="WG18" s="654">
        <f>+'Anexo 1. 01-FR-03 POA INSTITUC.'!WG60</f>
        <v>0</v>
      </c>
      <c r="WH18" s="654">
        <f>+'Anexo 1. 01-FR-03 POA INSTITUC.'!WH60</f>
        <v>0</v>
      </c>
      <c r="WI18" s="654">
        <f>+'Anexo 1. 01-FR-03 POA INSTITUC.'!WI60</f>
        <v>0</v>
      </c>
      <c r="WJ18" s="654">
        <f>+'Anexo 1. 01-FR-03 POA INSTITUC.'!WJ60</f>
        <v>0</v>
      </c>
      <c r="WK18" s="654">
        <f>+'Anexo 1. 01-FR-03 POA INSTITUC.'!WK60</f>
        <v>0</v>
      </c>
      <c r="WL18" s="654">
        <f>+'Anexo 1. 01-FR-03 POA INSTITUC.'!WL60</f>
        <v>0</v>
      </c>
      <c r="WM18" s="654">
        <f>+'Anexo 1. 01-FR-03 POA INSTITUC.'!WM60</f>
        <v>0</v>
      </c>
      <c r="WN18" s="654">
        <f>+'Anexo 1. 01-FR-03 POA INSTITUC.'!WN60</f>
        <v>0</v>
      </c>
      <c r="WO18" s="654">
        <f>+'Anexo 1. 01-FR-03 POA INSTITUC.'!WO60</f>
        <v>0</v>
      </c>
      <c r="WP18" s="654">
        <f>+'Anexo 1. 01-FR-03 POA INSTITUC.'!WP60</f>
        <v>0</v>
      </c>
      <c r="WQ18" s="654">
        <f>+'Anexo 1. 01-FR-03 POA INSTITUC.'!WQ60</f>
        <v>0</v>
      </c>
      <c r="WR18" s="654">
        <f>+'Anexo 1. 01-FR-03 POA INSTITUC.'!WR60</f>
        <v>0</v>
      </c>
      <c r="WS18" s="654">
        <f>+'Anexo 1. 01-FR-03 POA INSTITUC.'!WS60</f>
        <v>0</v>
      </c>
      <c r="WT18" s="654">
        <f>+'Anexo 1. 01-FR-03 POA INSTITUC.'!WT60</f>
        <v>0</v>
      </c>
      <c r="WU18" s="654">
        <f>+'Anexo 1. 01-FR-03 POA INSTITUC.'!WU60</f>
        <v>0</v>
      </c>
      <c r="WV18" s="654">
        <f>+'Anexo 1. 01-FR-03 POA INSTITUC.'!WV60</f>
        <v>0</v>
      </c>
      <c r="WW18" s="654">
        <f>+'Anexo 1. 01-FR-03 POA INSTITUC.'!WW60</f>
        <v>0</v>
      </c>
      <c r="WX18" s="654">
        <f>+'Anexo 1. 01-FR-03 POA INSTITUC.'!WX60</f>
        <v>0</v>
      </c>
      <c r="WY18" s="654">
        <f>+'Anexo 1. 01-FR-03 POA INSTITUC.'!WY60</f>
        <v>0</v>
      </c>
      <c r="WZ18" s="654">
        <f>+'Anexo 1. 01-FR-03 POA INSTITUC.'!WZ60</f>
        <v>0</v>
      </c>
      <c r="XA18" s="654">
        <f>+'Anexo 1. 01-FR-03 POA INSTITUC.'!XA60</f>
        <v>0</v>
      </c>
      <c r="XB18" s="654">
        <f>+'Anexo 1. 01-FR-03 POA INSTITUC.'!XB60</f>
        <v>0</v>
      </c>
      <c r="XC18" s="654">
        <f>+'Anexo 1. 01-FR-03 POA INSTITUC.'!XC60</f>
        <v>0</v>
      </c>
      <c r="XD18" s="654">
        <f>+'Anexo 1. 01-FR-03 POA INSTITUC.'!XD60</f>
        <v>0</v>
      </c>
      <c r="XE18" s="654">
        <f>+'Anexo 1. 01-FR-03 POA INSTITUC.'!XE60</f>
        <v>0</v>
      </c>
      <c r="XF18" s="654">
        <f>+'Anexo 1. 01-FR-03 POA INSTITUC.'!XF60</f>
        <v>0</v>
      </c>
      <c r="XG18" s="654">
        <f>+'Anexo 1. 01-FR-03 POA INSTITUC.'!XG60</f>
        <v>0</v>
      </c>
      <c r="XH18" s="654">
        <f>+'Anexo 1. 01-FR-03 POA INSTITUC.'!XH60</f>
        <v>0</v>
      </c>
      <c r="XI18" s="654">
        <f>+'Anexo 1. 01-FR-03 POA INSTITUC.'!XI60</f>
        <v>0</v>
      </c>
      <c r="XJ18" s="654">
        <f>+'Anexo 1. 01-FR-03 POA INSTITUC.'!XJ60</f>
        <v>0</v>
      </c>
      <c r="XK18" s="654">
        <f>+'Anexo 1. 01-FR-03 POA INSTITUC.'!XK60</f>
        <v>0</v>
      </c>
      <c r="XL18" s="654">
        <f>+'Anexo 1. 01-FR-03 POA INSTITUC.'!XL60</f>
        <v>0</v>
      </c>
      <c r="XM18" s="654">
        <f>+'Anexo 1. 01-FR-03 POA INSTITUC.'!XM60</f>
        <v>0</v>
      </c>
      <c r="XN18" s="654">
        <f>+'Anexo 1. 01-FR-03 POA INSTITUC.'!XN60</f>
        <v>0</v>
      </c>
      <c r="XO18" s="654">
        <f>+'Anexo 1. 01-FR-03 POA INSTITUC.'!XO60</f>
        <v>0</v>
      </c>
      <c r="XP18" s="654">
        <f>+'Anexo 1. 01-FR-03 POA INSTITUC.'!XP60</f>
        <v>0</v>
      </c>
      <c r="XQ18" s="654">
        <f>+'Anexo 1. 01-FR-03 POA INSTITUC.'!XQ60</f>
        <v>0</v>
      </c>
      <c r="XR18" s="654">
        <f>+'Anexo 1. 01-FR-03 POA INSTITUC.'!XR60</f>
        <v>0</v>
      </c>
      <c r="XS18" s="654">
        <f>+'Anexo 1. 01-FR-03 POA INSTITUC.'!XS60</f>
        <v>0</v>
      </c>
      <c r="XT18" s="654">
        <f>+'Anexo 1. 01-FR-03 POA INSTITUC.'!XT60</f>
        <v>0</v>
      </c>
      <c r="XU18" s="654">
        <f>+'Anexo 1. 01-FR-03 POA INSTITUC.'!XU60</f>
        <v>0</v>
      </c>
      <c r="XV18" s="654">
        <f>+'Anexo 1. 01-FR-03 POA INSTITUC.'!XV60</f>
        <v>0</v>
      </c>
      <c r="XW18" s="654">
        <f>+'Anexo 1. 01-FR-03 POA INSTITUC.'!XW60</f>
        <v>0</v>
      </c>
      <c r="XX18" s="654">
        <f>+'Anexo 1. 01-FR-03 POA INSTITUC.'!XX60</f>
        <v>0</v>
      </c>
      <c r="XY18" s="654">
        <f>+'Anexo 1. 01-FR-03 POA INSTITUC.'!XY60</f>
        <v>0</v>
      </c>
      <c r="XZ18" s="654">
        <f>+'Anexo 1. 01-FR-03 POA INSTITUC.'!XZ60</f>
        <v>0</v>
      </c>
      <c r="YA18" s="654">
        <f>+'Anexo 1. 01-FR-03 POA INSTITUC.'!YA60</f>
        <v>0</v>
      </c>
      <c r="YB18" s="654">
        <f>+'Anexo 1. 01-FR-03 POA INSTITUC.'!YB60</f>
        <v>0</v>
      </c>
      <c r="YC18" s="654">
        <f>+'Anexo 1. 01-FR-03 POA INSTITUC.'!YC60</f>
        <v>0</v>
      </c>
      <c r="YD18" s="654">
        <f>+'Anexo 1. 01-FR-03 POA INSTITUC.'!YD60</f>
        <v>0</v>
      </c>
      <c r="YE18" s="654">
        <f>+'Anexo 1. 01-FR-03 POA INSTITUC.'!YE60</f>
        <v>0</v>
      </c>
      <c r="YF18" s="654">
        <f>+'Anexo 1. 01-FR-03 POA INSTITUC.'!YF60</f>
        <v>0</v>
      </c>
      <c r="YG18" s="654">
        <f>+'Anexo 1. 01-FR-03 POA INSTITUC.'!YG60</f>
        <v>0</v>
      </c>
      <c r="YH18" s="654">
        <f>+'Anexo 1. 01-FR-03 POA INSTITUC.'!YH60</f>
        <v>0</v>
      </c>
      <c r="YI18" s="654">
        <f>+'Anexo 1. 01-FR-03 POA INSTITUC.'!YI60</f>
        <v>0</v>
      </c>
      <c r="YJ18" s="654">
        <f>+'Anexo 1. 01-FR-03 POA INSTITUC.'!YJ60</f>
        <v>0</v>
      </c>
      <c r="YK18" s="654">
        <f>+'Anexo 1. 01-FR-03 POA INSTITUC.'!YK60</f>
        <v>0</v>
      </c>
      <c r="YL18" s="654">
        <f>+'Anexo 1. 01-FR-03 POA INSTITUC.'!YL60</f>
        <v>0</v>
      </c>
      <c r="YM18" s="654">
        <f>+'Anexo 1. 01-FR-03 POA INSTITUC.'!YM60</f>
        <v>0</v>
      </c>
      <c r="YN18" s="654">
        <f>+'Anexo 1. 01-FR-03 POA INSTITUC.'!YN60</f>
        <v>0</v>
      </c>
      <c r="YO18" s="654">
        <f>+'Anexo 1. 01-FR-03 POA INSTITUC.'!YO60</f>
        <v>0</v>
      </c>
      <c r="YP18" s="654">
        <f>+'Anexo 1. 01-FR-03 POA INSTITUC.'!YP60</f>
        <v>0</v>
      </c>
      <c r="YQ18" s="654">
        <f>+'Anexo 1. 01-FR-03 POA INSTITUC.'!YQ60</f>
        <v>0</v>
      </c>
      <c r="YR18" s="654">
        <f>+'Anexo 1. 01-FR-03 POA INSTITUC.'!YR60</f>
        <v>0</v>
      </c>
      <c r="YS18" s="654">
        <f>+'Anexo 1. 01-FR-03 POA INSTITUC.'!YS60</f>
        <v>0</v>
      </c>
      <c r="YT18" s="654">
        <f>+'Anexo 1. 01-FR-03 POA INSTITUC.'!YT60</f>
        <v>0</v>
      </c>
      <c r="YU18" s="654">
        <f>+'Anexo 1. 01-FR-03 POA INSTITUC.'!YU60</f>
        <v>0</v>
      </c>
      <c r="YV18" s="654">
        <f>+'Anexo 1. 01-FR-03 POA INSTITUC.'!YV60</f>
        <v>0</v>
      </c>
      <c r="YW18" s="654">
        <f>+'Anexo 1. 01-FR-03 POA INSTITUC.'!YW60</f>
        <v>0</v>
      </c>
      <c r="YX18" s="654">
        <f>+'Anexo 1. 01-FR-03 POA INSTITUC.'!YX60</f>
        <v>0</v>
      </c>
      <c r="YY18" s="654">
        <f>+'Anexo 1. 01-FR-03 POA INSTITUC.'!YY60</f>
        <v>0</v>
      </c>
      <c r="YZ18" s="654">
        <f>+'Anexo 1. 01-FR-03 POA INSTITUC.'!YZ60</f>
        <v>0</v>
      </c>
      <c r="ZA18" s="654">
        <f>+'Anexo 1. 01-FR-03 POA INSTITUC.'!ZA60</f>
        <v>0</v>
      </c>
      <c r="ZB18" s="654">
        <f>+'Anexo 1. 01-FR-03 POA INSTITUC.'!ZB60</f>
        <v>0</v>
      </c>
      <c r="ZC18" s="654">
        <f>+'Anexo 1. 01-FR-03 POA INSTITUC.'!ZC60</f>
        <v>0</v>
      </c>
      <c r="ZD18" s="654">
        <f>+'Anexo 1. 01-FR-03 POA INSTITUC.'!ZD60</f>
        <v>0</v>
      </c>
      <c r="ZE18" s="654">
        <f>+'Anexo 1. 01-FR-03 POA INSTITUC.'!ZE60</f>
        <v>0</v>
      </c>
      <c r="ZF18" s="654">
        <f>+'Anexo 1. 01-FR-03 POA INSTITUC.'!ZF60</f>
        <v>0</v>
      </c>
      <c r="ZG18" s="654">
        <f>+'Anexo 1. 01-FR-03 POA INSTITUC.'!ZG60</f>
        <v>0</v>
      </c>
      <c r="ZH18" s="654">
        <f>+'Anexo 1. 01-FR-03 POA INSTITUC.'!ZH60</f>
        <v>0</v>
      </c>
      <c r="ZI18" s="654">
        <f>+'Anexo 1. 01-FR-03 POA INSTITUC.'!ZI60</f>
        <v>0</v>
      </c>
      <c r="ZJ18" s="654">
        <f>+'Anexo 1. 01-FR-03 POA INSTITUC.'!ZJ60</f>
        <v>0</v>
      </c>
      <c r="ZK18" s="654">
        <f>+'Anexo 1. 01-FR-03 POA INSTITUC.'!ZK60</f>
        <v>0</v>
      </c>
      <c r="ZL18" s="654">
        <f>+'Anexo 1. 01-FR-03 POA INSTITUC.'!ZL60</f>
        <v>0</v>
      </c>
      <c r="ZM18" s="654">
        <f>+'Anexo 1. 01-FR-03 POA INSTITUC.'!ZM60</f>
        <v>0</v>
      </c>
      <c r="ZN18" s="654">
        <f>+'Anexo 1. 01-FR-03 POA INSTITUC.'!ZN60</f>
        <v>0</v>
      </c>
      <c r="ZO18" s="654">
        <f>+'Anexo 1. 01-FR-03 POA INSTITUC.'!ZO60</f>
        <v>0</v>
      </c>
      <c r="ZP18" s="654">
        <f>+'Anexo 1. 01-FR-03 POA INSTITUC.'!ZP60</f>
        <v>0</v>
      </c>
      <c r="ZQ18" s="654">
        <f>+'Anexo 1. 01-FR-03 POA INSTITUC.'!ZQ60</f>
        <v>0</v>
      </c>
      <c r="ZR18" s="654">
        <f>+'Anexo 1. 01-FR-03 POA INSTITUC.'!ZR60</f>
        <v>0</v>
      </c>
      <c r="ZS18" s="654">
        <f>+'Anexo 1. 01-FR-03 POA INSTITUC.'!ZS60</f>
        <v>0</v>
      </c>
      <c r="ZT18" s="654">
        <f>+'Anexo 1. 01-FR-03 POA INSTITUC.'!ZT60</f>
        <v>0</v>
      </c>
      <c r="ZU18" s="654">
        <f>+'Anexo 1. 01-FR-03 POA INSTITUC.'!ZU60</f>
        <v>0</v>
      </c>
      <c r="ZV18" s="654">
        <f>+'Anexo 1. 01-FR-03 POA INSTITUC.'!ZV60</f>
        <v>0</v>
      </c>
      <c r="ZW18" s="654">
        <f>+'Anexo 1. 01-FR-03 POA INSTITUC.'!ZW60</f>
        <v>0</v>
      </c>
      <c r="ZX18" s="654">
        <f>+'Anexo 1. 01-FR-03 POA INSTITUC.'!ZX60</f>
        <v>0</v>
      </c>
      <c r="ZY18" s="654">
        <f>+'Anexo 1. 01-FR-03 POA INSTITUC.'!ZY60</f>
        <v>0</v>
      </c>
      <c r="ZZ18" s="654">
        <f>+'Anexo 1. 01-FR-03 POA INSTITUC.'!ZZ60</f>
        <v>0</v>
      </c>
      <c r="AAA18" s="654">
        <f>+'Anexo 1. 01-FR-03 POA INSTITUC.'!AAA60</f>
        <v>0</v>
      </c>
      <c r="AAB18" s="654">
        <f>+'Anexo 1. 01-FR-03 POA INSTITUC.'!AAB60</f>
        <v>0</v>
      </c>
      <c r="AAC18" s="654">
        <f>+'Anexo 1. 01-FR-03 POA INSTITUC.'!AAC60</f>
        <v>0</v>
      </c>
      <c r="AAD18" s="654">
        <f>+'Anexo 1. 01-FR-03 POA INSTITUC.'!AAD60</f>
        <v>0</v>
      </c>
      <c r="AAE18" s="654">
        <f>+'Anexo 1. 01-FR-03 POA INSTITUC.'!AAE60</f>
        <v>0</v>
      </c>
      <c r="AAF18" s="654">
        <f>+'Anexo 1. 01-FR-03 POA INSTITUC.'!AAF60</f>
        <v>0</v>
      </c>
      <c r="AAG18" s="654">
        <f>+'Anexo 1. 01-FR-03 POA INSTITUC.'!AAG60</f>
        <v>0</v>
      </c>
      <c r="AAH18" s="654">
        <f>+'Anexo 1. 01-FR-03 POA INSTITUC.'!AAH60</f>
        <v>0</v>
      </c>
      <c r="AAI18" s="654">
        <f>+'Anexo 1. 01-FR-03 POA INSTITUC.'!AAI60</f>
        <v>0</v>
      </c>
      <c r="AAJ18" s="654">
        <f>+'Anexo 1. 01-FR-03 POA INSTITUC.'!AAJ60</f>
        <v>0</v>
      </c>
      <c r="AAK18" s="654">
        <f>+'Anexo 1. 01-FR-03 POA INSTITUC.'!AAK60</f>
        <v>0</v>
      </c>
      <c r="AAL18" s="654">
        <f>+'Anexo 1. 01-FR-03 POA INSTITUC.'!AAL60</f>
        <v>0</v>
      </c>
      <c r="AAM18" s="654">
        <f>+'Anexo 1. 01-FR-03 POA INSTITUC.'!AAM60</f>
        <v>0</v>
      </c>
      <c r="AAN18" s="654">
        <f>+'Anexo 1. 01-FR-03 POA INSTITUC.'!AAN60</f>
        <v>0</v>
      </c>
      <c r="AAO18" s="654">
        <f>+'Anexo 1. 01-FR-03 POA INSTITUC.'!AAO60</f>
        <v>0</v>
      </c>
      <c r="AAP18" s="654">
        <f>+'Anexo 1. 01-FR-03 POA INSTITUC.'!AAP60</f>
        <v>0</v>
      </c>
      <c r="AAQ18" s="654">
        <f>+'Anexo 1. 01-FR-03 POA INSTITUC.'!AAQ60</f>
        <v>0</v>
      </c>
      <c r="AAR18" s="654">
        <f>+'Anexo 1. 01-FR-03 POA INSTITUC.'!AAR60</f>
        <v>0</v>
      </c>
      <c r="AAS18" s="654">
        <f>+'Anexo 1. 01-FR-03 POA INSTITUC.'!AAS60</f>
        <v>0</v>
      </c>
      <c r="AAT18" s="654">
        <f>+'Anexo 1. 01-FR-03 POA INSTITUC.'!AAT60</f>
        <v>0</v>
      </c>
      <c r="AAU18" s="654">
        <f>+'Anexo 1. 01-FR-03 POA INSTITUC.'!AAU60</f>
        <v>0</v>
      </c>
      <c r="AAV18" s="654">
        <f>+'Anexo 1. 01-FR-03 POA INSTITUC.'!AAV60</f>
        <v>0</v>
      </c>
      <c r="AAW18" s="654">
        <f>+'Anexo 1. 01-FR-03 POA INSTITUC.'!AAW60</f>
        <v>0</v>
      </c>
      <c r="AAX18" s="654">
        <f>+'Anexo 1. 01-FR-03 POA INSTITUC.'!AAX60</f>
        <v>0</v>
      </c>
      <c r="AAY18" s="654">
        <f>+'Anexo 1. 01-FR-03 POA INSTITUC.'!AAY60</f>
        <v>0</v>
      </c>
      <c r="AAZ18" s="654">
        <f>+'Anexo 1. 01-FR-03 POA INSTITUC.'!AAZ60</f>
        <v>0</v>
      </c>
      <c r="ABA18" s="654">
        <f>+'Anexo 1. 01-FR-03 POA INSTITUC.'!ABA60</f>
        <v>0</v>
      </c>
      <c r="ABB18" s="654">
        <f>+'Anexo 1. 01-FR-03 POA INSTITUC.'!ABB60</f>
        <v>0</v>
      </c>
      <c r="ABC18" s="654">
        <f>+'Anexo 1. 01-FR-03 POA INSTITUC.'!ABC60</f>
        <v>0</v>
      </c>
      <c r="ABD18" s="654">
        <f>+'Anexo 1. 01-FR-03 POA INSTITUC.'!ABD60</f>
        <v>0</v>
      </c>
      <c r="ABE18" s="654">
        <f>+'Anexo 1. 01-FR-03 POA INSTITUC.'!ABE60</f>
        <v>0</v>
      </c>
      <c r="ABF18" s="654">
        <f>+'Anexo 1. 01-FR-03 POA INSTITUC.'!ABF60</f>
        <v>0</v>
      </c>
      <c r="ABG18" s="654">
        <f>+'Anexo 1. 01-FR-03 POA INSTITUC.'!ABG60</f>
        <v>0</v>
      </c>
      <c r="ABH18" s="654">
        <f>+'Anexo 1. 01-FR-03 POA INSTITUC.'!ABH60</f>
        <v>0</v>
      </c>
      <c r="ABI18" s="654">
        <f>+'Anexo 1. 01-FR-03 POA INSTITUC.'!ABI60</f>
        <v>0</v>
      </c>
      <c r="ABJ18" s="654">
        <f>+'Anexo 1. 01-FR-03 POA INSTITUC.'!ABJ60</f>
        <v>0</v>
      </c>
      <c r="ABK18" s="654">
        <f>+'Anexo 1. 01-FR-03 POA INSTITUC.'!ABK60</f>
        <v>0</v>
      </c>
      <c r="ABL18" s="654">
        <f>+'Anexo 1. 01-FR-03 POA INSTITUC.'!ABL60</f>
        <v>0</v>
      </c>
      <c r="ABM18" s="654">
        <f>+'Anexo 1. 01-FR-03 POA INSTITUC.'!ABM60</f>
        <v>0</v>
      </c>
      <c r="ABN18" s="654">
        <f>+'Anexo 1. 01-FR-03 POA INSTITUC.'!ABN60</f>
        <v>0</v>
      </c>
      <c r="ABO18" s="654">
        <f>+'Anexo 1. 01-FR-03 POA INSTITUC.'!ABO60</f>
        <v>0</v>
      </c>
      <c r="ABP18" s="654">
        <f>+'Anexo 1. 01-FR-03 POA INSTITUC.'!ABP60</f>
        <v>0</v>
      </c>
      <c r="ABQ18" s="654">
        <f>+'Anexo 1. 01-FR-03 POA INSTITUC.'!ABQ60</f>
        <v>0</v>
      </c>
      <c r="ABR18" s="654">
        <f>+'Anexo 1. 01-FR-03 POA INSTITUC.'!ABR60</f>
        <v>0</v>
      </c>
      <c r="ABS18" s="654">
        <f>+'Anexo 1. 01-FR-03 POA INSTITUC.'!ABS60</f>
        <v>0</v>
      </c>
      <c r="ABT18" s="654">
        <f>+'Anexo 1. 01-FR-03 POA INSTITUC.'!ABT60</f>
        <v>0</v>
      </c>
      <c r="ABU18" s="654">
        <f>+'Anexo 1. 01-FR-03 POA INSTITUC.'!ABU60</f>
        <v>0</v>
      </c>
      <c r="ABV18" s="654">
        <f>+'Anexo 1. 01-FR-03 POA INSTITUC.'!ABV60</f>
        <v>0</v>
      </c>
      <c r="ABW18" s="654">
        <f>+'Anexo 1. 01-FR-03 POA INSTITUC.'!ABW60</f>
        <v>0</v>
      </c>
      <c r="ABX18" s="654">
        <f>+'Anexo 1. 01-FR-03 POA INSTITUC.'!ABX60</f>
        <v>0</v>
      </c>
      <c r="ABY18" s="654">
        <f>+'Anexo 1. 01-FR-03 POA INSTITUC.'!ABY60</f>
        <v>0</v>
      </c>
      <c r="ABZ18" s="654">
        <f>+'Anexo 1. 01-FR-03 POA INSTITUC.'!ABZ60</f>
        <v>0</v>
      </c>
      <c r="ACA18" s="654">
        <f>+'Anexo 1. 01-FR-03 POA INSTITUC.'!ACA60</f>
        <v>0</v>
      </c>
      <c r="ACB18" s="654">
        <f>+'Anexo 1. 01-FR-03 POA INSTITUC.'!ACB60</f>
        <v>0</v>
      </c>
      <c r="ACC18" s="654">
        <f>+'Anexo 1. 01-FR-03 POA INSTITUC.'!ACC60</f>
        <v>0</v>
      </c>
      <c r="ACD18" s="654">
        <f>+'Anexo 1. 01-FR-03 POA INSTITUC.'!ACD60</f>
        <v>0</v>
      </c>
      <c r="ACE18" s="654">
        <f>+'Anexo 1. 01-FR-03 POA INSTITUC.'!ACE60</f>
        <v>0</v>
      </c>
      <c r="ACF18" s="654">
        <f>+'Anexo 1. 01-FR-03 POA INSTITUC.'!ACF60</f>
        <v>0</v>
      </c>
      <c r="ACG18" s="654">
        <f>+'Anexo 1. 01-FR-03 POA INSTITUC.'!ACG60</f>
        <v>0</v>
      </c>
      <c r="ACH18" s="654">
        <f>+'Anexo 1. 01-FR-03 POA INSTITUC.'!ACH60</f>
        <v>0</v>
      </c>
      <c r="ACI18" s="654">
        <f>+'Anexo 1. 01-FR-03 POA INSTITUC.'!ACI60</f>
        <v>0</v>
      </c>
      <c r="ACJ18" s="654">
        <f>+'Anexo 1. 01-FR-03 POA INSTITUC.'!ACJ60</f>
        <v>0</v>
      </c>
      <c r="ACK18" s="654">
        <f>+'Anexo 1. 01-FR-03 POA INSTITUC.'!ACK60</f>
        <v>0</v>
      </c>
      <c r="ACL18" s="654">
        <f>+'Anexo 1. 01-FR-03 POA INSTITUC.'!ACL60</f>
        <v>0</v>
      </c>
      <c r="ACM18" s="654">
        <f>+'Anexo 1. 01-FR-03 POA INSTITUC.'!ACM60</f>
        <v>0</v>
      </c>
      <c r="ACN18" s="654">
        <f>+'Anexo 1. 01-FR-03 POA INSTITUC.'!ACN60</f>
        <v>0</v>
      </c>
      <c r="ACO18" s="654">
        <f>+'Anexo 1. 01-FR-03 POA INSTITUC.'!ACO60</f>
        <v>0</v>
      </c>
      <c r="ACP18" s="654">
        <f>+'Anexo 1. 01-FR-03 POA INSTITUC.'!ACP60</f>
        <v>0</v>
      </c>
      <c r="ACQ18" s="654">
        <f>+'Anexo 1. 01-FR-03 POA INSTITUC.'!ACQ60</f>
        <v>0</v>
      </c>
      <c r="ACR18" s="654">
        <f>+'Anexo 1. 01-FR-03 POA INSTITUC.'!ACR60</f>
        <v>0</v>
      </c>
      <c r="ACS18" s="654">
        <f>+'Anexo 1. 01-FR-03 POA INSTITUC.'!ACS60</f>
        <v>0</v>
      </c>
      <c r="ACT18" s="654">
        <f>+'Anexo 1. 01-FR-03 POA INSTITUC.'!ACT60</f>
        <v>0</v>
      </c>
      <c r="ACU18" s="654">
        <f>+'Anexo 1. 01-FR-03 POA INSTITUC.'!ACU60</f>
        <v>0</v>
      </c>
      <c r="ACV18" s="654">
        <f>+'Anexo 1. 01-FR-03 POA INSTITUC.'!ACV60</f>
        <v>0</v>
      </c>
      <c r="ACW18" s="654">
        <f>+'Anexo 1. 01-FR-03 POA INSTITUC.'!ACW60</f>
        <v>0</v>
      </c>
      <c r="ACX18" s="654">
        <f>+'Anexo 1. 01-FR-03 POA INSTITUC.'!ACX60</f>
        <v>0</v>
      </c>
      <c r="ACY18" s="654">
        <f>+'Anexo 1. 01-FR-03 POA INSTITUC.'!ACY60</f>
        <v>0</v>
      </c>
      <c r="ACZ18" s="654">
        <f>+'Anexo 1. 01-FR-03 POA INSTITUC.'!ACZ60</f>
        <v>0</v>
      </c>
      <c r="ADA18" s="654">
        <f>+'Anexo 1. 01-FR-03 POA INSTITUC.'!ADA60</f>
        <v>0</v>
      </c>
      <c r="ADB18" s="654">
        <f>+'Anexo 1. 01-FR-03 POA INSTITUC.'!ADB60</f>
        <v>0</v>
      </c>
      <c r="ADC18" s="654">
        <f>+'Anexo 1. 01-FR-03 POA INSTITUC.'!ADC60</f>
        <v>0</v>
      </c>
      <c r="ADD18" s="654">
        <f>+'Anexo 1. 01-FR-03 POA INSTITUC.'!ADD60</f>
        <v>0</v>
      </c>
      <c r="ADE18" s="654">
        <f>+'Anexo 1. 01-FR-03 POA INSTITUC.'!ADE60</f>
        <v>0</v>
      </c>
      <c r="ADF18" s="654">
        <f>+'Anexo 1. 01-FR-03 POA INSTITUC.'!ADF60</f>
        <v>0</v>
      </c>
      <c r="ADG18" s="654">
        <f>+'Anexo 1. 01-FR-03 POA INSTITUC.'!ADG60</f>
        <v>0</v>
      </c>
      <c r="ADH18" s="654">
        <f>+'Anexo 1. 01-FR-03 POA INSTITUC.'!ADH60</f>
        <v>0</v>
      </c>
      <c r="ADI18" s="654">
        <f>+'Anexo 1. 01-FR-03 POA INSTITUC.'!ADI60</f>
        <v>0</v>
      </c>
      <c r="ADJ18" s="654">
        <f>+'Anexo 1. 01-FR-03 POA INSTITUC.'!ADJ60</f>
        <v>0</v>
      </c>
      <c r="ADK18" s="654">
        <f>+'Anexo 1. 01-FR-03 POA INSTITUC.'!ADK60</f>
        <v>0</v>
      </c>
      <c r="ADL18" s="654">
        <f>+'Anexo 1. 01-FR-03 POA INSTITUC.'!ADL60</f>
        <v>0</v>
      </c>
      <c r="ADM18" s="654">
        <f>+'Anexo 1. 01-FR-03 POA INSTITUC.'!ADM60</f>
        <v>0</v>
      </c>
      <c r="ADN18" s="654">
        <f>+'Anexo 1. 01-FR-03 POA INSTITUC.'!ADN60</f>
        <v>0</v>
      </c>
      <c r="ADO18" s="654">
        <f>+'Anexo 1. 01-FR-03 POA INSTITUC.'!ADO60</f>
        <v>0</v>
      </c>
      <c r="ADP18" s="654">
        <f>+'Anexo 1. 01-FR-03 POA INSTITUC.'!ADP60</f>
        <v>0</v>
      </c>
      <c r="ADQ18" s="654">
        <f>+'Anexo 1. 01-FR-03 POA INSTITUC.'!ADQ60</f>
        <v>0</v>
      </c>
      <c r="ADR18" s="654">
        <f>+'Anexo 1. 01-FR-03 POA INSTITUC.'!ADR60</f>
        <v>0</v>
      </c>
      <c r="ADS18" s="654">
        <f>+'Anexo 1. 01-FR-03 POA INSTITUC.'!ADS60</f>
        <v>0</v>
      </c>
      <c r="ADT18" s="654">
        <f>+'Anexo 1. 01-FR-03 POA INSTITUC.'!ADT60</f>
        <v>0</v>
      </c>
      <c r="ADU18" s="654">
        <f>+'Anexo 1. 01-FR-03 POA INSTITUC.'!ADU60</f>
        <v>0</v>
      </c>
      <c r="ADV18" s="654">
        <f>+'Anexo 1. 01-FR-03 POA INSTITUC.'!ADV60</f>
        <v>0</v>
      </c>
      <c r="ADW18" s="654">
        <f>+'Anexo 1. 01-FR-03 POA INSTITUC.'!ADW60</f>
        <v>0</v>
      </c>
      <c r="ADX18" s="654">
        <f>+'Anexo 1. 01-FR-03 POA INSTITUC.'!ADX60</f>
        <v>0</v>
      </c>
      <c r="ADY18" s="654">
        <f>+'Anexo 1. 01-FR-03 POA INSTITUC.'!ADY60</f>
        <v>0</v>
      </c>
      <c r="ADZ18" s="654">
        <f>+'Anexo 1. 01-FR-03 POA INSTITUC.'!ADZ60</f>
        <v>0</v>
      </c>
      <c r="AEA18" s="654">
        <f>+'Anexo 1. 01-FR-03 POA INSTITUC.'!AEA60</f>
        <v>0</v>
      </c>
      <c r="AEB18" s="654">
        <f>+'Anexo 1. 01-FR-03 POA INSTITUC.'!AEB60</f>
        <v>0</v>
      </c>
      <c r="AEC18" s="654">
        <f>+'Anexo 1. 01-FR-03 POA INSTITUC.'!AEC60</f>
        <v>0</v>
      </c>
      <c r="AED18" s="654">
        <f>+'Anexo 1. 01-FR-03 POA INSTITUC.'!AED60</f>
        <v>0</v>
      </c>
      <c r="AEE18" s="654">
        <f>+'Anexo 1. 01-FR-03 POA INSTITUC.'!AEE60</f>
        <v>0</v>
      </c>
      <c r="AEF18" s="654">
        <f>+'Anexo 1. 01-FR-03 POA INSTITUC.'!AEF60</f>
        <v>0</v>
      </c>
      <c r="AEG18" s="654">
        <f>+'Anexo 1. 01-FR-03 POA INSTITUC.'!AEG60</f>
        <v>0</v>
      </c>
      <c r="AEH18" s="654">
        <f>+'Anexo 1. 01-FR-03 POA INSTITUC.'!AEH60</f>
        <v>0</v>
      </c>
      <c r="AEI18" s="654">
        <f>+'Anexo 1. 01-FR-03 POA INSTITUC.'!AEI60</f>
        <v>0</v>
      </c>
      <c r="AEJ18" s="654">
        <f>+'Anexo 1. 01-FR-03 POA INSTITUC.'!AEJ60</f>
        <v>0</v>
      </c>
      <c r="AEK18" s="654">
        <f>+'Anexo 1. 01-FR-03 POA INSTITUC.'!AEK60</f>
        <v>0</v>
      </c>
      <c r="AEL18" s="654">
        <f>+'Anexo 1. 01-FR-03 POA INSTITUC.'!AEL60</f>
        <v>0</v>
      </c>
      <c r="AEM18" s="654">
        <f>+'Anexo 1. 01-FR-03 POA INSTITUC.'!AEM60</f>
        <v>0</v>
      </c>
      <c r="AEN18" s="654">
        <f>+'Anexo 1. 01-FR-03 POA INSTITUC.'!AEN60</f>
        <v>0</v>
      </c>
      <c r="AEO18" s="654">
        <f>+'Anexo 1. 01-FR-03 POA INSTITUC.'!AEO60</f>
        <v>0</v>
      </c>
      <c r="AEP18" s="654">
        <f>+'Anexo 1. 01-FR-03 POA INSTITUC.'!AEP60</f>
        <v>0</v>
      </c>
      <c r="AEQ18" s="654">
        <f>+'Anexo 1. 01-FR-03 POA INSTITUC.'!AEQ60</f>
        <v>0</v>
      </c>
      <c r="AER18" s="654">
        <f>+'Anexo 1. 01-FR-03 POA INSTITUC.'!AER60</f>
        <v>0</v>
      </c>
      <c r="AES18" s="654">
        <f>+'Anexo 1. 01-FR-03 POA INSTITUC.'!AES60</f>
        <v>0</v>
      </c>
      <c r="AET18" s="654">
        <f>+'Anexo 1. 01-FR-03 POA INSTITUC.'!AET60</f>
        <v>0</v>
      </c>
      <c r="AEU18" s="654">
        <f>+'Anexo 1. 01-FR-03 POA INSTITUC.'!AEU60</f>
        <v>0</v>
      </c>
      <c r="AEV18" s="654">
        <f>+'Anexo 1. 01-FR-03 POA INSTITUC.'!AEV60</f>
        <v>0</v>
      </c>
      <c r="AEW18" s="654">
        <f>+'Anexo 1. 01-FR-03 POA INSTITUC.'!AEW60</f>
        <v>0</v>
      </c>
      <c r="AEX18" s="654">
        <f>+'Anexo 1. 01-FR-03 POA INSTITUC.'!AEX60</f>
        <v>0</v>
      </c>
      <c r="AEY18" s="654">
        <f>+'Anexo 1. 01-FR-03 POA INSTITUC.'!AEY60</f>
        <v>0</v>
      </c>
      <c r="AEZ18" s="654">
        <f>+'Anexo 1. 01-FR-03 POA INSTITUC.'!AEZ60</f>
        <v>0</v>
      </c>
      <c r="AFA18" s="654">
        <f>+'Anexo 1. 01-FR-03 POA INSTITUC.'!AFA60</f>
        <v>0</v>
      </c>
      <c r="AFB18" s="654">
        <f>+'Anexo 1. 01-FR-03 POA INSTITUC.'!AFB60</f>
        <v>0</v>
      </c>
      <c r="AFC18" s="654">
        <f>+'Anexo 1. 01-FR-03 POA INSTITUC.'!AFC60</f>
        <v>0</v>
      </c>
      <c r="AFD18" s="654">
        <f>+'Anexo 1. 01-FR-03 POA INSTITUC.'!AFD60</f>
        <v>0</v>
      </c>
      <c r="AFE18" s="654">
        <f>+'Anexo 1. 01-FR-03 POA INSTITUC.'!AFE60</f>
        <v>0</v>
      </c>
      <c r="AFF18" s="654">
        <f>+'Anexo 1. 01-FR-03 POA INSTITUC.'!AFF60</f>
        <v>0</v>
      </c>
      <c r="AFG18" s="654">
        <f>+'Anexo 1. 01-FR-03 POA INSTITUC.'!AFG60</f>
        <v>0</v>
      </c>
      <c r="AFH18" s="654">
        <f>+'Anexo 1. 01-FR-03 POA INSTITUC.'!AFH60</f>
        <v>0</v>
      </c>
      <c r="AFI18" s="654">
        <f>+'Anexo 1. 01-FR-03 POA INSTITUC.'!AFI60</f>
        <v>0</v>
      </c>
      <c r="AFJ18" s="654">
        <f>+'Anexo 1. 01-FR-03 POA INSTITUC.'!AFJ60</f>
        <v>0</v>
      </c>
      <c r="AFK18" s="654">
        <f>+'Anexo 1. 01-FR-03 POA INSTITUC.'!AFK60</f>
        <v>0</v>
      </c>
      <c r="AFL18" s="654">
        <f>+'Anexo 1. 01-FR-03 POA INSTITUC.'!AFL60</f>
        <v>0</v>
      </c>
      <c r="AFM18" s="654">
        <f>+'Anexo 1. 01-FR-03 POA INSTITUC.'!AFM60</f>
        <v>0</v>
      </c>
      <c r="AFN18" s="654">
        <f>+'Anexo 1. 01-FR-03 POA INSTITUC.'!AFN60</f>
        <v>0</v>
      </c>
      <c r="AFO18" s="654">
        <f>+'Anexo 1. 01-FR-03 POA INSTITUC.'!AFO60</f>
        <v>0</v>
      </c>
      <c r="AFP18" s="654">
        <f>+'Anexo 1. 01-FR-03 POA INSTITUC.'!AFP60</f>
        <v>0</v>
      </c>
      <c r="AFQ18" s="654">
        <f>+'Anexo 1. 01-FR-03 POA INSTITUC.'!AFQ60</f>
        <v>0</v>
      </c>
      <c r="AFR18" s="654">
        <f>+'Anexo 1. 01-FR-03 POA INSTITUC.'!AFR60</f>
        <v>0</v>
      </c>
      <c r="AFS18" s="654">
        <f>+'Anexo 1. 01-FR-03 POA INSTITUC.'!AFS60</f>
        <v>0</v>
      </c>
      <c r="AFT18" s="654">
        <f>+'Anexo 1. 01-FR-03 POA INSTITUC.'!AFT60</f>
        <v>0</v>
      </c>
      <c r="AFU18" s="654">
        <f>+'Anexo 1. 01-FR-03 POA INSTITUC.'!AFU60</f>
        <v>0</v>
      </c>
      <c r="AFV18" s="654">
        <f>+'Anexo 1. 01-FR-03 POA INSTITUC.'!AFV60</f>
        <v>0</v>
      </c>
      <c r="AFW18" s="654">
        <f>+'Anexo 1. 01-FR-03 POA INSTITUC.'!AFW60</f>
        <v>0</v>
      </c>
      <c r="AFX18" s="654">
        <f>+'Anexo 1. 01-FR-03 POA INSTITUC.'!AFX60</f>
        <v>0</v>
      </c>
      <c r="AFY18" s="654">
        <f>+'Anexo 1. 01-FR-03 POA INSTITUC.'!AFY60</f>
        <v>0</v>
      </c>
      <c r="AFZ18" s="654">
        <f>+'Anexo 1. 01-FR-03 POA INSTITUC.'!AFZ60</f>
        <v>0</v>
      </c>
      <c r="AGA18" s="654">
        <f>+'Anexo 1. 01-FR-03 POA INSTITUC.'!AGA60</f>
        <v>0</v>
      </c>
      <c r="AGB18" s="654">
        <f>+'Anexo 1. 01-FR-03 POA INSTITUC.'!AGB60</f>
        <v>0</v>
      </c>
      <c r="AGC18" s="654">
        <f>+'Anexo 1. 01-FR-03 POA INSTITUC.'!AGC60</f>
        <v>0</v>
      </c>
      <c r="AGD18" s="654">
        <f>+'Anexo 1. 01-FR-03 POA INSTITUC.'!AGD60</f>
        <v>0</v>
      </c>
      <c r="AGE18" s="654">
        <f>+'Anexo 1. 01-FR-03 POA INSTITUC.'!AGE60</f>
        <v>0</v>
      </c>
      <c r="AGF18" s="654">
        <f>+'Anexo 1. 01-FR-03 POA INSTITUC.'!AGF60</f>
        <v>0</v>
      </c>
      <c r="AGG18" s="654">
        <f>+'Anexo 1. 01-FR-03 POA INSTITUC.'!AGG60</f>
        <v>0</v>
      </c>
      <c r="AGH18" s="654">
        <f>+'Anexo 1. 01-FR-03 POA INSTITUC.'!AGH60</f>
        <v>0</v>
      </c>
      <c r="AGI18" s="654">
        <f>+'Anexo 1. 01-FR-03 POA INSTITUC.'!AGI60</f>
        <v>0</v>
      </c>
      <c r="AGJ18" s="654">
        <f>+'Anexo 1. 01-FR-03 POA INSTITUC.'!AGJ60</f>
        <v>0</v>
      </c>
      <c r="AGK18" s="654">
        <f>+'Anexo 1. 01-FR-03 POA INSTITUC.'!AGK60</f>
        <v>0</v>
      </c>
      <c r="AGL18" s="654">
        <f>+'Anexo 1. 01-FR-03 POA INSTITUC.'!AGL60</f>
        <v>0</v>
      </c>
      <c r="AGM18" s="654">
        <f>+'Anexo 1. 01-FR-03 POA INSTITUC.'!AGM60</f>
        <v>0</v>
      </c>
      <c r="AGN18" s="654">
        <f>+'Anexo 1. 01-FR-03 POA INSTITUC.'!AGN60</f>
        <v>0</v>
      </c>
      <c r="AGO18" s="654">
        <f>+'Anexo 1. 01-FR-03 POA INSTITUC.'!AGO60</f>
        <v>0</v>
      </c>
      <c r="AGP18" s="654">
        <f>+'Anexo 1. 01-FR-03 POA INSTITUC.'!AGP60</f>
        <v>0</v>
      </c>
      <c r="AGQ18" s="654">
        <f>+'Anexo 1. 01-FR-03 POA INSTITUC.'!AGQ60</f>
        <v>0</v>
      </c>
      <c r="AGR18" s="654">
        <f>+'Anexo 1. 01-FR-03 POA INSTITUC.'!AGR60</f>
        <v>0</v>
      </c>
      <c r="AGS18" s="654">
        <f>+'Anexo 1. 01-FR-03 POA INSTITUC.'!AGS60</f>
        <v>0</v>
      </c>
      <c r="AGT18" s="654">
        <f>+'Anexo 1. 01-FR-03 POA INSTITUC.'!AGT60</f>
        <v>0</v>
      </c>
      <c r="AGU18" s="654">
        <f>+'Anexo 1. 01-FR-03 POA INSTITUC.'!AGU60</f>
        <v>0</v>
      </c>
      <c r="AGV18" s="654">
        <f>+'Anexo 1. 01-FR-03 POA INSTITUC.'!AGV60</f>
        <v>0</v>
      </c>
      <c r="AGW18" s="654">
        <f>+'Anexo 1. 01-FR-03 POA INSTITUC.'!AGW60</f>
        <v>0</v>
      </c>
      <c r="AGX18" s="654">
        <f>+'Anexo 1. 01-FR-03 POA INSTITUC.'!AGX60</f>
        <v>0</v>
      </c>
      <c r="AGY18" s="654">
        <f>+'Anexo 1. 01-FR-03 POA INSTITUC.'!AGY60</f>
        <v>0</v>
      </c>
      <c r="AGZ18" s="654">
        <f>+'Anexo 1. 01-FR-03 POA INSTITUC.'!AGZ60</f>
        <v>0</v>
      </c>
      <c r="AHA18" s="654">
        <f>+'Anexo 1. 01-FR-03 POA INSTITUC.'!AHA60</f>
        <v>0</v>
      </c>
      <c r="AHB18" s="654">
        <f>+'Anexo 1. 01-FR-03 POA INSTITUC.'!AHB60</f>
        <v>0</v>
      </c>
      <c r="AHC18" s="654">
        <f>+'Anexo 1. 01-FR-03 POA INSTITUC.'!AHC60</f>
        <v>0</v>
      </c>
      <c r="AHD18" s="654">
        <f>+'Anexo 1. 01-FR-03 POA INSTITUC.'!AHD60</f>
        <v>0</v>
      </c>
      <c r="AHE18" s="654">
        <f>+'Anexo 1. 01-FR-03 POA INSTITUC.'!AHE60</f>
        <v>0</v>
      </c>
      <c r="AHF18" s="654">
        <f>+'Anexo 1. 01-FR-03 POA INSTITUC.'!AHF60</f>
        <v>0</v>
      </c>
      <c r="AHG18" s="654">
        <f>+'Anexo 1. 01-FR-03 POA INSTITUC.'!AHG60</f>
        <v>0</v>
      </c>
      <c r="AHH18" s="654">
        <f>+'Anexo 1. 01-FR-03 POA INSTITUC.'!AHH60</f>
        <v>0</v>
      </c>
      <c r="AHI18" s="654">
        <f>+'Anexo 1. 01-FR-03 POA INSTITUC.'!AHI60</f>
        <v>0</v>
      </c>
      <c r="AHJ18" s="654">
        <f>+'Anexo 1. 01-FR-03 POA INSTITUC.'!AHJ60</f>
        <v>0</v>
      </c>
      <c r="AHK18" s="654">
        <f>+'Anexo 1. 01-FR-03 POA INSTITUC.'!AHK60</f>
        <v>0</v>
      </c>
      <c r="AHL18" s="654">
        <f>+'Anexo 1. 01-FR-03 POA INSTITUC.'!AHL60</f>
        <v>0</v>
      </c>
      <c r="AHM18" s="654">
        <f>+'Anexo 1. 01-FR-03 POA INSTITUC.'!AHM60</f>
        <v>0</v>
      </c>
      <c r="AHN18" s="654">
        <f>+'Anexo 1. 01-FR-03 POA INSTITUC.'!AHN60</f>
        <v>0</v>
      </c>
      <c r="AHO18" s="654">
        <f>+'Anexo 1. 01-FR-03 POA INSTITUC.'!AHO60</f>
        <v>0</v>
      </c>
      <c r="AHP18" s="654">
        <f>+'Anexo 1. 01-FR-03 POA INSTITUC.'!AHP60</f>
        <v>0</v>
      </c>
      <c r="AHQ18" s="654">
        <f>+'Anexo 1. 01-FR-03 POA INSTITUC.'!AHQ60</f>
        <v>0</v>
      </c>
      <c r="AHR18" s="654">
        <f>+'Anexo 1. 01-FR-03 POA INSTITUC.'!AHR60</f>
        <v>0</v>
      </c>
      <c r="AHS18" s="654">
        <f>+'Anexo 1. 01-FR-03 POA INSTITUC.'!AHS60</f>
        <v>0</v>
      </c>
      <c r="AHT18" s="654">
        <f>+'Anexo 1. 01-FR-03 POA INSTITUC.'!AHT60</f>
        <v>0</v>
      </c>
      <c r="AHU18" s="654">
        <f>+'Anexo 1. 01-FR-03 POA INSTITUC.'!AHU60</f>
        <v>0</v>
      </c>
      <c r="AHV18" s="654">
        <f>+'Anexo 1. 01-FR-03 POA INSTITUC.'!AHV60</f>
        <v>0</v>
      </c>
      <c r="AHW18" s="654">
        <f>+'Anexo 1. 01-FR-03 POA INSTITUC.'!AHW60</f>
        <v>0</v>
      </c>
      <c r="AHX18" s="654">
        <f>+'Anexo 1. 01-FR-03 POA INSTITUC.'!AHX60</f>
        <v>0</v>
      </c>
      <c r="AHY18" s="654">
        <f>+'Anexo 1. 01-FR-03 POA INSTITUC.'!AHY60</f>
        <v>0</v>
      </c>
      <c r="AHZ18" s="654">
        <f>+'Anexo 1. 01-FR-03 POA INSTITUC.'!AHZ60</f>
        <v>0</v>
      </c>
      <c r="AIA18" s="654">
        <f>+'Anexo 1. 01-FR-03 POA INSTITUC.'!AIA60</f>
        <v>0</v>
      </c>
      <c r="AIB18" s="654">
        <f>+'Anexo 1. 01-FR-03 POA INSTITUC.'!AIB60</f>
        <v>0</v>
      </c>
      <c r="AIC18" s="654">
        <f>+'Anexo 1. 01-FR-03 POA INSTITUC.'!AIC60</f>
        <v>0</v>
      </c>
      <c r="AID18" s="654">
        <f>+'Anexo 1. 01-FR-03 POA INSTITUC.'!AID60</f>
        <v>0</v>
      </c>
      <c r="AIE18" s="654">
        <f>+'Anexo 1. 01-FR-03 POA INSTITUC.'!AIE60</f>
        <v>0</v>
      </c>
      <c r="AIF18" s="654">
        <f>+'Anexo 1. 01-FR-03 POA INSTITUC.'!AIF60</f>
        <v>0</v>
      </c>
      <c r="AIG18" s="654">
        <f>+'Anexo 1. 01-FR-03 POA INSTITUC.'!AIG60</f>
        <v>0</v>
      </c>
      <c r="AIH18" s="654">
        <f>+'Anexo 1. 01-FR-03 POA INSTITUC.'!AIH60</f>
        <v>0</v>
      </c>
      <c r="AII18" s="654">
        <f>+'Anexo 1. 01-FR-03 POA INSTITUC.'!AII60</f>
        <v>0</v>
      </c>
      <c r="AIJ18" s="654">
        <f>+'Anexo 1. 01-FR-03 POA INSTITUC.'!AIJ60</f>
        <v>0</v>
      </c>
      <c r="AIK18" s="654">
        <f>+'Anexo 1. 01-FR-03 POA INSTITUC.'!AIK60</f>
        <v>0</v>
      </c>
      <c r="AIL18" s="654">
        <f>+'Anexo 1. 01-FR-03 POA INSTITUC.'!AIL60</f>
        <v>0</v>
      </c>
      <c r="AIM18" s="654">
        <f>+'Anexo 1. 01-FR-03 POA INSTITUC.'!AIM60</f>
        <v>0</v>
      </c>
      <c r="AIN18" s="654">
        <f>+'Anexo 1. 01-FR-03 POA INSTITUC.'!AIN60</f>
        <v>0</v>
      </c>
      <c r="AIO18" s="654">
        <f>+'Anexo 1. 01-FR-03 POA INSTITUC.'!AIO60</f>
        <v>0</v>
      </c>
      <c r="AIP18" s="654">
        <f>+'Anexo 1. 01-FR-03 POA INSTITUC.'!AIP60</f>
        <v>0</v>
      </c>
      <c r="AIQ18" s="654">
        <f>+'Anexo 1. 01-FR-03 POA INSTITUC.'!AIQ60</f>
        <v>0</v>
      </c>
      <c r="AIR18" s="654">
        <f>+'Anexo 1. 01-FR-03 POA INSTITUC.'!AIR60</f>
        <v>0</v>
      </c>
      <c r="AIS18" s="654">
        <f>+'Anexo 1. 01-FR-03 POA INSTITUC.'!AIS60</f>
        <v>0</v>
      </c>
      <c r="AIT18" s="654">
        <f>+'Anexo 1. 01-FR-03 POA INSTITUC.'!AIT60</f>
        <v>0</v>
      </c>
      <c r="AIU18" s="654">
        <f>+'Anexo 1. 01-FR-03 POA INSTITUC.'!AIU60</f>
        <v>0</v>
      </c>
      <c r="AIV18" s="654">
        <f>+'Anexo 1. 01-FR-03 POA INSTITUC.'!AIV60</f>
        <v>0</v>
      </c>
      <c r="AIW18" s="654">
        <f>+'Anexo 1. 01-FR-03 POA INSTITUC.'!AIW60</f>
        <v>0</v>
      </c>
      <c r="AIX18" s="654">
        <f>+'Anexo 1. 01-FR-03 POA INSTITUC.'!AIX60</f>
        <v>0</v>
      </c>
      <c r="AIY18" s="654">
        <f>+'Anexo 1. 01-FR-03 POA INSTITUC.'!AIY60</f>
        <v>0</v>
      </c>
      <c r="AIZ18" s="654">
        <f>+'Anexo 1. 01-FR-03 POA INSTITUC.'!AIZ60</f>
        <v>0</v>
      </c>
      <c r="AJA18" s="654">
        <f>+'Anexo 1. 01-FR-03 POA INSTITUC.'!AJA60</f>
        <v>0</v>
      </c>
      <c r="AJB18" s="654">
        <f>+'Anexo 1. 01-FR-03 POA INSTITUC.'!AJB60</f>
        <v>0</v>
      </c>
      <c r="AJC18" s="654">
        <f>+'Anexo 1. 01-FR-03 POA INSTITUC.'!AJC60</f>
        <v>0</v>
      </c>
      <c r="AJD18" s="654">
        <f>+'Anexo 1. 01-FR-03 POA INSTITUC.'!AJD60</f>
        <v>0</v>
      </c>
      <c r="AJE18" s="654">
        <f>+'Anexo 1. 01-FR-03 POA INSTITUC.'!AJE60</f>
        <v>0</v>
      </c>
      <c r="AJF18" s="654">
        <f>+'Anexo 1. 01-FR-03 POA INSTITUC.'!AJF60</f>
        <v>0</v>
      </c>
      <c r="AJG18" s="654">
        <f>+'Anexo 1. 01-FR-03 POA INSTITUC.'!AJG60</f>
        <v>0</v>
      </c>
      <c r="AJH18" s="654">
        <f>+'Anexo 1. 01-FR-03 POA INSTITUC.'!AJH60</f>
        <v>0</v>
      </c>
      <c r="AJI18" s="654">
        <f>+'Anexo 1. 01-FR-03 POA INSTITUC.'!AJI60</f>
        <v>0</v>
      </c>
      <c r="AJJ18" s="654">
        <f>+'Anexo 1. 01-FR-03 POA INSTITUC.'!AJJ60</f>
        <v>0</v>
      </c>
      <c r="AJK18" s="654">
        <f>+'Anexo 1. 01-FR-03 POA INSTITUC.'!AJK60</f>
        <v>0</v>
      </c>
      <c r="AJL18" s="654">
        <f>+'Anexo 1. 01-FR-03 POA INSTITUC.'!AJL60</f>
        <v>0</v>
      </c>
      <c r="AJM18" s="654">
        <f>+'Anexo 1. 01-FR-03 POA INSTITUC.'!AJM60</f>
        <v>0</v>
      </c>
      <c r="AJN18" s="654">
        <f>+'Anexo 1. 01-FR-03 POA INSTITUC.'!AJN60</f>
        <v>0</v>
      </c>
      <c r="AJO18" s="654">
        <f>+'Anexo 1. 01-FR-03 POA INSTITUC.'!AJO60</f>
        <v>0</v>
      </c>
      <c r="AJP18" s="654">
        <f>+'Anexo 1. 01-FR-03 POA INSTITUC.'!AJP60</f>
        <v>0</v>
      </c>
      <c r="AJQ18" s="654">
        <f>+'Anexo 1. 01-FR-03 POA INSTITUC.'!AJQ60</f>
        <v>0</v>
      </c>
      <c r="AJR18" s="654">
        <f>+'Anexo 1. 01-FR-03 POA INSTITUC.'!AJR60</f>
        <v>0</v>
      </c>
      <c r="AJS18" s="654">
        <f>+'Anexo 1. 01-FR-03 POA INSTITUC.'!AJS60</f>
        <v>0</v>
      </c>
      <c r="AJT18" s="654">
        <f>+'Anexo 1. 01-FR-03 POA INSTITUC.'!AJT60</f>
        <v>0</v>
      </c>
      <c r="AJU18" s="654">
        <f>+'Anexo 1. 01-FR-03 POA INSTITUC.'!AJU60</f>
        <v>0</v>
      </c>
      <c r="AJV18" s="654">
        <f>+'Anexo 1. 01-FR-03 POA INSTITUC.'!AJV60</f>
        <v>0</v>
      </c>
      <c r="AJW18" s="654">
        <f>+'Anexo 1. 01-FR-03 POA INSTITUC.'!AJW60</f>
        <v>0</v>
      </c>
      <c r="AJX18" s="654">
        <f>+'Anexo 1. 01-FR-03 POA INSTITUC.'!AJX60</f>
        <v>0</v>
      </c>
      <c r="AJY18" s="654">
        <f>+'Anexo 1. 01-FR-03 POA INSTITUC.'!AJY60</f>
        <v>0</v>
      </c>
      <c r="AJZ18" s="654">
        <f>+'Anexo 1. 01-FR-03 POA INSTITUC.'!AJZ60</f>
        <v>0</v>
      </c>
      <c r="AKA18" s="654">
        <f>+'Anexo 1. 01-FR-03 POA INSTITUC.'!AKA60</f>
        <v>0</v>
      </c>
      <c r="AKB18" s="654">
        <f>+'Anexo 1. 01-FR-03 POA INSTITUC.'!AKB60</f>
        <v>0</v>
      </c>
      <c r="AKC18" s="654">
        <f>+'Anexo 1. 01-FR-03 POA INSTITUC.'!AKC60</f>
        <v>0</v>
      </c>
      <c r="AKD18" s="654">
        <f>+'Anexo 1. 01-FR-03 POA INSTITUC.'!AKD60</f>
        <v>0</v>
      </c>
      <c r="AKE18" s="654">
        <f>+'Anexo 1. 01-FR-03 POA INSTITUC.'!AKE60</f>
        <v>0</v>
      </c>
      <c r="AKF18" s="654">
        <f>+'Anexo 1. 01-FR-03 POA INSTITUC.'!AKF60</f>
        <v>0</v>
      </c>
      <c r="AKG18" s="654">
        <f>+'Anexo 1. 01-FR-03 POA INSTITUC.'!AKG60</f>
        <v>0</v>
      </c>
      <c r="AKH18" s="654">
        <f>+'Anexo 1. 01-FR-03 POA INSTITUC.'!AKH60</f>
        <v>0</v>
      </c>
      <c r="AKI18" s="654">
        <f>+'Anexo 1. 01-FR-03 POA INSTITUC.'!AKI60</f>
        <v>0</v>
      </c>
      <c r="AKJ18" s="654">
        <f>+'Anexo 1. 01-FR-03 POA INSTITUC.'!AKJ60</f>
        <v>0</v>
      </c>
      <c r="AKK18" s="654">
        <f>+'Anexo 1. 01-FR-03 POA INSTITUC.'!AKK60</f>
        <v>0</v>
      </c>
      <c r="AKL18" s="654">
        <f>+'Anexo 1. 01-FR-03 POA INSTITUC.'!AKL60</f>
        <v>0</v>
      </c>
      <c r="AKM18" s="654">
        <f>+'Anexo 1. 01-FR-03 POA INSTITUC.'!AKM60</f>
        <v>0</v>
      </c>
      <c r="AKN18" s="654">
        <f>+'Anexo 1. 01-FR-03 POA INSTITUC.'!AKN60</f>
        <v>0</v>
      </c>
      <c r="AKO18" s="654">
        <f>+'Anexo 1. 01-FR-03 POA INSTITUC.'!AKO60</f>
        <v>0</v>
      </c>
      <c r="AKP18" s="654">
        <f>+'Anexo 1. 01-FR-03 POA INSTITUC.'!AKP60</f>
        <v>0</v>
      </c>
      <c r="AKQ18" s="654">
        <f>+'Anexo 1. 01-FR-03 POA INSTITUC.'!AKQ60</f>
        <v>0</v>
      </c>
      <c r="AKR18" s="654">
        <f>+'Anexo 1. 01-FR-03 POA INSTITUC.'!AKR60</f>
        <v>0</v>
      </c>
      <c r="AKS18" s="654">
        <f>+'Anexo 1. 01-FR-03 POA INSTITUC.'!AKS60</f>
        <v>0</v>
      </c>
      <c r="AKT18" s="654">
        <f>+'Anexo 1. 01-FR-03 POA INSTITUC.'!AKT60</f>
        <v>0</v>
      </c>
      <c r="AKU18" s="654">
        <f>+'Anexo 1. 01-FR-03 POA INSTITUC.'!AKU60</f>
        <v>0</v>
      </c>
      <c r="AKV18" s="654">
        <f>+'Anexo 1. 01-FR-03 POA INSTITUC.'!AKV60</f>
        <v>0</v>
      </c>
      <c r="AKW18" s="654">
        <f>+'Anexo 1. 01-FR-03 POA INSTITUC.'!AKW60</f>
        <v>0</v>
      </c>
      <c r="AKX18" s="654">
        <f>+'Anexo 1. 01-FR-03 POA INSTITUC.'!AKX60</f>
        <v>0</v>
      </c>
      <c r="AKY18" s="654">
        <f>+'Anexo 1. 01-FR-03 POA INSTITUC.'!AKY60</f>
        <v>0</v>
      </c>
      <c r="AKZ18" s="654">
        <f>+'Anexo 1. 01-FR-03 POA INSTITUC.'!AKZ60</f>
        <v>0</v>
      </c>
      <c r="ALA18" s="654">
        <f>+'Anexo 1. 01-FR-03 POA INSTITUC.'!ALA60</f>
        <v>0</v>
      </c>
      <c r="ALB18" s="654">
        <f>+'Anexo 1. 01-FR-03 POA INSTITUC.'!ALB60</f>
        <v>0</v>
      </c>
      <c r="ALC18" s="654">
        <f>+'Anexo 1. 01-FR-03 POA INSTITUC.'!ALC60</f>
        <v>0</v>
      </c>
      <c r="ALD18" s="654">
        <f>+'Anexo 1. 01-FR-03 POA INSTITUC.'!ALD60</f>
        <v>0</v>
      </c>
      <c r="ALE18" s="654">
        <f>+'Anexo 1. 01-FR-03 POA INSTITUC.'!ALE60</f>
        <v>0</v>
      </c>
      <c r="ALF18" s="654">
        <f>+'Anexo 1. 01-FR-03 POA INSTITUC.'!ALF60</f>
        <v>0</v>
      </c>
      <c r="ALG18" s="654">
        <f>+'Anexo 1. 01-FR-03 POA INSTITUC.'!ALG60</f>
        <v>0</v>
      </c>
      <c r="ALH18" s="654">
        <f>+'Anexo 1. 01-FR-03 POA INSTITUC.'!ALH60</f>
        <v>0</v>
      </c>
      <c r="ALI18" s="654">
        <f>+'Anexo 1. 01-FR-03 POA INSTITUC.'!ALI60</f>
        <v>0</v>
      </c>
      <c r="ALJ18" s="654">
        <f>+'Anexo 1. 01-FR-03 POA INSTITUC.'!ALJ60</f>
        <v>0</v>
      </c>
      <c r="ALK18" s="654">
        <f>+'Anexo 1. 01-FR-03 POA INSTITUC.'!ALK60</f>
        <v>0</v>
      </c>
      <c r="ALL18" s="654">
        <f>+'Anexo 1. 01-FR-03 POA INSTITUC.'!ALL60</f>
        <v>0</v>
      </c>
      <c r="ALM18" s="654">
        <f>+'Anexo 1. 01-FR-03 POA INSTITUC.'!ALM60</f>
        <v>0</v>
      </c>
      <c r="ALN18" s="654">
        <f>+'Anexo 1. 01-FR-03 POA INSTITUC.'!ALN60</f>
        <v>0</v>
      </c>
      <c r="ALO18" s="654">
        <f>+'Anexo 1. 01-FR-03 POA INSTITUC.'!ALO60</f>
        <v>0</v>
      </c>
      <c r="ALP18" s="654">
        <f>+'Anexo 1. 01-FR-03 POA INSTITUC.'!ALP60</f>
        <v>0</v>
      </c>
      <c r="ALQ18" s="654">
        <f>+'Anexo 1. 01-FR-03 POA INSTITUC.'!ALQ60</f>
        <v>0</v>
      </c>
      <c r="ALR18" s="654">
        <f>+'Anexo 1. 01-FR-03 POA INSTITUC.'!ALR60</f>
        <v>0</v>
      </c>
      <c r="ALS18" s="654">
        <f>+'Anexo 1. 01-FR-03 POA INSTITUC.'!ALS60</f>
        <v>0</v>
      </c>
      <c r="ALT18" s="654">
        <f>+'Anexo 1. 01-FR-03 POA INSTITUC.'!ALT60</f>
        <v>0</v>
      </c>
      <c r="ALU18" s="654">
        <f>+'Anexo 1. 01-FR-03 POA INSTITUC.'!ALU60</f>
        <v>0</v>
      </c>
      <c r="ALV18" s="654">
        <f>+'Anexo 1. 01-FR-03 POA INSTITUC.'!ALV60</f>
        <v>0</v>
      </c>
      <c r="ALW18" s="654">
        <f>+'Anexo 1. 01-FR-03 POA INSTITUC.'!ALW60</f>
        <v>0</v>
      </c>
      <c r="ALX18" s="654">
        <f>+'Anexo 1. 01-FR-03 POA INSTITUC.'!ALX60</f>
        <v>0</v>
      </c>
      <c r="ALY18" s="654">
        <f>+'Anexo 1. 01-FR-03 POA INSTITUC.'!ALY60</f>
        <v>0</v>
      </c>
      <c r="ALZ18" s="654">
        <f>+'Anexo 1. 01-FR-03 POA INSTITUC.'!ALZ60</f>
        <v>0</v>
      </c>
      <c r="AMA18" s="654">
        <f>+'Anexo 1. 01-FR-03 POA INSTITUC.'!AMA60</f>
        <v>0</v>
      </c>
      <c r="AMB18" s="654">
        <f>+'Anexo 1. 01-FR-03 POA INSTITUC.'!AMB60</f>
        <v>0</v>
      </c>
      <c r="AMC18" s="654">
        <f>+'Anexo 1. 01-FR-03 POA INSTITUC.'!AMC60</f>
        <v>0</v>
      </c>
      <c r="AMD18" s="654">
        <f>+'Anexo 1. 01-FR-03 POA INSTITUC.'!AMD60</f>
        <v>0</v>
      </c>
      <c r="AME18" s="654">
        <f>+'Anexo 1. 01-FR-03 POA INSTITUC.'!AME60</f>
        <v>0</v>
      </c>
      <c r="AMF18" s="654">
        <f>+'Anexo 1. 01-FR-03 POA INSTITUC.'!AMF60</f>
        <v>0</v>
      </c>
      <c r="AMG18" s="654">
        <f>+'Anexo 1. 01-FR-03 POA INSTITUC.'!AMG60</f>
        <v>0</v>
      </c>
      <c r="AMH18" s="654">
        <f>+'Anexo 1. 01-FR-03 POA INSTITUC.'!AMH60</f>
        <v>0</v>
      </c>
      <c r="AMI18" s="654">
        <f>+'Anexo 1. 01-FR-03 POA INSTITUC.'!AMI60</f>
        <v>0</v>
      </c>
      <c r="AMJ18" s="654">
        <f>+'Anexo 1. 01-FR-03 POA INSTITUC.'!AMJ60</f>
        <v>0</v>
      </c>
      <c r="AMK18" s="654">
        <f>+'Anexo 1. 01-FR-03 POA INSTITUC.'!AMK60</f>
        <v>0</v>
      </c>
      <c r="AML18" s="654">
        <f>+'Anexo 1. 01-FR-03 POA INSTITUC.'!AML60</f>
        <v>0</v>
      </c>
      <c r="AMM18" s="654">
        <f>+'Anexo 1. 01-FR-03 POA INSTITUC.'!AMM60</f>
        <v>0</v>
      </c>
      <c r="AMN18" s="654">
        <f>+'Anexo 1. 01-FR-03 POA INSTITUC.'!AMN60</f>
        <v>0</v>
      </c>
      <c r="AMO18" s="654">
        <f>+'Anexo 1. 01-FR-03 POA INSTITUC.'!AMO60</f>
        <v>0</v>
      </c>
      <c r="AMP18" s="654">
        <f>+'Anexo 1. 01-FR-03 POA INSTITUC.'!AMP60</f>
        <v>0</v>
      </c>
      <c r="AMQ18" s="654">
        <f>+'Anexo 1. 01-FR-03 POA INSTITUC.'!AMQ60</f>
        <v>0</v>
      </c>
      <c r="AMR18" s="654">
        <f>+'Anexo 1. 01-FR-03 POA INSTITUC.'!AMR60</f>
        <v>0</v>
      </c>
      <c r="AMS18" s="654">
        <f>+'Anexo 1. 01-FR-03 POA INSTITUC.'!AMS60</f>
        <v>0</v>
      </c>
      <c r="AMT18" s="654">
        <f>+'Anexo 1. 01-FR-03 POA INSTITUC.'!AMT60</f>
        <v>0</v>
      </c>
      <c r="AMU18" s="654">
        <f>+'Anexo 1. 01-FR-03 POA INSTITUC.'!AMU60</f>
        <v>0</v>
      </c>
      <c r="AMV18" s="654">
        <f>+'Anexo 1. 01-FR-03 POA INSTITUC.'!AMV60</f>
        <v>0</v>
      </c>
      <c r="AMW18" s="654">
        <f>+'Anexo 1. 01-FR-03 POA INSTITUC.'!AMW60</f>
        <v>0</v>
      </c>
      <c r="AMX18" s="654">
        <f>+'Anexo 1. 01-FR-03 POA INSTITUC.'!AMX60</f>
        <v>0</v>
      </c>
      <c r="AMY18" s="654">
        <f>+'Anexo 1. 01-FR-03 POA INSTITUC.'!AMY60</f>
        <v>0</v>
      </c>
      <c r="AMZ18" s="654">
        <f>+'Anexo 1. 01-FR-03 POA INSTITUC.'!AMZ60</f>
        <v>0</v>
      </c>
      <c r="ANA18" s="654">
        <f>+'Anexo 1. 01-FR-03 POA INSTITUC.'!ANA60</f>
        <v>0</v>
      </c>
      <c r="ANB18" s="654">
        <f>+'Anexo 1. 01-FR-03 POA INSTITUC.'!ANB60</f>
        <v>0</v>
      </c>
      <c r="ANC18" s="654">
        <f>+'Anexo 1. 01-FR-03 POA INSTITUC.'!ANC60</f>
        <v>0</v>
      </c>
      <c r="AND18" s="654">
        <f>+'Anexo 1. 01-FR-03 POA INSTITUC.'!AND60</f>
        <v>0</v>
      </c>
      <c r="ANE18" s="654">
        <f>+'Anexo 1. 01-FR-03 POA INSTITUC.'!ANE60</f>
        <v>0</v>
      </c>
      <c r="ANF18" s="654">
        <f>+'Anexo 1. 01-FR-03 POA INSTITUC.'!ANF60</f>
        <v>0</v>
      </c>
      <c r="ANG18" s="654">
        <f>+'Anexo 1. 01-FR-03 POA INSTITUC.'!ANG60</f>
        <v>0</v>
      </c>
      <c r="ANH18" s="654">
        <f>+'Anexo 1. 01-FR-03 POA INSTITUC.'!ANH60</f>
        <v>0</v>
      </c>
      <c r="ANI18" s="654">
        <f>+'Anexo 1. 01-FR-03 POA INSTITUC.'!ANI60</f>
        <v>0</v>
      </c>
      <c r="ANJ18" s="654">
        <f>+'Anexo 1. 01-FR-03 POA INSTITUC.'!ANJ60</f>
        <v>0</v>
      </c>
      <c r="ANK18" s="654">
        <f>+'Anexo 1. 01-FR-03 POA INSTITUC.'!ANK60</f>
        <v>0</v>
      </c>
      <c r="ANL18" s="654">
        <f>+'Anexo 1. 01-FR-03 POA INSTITUC.'!ANL60</f>
        <v>0</v>
      </c>
      <c r="ANM18" s="654">
        <f>+'Anexo 1. 01-FR-03 POA INSTITUC.'!ANM60</f>
        <v>0</v>
      </c>
      <c r="ANN18" s="654">
        <f>+'Anexo 1. 01-FR-03 POA INSTITUC.'!ANN60</f>
        <v>0</v>
      </c>
      <c r="ANO18" s="654">
        <f>+'Anexo 1. 01-FR-03 POA INSTITUC.'!ANO60</f>
        <v>0</v>
      </c>
      <c r="ANP18" s="654">
        <f>+'Anexo 1. 01-FR-03 POA INSTITUC.'!ANP60</f>
        <v>0</v>
      </c>
      <c r="ANQ18" s="654">
        <f>+'Anexo 1. 01-FR-03 POA INSTITUC.'!ANQ60</f>
        <v>0</v>
      </c>
      <c r="ANR18" s="654">
        <f>+'Anexo 1. 01-FR-03 POA INSTITUC.'!ANR60</f>
        <v>0</v>
      </c>
      <c r="ANS18" s="654">
        <f>+'Anexo 1. 01-FR-03 POA INSTITUC.'!ANS60</f>
        <v>0</v>
      </c>
      <c r="ANT18" s="654">
        <f>+'Anexo 1. 01-FR-03 POA INSTITUC.'!ANT60</f>
        <v>0</v>
      </c>
      <c r="ANU18" s="654">
        <f>+'Anexo 1. 01-FR-03 POA INSTITUC.'!ANU60</f>
        <v>0</v>
      </c>
      <c r="ANV18" s="654">
        <f>+'Anexo 1. 01-FR-03 POA INSTITUC.'!ANV60</f>
        <v>0</v>
      </c>
      <c r="ANW18" s="654">
        <f>+'Anexo 1. 01-FR-03 POA INSTITUC.'!ANW60</f>
        <v>0</v>
      </c>
      <c r="ANX18" s="654">
        <f>+'Anexo 1. 01-FR-03 POA INSTITUC.'!ANX60</f>
        <v>0</v>
      </c>
      <c r="ANY18" s="654">
        <f>+'Anexo 1. 01-FR-03 POA INSTITUC.'!ANY60</f>
        <v>0</v>
      </c>
      <c r="ANZ18" s="654">
        <f>+'Anexo 1. 01-FR-03 POA INSTITUC.'!ANZ60</f>
        <v>0</v>
      </c>
      <c r="AOA18" s="654">
        <f>+'Anexo 1. 01-FR-03 POA INSTITUC.'!AOA60</f>
        <v>0</v>
      </c>
      <c r="AOB18" s="654">
        <f>+'Anexo 1. 01-FR-03 POA INSTITUC.'!AOB60</f>
        <v>0</v>
      </c>
      <c r="AOC18" s="654">
        <f>+'Anexo 1. 01-FR-03 POA INSTITUC.'!AOC60</f>
        <v>0</v>
      </c>
      <c r="AOD18" s="654">
        <f>+'Anexo 1. 01-FR-03 POA INSTITUC.'!AOD60</f>
        <v>0</v>
      </c>
      <c r="AOE18" s="654">
        <f>+'Anexo 1. 01-FR-03 POA INSTITUC.'!AOE60</f>
        <v>0</v>
      </c>
      <c r="AOF18" s="654">
        <f>+'Anexo 1. 01-FR-03 POA INSTITUC.'!AOF60</f>
        <v>0</v>
      </c>
      <c r="AOG18" s="654">
        <f>+'Anexo 1. 01-FR-03 POA INSTITUC.'!AOG60</f>
        <v>0</v>
      </c>
      <c r="AOH18" s="654">
        <f>+'Anexo 1. 01-FR-03 POA INSTITUC.'!AOH60</f>
        <v>0</v>
      </c>
      <c r="AOI18" s="654">
        <f>+'Anexo 1. 01-FR-03 POA INSTITUC.'!AOI60</f>
        <v>0</v>
      </c>
      <c r="AOJ18" s="654">
        <f>+'Anexo 1. 01-FR-03 POA INSTITUC.'!AOJ60</f>
        <v>0</v>
      </c>
      <c r="AOK18" s="654">
        <f>+'Anexo 1. 01-FR-03 POA INSTITUC.'!AOK60</f>
        <v>0</v>
      </c>
      <c r="AOL18" s="654">
        <f>+'Anexo 1. 01-FR-03 POA INSTITUC.'!AOL60</f>
        <v>0</v>
      </c>
      <c r="AOM18" s="654">
        <f>+'Anexo 1. 01-FR-03 POA INSTITUC.'!AOM60</f>
        <v>0</v>
      </c>
      <c r="AON18" s="654">
        <f>+'Anexo 1. 01-FR-03 POA INSTITUC.'!AON60</f>
        <v>0</v>
      </c>
      <c r="AOO18" s="654">
        <f>+'Anexo 1. 01-FR-03 POA INSTITUC.'!AOO60</f>
        <v>0</v>
      </c>
      <c r="AOP18" s="654">
        <f>+'Anexo 1. 01-FR-03 POA INSTITUC.'!AOP60</f>
        <v>0</v>
      </c>
      <c r="AOQ18" s="654">
        <f>+'Anexo 1. 01-FR-03 POA INSTITUC.'!AOQ60</f>
        <v>0</v>
      </c>
      <c r="AOR18" s="654">
        <f>+'Anexo 1. 01-FR-03 POA INSTITUC.'!AOR60</f>
        <v>0</v>
      </c>
      <c r="AOS18" s="654">
        <f>+'Anexo 1. 01-FR-03 POA INSTITUC.'!AOS60</f>
        <v>0</v>
      </c>
      <c r="AOT18" s="654">
        <f>+'Anexo 1. 01-FR-03 POA INSTITUC.'!AOT60</f>
        <v>0</v>
      </c>
      <c r="AOU18" s="654">
        <f>+'Anexo 1. 01-FR-03 POA INSTITUC.'!AOU60</f>
        <v>0</v>
      </c>
      <c r="AOV18" s="654">
        <f>+'Anexo 1. 01-FR-03 POA INSTITUC.'!AOV60</f>
        <v>0</v>
      </c>
      <c r="AOW18" s="654">
        <f>+'Anexo 1. 01-FR-03 POA INSTITUC.'!AOW60</f>
        <v>0</v>
      </c>
      <c r="AOX18" s="654">
        <f>+'Anexo 1. 01-FR-03 POA INSTITUC.'!AOX60</f>
        <v>0</v>
      </c>
      <c r="AOY18" s="654">
        <f>+'Anexo 1. 01-FR-03 POA INSTITUC.'!AOY60</f>
        <v>0</v>
      </c>
      <c r="AOZ18" s="654">
        <f>+'Anexo 1. 01-FR-03 POA INSTITUC.'!AOZ60</f>
        <v>0</v>
      </c>
      <c r="APA18" s="654">
        <f>+'Anexo 1. 01-FR-03 POA INSTITUC.'!APA60</f>
        <v>0</v>
      </c>
      <c r="APB18" s="654">
        <f>+'Anexo 1. 01-FR-03 POA INSTITUC.'!APB60</f>
        <v>0</v>
      </c>
      <c r="APC18" s="654">
        <f>+'Anexo 1. 01-FR-03 POA INSTITUC.'!APC60</f>
        <v>0</v>
      </c>
      <c r="APD18" s="654">
        <f>+'Anexo 1. 01-FR-03 POA INSTITUC.'!APD60</f>
        <v>0</v>
      </c>
      <c r="APE18" s="654">
        <f>+'Anexo 1. 01-FR-03 POA INSTITUC.'!APE60</f>
        <v>0</v>
      </c>
      <c r="APF18" s="654">
        <f>+'Anexo 1. 01-FR-03 POA INSTITUC.'!APF60</f>
        <v>0</v>
      </c>
      <c r="APG18" s="654">
        <f>+'Anexo 1. 01-FR-03 POA INSTITUC.'!APG60</f>
        <v>0</v>
      </c>
      <c r="APH18" s="654">
        <f>+'Anexo 1. 01-FR-03 POA INSTITUC.'!APH60</f>
        <v>0</v>
      </c>
      <c r="API18" s="654">
        <f>+'Anexo 1. 01-FR-03 POA INSTITUC.'!API60</f>
        <v>0</v>
      </c>
      <c r="APJ18" s="654">
        <f>+'Anexo 1. 01-FR-03 POA INSTITUC.'!APJ60</f>
        <v>0</v>
      </c>
      <c r="APK18" s="654">
        <f>+'Anexo 1. 01-FR-03 POA INSTITUC.'!APK60</f>
        <v>0</v>
      </c>
      <c r="APL18" s="654">
        <f>+'Anexo 1. 01-FR-03 POA INSTITUC.'!APL60</f>
        <v>0</v>
      </c>
      <c r="APM18" s="654">
        <f>+'Anexo 1. 01-FR-03 POA INSTITUC.'!APM60</f>
        <v>0</v>
      </c>
      <c r="APN18" s="654">
        <f>+'Anexo 1. 01-FR-03 POA INSTITUC.'!APN60</f>
        <v>0</v>
      </c>
      <c r="APO18" s="654">
        <f>+'Anexo 1. 01-FR-03 POA INSTITUC.'!APO60</f>
        <v>0</v>
      </c>
      <c r="APP18" s="654">
        <f>+'Anexo 1. 01-FR-03 POA INSTITUC.'!APP60</f>
        <v>0</v>
      </c>
      <c r="APQ18" s="654">
        <f>+'Anexo 1. 01-FR-03 POA INSTITUC.'!APQ60</f>
        <v>0</v>
      </c>
      <c r="APR18" s="654">
        <f>+'Anexo 1. 01-FR-03 POA INSTITUC.'!APR60</f>
        <v>0</v>
      </c>
      <c r="APS18" s="654">
        <f>+'Anexo 1. 01-FR-03 POA INSTITUC.'!APS60</f>
        <v>0</v>
      </c>
      <c r="APT18" s="654">
        <f>+'Anexo 1. 01-FR-03 POA INSTITUC.'!APT60</f>
        <v>0</v>
      </c>
      <c r="APU18" s="654">
        <f>+'Anexo 1. 01-FR-03 POA INSTITUC.'!APU60</f>
        <v>0</v>
      </c>
      <c r="APV18" s="654">
        <f>+'Anexo 1. 01-FR-03 POA INSTITUC.'!APV60</f>
        <v>0</v>
      </c>
      <c r="APW18" s="654">
        <f>+'Anexo 1. 01-FR-03 POA INSTITUC.'!APW60</f>
        <v>0</v>
      </c>
      <c r="APX18" s="654">
        <f>+'Anexo 1. 01-FR-03 POA INSTITUC.'!APX60</f>
        <v>0</v>
      </c>
      <c r="APY18" s="654">
        <f>+'Anexo 1. 01-FR-03 POA INSTITUC.'!APY60</f>
        <v>0</v>
      </c>
      <c r="APZ18" s="654">
        <f>+'Anexo 1. 01-FR-03 POA INSTITUC.'!APZ60</f>
        <v>0</v>
      </c>
      <c r="AQA18" s="654">
        <f>+'Anexo 1. 01-FR-03 POA INSTITUC.'!AQA60</f>
        <v>0</v>
      </c>
      <c r="AQB18" s="654">
        <f>+'Anexo 1. 01-FR-03 POA INSTITUC.'!AQB60</f>
        <v>0</v>
      </c>
      <c r="AQC18" s="654">
        <f>+'Anexo 1. 01-FR-03 POA INSTITUC.'!AQC60</f>
        <v>0</v>
      </c>
      <c r="AQD18" s="654">
        <f>+'Anexo 1. 01-FR-03 POA INSTITUC.'!AQD60</f>
        <v>0</v>
      </c>
      <c r="AQE18" s="654">
        <f>+'Anexo 1. 01-FR-03 POA INSTITUC.'!AQE60</f>
        <v>0</v>
      </c>
      <c r="AQF18" s="654">
        <f>+'Anexo 1. 01-FR-03 POA INSTITUC.'!AQF60</f>
        <v>0</v>
      </c>
      <c r="AQG18" s="654">
        <f>+'Anexo 1. 01-FR-03 POA INSTITUC.'!AQG60</f>
        <v>0</v>
      </c>
      <c r="AQH18" s="654">
        <f>+'Anexo 1. 01-FR-03 POA INSTITUC.'!AQH60</f>
        <v>0</v>
      </c>
      <c r="AQI18" s="654">
        <f>+'Anexo 1. 01-FR-03 POA INSTITUC.'!AQI60</f>
        <v>0</v>
      </c>
      <c r="AQJ18" s="654">
        <f>+'Anexo 1. 01-FR-03 POA INSTITUC.'!AQJ60</f>
        <v>0</v>
      </c>
      <c r="AQK18" s="654">
        <f>+'Anexo 1. 01-FR-03 POA INSTITUC.'!AQK60</f>
        <v>0</v>
      </c>
      <c r="AQL18" s="654">
        <f>+'Anexo 1. 01-FR-03 POA INSTITUC.'!AQL60</f>
        <v>0</v>
      </c>
      <c r="AQM18" s="654">
        <f>+'Anexo 1. 01-FR-03 POA INSTITUC.'!AQM60</f>
        <v>0</v>
      </c>
      <c r="AQN18" s="654">
        <f>+'Anexo 1. 01-FR-03 POA INSTITUC.'!AQN60</f>
        <v>0</v>
      </c>
      <c r="AQO18" s="654">
        <f>+'Anexo 1. 01-FR-03 POA INSTITUC.'!AQO60</f>
        <v>0</v>
      </c>
      <c r="AQP18" s="654">
        <f>+'Anexo 1. 01-FR-03 POA INSTITUC.'!AQP60</f>
        <v>0</v>
      </c>
      <c r="AQQ18" s="654">
        <f>+'Anexo 1. 01-FR-03 POA INSTITUC.'!AQQ60</f>
        <v>0</v>
      </c>
      <c r="AQR18" s="654">
        <f>+'Anexo 1. 01-FR-03 POA INSTITUC.'!AQR60</f>
        <v>0</v>
      </c>
      <c r="AQS18" s="654">
        <f>+'Anexo 1. 01-FR-03 POA INSTITUC.'!AQS60</f>
        <v>0</v>
      </c>
      <c r="AQT18" s="654">
        <f>+'Anexo 1. 01-FR-03 POA INSTITUC.'!AQT60</f>
        <v>0</v>
      </c>
      <c r="AQU18" s="654">
        <f>+'Anexo 1. 01-FR-03 POA INSTITUC.'!AQU60</f>
        <v>0</v>
      </c>
      <c r="AQV18" s="654">
        <f>+'Anexo 1. 01-FR-03 POA INSTITUC.'!AQV60</f>
        <v>0</v>
      </c>
      <c r="AQW18" s="654">
        <f>+'Anexo 1. 01-FR-03 POA INSTITUC.'!AQW60</f>
        <v>0</v>
      </c>
      <c r="AQX18" s="654">
        <f>+'Anexo 1. 01-FR-03 POA INSTITUC.'!AQX60</f>
        <v>0</v>
      </c>
      <c r="AQY18" s="654">
        <f>+'Anexo 1. 01-FR-03 POA INSTITUC.'!AQY60</f>
        <v>0</v>
      </c>
      <c r="AQZ18" s="654">
        <f>+'Anexo 1. 01-FR-03 POA INSTITUC.'!AQZ60</f>
        <v>0</v>
      </c>
      <c r="ARA18" s="654">
        <f>+'Anexo 1. 01-FR-03 POA INSTITUC.'!ARA60</f>
        <v>0</v>
      </c>
      <c r="ARB18" s="654">
        <f>+'Anexo 1. 01-FR-03 POA INSTITUC.'!ARB60</f>
        <v>0</v>
      </c>
      <c r="ARC18" s="654">
        <f>+'Anexo 1. 01-FR-03 POA INSTITUC.'!ARC60</f>
        <v>0</v>
      </c>
      <c r="ARD18" s="654">
        <f>+'Anexo 1. 01-FR-03 POA INSTITUC.'!ARD60</f>
        <v>0</v>
      </c>
      <c r="ARE18" s="654">
        <f>+'Anexo 1. 01-FR-03 POA INSTITUC.'!ARE60</f>
        <v>0</v>
      </c>
      <c r="ARF18" s="654">
        <f>+'Anexo 1. 01-FR-03 POA INSTITUC.'!ARF60</f>
        <v>0</v>
      </c>
      <c r="ARG18" s="654">
        <f>+'Anexo 1. 01-FR-03 POA INSTITUC.'!ARG60</f>
        <v>0</v>
      </c>
      <c r="ARH18" s="654">
        <f>+'Anexo 1. 01-FR-03 POA INSTITUC.'!ARH60</f>
        <v>0</v>
      </c>
      <c r="ARI18" s="654">
        <f>+'Anexo 1. 01-FR-03 POA INSTITUC.'!ARI60</f>
        <v>0</v>
      </c>
      <c r="ARJ18" s="654">
        <f>+'Anexo 1. 01-FR-03 POA INSTITUC.'!ARJ60</f>
        <v>0</v>
      </c>
      <c r="ARK18" s="654">
        <f>+'Anexo 1. 01-FR-03 POA INSTITUC.'!ARK60</f>
        <v>0</v>
      </c>
      <c r="ARL18" s="654">
        <f>+'Anexo 1. 01-FR-03 POA INSTITUC.'!ARL60</f>
        <v>0</v>
      </c>
      <c r="ARM18" s="654">
        <f>+'Anexo 1. 01-FR-03 POA INSTITUC.'!ARM60</f>
        <v>0</v>
      </c>
      <c r="ARN18" s="654">
        <f>+'Anexo 1. 01-FR-03 POA INSTITUC.'!ARN60</f>
        <v>0</v>
      </c>
      <c r="ARO18" s="654">
        <f>+'Anexo 1. 01-FR-03 POA INSTITUC.'!ARO60</f>
        <v>0</v>
      </c>
      <c r="ARP18" s="654">
        <f>+'Anexo 1. 01-FR-03 POA INSTITUC.'!ARP60</f>
        <v>0</v>
      </c>
      <c r="ARQ18" s="654">
        <f>+'Anexo 1. 01-FR-03 POA INSTITUC.'!ARQ60</f>
        <v>0</v>
      </c>
      <c r="ARR18" s="654">
        <f>+'Anexo 1. 01-FR-03 POA INSTITUC.'!ARR60</f>
        <v>0</v>
      </c>
      <c r="ARS18" s="654">
        <f>+'Anexo 1. 01-FR-03 POA INSTITUC.'!ARS60</f>
        <v>0</v>
      </c>
      <c r="ART18" s="654">
        <f>+'Anexo 1. 01-FR-03 POA INSTITUC.'!ART60</f>
        <v>0</v>
      </c>
      <c r="ARU18" s="654">
        <f>+'Anexo 1. 01-FR-03 POA INSTITUC.'!ARU60</f>
        <v>0</v>
      </c>
      <c r="ARV18" s="654">
        <f>+'Anexo 1. 01-FR-03 POA INSTITUC.'!ARV60</f>
        <v>0</v>
      </c>
      <c r="ARW18" s="654">
        <f>+'Anexo 1. 01-FR-03 POA INSTITUC.'!ARW60</f>
        <v>0</v>
      </c>
      <c r="ARX18" s="654">
        <f>+'Anexo 1. 01-FR-03 POA INSTITUC.'!ARX60</f>
        <v>0</v>
      </c>
      <c r="ARY18" s="654">
        <f>+'Anexo 1. 01-FR-03 POA INSTITUC.'!ARY60</f>
        <v>0</v>
      </c>
      <c r="ARZ18" s="654">
        <f>+'Anexo 1. 01-FR-03 POA INSTITUC.'!ARZ60</f>
        <v>0</v>
      </c>
      <c r="ASA18" s="654">
        <f>+'Anexo 1. 01-FR-03 POA INSTITUC.'!ASA60</f>
        <v>0</v>
      </c>
      <c r="ASB18" s="654">
        <f>+'Anexo 1. 01-FR-03 POA INSTITUC.'!ASB60</f>
        <v>0</v>
      </c>
      <c r="ASC18" s="654">
        <f>+'Anexo 1. 01-FR-03 POA INSTITUC.'!ASC60</f>
        <v>0</v>
      </c>
      <c r="ASD18" s="654">
        <f>+'Anexo 1. 01-FR-03 POA INSTITUC.'!ASD60</f>
        <v>0</v>
      </c>
      <c r="ASE18" s="654">
        <f>+'Anexo 1. 01-FR-03 POA INSTITUC.'!ASE60</f>
        <v>0</v>
      </c>
      <c r="ASF18" s="654">
        <f>+'Anexo 1. 01-FR-03 POA INSTITUC.'!ASF60</f>
        <v>0</v>
      </c>
      <c r="ASG18" s="654">
        <f>+'Anexo 1. 01-FR-03 POA INSTITUC.'!ASG60</f>
        <v>0</v>
      </c>
      <c r="ASH18" s="654">
        <f>+'Anexo 1. 01-FR-03 POA INSTITUC.'!ASH60</f>
        <v>0</v>
      </c>
      <c r="ASI18" s="654">
        <f>+'Anexo 1. 01-FR-03 POA INSTITUC.'!ASI60</f>
        <v>0</v>
      </c>
      <c r="ASJ18" s="654">
        <f>+'Anexo 1. 01-FR-03 POA INSTITUC.'!ASJ60</f>
        <v>0</v>
      </c>
      <c r="ASK18" s="654">
        <f>+'Anexo 1. 01-FR-03 POA INSTITUC.'!ASK60</f>
        <v>0</v>
      </c>
      <c r="ASL18" s="654">
        <f>+'Anexo 1. 01-FR-03 POA INSTITUC.'!ASL60</f>
        <v>0</v>
      </c>
      <c r="ASM18" s="654">
        <f>+'Anexo 1. 01-FR-03 POA INSTITUC.'!ASM60</f>
        <v>0</v>
      </c>
      <c r="ASN18" s="654">
        <f>+'Anexo 1. 01-FR-03 POA INSTITUC.'!ASN60</f>
        <v>0</v>
      </c>
      <c r="ASO18" s="654">
        <f>+'Anexo 1. 01-FR-03 POA INSTITUC.'!ASO60</f>
        <v>0</v>
      </c>
      <c r="ASP18" s="654">
        <f>+'Anexo 1. 01-FR-03 POA INSTITUC.'!ASP60</f>
        <v>0</v>
      </c>
      <c r="ASQ18" s="654">
        <f>+'Anexo 1. 01-FR-03 POA INSTITUC.'!ASQ60</f>
        <v>0</v>
      </c>
      <c r="ASR18" s="654">
        <f>+'Anexo 1. 01-FR-03 POA INSTITUC.'!ASR60</f>
        <v>0</v>
      </c>
      <c r="ASS18" s="654">
        <f>+'Anexo 1. 01-FR-03 POA INSTITUC.'!ASS60</f>
        <v>0</v>
      </c>
      <c r="AST18" s="654">
        <f>+'Anexo 1. 01-FR-03 POA INSTITUC.'!AST60</f>
        <v>0</v>
      </c>
      <c r="ASU18" s="654">
        <f>+'Anexo 1. 01-FR-03 POA INSTITUC.'!ASU60</f>
        <v>0</v>
      </c>
      <c r="ASV18" s="654">
        <f>+'Anexo 1. 01-FR-03 POA INSTITUC.'!ASV60</f>
        <v>0</v>
      </c>
      <c r="ASW18" s="654">
        <f>+'Anexo 1. 01-FR-03 POA INSTITUC.'!ASW60</f>
        <v>0</v>
      </c>
      <c r="ASX18" s="654">
        <f>+'Anexo 1. 01-FR-03 POA INSTITUC.'!ASX60</f>
        <v>0</v>
      </c>
      <c r="ASY18" s="654">
        <f>+'Anexo 1. 01-FR-03 POA INSTITUC.'!ASY60</f>
        <v>0</v>
      </c>
      <c r="ASZ18" s="654">
        <f>+'Anexo 1. 01-FR-03 POA INSTITUC.'!ASZ60</f>
        <v>0</v>
      </c>
      <c r="ATA18" s="654">
        <f>+'Anexo 1. 01-FR-03 POA INSTITUC.'!ATA60</f>
        <v>0</v>
      </c>
      <c r="ATB18" s="654">
        <f>+'Anexo 1. 01-FR-03 POA INSTITUC.'!ATB60</f>
        <v>0</v>
      </c>
      <c r="ATC18" s="654">
        <f>+'Anexo 1. 01-FR-03 POA INSTITUC.'!ATC60</f>
        <v>0</v>
      </c>
      <c r="ATD18" s="654">
        <f>+'Anexo 1. 01-FR-03 POA INSTITUC.'!ATD60</f>
        <v>0</v>
      </c>
      <c r="ATE18" s="654">
        <f>+'Anexo 1. 01-FR-03 POA INSTITUC.'!ATE60</f>
        <v>0</v>
      </c>
      <c r="ATF18" s="654">
        <f>+'Anexo 1. 01-FR-03 POA INSTITUC.'!ATF60</f>
        <v>0</v>
      </c>
      <c r="ATG18" s="654">
        <f>+'Anexo 1. 01-FR-03 POA INSTITUC.'!ATG60</f>
        <v>0</v>
      </c>
      <c r="ATH18" s="654">
        <f>+'Anexo 1. 01-FR-03 POA INSTITUC.'!ATH60</f>
        <v>0</v>
      </c>
      <c r="ATI18" s="654">
        <f>+'Anexo 1. 01-FR-03 POA INSTITUC.'!ATI60</f>
        <v>0</v>
      </c>
      <c r="ATJ18" s="654">
        <f>+'Anexo 1. 01-FR-03 POA INSTITUC.'!ATJ60</f>
        <v>0</v>
      </c>
      <c r="ATK18" s="654">
        <f>+'Anexo 1. 01-FR-03 POA INSTITUC.'!ATK60</f>
        <v>0</v>
      </c>
      <c r="ATL18" s="654">
        <f>+'Anexo 1. 01-FR-03 POA INSTITUC.'!ATL60</f>
        <v>0</v>
      </c>
      <c r="ATM18" s="654">
        <f>+'Anexo 1. 01-FR-03 POA INSTITUC.'!ATM60</f>
        <v>0</v>
      </c>
      <c r="ATN18" s="654">
        <f>+'Anexo 1. 01-FR-03 POA INSTITUC.'!ATN60</f>
        <v>0</v>
      </c>
      <c r="ATO18" s="654">
        <f>+'Anexo 1. 01-FR-03 POA INSTITUC.'!ATO60</f>
        <v>0</v>
      </c>
      <c r="ATP18" s="654">
        <f>+'Anexo 1. 01-FR-03 POA INSTITUC.'!ATP60</f>
        <v>0</v>
      </c>
      <c r="ATQ18" s="654">
        <f>+'Anexo 1. 01-FR-03 POA INSTITUC.'!ATQ60</f>
        <v>0</v>
      </c>
      <c r="ATR18" s="654">
        <f>+'Anexo 1. 01-FR-03 POA INSTITUC.'!ATR60</f>
        <v>0</v>
      </c>
      <c r="ATS18" s="654">
        <f>+'Anexo 1. 01-FR-03 POA INSTITUC.'!ATS60</f>
        <v>0</v>
      </c>
      <c r="ATT18" s="654">
        <f>+'Anexo 1. 01-FR-03 POA INSTITUC.'!ATT60</f>
        <v>0</v>
      </c>
      <c r="ATU18" s="654">
        <f>+'Anexo 1. 01-FR-03 POA INSTITUC.'!ATU60</f>
        <v>0</v>
      </c>
      <c r="ATV18" s="654">
        <f>+'Anexo 1. 01-FR-03 POA INSTITUC.'!ATV60</f>
        <v>0</v>
      </c>
      <c r="ATW18" s="654">
        <f>+'Anexo 1. 01-FR-03 POA INSTITUC.'!ATW60</f>
        <v>0</v>
      </c>
      <c r="ATX18" s="654">
        <f>+'Anexo 1. 01-FR-03 POA INSTITUC.'!ATX60</f>
        <v>0</v>
      </c>
      <c r="ATY18" s="654">
        <f>+'Anexo 1. 01-FR-03 POA INSTITUC.'!ATY60</f>
        <v>0</v>
      </c>
      <c r="ATZ18" s="654">
        <f>+'Anexo 1. 01-FR-03 POA INSTITUC.'!ATZ60</f>
        <v>0</v>
      </c>
      <c r="AUA18" s="654">
        <f>+'Anexo 1. 01-FR-03 POA INSTITUC.'!AUA60</f>
        <v>0</v>
      </c>
      <c r="AUB18" s="654">
        <f>+'Anexo 1. 01-FR-03 POA INSTITUC.'!AUB60</f>
        <v>0</v>
      </c>
      <c r="AUC18" s="654">
        <f>+'Anexo 1. 01-FR-03 POA INSTITUC.'!AUC60</f>
        <v>0</v>
      </c>
      <c r="AUD18" s="654">
        <f>+'Anexo 1. 01-FR-03 POA INSTITUC.'!AUD60</f>
        <v>0</v>
      </c>
      <c r="AUE18" s="654">
        <f>+'Anexo 1. 01-FR-03 POA INSTITUC.'!AUE60</f>
        <v>0</v>
      </c>
      <c r="AUF18" s="654">
        <f>+'Anexo 1. 01-FR-03 POA INSTITUC.'!AUF60</f>
        <v>0</v>
      </c>
      <c r="AUG18" s="654">
        <f>+'Anexo 1. 01-FR-03 POA INSTITUC.'!AUG60</f>
        <v>0</v>
      </c>
      <c r="AUH18" s="654">
        <f>+'Anexo 1. 01-FR-03 POA INSTITUC.'!AUH60</f>
        <v>0</v>
      </c>
      <c r="AUI18" s="654">
        <f>+'Anexo 1. 01-FR-03 POA INSTITUC.'!AUI60</f>
        <v>0</v>
      </c>
      <c r="AUJ18" s="654">
        <f>+'Anexo 1. 01-FR-03 POA INSTITUC.'!AUJ60</f>
        <v>0</v>
      </c>
      <c r="AUK18" s="654">
        <f>+'Anexo 1. 01-FR-03 POA INSTITUC.'!AUK60</f>
        <v>0</v>
      </c>
      <c r="AUL18" s="654">
        <f>+'Anexo 1. 01-FR-03 POA INSTITUC.'!AUL60</f>
        <v>0</v>
      </c>
      <c r="AUM18" s="654">
        <f>+'Anexo 1. 01-FR-03 POA INSTITUC.'!AUM60</f>
        <v>0</v>
      </c>
      <c r="AUN18" s="654">
        <f>+'Anexo 1. 01-FR-03 POA INSTITUC.'!AUN60</f>
        <v>0</v>
      </c>
      <c r="AUO18" s="654">
        <f>+'Anexo 1. 01-FR-03 POA INSTITUC.'!AUO60</f>
        <v>0</v>
      </c>
      <c r="AUP18" s="654">
        <f>+'Anexo 1. 01-FR-03 POA INSTITUC.'!AUP60</f>
        <v>0</v>
      </c>
      <c r="AUQ18" s="654">
        <f>+'Anexo 1. 01-FR-03 POA INSTITUC.'!AUQ60</f>
        <v>0</v>
      </c>
      <c r="AUR18" s="654">
        <f>+'Anexo 1. 01-FR-03 POA INSTITUC.'!AUR60</f>
        <v>0</v>
      </c>
      <c r="AUS18" s="654">
        <f>+'Anexo 1. 01-FR-03 POA INSTITUC.'!AUS60</f>
        <v>0</v>
      </c>
      <c r="AUT18" s="654">
        <f>+'Anexo 1. 01-FR-03 POA INSTITUC.'!AUT60</f>
        <v>0</v>
      </c>
      <c r="AUU18" s="654">
        <f>+'Anexo 1. 01-FR-03 POA INSTITUC.'!AUU60</f>
        <v>0</v>
      </c>
      <c r="AUV18" s="654">
        <f>+'Anexo 1. 01-FR-03 POA INSTITUC.'!AUV60</f>
        <v>0</v>
      </c>
      <c r="AUW18" s="654">
        <f>+'Anexo 1. 01-FR-03 POA INSTITUC.'!AUW60</f>
        <v>0</v>
      </c>
      <c r="AUX18" s="654">
        <f>+'Anexo 1. 01-FR-03 POA INSTITUC.'!AUX60</f>
        <v>0</v>
      </c>
      <c r="AUY18" s="654">
        <f>+'Anexo 1. 01-FR-03 POA INSTITUC.'!AUY60</f>
        <v>0</v>
      </c>
      <c r="AUZ18" s="654">
        <f>+'Anexo 1. 01-FR-03 POA INSTITUC.'!AUZ60</f>
        <v>0</v>
      </c>
      <c r="AVA18" s="654">
        <f>+'Anexo 1. 01-FR-03 POA INSTITUC.'!AVA60</f>
        <v>0</v>
      </c>
      <c r="AVB18" s="654">
        <f>+'Anexo 1. 01-FR-03 POA INSTITUC.'!AVB60</f>
        <v>0</v>
      </c>
      <c r="AVC18" s="654">
        <f>+'Anexo 1. 01-FR-03 POA INSTITUC.'!AVC60</f>
        <v>0</v>
      </c>
      <c r="AVD18" s="654">
        <f>+'Anexo 1. 01-FR-03 POA INSTITUC.'!AVD60</f>
        <v>0</v>
      </c>
      <c r="AVE18" s="654">
        <f>+'Anexo 1. 01-FR-03 POA INSTITUC.'!AVE60</f>
        <v>0</v>
      </c>
      <c r="AVF18" s="654">
        <f>+'Anexo 1. 01-FR-03 POA INSTITUC.'!AVF60</f>
        <v>0</v>
      </c>
      <c r="AVG18" s="654">
        <f>+'Anexo 1. 01-FR-03 POA INSTITUC.'!AVG60</f>
        <v>0</v>
      </c>
      <c r="AVH18" s="654">
        <f>+'Anexo 1. 01-FR-03 POA INSTITUC.'!AVH60</f>
        <v>0</v>
      </c>
      <c r="AVI18" s="654">
        <f>+'Anexo 1. 01-FR-03 POA INSTITUC.'!AVI60</f>
        <v>0</v>
      </c>
      <c r="AVJ18" s="654">
        <f>+'Anexo 1. 01-FR-03 POA INSTITUC.'!AVJ60</f>
        <v>0</v>
      </c>
      <c r="AVK18" s="654">
        <f>+'Anexo 1. 01-FR-03 POA INSTITUC.'!AVK60</f>
        <v>0</v>
      </c>
      <c r="AVL18" s="654">
        <f>+'Anexo 1. 01-FR-03 POA INSTITUC.'!AVL60</f>
        <v>0</v>
      </c>
      <c r="AVM18" s="654">
        <f>+'Anexo 1. 01-FR-03 POA INSTITUC.'!AVM60</f>
        <v>0</v>
      </c>
      <c r="AVN18" s="654">
        <f>+'Anexo 1. 01-FR-03 POA INSTITUC.'!AVN60</f>
        <v>0</v>
      </c>
      <c r="AVO18" s="654">
        <f>+'Anexo 1. 01-FR-03 POA INSTITUC.'!AVO60</f>
        <v>0</v>
      </c>
      <c r="AVP18" s="654">
        <f>+'Anexo 1. 01-FR-03 POA INSTITUC.'!AVP60</f>
        <v>0</v>
      </c>
      <c r="AVQ18" s="654">
        <f>+'Anexo 1. 01-FR-03 POA INSTITUC.'!AVQ60</f>
        <v>0</v>
      </c>
      <c r="AVR18" s="654">
        <f>+'Anexo 1. 01-FR-03 POA INSTITUC.'!AVR60</f>
        <v>0</v>
      </c>
      <c r="AVS18" s="654">
        <f>+'Anexo 1. 01-FR-03 POA INSTITUC.'!AVS60</f>
        <v>0</v>
      </c>
      <c r="AVT18" s="654">
        <f>+'Anexo 1. 01-FR-03 POA INSTITUC.'!AVT60</f>
        <v>0</v>
      </c>
      <c r="AVU18" s="654">
        <f>+'Anexo 1. 01-FR-03 POA INSTITUC.'!AVU60</f>
        <v>0</v>
      </c>
      <c r="AVV18" s="654">
        <f>+'Anexo 1. 01-FR-03 POA INSTITUC.'!AVV60</f>
        <v>0</v>
      </c>
      <c r="AVW18" s="654">
        <f>+'Anexo 1. 01-FR-03 POA INSTITUC.'!AVW60</f>
        <v>0</v>
      </c>
      <c r="AVX18" s="654">
        <f>+'Anexo 1. 01-FR-03 POA INSTITUC.'!AVX60</f>
        <v>0</v>
      </c>
      <c r="AVY18" s="654">
        <f>+'Anexo 1. 01-FR-03 POA INSTITUC.'!AVY60</f>
        <v>0</v>
      </c>
      <c r="AVZ18" s="654">
        <f>+'Anexo 1. 01-FR-03 POA INSTITUC.'!AVZ60</f>
        <v>0</v>
      </c>
      <c r="AWA18" s="654">
        <f>+'Anexo 1. 01-FR-03 POA INSTITUC.'!AWA60</f>
        <v>0</v>
      </c>
      <c r="AWB18" s="654">
        <f>+'Anexo 1. 01-FR-03 POA INSTITUC.'!AWB60</f>
        <v>0</v>
      </c>
      <c r="AWC18" s="654">
        <f>+'Anexo 1. 01-FR-03 POA INSTITUC.'!AWC60</f>
        <v>0</v>
      </c>
      <c r="AWD18" s="654">
        <f>+'Anexo 1. 01-FR-03 POA INSTITUC.'!AWD60</f>
        <v>0</v>
      </c>
      <c r="AWE18" s="654">
        <f>+'Anexo 1. 01-FR-03 POA INSTITUC.'!AWE60</f>
        <v>0</v>
      </c>
      <c r="AWF18" s="654">
        <f>+'Anexo 1. 01-FR-03 POA INSTITUC.'!AWF60</f>
        <v>0</v>
      </c>
      <c r="AWG18" s="654">
        <f>+'Anexo 1. 01-FR-03 POA INSTITUC.'!AWG60</f>
        <v>0</v>
      </c>
      <c r="AWH18" s="654">
        <f>+'Anexo 1. 01-FR-03 POA INSTITUC.'!AWH60</f>
        <v>0</v>
      </c>
      <c r="AWI18" s="654">
        <f>+'Anexo 1. 01-FR-03 POA INSTITUC.'!AWI60</f>
        <v>0</v>
      </c>
      <c r="AWJ18" s="654">
        <f>+'Anexo 1. 01-FR-03 POA INSTITUC.'!AWJ60</f>
        <v>0</v>
      </c>
      <c r="AWK18" s="654">
        <f>+'Anexo 1. 01-FR-03 POA INSTITUC.'!AWK60</f>
        <v>0</v>
      </c>
      <c r="AWL18" s="654">
        <f>+'Anexo 1. 01-FR-03 POA INSTITUC.'!AWL60</f>
        <v>0</v>
      </c>
      <c r="AWM18" s="654">
        <f>+'Anexo 1. 01-FR-03 POA INSTITUC.'!AWM60</f>
        <v>0</v>
      </c>
      <c r="AWN18" s="654">
        <f>+'Anexo 1. 01-FR-03 POA INSTITUC.'!AWN60</f>
        <v>0</v>
      </c>
      <c r="AWO18" s="654">
        <f>+'Anexo 1. 01-FR-03 POA INSTITUC.'!AWO60</f>
        <v>0</v>
      </c>
      <c r="AWP18" s="654">
        <f>+'Anexo 1. 01-FR-03 POA INSTITUC.'!AWP60</f>
        <v>0</v>
      </c>
      <c r="AWQ18" s="654">
        <f>+'Anexo 1. 01-FR-03 POA INSTITUC.'!AWQ60</f>
        <v>0</v>
      </c>
      <c r="AWR18" s="654">
        <f>+'Anexo 1. 01-FR-03 POA INSTITUC.'!AWR60</f>
        <v>0</v>
      </c>
      <c r="AWS18" s="654">
        <f>+'Anexo 1. 01-FR-03 POA INSTITUC.'!AWS60</f>
        <v>0</v>
      </c>
      <c r="AWT18" s="654">
        <f>+'Anexo 1. 01-FR-03 POA INSTITUC.'!AWT60</f>
        <v>0</v>
      </c>
      <c r="AWU18" s="654">
        <f>+'Anexo 1. 01-FR-03 POA INSTITUC.'!AWU60</f>
        <v>0</v>
      </c>
      <c r="AWV18" s="654">
        <f>+'Anexo 1. 01-FR-03 POA INSTITUC.'!AWV60</f>
        <v>0</v>
      </c>
      <c r="AWW18" s="654">
        <f>+'Anexo 1. 01-FR-03 POA INSTITUC.'!AWW60</f>
        <v>0</v>
      </c>
      <c r="AWX18" s="654">
        <f>+'Anexo 1. 01-FR-03 POA INSTITUC.'!AWX60</f>
        <v>0</v>
      </c>
      <c r="AWY18" s="654">
        <f>+'Anexo 1. 01-FR-03 POA INSTITUC.'!AWY60</f>
        <v>0</v>
      </c>
      <c r="AWZ18" s="654">
        <f>+'Anexo 1. 01-FR-03 POA INSTITUC.'!AWZ60</f>
        <v>0</v>
      </c>
      <c r="AXA18" s="654">
        <f>+'Anexo 1. 01-FR-03 POA INSTITUC.'!AXA60</f>
        <v>0</v>
      </c>
      <c r="AXB18" s="654">
        <f>+'Anexo 1. 01-FR-03 POA INSTITUC.'!AXB60</f>
        <v>0</v>
      </c>
      <c r="AXC18" s="654">
        <f>+'Anexo 1. 01-FR-03 POA INSTITUC.'!AXC60</f>
        <v>0</v>
      </c>
      <c r="AXD18" s="654">
        <f>+'Anexo 1. 01-FR-03 POA INSTITUC.'!AXD60</f>
        <v>0</v>
      </c>
      <c r="AXE18" s="654">
        <f>+'Anexo 1. 01-FR-03 POA INSTITUC.'!AXE60</f>
        <v>0</v>
      </c>
      <c r="AXF18" s="654">
        <f>+'Anexo 1. 01-FR-03 POA INSTITUC.'!AXF60</f>
        <v>0</v>
      </c>
      <c r="AXG18" s="654">
        <f>+'Anexo 1. 01-FR-03 POA INSTITUC.'!AXG60</f>
        <v>0</v>
      </c>
      <c r="AXH18" s="654">
        <f>+'Anexo 1. 01-FR-03 POA INSTITUC.'!AXH60</f>
        <v>0</v>
      </c>
      <c r="AXI18" s="654">
        <f>+'Anexo 1. 01-FR-03 POA INSTITUC.'!AXI60</f>
        <v>0</v>
      </c>
      <c r="AXJ18" s="654">
        <f>+'Anexo 1. 01-FR-03 POA INSTITUC.'!AXJ60</f>
        <v>0</v>
      </c>
      <c r="AXK18" s="654">
        <f>+'Anexo 1. 01-FR-03 POA INSTITUC.'!AXK60</f>
        <v>0</v>
      </c>
      <c r="AXL18" s="654">
        <f>+'Anexo 1. 01-FR-03 POA INSTITUC.'!AXL60</f>
        <v>0</v>
      </c>
      <c r="AXM18" s="654">
        <f>+'Anexo 1. 01-FR-03 POA INSTITUC.'!AXM60</f>
        <v>0</v>
      </c>
      <c r="AXN18" s="654">
        <f>+'Anexo 1. 01-FR-03 POA INSTITUC.'!AXN60</f>
        <v>0</v>
      </c>
      <c r="AXO18" s="654">
        <f>+'Anexo 1. 01-FR-03 POA INSTITUC.'!AXO60</f>
        <v>0</v>
      </c>
      <c r="AXP18" s="654">
        <f>+'Anexo 1. 01-FR-03 POA INSTITUC.'!AXP60</f>
        <v>0</v>
      </c>
      <c r="AXQ18" s="654">
        <f>+'Anexo 1. 01-FR-03 POA INSTITUC.'!AXQ60</f>
        <v>0</v>
      </c>
      <c r="AXR18" s="654">
        <f>+'Anexo 1. 01-FR-03 POA INSTITUC.'!AXR60</f>
        <v>0</v>
      </c>
      <c r="AXS18" s="654">
        <f>+'Anexo 1. 01-FR-03 POA INSTITUC.'!AXS60</f>
        <v>0</v>
      </c>
      <c r="AXT18" s="654">
        <f>+'Anexo 1. 01-FR-03 POA INSTITUC.'!AXT60</f>
        <v>0</v>
      </c>
      <c r="AXU18" s="654">
        <f>+'Anexo 1. 01-FR-03 POA INSTITUC.'!AXU60</f>
        <v>0</v>
      </c>
      <c r="AXV18" s="654">
        <f>+'Anexo 1. 01-FR-03 POA INSTITUC.'!AXV60</f>
        <v>0</v>
      </c>
      <c r="AXW18" s="654">
        <f>+'Anexo 1. 01-FR-03 POA INSTITUC.'!AXW60</f>
        <v>0</v>
      </c>
      <c r="AXX18" s="654">
        <f>+'Anexo 1. 01-FR-03 POA INSTITUC.'!AXX60</f>
        <v>0</v>
      </c>
      <c r="AXY18" s="654">
        <f>+'Anexo 1. 01-FR-03 POA INSTITUC.'!AXY60</f>
        <v>0</v>
      </c>
      <c r="AXZ18" s="654">
        <f>+'Anexo 1. 01-FR-03 POA INSTITUC.'!AXZ60</f>
        <v>0</v>
      </c>
      <c r="AYA18" s="654">
        <f>+'Anexo 1. 01-FR-03 POA INSTITUC.'!AYA60</f>
        <v>0</v>
      </c>
      <c r="AYB18" s="654">
        <f>+'Anexo 1. 01-FR-03 POA INSTITUC.'!AYB60</f>
        <v>0</v>
      </c>
      <c r="AYC18" s="654">
        <f>+'Anexo 1. 01-FR-03 POA INSTITUC.'!AYC60</f>
        <v>0</v>
      </c>
      <c r="AYD18" s="654">
        <f>+'Anexo 1. 01-FR-03 POA INSTITUC.'!AYD60</f>
        <v>0</v>
      </c>
      <c r="AYE18" s="654">
        <f>+'Anexo 1. 01-FR-03 POA INSTITUC.'!AYE60</f>
        <v>0</v>
      </c>
      <c r="AYF18" s="654">
        <f>+'Anexo 1. 01-FR-03 POA INSTITUC.'!AYF60</f>
        <v>0</v>
      </c>
      <c r="AYG18" s="654">
        <f>+'Anexo 1. 01-FR-03 POA INSTITUC.'!AYG60</f>
        <v>0</v>
      </c>
      <c r="AYH18" s="654">
        <f>+'Anexo 1. 01-FR-03 POA INSTITUC.'!AYH60</f>
        <v>0</v>
      </c>
      <c r="AYI18" s="654">
        <f>+'Anexo 1. 01-FR-03 POA INSTITUC.'!AYI60</f>
        <v>0</v>
      </c>
      <c r="AYJ18" s="654">
        <f>+'Anexo 1. 01-FR-03 POA INSTITUC.'!AYJ60</f>
        <v>0</v>
      </c>
      <c r="AYK18" s="654">
        <f>+'Anexo 1. 01-FR-03 POA INSTITUC.'!AYK60</f>
        <v>0</v>
      </c>
      <c r="AYL18" s="654">
        <f>+'Anexo 1. 01-FR-03 POA INSTITUC.'!AYL60</f>
        <v>0</v>
      </c>
      <c r="AYM18" s="654">
        <f>+'Anexo 1. 01-FR-03 POA INSTITUC.'!AYM60</f>
        <v>0</v>
      </c>
      <c r="AYN18" s="654">
        <f>+'Anexo 1. 01-FR-03 POA INSTITUC.'!AYN60</f>
        <v>0</v>
      </c>
      <c r="AYO18" s="654">
        <f>+'Anexo 1. 01-FR-03 POA INSTITUC.'!AYO60</f>
        <v>0</v>
      </c>
      <c r="AYP18" s="654">
        <f>+'Anexo 1. 01-FR-03 POA INSTITUC.'!AYP60</f>
        <v>0</v>
      </c>
      <c r="AYQ18" s="654">
        <f>+'Anexo 1. 01-FR-03 POA INSTITUC.'!AYQ60</f>
        <v>0</v>
      </c>
      <c r="AYR18" s="654">
        <f>+'Anexo 1. 01-FR-03 POA INSTITUC.'!AYR60</f>
        <v>0</v>
      </c>
      <c r="AYS18" s="654">
        <f>+'Anexo 1. 01-FR-03 POA INSTITUC.'!AYS60</f>
        <v>0</v>
      </c>
      <c r="AYT18" s="654">
        <f>+'Anexo 1. 01-FR-03 POA INSTITUC.'!AYT60</f>
        <v>0</v>
      </c>
      <c r="AYU18" s="654">
        <f>+'Anexo 1. 01-FR-03 POA INSTITUC.'!AYU60</f>
        <v>0</v>
      </c>
      <c r="AYV18" s="654">
        <f>+'Anexo 1. 01-FR-03 POA INSTITUC.'!AYV60</f>
        <v>0</v>
      </c>
      <c r="AYW18" s="654">
        <f>+'Anexo 1. 01-FR-03 POA INSTITUC.'!AYW60</f>
        <v>0</v>
      </c>
      <c r="AYX18" s="654">
        <f>+'Anexo 1. 01-FR-03 POA INSTITUC.'!AYX60</f>
        <v>0</v>
      </c>
      <c r="AYY18" s="654">
        <f>+'Anexo 1. 01-FR-03 POA INSTITUC.'!AYY60</f>
        <v>0</v>
      </c>
      <c r="AYZ18" s="654">
        <f>+'Anexo 1. 01-FR-03 POA INSTITUC.'!AYZ60</f>
        <v>0</v>
      </c>
      <c r="AZA18" s="654">
        <f>+'Anexo 1. 01-FR-03 POA INSTITUC.'!AZA60</f>
        <v>0</v>
      </c>
      <c r="AZB18" s="654">
        <f>+'Anexo 1. 01-FR-03 POA INSTITUC.'!AZB60</f>
        <v>0</v>
      </c>
      <c r="AZC18" s="654">
        <f>+'Anexo 1. 01-FR-03 POA INSTITUC.'!AZC60</f>
        <v>0</v>
      </c>
      <c r="AZD18" s="654">
        <f>+'Anexo 1. 01-FR-03 POA INSTITUC.'!AZD60</f>
        <v>0</v>
      </c>
      <c r="AZE18" s="654">
        <f>+'Anexo 1. 01-FR-03 POA INSTITUC.'!AZE60</f>
        <v>0</v>
      </c>
      <c r="AZF18" s="654">
        <f>+'Anexo 1. 01-FR-03 POA INSTITUC.'!AZF60</f>
        <v>0</v>
      </c>
      <c r="AZG18" s="654">
        <f>+'Anexo 1. 01-FR-03 POA INSTITUC.'!AZG60</f>
        <v>0</v>
      </c>
      <c r="AZH18" s="654">
        <f>+'Anexo 1. 01-FR-03 POA INSTITUC.'!AZH60</f>
        <v>0</v>
      </c>
      <c r="AZI18" s="654">
        <f>+'Anexo 1. 01-FR-03 POA INSTITUC.'!AZI60</f>
        <v>0</v>
      </c>
      <c r="AZJ18" s="654">
        <f>+'Anexo 1. 01-FR-03 POA INSTITUC.'!AZJ60</f>
        <v>0</v>
      </c>
      <c r="AZK18" s="654">
        <f>+'Anexo 1. 01-FR-03 POA INSTITUC.'!AZK60</f>
        <v>0</v>
      </c>
      <c r="AZL18" s="654">
        <f>+'Anexo 1. 01-FR-03 POA INSTITUC.'!AZL60</f>
        <v>0</v>
      </c>
      <c r="AZM18" s="654">
        <f>+'Anexo 1. 01-FR-03 POA INSTITUC.'!AZM60</f>
        <v>0</v>
      </c>
      <c r="AZN18" s="654">
        <f>+'Anexo 1. 01-FR-03 POA INSTITUC.'!AZN60</f>
        <v>0</v>
      </c>
      <c r="AZO18" s="654">
        <f>+'Anexo 1. 01-FR-03 POA INSTITUC.'!AZO60</f>
        <v>0</v>
      </c>
      <c r="AZP18" s="654">
        <f>+'Anexo 1. 01-FR-03 POA INSTITUC.'!AZP60</f>
        <v>0</v>
      </c>
      <c r="AZQ18" s="654">
        <f>+'Anexo 1. 01-FR-03 POA INSTITUC.'!AZQ60</f>
        <v>0</v>
      </c>
      <c r="AZR18" s="654">
        <f>+'Anexo 1. 01-FR-03 POA INSTITUC.'!AZR60</f>
        <v>0</v>
      </c>
      <c r="AZS18" s="654">
        <f>+'Anexo 1. 01-FR-03 POA INSTITUC.'!AZS60</f>
        <v>0</v>
      </c>
      <c r="AZT18" s="654">
        <f>+'Anexo 1. 01-FR-03 POA INSTITUC.'!AZT60</f>
        <v>0</v>
      </c>
      <c r="AZU18" s="654">
        <f>+'Anexo 1. 01-FR-03 POA INSTITUC.'!AZU60</f>
        <v>0</v>
      </c>
      <c r="AZV18" s="654">
        <f>+'Anexo 1. 01-FR-03 POA INSTITUC.'!AZV60</f>
        <v>0</v>
      </c>
      <c r="AZW18" s="654">
        <f>+'Anexo 1. 01-FR-03 POA INSTITUC.'!AZW60</f>
        <v>0</v>
      </c>
      <c r="AZX18" s="654">
        <f>+'Anexo 1. 01-FR-03 POA INSTITUC.'!AZX60</f>
        <v>0</v>
      </c>
      <c r="AZY18" s="654">
        <f>+'Anexo 1. 01-FR-03 POA INSTITUC.'!AZY60</f>
        <v>0</v>
      </c>
      <c r="AZZ18" s="654">
        <f>+'Anexo 1. 01-FR-03 POA INSTITUC.'!AZZ60</f>
        <v>0</v>
      </c>
      <c r="BAA18" s="654">
        <f>+'Anexo 1. 01-FR-03 POA INSTITUC.'!BAA60</f>
        <v>0</v>
      </c>
      <c r="BAB18" s="654">
        <f>+'Anexo 1. 01-FR-03 POA INSTITUC.'!BAB60</f>
        <v>0</v>
      </c>
      <c r="BAC18" s="654">
        <f>+'Anexo 1. 01-FR-03 POA INSTITUC.'!BAC60</f>
        <v>0</v>
      </c>
      <c r="BAD18" s="654">
        <f>+'Anexo 1. 01-FR-03 POA INSTITUC.'!BAD60</f>
        <v>0</v>
      </c>
      <c r="BAE18" s="654">
        <f>+'Anexo 1. 01-FR-03 POA INSTITUC.'!BAE60</f>
        <v>0</v>
      </c>
      <c r="BAF18" s="654">
        <f>+'Anexo 1. 01-FR-03 POA INSTITUC.'!BAF60</f>
        <v>0</v>
      </c>
      <c r="BAG18" s="654">
        <f>+'Anexo 1. 01-FR-03 POA INSTITUC.'!BAG60</f>
        <v>0</v>
      </c>
      <c r="BAH18" s="654">
        <f>+'Anexo 1. 01-FR-03 POA INSTITUC.'!BAH60</f>
        <v>0</v>
      </c>
      <c r="BAI18" s="654">
        <f>+'Anexo 1. 01-FR-03 POA INSTITUC.'!BAI60</f>
        <v>0</v>
      </c>
      <c r="BAJ18" s="654">
        <f>+'Anexo 1. 01-FR-03 POA INSTITUC.'!BAJ60</f>
        <v>0</v>
      </c>
      <c r="BAK18" s="654">
        <f>+'Anexo 1. 01-FR-03 POA INSTITUC.'!BAK60</f>
        <v>0</v>
      </c>
      <c r="BAL18" s="654">
        <f>+'Anexo 1. 01-FR-03 POA INSTITUC.'!BAL60</f>
        <v>0</v>
      </c>
      <c r="BAM18" s="654">
        <f>+'Anexo 1. 01-FR-03 POA INSTITUC.'!BAM60</f>
        <v>0</v>
      </c>
      <c r="BAN18" s="654">
        <f>+'Anexo 1. 01-FR-03 POA INSTITUC.'!BAN60</f>
        <v>0</v>
      </c>
      <c r="BAO18" s="654">
        <f>+'Anexo 1. 01-FR-03 POA INSTITUC.'!BAO60</f>
        <v>0</v>
      </c>
      <c r="BAP18" s="654">
        <f>+'Anexo 1. 01-FR-03 POA INSTITUC.'!BAP60</f>
        <v>0</v>
      </c>
      <c r="BAQ18" s="654">
        <f>+'Anexo 1. 01-FR-03 POA INSTITUC.'!BAQ60</f>
        <v>0</v>
      </c>
      <c r="BAR18" s="654">
        <f>+'Anexo 1. 01-FR-03 POA INSTITUC.'!BAR60</f>
        <v>0</v>
      </c>
      <c r="BAS18" s="654">
        <f>+'Anexo 1. 01-FR-03 POA INSTITUC.'!BAS60</f>
        <v>0</v>
      </c>
      <c r="BAT18" s="654">
        <f>+'Anexo 1. 01-FR-03 POA INSTITUC.'!BAT60</f>
        <v>0</v>
      </c>
      <c r="BAU18" s="654">
        <f>+'Anexo 1. 01-FR-03 POA INSTITUC.'!BAU60</f>
        <v>0</v>
      </c>
      <c r="BAV18" s="654">
        <f>+'Anexo 1. 01-FR-03 POA INSTITUC.'!BAV60</f>
        <v>0</v>
      </c>
      <c r="BAW18" s="654">
        <f>+'Anexo 1. 01-FR-03 POA INSTITUC.'!BAW60</f>
        <v>0</v>
      </c>
      <c r="BAX18" s="654">
        <f>+'Anexo 1. 01-FR-03 POA INSTITUC.'!BAX60</f>
        <v>0</v>
      </c>
      <c r="BAY18" s="654">
        <f>+'Anexo 1. 01-FR-03 POA INSTITUC.'!BAY60</f>
        <v>0</v>
      </c>
      <c r="BAZ18" s="654">
        <f>+'Anexo 1. 01-FR-03 POA INSTITUC.'!BAZ60</f>
        <v>0</v>
      </c>
      <c r="BBA18" s="654">
        <f>+'Anexo 1. 01-FR-03 POA INSTITUC.'!BBA60</f>
        <v>0</v>
      </c>
      <c r="BBB18" s="654">
        <f>+'Anexo 1. 01-FR-03 POA INSTITUC.'!BBB60</f>
        <v>0</v>
      </c>
      <c r="BBC18" s="654">
        <f>+'Anexo 1. 01-FR-03 POA INSTITUC.'!BBC60</f>
        <v>0</v>
      </c>
      <c r="BBD18" s="654">
        <f>+'Anexo 1. 01-FR-03 POA INSTITUC.'!BBD60</f>
        <v>0</v>
      </c>
      <c r="BBE18" s="654">
        <f>+'Anexo 1. 01-FR-03 POA INSTITUC.'!BBE60</f>
        <v>0</v>
      </c>
      <c r="BBF18" s="654">
        <f>+'Anexo 1. 01-FR-03 POA INSTITUC.'!BBF60</f>
        <v>0</v>
      </c>
      <c r="BBG18" s="654">
        <f>+'Anexo 1. 01-FR-03 POA INSTITUC.'!BBG60</f>
        <v>0</v>
      </c>
      <c r="BBH18" s="654">
        <f>+'Anexo 1. 01-FR-03 POA INSTITUC.'!BBH60</f>
        <v>0</v>
      </c>
      <c r="BBI18" s="654">
        <f>+'Anexo 1. 01-FR-03 POA INSTITUC.'!BBI60</f>
        <v>0</v>
      </c>
      <c r="BBJ18" s="654">
        <f>+'Anexo 1. 01-FR-03 POA INSTITUC.'!BBJ60</f>
        <v>0</v>
      </c>
      <c r="BBK18" s="654">
        <f>+'Anexo 1. 01-FR-03 POA INSTITUC.'!BBK60</f>
        <v>0</v>
      </c>
      <c r="BBL18" s="654">
        <f>+'Anexo 1. 01-FR-03 POA INSTITUC.'!BBL60</f>
        <v>0</v>
      </c>
      <c r="BBM18" s="654">
        <f>+'Anexo 1. 01-FR-03 POA INSTITUC.'!BBM60</f>
        <v>0</v>
      </c>
      <c r="BBN18" s="654">
        <f>+'Anexo 1. 01-FR-03 POA INSTITUC.'!BBN60</f>
        <v>0</v>
      </c>
      <c r="BBO18" s="654">
        <f>+'Anexo 1. 01-FR-03 POA INSTITUC.'!BBO60</f>
        <v>0</v>
      </c>
      <c r="BBP18" s="654">
        <f>+'Anexo 1. 01-FR-03 POA INSTITUC.'!BBP60</f>
        <v>0</v>
      </c>
      <c r="BBQ18" s="654">
        <f>+'Anexo 1. 01-FR-03 POA INSTITUC.'!BBQ60</f>
        <v>0</v>
      </c>
      <c r="BBR18" s="654">
        <f>+'Anexo 1. 01-FR-03 POA INSTITUC.'!BBR60</f>
        <v>0</v>
      </c>
      <c r="BBS18" s="654">
        <f>+'Anexo 1. 01-FR-03 POA INSTITUC.'!BBS60</f>
        <v>0</v>
      </c>
      <c r="BBT18" s="654">
        <f>+'Anexo 1. 01-FR-03 POA INSTITUC.'!BBT60</f>
        <v>0</v>
      </c>
      <c r="BBU18" s="654">
        <f>+'Anexo 1. 01-FR-03 POA INSTITUC.'!BBU60</f>
        <v>0</v>
      </c>
      <c r="BBV18" s="654">
        <f>+'Anexo 1. 01-FR-03 POA INSTITUC.'!BBV60</f>
        <v>0</v>
      </c>
      <c r="BBW18" s="654">
        <f>+'Anexo 1. 01-FR-03 POA INSTITUC.'!BBW60</f>
        <v>0</v>
      </c>
      <c r="BBX18" s="654">
        <f>+'Anexo 1. 01-FR-03 POA INSTITUC.'!BBX60</f>
        <v>0</v>
      </c>
      <c r="BBY18" s="654">
        <f>+'Anexo 1. 01-FR-03 POA INSTITUC.'!BBY60</f>
        <v>0</v>
      </c>
      <c r="BBZ18" s="654">
        <f>+'Anexo 1. 01-FR-03 POA INSTITUC.'!BBZ60</f>
        <v>0</v>
      </c>
      <c r="BCA18" s="654">
        <f>+'Anexo 1. 01-FR-03 POA INSTITUC.'!BCA60</f>
        <v>0</v>
      </c>
      <c r="BCB18" s="654">
        <f>+'Anexo 1. 01-FR-03 POA INSTITUC.'!BCB60</f>
        <v>0</v>
      </c>
      <c r="BCC18" s="654">
        <f>+'Anexo 1. 01-FR-03 POA INSTITUC.'!BCC60</f>
        <v>0</v>
      </c>
      <c r="BCD18" s="654">
        <f>+'Anexo 1. 01-FR-03 POA INSTITUC.'!BCD60</f>
        <v>0</v>
      </c>
      <c r="BCE18" s="654">
        <f>+'Anexo 1. 01-FR-03 POA INSTITUC.'!BCE60</f>
        <v>0</v>
      </c>
      <c r="BCF18" s="654">
        <f>+'Anexo 1. 01-FR-03 POA INSTITUC.'!BCF60</f>
        <v>0</v>
      </c>
      <c r="BCG18" s="654">
        <f>+'Anexo 1. 01-FR-03 POA INSTITUC.'!BCG60</f>
        <v>0</v>
      </c>
      <c r="BCH18" s="654">
        <f>+'Anexo 1. 01-FR-03 POA INSTITUC.'!BCH60</f>
        <v>0</v>
      </c>
      <c r="BCI18" s="654">
        <f>+'Anexo 1. 01-FR-03 POA INSTITUC.'!BCI60</f>
        <v>0</v>
      </c>
      <c r="BCJ18" s="654">
        <f>+'Anexo 1. 01-FR-03 POA INSTITUC.'!BCJ60</f>
        <v>0</v>
      </c>
      <c r="BCK18" s="654">
        <f>+'Anexo 1. 01-FR-03 POA INSTITUC.'!BCK60</f>
        <v>0</v>
      </c>
      <c r="BCL18" s="654">
        <f>+'Anexo 1. 01-FR-03 POA INSTITUC.'!BCL60</f>
        <v>0</v>
      </c>
      <c r="BCM18" s="654">
        <f>+'Anexo 1. 01-FR-03 POA INSTITUC.'!BCM60</f>
        <v>0</v>
      </c>
      <c r="BCN18" s="654">
        <f>+'Anexo 1. 01-FR-03 POA INSTITUC.'!BCN60</f>
        <v>0</v>
      </c>
      <c r="BCO18" s="654">
        <f>+'Anexo 1. 01-FR-03 POA INSTITUC.'!BCO60</f>
        <v>0</v>
      </c>
      <c r="BCP18" s="654">
        <f>+'Anexo 1. 01-FR-03 POA INSTITUC.'!BCP60</f>
        <v>0</v>
      </c>
      <c r="BCQ18" s="654">
        <f>+'Anexo 1. 01-FR-03 POA INSTITUC.'!BCQ60</f>
        <v>0</v>
      </c>
      <c r="BCR18" s="654">
        <f>+'Anexo 1. 01-FR-03 POA INSTITUC.'!BCR60</f>
        <v>0</v>
      </c>
      <c r="BCS18" s="654">
        <f>+'Anexo 1. 01-FR-03 POA INSTITUC.'!BCS60</f>
        <v>0</v>
      </c>
      <c r="BCT18" s="654">
        <f>+'Anexo 1. 01-FR-03 POA INSTITUC.'!BCT60</f>
        <v>0</v>
      </c>
      <c r="BCU18" s="654">
        <f>+'Anexo 1. 01-FR-03 POA INSTITUC.'!BCU60</f>
        <v>0</v>
      </c>
      <c r="BCV18" s="654">
        <f>+'Anexo 1. 01-FR-03 POA INSTITUC.'!BCV60</f>
        <v>0</v>
      </c>
      <c r="BCW18" s="654">
        <f>+'Anexo 1. 01-FR-03 POA INSTITUC.'!BCW60</f>
        <v>0</v>
      </c>
      <c r="BCX18" s="654">
        <f>+'Anexo 1. 01-FR-03 POA INSTITUC.'!BCX60</f>
        <v>0</v>
      </c>
      <c r="BCY18" s="654">
        <f>+'Anexo 1. 01-FR-03 POA INSTITUC.'!BCY60</f>
        <v>0</v>
      </c>
      <c r="BCZ18" s="654">
        <f>+'Anexo 1. 01-FR-03 POA INSTITUC.'!BCZ60</f>
        <v>0</v>
      </c>
      <c r="BDA18" s="654">
        <f>+'Anexo 1. 01-FR-03 POA INSTITUC.'!BDA60</f>
        <v>0</v>
      </c>
      <c r="BDB18" s="654">
        <f>+'Anexo 1. 01-FR-03 POA INSTITUC.'!BDB60</f>
        <v>0</v>
      </c>
      <c r="BDC18" s="654">
        <f>+'Anexo 1. 01-FR-03 POA INSTITUC.'!BDC60</f>
        <v>0</v>
      </c>
      <c r="BDD18" s="654">
        <f>+'Anexo 1. 01-FR-03 POA INSTITUC.'!BDD60</f>
        <v>0</v>
      </c>
      <c r="BDE18" s="654">
        <f>+'Anexo 1. 01-FR-03 POA INSTITUC.'!BDE60</f>
        <v>0</v>
      </c>
      <c r="BDF18" s="654">
        <f>+'Anexo 1. 01-FR-03 POA INSTITUC.'!BDF60</f>
        <v>0</v>
      </c>
      <c r="BDG18" s="654">
        <f>+'Anexo 1. 01-FR-03 POA INSTITUC.'!BDG60</f>
        <v>0</v>
      </c>
      <c r="BDH18" s="654">
        <f>+'Anexo 1. 01-FR-03 POA INSTITUC.'!BDH60</f>
        <v>0</v>
      </c>
      <c r="BDI18" s="654">
        <f>+'Anexo 1. 01-FR-03 POA INSTITUC.'!BDI60</f>
        <v>0</v>
      </c>
      <c r="BDJ18" s="654">
        <f>+'Anexo 1. 01-FR-03 POA INSTITUC.'!BDJ60</f>
        <v>0</v>
      </c>
      <c r="BDK18" s="654">
        <f>+'Anexo 1. 01-FR-03 POA INSTITUC.'!BDK60</f>
        <v>0</v>
      </c>
      <c r="BDL18" s="654">
        <f>+'Anexo 1. 01-FR-03 POA INSTITUC.'!BDL60</f>
        <v>0</v>
      </c>
      <c r="BDM18" s="654">
        <f>+'Anexo 1. 01-FR-03 POA INSTITUC.'!BDM60</f>
        <v>0</v>
      </c>
      <c r="BDN18" s="654">
        <f>+'Anexo 1. 01-FR-03 POA INSTITUC.'!BDN60</f>
        <v>0</v>
      </c>
      <c r="BDO18" s="654">
        <f>+'Anexo 1. 01-FR-03 POA INSTITUC.'!BDO60</f>
        <v>0</v>
      </c>
      <c r="BDP18" s="654">
        <f>+'Anexo 1. 01-FR-03 POA INSTITUC.'!BDP60</f>
        <v>0</v>
      </c>
      <c r="BDQ18" s="654">
        <f>+'Anexo 1. 01-FR-03 POA INSTITUC.'!BDQ60</f>
        <v>0</v>
      </c>
      <c r="BDR18" s="654">
        <f>+'Anexo 1. 01-FR-03 POA INSTITUC.'!BDR60</f>
        <v>0</v>
      </c>
      <c r="BDS18" s="654">
        <f>+'Anexo 1. 01-FR-03 POA INSTITUC.'!BDS60</f>
        <v>0</v>
      </c>
      <c r="BDT18" s="654">
        <f>+'Anexo 1. 01-FR-03 POA INSTITUC.'!BDT60</f>
        <v>0</v>
      </c>
      <c r="BDU18" s="654">
        <f>+'Anexo 1. 01-FR-03 POA INSTITUC.'!BDU60</f>
        <v>0</v>
      </c>
      <c r="BDV18" s="654">
        <f>+'Anexo 1. 01-FR-03 POA INSTITUC.'!BDV60</f>
        <v>0</v>
      </c>
      <c r="BDW18" s="654">
        <f>+'Anexo 1. 01-FR-03 POA INSTITUC.'!BDW60</f>
        <v>0</v>
      </c>
      <c r="BDX18" s="654">
        <f>+'Anexo 1. 01-FR-03 POA INSTITUC.'!BDX60</f>
        <v>0</v>
      </c>
      <c r="BDY18" s="654">
        <f>+'Anexo 1. 01-FR-03 POA INSTITUC.'!BDY60</f>
        <v>0</v>
      </c>
      <c r="BDZ18" s="654">
        <f>+'Anexo 1. 01-FR-03 POA INSTITUC.'!BDZ60</f>
        <v>0</v>
      </c>
      <c r="BEA18" s="654">
        <f>+'Anexo 1. 01-FR-03 POA INSTITUC.'!BEA60</f>
        <v>0</v>
      </c>
      <c r="BEB18" s="654">
        <f>+'Anexo 1. 01-FR-03 POA INSTITUC.'!BEB60</f>
        <v>0</v>
      </c>
      <c r="BEC18" s="654">
        <f>+'Anexo 1. 01-FR-03 POA INSTITUC.'!BEC60</f>
        <v>0</v>
      </c>
      <c r="BED18" s="654">
        <f>+'Anexo 1. 01-FR-03 POA INSTITUC.'!BED60</f>
        <v>0</v>
      </c>
      <c r="BEE18" s="654">
        <f>+'Anexo 1. 01-FR-03 POA INSTITUC.'!BEE60</f>
        <v>0</v>
      </c>
      <c r="BEF18" s="654">
        <f>+'Anexo 1. 01-FR-03 POA INSTITUC.'!BEF60</f>
        <v>0</v>
      </c>
      <c r="BEG18" s="654">
        <f>+'Anexo 1. 01-FR-03 POA INSTITUC.'!BEG60</f>
        <v>0</v>
      </c>
      <c r="BEH18" s="654">
        <f>+'Anexo 1. 01-FR-03 POA INSTITUC.'!BEH60</f>
        <v>0</v>
      </c>
      <c r="BEI18" s="654">
        <f>+'Anexo 1. 01-FR-03 POA INSTITUC.'!BEI60</f>
        <v>0</v>
      </c>
      <c r="BEJ18" s="654">
        <f>+'Anexo 1. 01-FR-03 POA INSTITUC.'!BEJ60</f>
        <v>0</v>
      </c>
      <c r="BEK18" s="654">
        <f>+'Anexo 1. 01-FR-03 POA INSTITUC.'!BEK60</f>
        <v>0</v>
      </c>
      <c r="BEL18" s="654">
        <f>+'Anexo 1. 01-FR-03 POA INSTITUC.'!BEL60</f>
        <v>0</v>
      </c>
      <c r="BEM18" s="654">
        <f>+'Anexo 1. 01-FR-03 POA INSTITUC.'!BEM60</f>
        <v>0</v>
      </c>
      <c r="BEN18" s="654">
        <f>+'Anexo 1. 01-FR-03 POA INSTITUC.'!BEN60</f>
        <v>0</v>
      </c>
      <c r="BEO18" s="654">
        <f>+'Anexo 1. 01-FR-03 POA INSTITUC.'!BEO60</f>
        <v>0</v>
      </c>
      <c r="BEP18" s="654">
        <f>+'Anexo 1. 01-FR-03 POA INSTITUC.'!BEP60</f>
        <v>0</v>
      </c>
      <c r="BEQ18" s="654">
        <f>+'Anexo 1. 01-FR-03 POA INSTITUC.'!BEQ60</f>
        <v>0</v>
      </c>
      <c r="BER18" s="654">
        <f>+'Anexo 1. 01-FR-03 POA INSTITUC.'!BER60</f>
        <v>0</v>
      </c>
      <c r="BES18" s="654">
        <f>+'Anexo 1. 01-FR-03 POA INSTITUC.'!BES60</f>
        <v>0</v>
      </c>
      <c r="BET18" s="654">
        <f>+'Anexo 1. 01-FR-03 POA INSTITUC.'!BET60</f>
        <v>0</v>
      </c>
      <c r="BEU18" s="654">
        <f>+'Anexo 1. 01-FR-03 POA INSTITUC.'!BEU60</f>
        <v>0</v>
      </c>
      <c r="BEV18" s="654">
        <f>+'Anexo 1. 01-FR-03 POA INSTITUC.'!BEV60</f>
        <v>0</v>
      </c>
      <c r="BEW18" s="654">
        <f>+'Anexo 1. 01-FR-03 POA INSTITUC.'!BEW60</f>
        <v>0</v>
      </c>
      <c r="BEX18" s="654">
        <f>+'Anexo 1. 01-FR-03 POA INSTITUC.'!BEX60</f>
        <v>0</v>
      </c>
      <c r="BEY18" s="654">
        <f>+'Anexo 1. 01-FR-03 POA INSTITUC.'!BEY60</f>
        <v>0</v>
      </c>
      <c r="BEZ18" s="654">
        <f>+'Anexo 1. 01-FR-03 POA INSTITUC.'!BEZ60</f>
        <v>0</v>
      </c>
      <c r="BFA18" s="654">
        <f>+'Anexo 1. 01-FR-03 POA INSTITUC.'!BFA60</f>
        <v>0</v>
      </c>
      <c r="BFB18" s="654">
        <f>+'Anexo 1. 01-FR-03 POA INSTITUC.'!BFB60</f>
        <v>0</v>
      </c>
      <c r="BFC18" s="654">
        <f>+'Anexo 1. 01-FR-03 POA INSTITUC.'!BFC60</f>
        <v>0</v>
      </c>
      <c r="BFD18" s="654">
        <f>+'Anexo 1. 01-FR-03 POA INSTITUC.'!BFD60</f>
        <v>0</v>
      </c>
      <c r="BFE18" s="654">
        <f>+'Anexo 1. 01-FR-03 POA INSTITUC.'!BFE60</f>
        <v>0</v>
      </c>
      <c r="BFF18" s="654">
        <f>+'Anexo 1. 01-FR-03 POA INSTITUC.'!BFF60</f>
        <v>0</v>
      </c>
      <c r="BFG18" s="654">
        <f>+'Anexo 1. 01-FR-03 POA INSTITUC.'!BFG60</f>
        <v>0</v>
      </c>
      <c r="BFH18" s="654">
        <f>+'Anexo 1. 01-FR-03 POA INSTITUC.'!BFH60</f>
        <v>0</v>
      </c>
      <c r="BFI18" s="654">
        <f>+'Anexo 1. 01-FR-03 POA INSTITUC.'!BFI60</f>
        <v>0</v>
      </c>
      <c r="BFJ18" s="654">
        <f>+'Anexo 1. 01-FR-03 POA INSTITUC.'!BFJ60</f>
        <v>0</v>
      </c>
      <c r="BFK18" s="654">
        <f>+'Anexo 1. 01-FR-03 POA INSTITUC.'!BFK60</f>
        <v>0</v>
      </c>
      <c r="BFL18" s="654">
        <f>+'Anexo 1. 01-FR-03 POA INSTITUC.'!BFL60</f>
        <v>0</v>
      </c>
      <c r="BFM18" s="654">
        <f>+'Anexo 1. 01-FR-03 POA INSTITUC.'!BFM60</f>
        <v>0</v>
      </c>
      <c r="BFN18" s="654">
        <f>+'Anexo 1. 01-FR-03 POA INSTITUC.'!BFN60</f>
        <v>0</v>
      </c>
      <c r="BFO18" s="654">
        <f>+'Anexo 1. 01-FR-03 POA INSTITUC.'!BFO60</f>
        <v>0</v>
      </c>
      <c r="BFP18" s="654">
        <f>+'Anexo 1. 01-FR-03 POA INSTITUC.'!BFP60</f>
        <v>0</v>
      </c>
      <c r="BFQ18" s="654">
        <f>+'Anexo 1. 01-FR-03 POA INSTITUC.'!BFQ60</f>
        <v>0</v>
      </c>
      <c r="BFR18" s="654">
        <f>+'Anexo 1. 01-FR-03 POA INSTITUC.'!BFR60</f>
        <v>0</v>
      </c>
      <c r="BFS18" s="654">
        <f>+'Anexo 1. 01-FR-03 POA INSTITUC.'!BFS60</f>
        <v>0</v>
      </c>
      <c r="BFT18" s="654">
        <f>+'Anexo 1. 01-FR-03 POA INSTITUC.'!BFT60</f>
        <v>0</v>
      </c>
      <c r="BFU18" s="654">
        <f>+'Anexo 1. 01-FR-03 POA INSTITUC.'!BFU60</f>
        <v>0</v>
      </c>
      <c r="BFV18" s="654">
        <f>+'Anexo 1. 01-FR-03 POA INSTITUC.'!BFV60</f>
        <v>0</v>
      </c>
      <c r="BFW18" s="654">
        <f>+'Anexo 1. 01-FR-03 POA INSTITUC.'!BFW60</f>
        <v>0</v>
      </c>
      <c r="BFX18" s="654">
        <f>+'Anexo 1. 01-FR-03 POA INSTITUC.'!BFX60</f>
        <v>0</v>
      </c>
      <c r="BFY18" s="654">
        <f>+'Anexo 1. 01-FR-03 POA INSTITUC.'!BFY60</f>
        <v>0</v>
      </c>
      <c r="BFZ18" s="654">
        <f>+'Anexo 1. 01-FR-03 POA INSTITUC.'!BFZ60</f>
        <v>0</v>
      </c>
      <c r="BGA18" s="654">
        <f>+'Anexo 1. 01-FR-03 POA INSTITUC.'!BGA60</f>
        <v>0</v>
      </c>
      <c r="BGB18" s="654">
        <f>+'Anexo 1. 01-FR-03 POA INSTITUC.'!BGB60</f>
        <v>0</v>
      </c>
      <c r="BGC18" s="654">
        <f>+'Anexo 1. 01-FR-03 POA INSTITUC.'!BGC60</f>
        <v>0</v>
      </c>
      <c r="BGD18" s="654">
        <f>+'Anexo 1. 01-FR-03 POA INSTITUC.'!BGD60</f>
        <v>0</v>
      </c>
      <c r="BGE18" s="654">
        <f>+'Anexo 1. 01-FR-03 POA INSTITUC.'!BGE60</f>
        <v>0</v>
      </c>
      <c r="BGF18" s="654">
        <f>+'Anexo 1. 01-FR-03 POA INSTITUC.'!BGF60</f>
        <v>0</v>
      </c>
      <c r="BGG18" s="654">
        <f>+'Anexo 1. 01-FR-03 POA INSTITUC.'!BGG60</f>
        <v>0</v>
      </c>
      <c r="BGH18" s="654">
        <f>+'Anexo 1. 01-FR-03 POA INSTITUC.'!BGH60</f>
        <v>0</v>
      </c>
      <c r="BGI18" s="654">
        <f>+'Anexo 1. 01-FR-03 POA INSTITUC.'!BGI60</f>
        <v>0</v>
      </c>
      <c r="BGJ18" s="654">
        <f>+'Anexo 1. 01-FR-03 POA INSTITUC.'!BGJ60</f>
        <v>0</v>
      </c>
      <c r="BGK18" s="654">
        <f>+'Anexo 1. 01-FR-03 POA INSTITUC.'!BGK60</f>
        <v>0</v>
      </c>
      <c r="BGL18" s="654">
        <f>+'Anexo 1. 01-FR-03 POA INSTITUC.'!BGL60</f>
        <v>0</v>
      </c>
      <c r="BGM18" s="654">
        <f>+'Anexo 1. 01-FR-03 POA INSTITUC.'!BGM60</f>
        <v>0</v>
      </c>
      <c r="BGN18" s="654">
        <f>+'Anexo 1. 01-FR-03 POA INSTITUC.'!BGN60</f>
        <v>0</v>
      </c>
      <c r="BGO18" s="654">
        <f>+'Anexo 1. 01-FR-03 POA INSTITUC.'!BGO60</f>
        <v>0</v>
      </c>
      <c r="BGP18" s="654">
        <f>+'Anexo 1. 01-FR-03 POA INSTITUC.'!BGP60</f>
        <v>0</v>
      </c>
      <c r="BGQ18" s="654">
        <f>+'Anexo 1. 01-FR-03 POA INSTITUC.'!BGQ60</f>
        <v>0</v>
      </c>
      <c r="BGR18" s="654">
        <f>+'Anexo 1. 01-FR-03 POA INSTITUC.'!BGR60</f>
        <v>0</v>
      </c>
      <c r="BGS18" s="654">
        <f>+'Anexo 1. 01-FR-03 POA INSTITUC.'!BGS60</f>
        <v>0</v>
      </c>
      <c r="BGT18" s="654">
        <f>+'Anexo 1. 01-FR-03 POA INSTITUC.'!BGT60</f>
        <v>0</v>
      </c>
      <c r="BGU18" s="654">
        <f>+'Anexo 1. 01-FR-03 POA INSTITUC.'!BGU60</f>
        <v>0</v>
      </c>
      <c r="BGV18" s="654">
        <f>+'Anexo 1. 01-FR-03 POA INSTITUC.'!BGV60</f>
        <v>0</v>
      </c>
      <c r="BGW18" s="654">
        <f>+'Anexo 1. 01-FR-03 POA INSTITUC.'!BGW60</f>
        <v>0</v>
      </c>
      <c r="BGX18" s="654">
        <f>+'Anexo 1. 01-FR-03 POA INSTITUC.'!BGX60</f>
        <v>0</v>
      </c>
      <c r="BGY18" s="654">
        <f>+'Anexo 1. 01-FR-03 POA INSTITUC.'!BGY60</f>
        <v>0</v>
      </c>
      <c r="BGZ18" s="654">
        <f>+'Anexo 1. 01-FR-03 POA INSTITUC.'!BGZ60</f>
        <v>0</v>
      </c>
      <c r="BHA18" s="654">
        <f>+'Anexo 1. 01-FR-03 POA INSTITUC.'!BHA60</f>
        <v>0</v>
      </c>
      <c r="BHB18" s="654">
        <f>+'Anexo 1. 01-FR-03 POA INSTITUC.'!BHB60</f>
        <v>0</v>
      </c>
      <c r="BHC18" s="654">
        <f>+'Anexo 1. 01-FR-03 POA INSTITUC.'!BHC60</f>
        <v>0</v>
      </c>
      <c r="BHD18" s="654">
        <f>+'Anexo 1. 01-FR-03 POA INSTITUC.'!BHD60</f>
        <v>0</v>
      </c>
      <c r="BHE18" s="654">
        <f>+'Anexo 1. 01-FR-03 POA INSTITUC.'!BHE60</f>
        <v>0</v>
      </c>
      <c r="BHF18" s="654">
        <f>+'Anexo 1. 01-FR-03 POA INSTITUC.'!BHF60</f>
        <v>0</v>
      </c>
      <c r="BHG18" s="654">
        <f>+'Anexo 1. 01-FR-03 POA INSTITUC.'!BHG60</f>
        <v>0</v>
      </c>
      <c r="BHH18" s="654">
        <f>+'Anexo 1. 01-FR-03 POA INSTITUC.'!BHH60</f>
        <v>0</v>
      </c>
      <c r="BHI18" s="654">
        <f>+'Anexo 1. 01-FR-03 POA INSTITUC.'!BHI60</f>
        <v>0</v>
      </c>
      <c r="BHJ18" s="654">
        <f>+'Anexo 1. 01-FR-03 POA INSTITUC.'!BHJ60</f>
        <v>0</v>
      </c>
      <c r="BHK18" s="654">
        <f>+'Anexo 1. 01-FR-03 POA INSTITUC.'!BHK60</f>
        <v>0</v>
      </c>
      <c r="BHL18" s="654">
        <f>+'Anexo 1. 01-FR-03 POA INSTITUC.'!BHL60</f>
        <v>0</v>
      </c>
      <c r="BHM18" s="654">
        <f>+'Anexo 1. 01-FR-03 POA INSTITUC.'!BHM60</f>
        <v>0</v>
      </c>
      <c r="BHN18" s="654">
        <f>+'Anexo 1. 01-FR-03 POA INSTITUC.'!BHN60</f>
        <v>0</v>
      </c>
      <c r="BHO18" s="654">
        <f>+'Anexo 1. 01-FR-03 POA INSTITUC.'!BHO60</f>
        <v>0</v>
      </c>
      <c r="BHP18" s="654">
        <f>+'Anexo 1. 01-FR-03 POA INSTITUC.'!BHP60</f>
        <v>0</v>
      </c>
      <c r="BHQ18" s="654">
        <f>+'Anexo 1. 01-FR-03 POA INSTITUC.'!BHQ60</f>
        <v>0</v>
      </c>
      <c r="BHR18" s="654">
        <f>+'Anexo 1. 01-FR-03 POA INSTITUC.'!BHR60</f>
        <v>0</v>
      </c>
      <c r="BHS18" s="654">
        <f>+'Anexo 1. 01-FR-03 POA INSTITUC.'!BHS60</f>
        <v>0</v>
      </c>
      <c r="BHT18" s="654">
        <f>+'Anexo 1. 01-FR-03 POA INSTITUC.'!BHT60</f>
        <v>0</v>
      </c>
      <c r="BHU18" s="654">
        <f>+'Anexo 1. 01-FR-03 POA INSTITUC.'!BHU60</f>
        <v>0</v>
      </c>
      <c r="BHV18" s="654">
        <f>+'Anexo 1. 01-FR-03 POA INSTITUC.'!BHV60</f>
        <v>0</v>
      </c>
      <c r="BHW18" s="654">
        <f>+'Anexo 1. 01-FR-03 POA INSTITUC.'!BHW60</f>
        <v>0</v>
      </c>
      <c r="BHX18" s="654">
        <f>+'Anexo 1. 01-FR-03 POA INSTITUC.'!BHX60</f>
        <v>0</v>
      </c>
      <c r="BHY18" s="654">
        <f>+'Anexo 1. 01-FR-03 POA INSTITUC.'!BHY60</f>
        <v>0</v>
      </c>
      <c r="BHZ18" s="654">
        <f>+'Anexo 1. 01-FR-03 POA INSTITUC.'!BHZ60</f>
        <v>0</v>
      </c>
      <c r="BIA18" s="654">
        <f>+'Anexo 1. 01-FR-03 POA INSTITUC.'!BIA60</f>
        <v>0</v>
      </c>
      <c r="BIB18" s="654">
        <f>+'Anexo 1. 01-FR-03 POA INSTITUC.'!BIB60</f>
        <v>0</v>
      </c>
      <c r="BIC18" s="654">
        <f>+'Anexo 1. 01-FR-03 POA INSTITUC.'!BIC60</f>
        <v>0</v>
      </c>
      <c r="BID18" s="654">
        <f>+'Anexo 1. 01-FR-03 POA INSTITUC.'!BID60</f>
        <v>0</v>
      </c>
      <c r="BIE18" s="654">
        <f>+'Anexo 1. 01-FR-03 POA INSTITUC.'!BIE60</f>
        <v>0</v>
      </c>
      <c r="BIF18" s="654">
        <f>+'Anexo 1. 01-FR-03 POA INSTITUC.'!BIF60</f>
        <v>0</v>
      </c>
      <c r="BIG18" s="654">
        <f>+'Anexo 1. 01-FR-03 POA INSTITUC.'!BIG60</f>
        <v>0</v>
      </c>
      <c r="BIH18" s="654">
        <f>+'Anexo 1. 01-FR-03 POA INSTITUC.'!BIH60</f>
        <v>0</v>
      </c>
      <c r="BII18" s="654">
        <f>+'Anexo 1. 01-FR-03 POA INSTITUC.'!BII60</f>
        <v>0</v>
      </c>
      <c r="BIJ18" s="654">
        <f>+'Anexo 1. 01-FR-03 POA INSTITUC.'!BIJ60</f>
        <v>0</v>
      </c>
      <c r="BIK18" s="654">
        <f>+'Anexo 1. 01-FR-03 POA INSTITUC.'!BIK60</f>
        <v>0</v>
      </c>
      <c r="BIL18" s="654">
        <f>+'Anexo 1. 01-FR-03 POA INSTITUC.'!BIL60</f>
        <v>0</v>
      </c>
      <c r="BIM18" s="654">
        <f>+'Anexo 1. 01-FR-03 POA INSTITUC.'!BIM60</f>
        <v>0</v>
      </c>
      <c r="BIN18" s="654">
        <f>+'Anexo 1. 01-FR-03 POA INSTITUC.'!BIN60</f>
        <v>0</v>
      </c>
      <c r="BIO18" s="654">
        <f>+'Anexo 1. 01-FR-03 POA INSTITUC.'!BIO60</f>
        <v>0</v>
      </c>
      <c r="BIP18" s="654">
        <f>+'Anexo 1. 01-FR-03 POA INSTITUC.'!BIP60</f>
        <v>0</v>
      </c>
      <c r="BIQ18" s="654">
        <f>+'Anexo 1. 01-FR-03 POA INSTITUC.'!BIQ60</f>
        <v>0</v>
      </c>
      <c r="BIR18" s="654">
        <f>+'Anexo 1. 01-FR-03 POA INSTITUC.'!BIR60</f>
        <v>0</v>
      </c>
      <c r="BIS18" s="654">
        <f>+'Anexo 1. 01-FR-03 POA INSTITUC.'!BIS60</f>
        <v>0</v>
      </c>
      <c r="BIT18" s="654">
        <f>+'Anexo 1. 01-FR-03 POA INSTITUC.'!BIT60</f>
        <v>0</v>
      </c>
      <c r="BIU18" s="654">
        <f>+'Anexo 1. 01-FR-03 POA INSTITUC.'!BIU60</f>
        <v>0</v>
      </c>
      <c r="BIV18" s="654">
        <f>+'Anexo 1. 01-FR-03 POA INSTITUC.'!BIV60</f>
        <v>0</v>
      </c>
      <c r="BIW18" s="654">
        <f>+'Anexo 1. 01-FR-03 POA INSTITUC.'!BIW60</f>
        <v>0</v>
      </c>
      <c r="BIX18" s="654">
        <f>+'Anexo 1. 01-FR-03 POA INSTITUC.'!BIX60</f>
        <v>0</v>
      </c>
      <c r="BIY18" s="654">
        <f>+'Anexo 1. 01-FR-03 POA INSTITUC.'!BIY60</f>
        <v>0</v>
      </c>
      <c r="BIZ18" s="654">
        <f>+'Anexo 1. 01-FR-03 POA INSTITUC.'!BIZ60</f>
        <v>0</v>
      </c>
      <c r="BJA18" s="654">
        <f>+'Anexo 1. 01-FR-03 POA INSTITUC.'!BJA60</f>
        <v>0</v>
      </c>
      <c r="BJB18" s="654">
        <f>+'Anexo 1. 01-FR-03 POA INSTITUC.'!BJB60</f>
        <v>0</v>
      </c>
      <c r="BJC18" s="654">
        <f>+'Anexo 1. 01-FR-03 POA INSTITUC.'!BJC60</f>
        <v>0</v>
      </c>
      <c r="BJD18" s="654">
        <f>+'Anexo 1. 01-FR-03 POA INSTITUC.'!BJD60</f>
        <v>0</v>
      </c>
      <c r="BJE18" s="654">
        <f>+'Anexo 1. 01-FR-03 POA INSTITUC.'!BJE60</f>
        <v>0</v>
      </c>
      <c r="BJF18" s="654">
        <f>+'Anexo 1. 01-FR-03 POA INSTITUC.'!BJF60</f>
        <v>0</v>
      </c>
      <c r="BJG18" s="654">
        <f>+'Anexo 1. 01-FR-03 POA INSTITUC.'!BJG60</f>
        <v>0</v>
      </c>
      <c r="BJH18" s="654">
        <f>+'Anexo 1. 01-FR-03 POA INSTITUC.'!BJH60</f>
        <v>0</v>
      </c>
      <c r="BJI18" s="654">
        <f>+'Anexo 1. 01-FR-03 POA INSTITUC.'!BJI60</f>
        <v>0</v>
      </c>
      <c r="BJJ18" s="654">
        <f>+'Anexo 1. 01-FR-03 POA INSTITUC.'!BJJ60</f>
        <v>0</v>
      </c>
      <c r="BJK18" s="654">
        <f>+'Anexo 1. 01-FR-03 POA INSTITUC.'!BJK60</f>
        <v>0</v>
      </c>
      <c r="BJL18" s="654">
        <f>+'Anexo 1. 01-FR-03 POA INSTITUC.'!BJL60</f>
        <v>0</v>
      </c>
      <c r="BJM18" s="654">
        <f>+'Anexo 1. 01-FR-03 POA INSTITUC.'!BJM60</f>
        <v>0</v>
      </c>
      <c r="BJN18" s="654">
        <f>+'Anexo 1. 01-FR-03 POA INSTITUC.'!BJN60</f>
        <v>0</v>
      </c>
      <c r="BJO18" s="654">
        <f>+'Anexo 1. 01-FR-03 POA INSTITUC.'!BJO60</f>
        <v>0</v>
      </c>
      <c r="BJP18" s="654">
        <f>+'Anexo 1. 01-FR-03 POA INSTITUC.'!BJP60</f>
        <v>0</v>
      </c>
      <c r="BJQ18" s="654">
        <f>+'Anexo 1. 01-FR-03 POA INSTITUC.'!BJQ60</f>
        <v>0</v>
      </c>
      <c r="BJR18" s="654">
        <f>+'Anexo 1. 01-FR-03 POA INSTITUC.'!BJR60</f>
        <v>0</v>
      </c>
      <c r="BJS18" s="654">
        <f>+'Anexo 1. 01-FR-03 POA INSTITUC.'!BJS60</f>
        <v>0</v>
      </c>
      <c r="BJT18" s="654">
        <f>+'Anexo 1. 01-FR-03 POA INSTITUC.'!BJT60</f>
        <v>0</v>
      </c>
      <c r="BJU18" s="654">
        <f>+'Anexo 1. 01-FR-03 POA INSTITUC.'!BJU60</f>
        <v>0</v>
      </c>
      <c r="BJV18" s="654">
        <f>+'Anexo 1. 01-FR-03 POA INSTITUC.'!BJV60</f>
        <v>0</v>
      </c>
      <c r="BJW18" s="654">
        <f>+'Anexo 1. 01-FR-03 POA INSTITUC.'!BJW60</f>
        <v>0</v>
      </c>
      <c r="BJX18" s="654">
        <f>+'Anexo 1. 01-FR-03 POA INSTITUC.'!BJX60</f>
        <v>0</v>
      </c>
      <c r="BJY18" s="654">
        <f>+'Anexo 1. 01-FR-03 POA INSTITUC.'!BJY60</f>
        <v>0</v>
      </c>
      <c r="BJZ18" s="654">
        <f>+'Anexo 1. 01-FR-03 POA INSTITUC.'!BJZ60</f>
        <v>0</v>
      </c>
      <c r="BKA18" s="654">
        <f>+'Anexo 1. 01-FR-03 POA INSTITUC.'!BKA60</f>
        <v>0</v>
      </c>
      <c r="BKB18" s="654">
        <f>+'Anexo 1. 01-FR-03 POA INSTITUC.'!BKB60</f>
        <v>0</v>
      </c>
      <c r="BKC18" s="654">
        <f>+'Anexo 1. 01-FR-03 POA INSTITUC.'!BKC60</f>
        <v>0</v>
      </c>
      <c r="BKD18" s="654">
        <f>+'Anexo 1. 01-FR-03 POA INSTITUC.'!BKD60</f>
        <v>0</v>
      </c>
      <c r="BKE18" s="654">
        <f>+'Anexo 1. 01-FR-03 POA INSTITUC.'!BKE60</f>
        <v>0</v>
      </c>
      <c r="BKF18" s="654">
        <f>+'Anexo 1. 01-FR-03 POA INSTITUC.'!BKF60</f>
        <v>0</v>
      </c>
      <c r="BKG18" s="654">
        <f>+'Anexo 1. 01-FR-03 POA INSTITUC.'!BKG60</f>
        <v>0</v>
      </c>
      <c r="BKH18" s="654">
        <f>+'Anexo 1. 01-FR-03 POA INSTITUC.'!BKH60</f>
        <v>0</v>
      </c>
      <c r="BKI18" s="654">
        <f>+'Anexo 1. 01-FR-03 POA INSTITUC.'!BKI60</f>
        <v>0</v>
      </c>
      <c r="BKJ18" s="654">
        <f>+'Anexo 1. 01-FR-03 POA INSTITUC.'!BKJ60</f>
        <v>0</v>
      </c>
      <c r="BKK18" s="654">
        <f>+'Anexo 1. 01-FR-03 POA INSTITUC.'!BKK60</f>
        <v>0</v>
      </c>
      <c r="BKL18" s="654">
        <f>+'Anexo 1. 01-FR-03 POA INSTITUC.'!BKL60</f>
        <v>0</v>
      </c>
      <c r="BKM18" s="654">
        <f>+'Anexo 1. 01-FR-03 POA INSTITUC.'!BKM60</f>
        <v>0</v>
      </c>
      <c r="BKN18" s="654">
        <f>+'Anexo 1. 01-FR-03 POA INSTITUC.'!BKN60</f>
        <v>0</v>
      </c>
      <c r="BKO18" s="654">
        <f>+'Anexo 1. 01-FR-03 POA INSTITUC.'!BKO60</f>
        <v>0</v>
      </c>
      <c r="BKP18" s="654">
        <f>+'Anexo 1. 01-FR-03 POA INSTITUC.'!BKP60</f>
        <v>0</v>
      </c>
      <c r="BKQ18" s="654">
        <f>+'Anexo 1. 01-FR-03 POA INSTITUC.'!BKQ60</f>
        <v>0</v>
      </c>
      <c r="BKR18" s="654">
        <f>+'Anexo 1. 01-FR-03 POA INSTITUC.'!BKR60</f>
        <v>0</v>
      </c>
      <c r="BKS18" s="654">
        <f>+'Anexo 1. 01-FR-03 POA INSTITUC.'!BKS60</f>
        <v>0</v>
      </c>
      <c r="BKT18" s="654">
        <f>+'Anexo 1. 01-FR-03 POA INSTITUC.'!BKT60</f>
        <v>0</v>
      </c>
      <c r="BKU18" s="654">
        <f>+'Anexo 1. 01-FR-03 POA INSTITUC.'!BKU60</f>
        <v>0</v>
      </c>
      <c r="BKV18" s="654">
        <f>+'Anexo 1. 01-FR-03 POA INSTITUC.'!BKV60</f>
        <v>0</v>
      </c>
      <c r="BKW18" s="654">
        <f>+'Anexo 1. 01-FR-03 POA INSTITUC.'!BKW60</f>
        <v>0</v>
      </c>
      <c r="BKX18" s="654">
        <f>+'Anexo 1. 01-FR-03 POA INSTITUC.'!BKX60</f>
        <v>0</v>
      </c>
      <c r="BKY18" s="654">
        <f>+'Anexo 1. 01-FR-03 POA INSTITUC.'!BKY60</f>
        <v>0</v>
      </c>
      <c r="BKZ18" s="654">
        <f>+'Anexo 1. 01-FR-03 POA INSTITUC.'!BKZ60</f>
        <v>0</v>
      </c>
      <c r="BLA18" s="654">
        <f>+'Anexo 1. 01-FR-03 POA INSTITUC.'!BLA60</f>
        <v>0</v>
      </c>
      <c r="BLB18" s="654">
        <f>+'Anexo 1. 01-FR-03 POA INSTITUC.'!BLB60</f>
        <v>0</v>
      </c>
      <c r="BLC18" s="654">
        <f>+'Anexo 1. 01-FR-03 POA INSTITUC.'!BLC60</f>
        <v>0</v>
      </c>
      <c r="BLD18" s="654">
        <f>+'Anexo 1. 01-FR-03 POA INSTITUC.'!BLD60</f>
        <v>0</v>
      </c>
      <c r="BLE18" s="654">
        <f>+'Anexo 1. 01-FR-03 POA INSTITUC.'!BLE60</f>
        <v>0</v>
      </c>
      <c r="BLF18" s="654">
        <f>+'Anexo 1. 01-FR-03 POA INSTITUC.'!BLF60</f>
        <v>0</v>
      </c>
      <c r="BLG18" s="654">
        <f>+'Anexo 1. 01-FR-03 POA INSTITUC.'!BLG60</f>
        <v>0</v>
      </c>
      <c r="BLH18" s="654">
        <f>+'Anexo 1. 01-FR-03 POA INSTITUC.'!BLH60</f>
        <v>0</v>
      </c>
      <c r="BLI18" s="654">
        <f>+'Anexo 1. 01-FR-03 POA INSTITUC.'!BLI60</f>
        <v>0</v>
      </c>
      <c r="BLJ18" s="654">
        <f>+'Anexo 1. 01-FR-03 POA INSTITUC.'!BLJ60</f>
        <v>0</v>
      </c>
      <c r="BLK18" s="654">
        <f>+'Anexo 1. 01-FR-03 POA INSTITUC.'!BLK60</f>
        <v>0</v>
      </c>
      <c r="BLL18" s="654">
        <f>+'Anexo 1. 01-FR-03 POA INSTITUC.'!BLL60</f>
        <v>0</v>
      </c>
      <c r="BLM18" s="654">
        <f>+'Anexo 1. 01-FR-03 POA INSTITUC.'!BLM60</f>
        <v>0</v>
      </c>
      <c r="BLN18" s="654">
        <f>+'Anexo 1. 01-FR-03 POA INSTITUC.'!BLN60</f>
        <v>0</v>
      </c>
      <c r="BLO18" s="654">
        <f>+'Anexo 1. 01-FR-03 POA INSTITUC.'!BLO60</f>
        <v>0</v>
      </c>
      <c r="BLP18" s="654">
        <f>+'Anexo 1. 01-FR-03 POA INSTITUC.'!BLP60</f>
        <v>0</v>
      </c>
      <c r="BLQ18" s="654">
        <f>+'Anexo 1. 01-FR-03 POA INSTITUC.'!BLQ60</f>
        <v>0</v>
      </c>
      <c r="BLR18" s="654">
        <f>+'Anexo 1. 01-FR-03 POA INSTITUC.'!BLR60</f>
        <v>0</v>
      </c>
      <c r="BLS18" s="654">
        <f>+'Anexo 1. 01-FR-03 POA INSTITUC.'!BLS60</f>
        <v>0</v>
      </c>
      <c r="BLT18" s="654">
        <f>+'Anexo 1. 01-FR-03 POA INSTITUC.'!BLT60</f>
        <v>0</v>
      </c>
      <c r="BLU18" s="654">
        <f>+'Anexo 1. 01-FR-03 POA INSTITUC.'!BLU60</f>
        <v>0</v>
      </c>
      <c r="BLV18" s="654">
        <f>+'Anexo 1. 01-FR-03 POA INSTITUC.'!BLV60</f>
        <v>0</v>
      </c>
      <c r="BLW18" s="654">
        <f>+'Anexo 1. 01-FR-03 POA INSTITUC.'!BLW60</f>
        <v>0</v>
      </c>
      <c r="BLX18" s="654">
        <f>+'Anexo 1. 01-FR-03 POA INSTITUC.'!BLX60</f>
        <v>0</v>
      </c>
      <c r="BLY18" s="654">
        <f>+'Anexo 1. 01-FR-03 POA INSTITUC.'!BLY60</f>
        <v>0</v>
      </c>
      <c r="BLZ18" s="654">
        <f>+'Anexo 1. 01-FR-03 POA INSTITUC.'!BLZ60</f>
        <v>0</v>
      </c>
      <c r="BMA18" s="654">
        <f>+'Anexo 1. 01-FR-03 POA INSTITUC.'!BMA60</f>
        <v>0</v>
      </c>
      <c r="BMB18" s="654">
        <f>+'Anexo 1. 01-FR-03 POA INSTITUC.'!BMB60</f>
        <v>0</v>
      </c>
      <c r="BMC18" s="654">
        <f>+'Anexo 1. 01-FR-03 POA INSTITUC.'!BMC60</f>
        <v>0</v>
      </c>
      <c r="BMD18" s="654">
        <f>+'Anexo 1. 01-FR-03 POA INSTITUC.'!BMD60</f>
        <v>0</v>
      </c>
      <c r="BME18" s="654">
        <f>+'Anexo 1. 01-FR-03 POA INSTITUC.'!BME60</f>
        <v>0</v>
      </c>
      <c r="BMF18" s="654">
        <f>+'Anexo 1. 01-FR-03 POA INSTITUC.'!BMF60</f>
        <v>0</v>
      </c>
      <c r="BMG18" s="654">
        <f>+'Anexo 1. 01-FR-03 POA INSTITUC.'!BMG60</f>
        <v>0</v>
      </c>
      <c r="BMH18" s="654">
        <f>+'Anexo 1. 01-FR-03 POA INSTITUC.'!BMH60</f>
        <v>0</v>
      </c>
      <c r="BMI18" s="654">
        <f>+'Anexo 1. 01-FR-03 POA INSTITUC.'!BMI60</f>
        <v>0</v>
      </c>
      <c r="BMJ18" s="654">
        <f>+'Anexo 1. 01-FR-03 POA INSTITUC.'!BMJ60</f>
        <v>0</v>
      </c>
      <c r="BMK18" s="654">
        <f>+'Anexo 1. 01-FR-03 POA INSTITUC.'!BMK60</f>
        <v>0</v>
      </c>
      <c r="BML18" s="654">
        <f>+'Anexo 1. 01-FR-03 POA INSTITUC.'!BML60</f>
        <v>0</v>
      </c>
      <c r="BMM18" s="654">
        <f>+'Anexo 1. 01-FR-03 POA INSTITUC.'!BMM60</f>
        <v>0</v>
      </c>
      <c r="BMN18" s="654">
        <f>+'Anexo 1. 01-FR-03 POA INSTITUC.'!BMN60</f>
        <v>0</v>
      </c>
      <c r="BMO18" s="654">
        <f>+'Anexo 1. 01-FR-03 POA INSTITUC.'!BMO60</f>
        <v>0</v>
      </c>
      <c r="BMP18" s="654">
        <f>+'Anexo 1. 01-FR-03 POA INSTITUC.'!BMP60</f>
        <v>0</v>
      </c>
      <c r="BMQ18" s="654">
        <f>+'Anexo 1. 01-FR-03 POA INSTITUC.'!BMQ60</f>
        <v>0</v>
      </c>
      <c r="BMR18" s="654">
        <f>+'Anexo 1. 01-FR-03 POA INSTITUC.'!BMR60</f>
        <v>0</v>
      </c>
      <c r="BMS18" s="654">
        <f>+'Anexo 1. 01-FR-03 POA INSTITUC.'!BMS60</f>
        <v>0</v>
      </c>
      <c r="BMT18" s="654">
        <f>+'Anexo 1. 01-FR-03 POA INSTITUC.'!BMT60</f>
        <v>0</v>
      </c>
      <c r="BMU18" s="654">
        <f>+'Anexo 1. 01-FR-03 POA INSTITUC.'!BMU60</f>
        <v>0</v>
      </c>
      <c r="BMV18" s="654">
        <f>+'Anexo 1. 01-FR-03 POA INSTITUC.'!BMV60</f>
        <v>0</v>
      </c>
      <c r="BMW18" s="654">
        <f>+'Anexo 1. 01-FR-03 POA INSTITUC.'!BMW60</f>
        <v>0</v>
      </c>
      <c r="BMX18" s="654">
        <f>+'Anexo 1. 01-FR-03 POA INSTITUC.'!BMX60</f>
        <v>0</v>
      </c>
      <c r="BMY18" s="654">
        <f>+'Anexo 1. 01-FR-03 POA INSTITUC.'!BMY60</f>
        <v>0</v>
      </c>
      <c r="BMZ18" s="654">
        <f>+'Anexo 1. 01-FR-03 POA INSTITUC.'!BMZ60</f>
        <v>0</v>
      </c>
      <c r="BNA18" s="654">
        <f>+'Anexo 1. 01-FR-03 POA INSTITUC.'!BNA60</f>
        <v>0</v>
      </c>
      <c r="BNB18" s="654">
        <f>+'Anexo 1. 01-FR-03 POA INSTITUC.'!BNB60</f>
        <v>0</v>
      </c>
      <c r="BNC18" s="654">
        <f>+'Anexo 1. 01-FR-03 POA INSTITUC.'!BNC60</f>
        <v>0</v>
      </c>
      <c r="BND18" s="654">
        <f>+'Anexo 1. 01-FR-03 POA INSTITUC.'!BND60</f>
        <v>0</v>
      </c>
      <c r="BNE18" s="654">
        <f>+'Anexo 1. 01-FR-03 POA INSTITUC.'!BNE60</f>
        <v>0</v>
      </c>
      <c r="BNF18" s="654">
        <f>+'Anexo 1. 01-FR-03 POA INSTITUC.'!BNF60</f>
        <v>0</v>
      </c>
      <c r="BNG18" s="654">
        <f>+'Anexo 1. 01-FR-03 POA INSTITUC.'!BNG60</f>
        <v>0</v>
      </c>
      <c r="BNH18" s="654">
        <f>+'Anexo 1. 01-FR-03 POA INSTITUC.'!BNH60</f>
        <v>0</v>
      </c>
      <c r="BNI18" s="654">
        <f>+'Anexo 1. 01-FR-03 POA INSTITUC.'!BNI60</f>
        <v>0</v>
      </c>
      <c r="BNJ18" s="654">
        <f>+'Anexo 1. 01-FR-03 POA INSTITUC.'!BNJ60</f>
        <v>0</v>
      </c>
      <c r="BNK18" s="654">
        <f>+'Anexo 1. 01-FR-03 POA INSTITUC.'!BNK60</f>
        <v>0</v>
      </c>
      <c r="BNL18" s="654">
        <f>+'Anexo 1. 01-FR-03 POA INSTITUC.'!BNL60</f>
        <v>0</v>
      </c>
      <c r="BNM18" s="654">
        <f>+'Anexo 1. 01-FR-03 POA INSTITUC.'!BNM60</f>
        <v>0</v>
      </c>
      <c r="BNN18" s="654">
        <f>+'Anexo 1. 01-FR-03 POA INSTITUC.'!BNN60</f>
        <v>0</v>
      </c>
      <c r="BNO18" s="654">
        <f>+'Anexo 1. 01-FR-03 POA INSTITUC.'!BNO60</f>
        <v>0</v>
      </c>
      <c r="BNP18" s="654">
        <f>+'Anexo 1. 01-FR-03 POA INSTITUC.'!BNP60</f>
        <v>0</v>
      </c>
      <c r="BNQ18" s="654">
        <f>+'Anexo 1. 01-FR-03 POA INSTITUC.'!BNQ60</f>
        <v>0</v>
      </c>
      <c r="BNR18" s="654">
        <f>+'Anexo 1. 01-FR-03 POA INSTITUC.'!BNR60</f>
        <v>0</v>
      </c>
      <c r="BNS18" s="654">
        <f>+'Anexo 1. 01-FR-03 POA INSTITUC.'!BNS60</f>
        <v>0</v>
      </c>
      <c r="BNT18" s="654">
        <f>+'Anexo 1. 01-FR-03 POA INSTITUC.'!BNT60</f>
        <v>0</v>
      </c>
      <c r="BNU18" s="654">
        <f>+'Anexo 1. 01-FR-03 POA INSTITUC.'!BNU60</f>
        <v>0</v>
      </c>
      <c r="BNV18" s="654">
        <f>+'Anexo 1. 01-FR-03 POA INSTITUC.'!BNV60</f>
        <v>0</v>
      </c>
      <c r="BNW18" s="654">
        <f>+'Anexo 1. 01-FR-03 POA INSTITUC.'!BNW60</f>
        <v>0</v>
      </c>
      <c r="BNX18" s="654">
        <f>+'Anexo 1. 01-FR-03 POA INSTITUC.'!BNX60</f>
        <v>0</v>
      </c>
      <c r="BNY18" s="654">
        <f>+'Anexo 1. 01-FR-03 POA INSTITUC.'!BNY60</f>
        <v>0</v>
      </c>
      <c r="BNZ18" s="654">
        <f>+'Anexo 1. 01-FR-03 POA INSTITUC.'!BNZ60</f>
        <v>0</v>
      </c>
      <c r="BOA18" s="654">
        <f>+'Anexo 1. 01-FR-03 POA INSTITUC.'!BOA60</f>
        <v>0</v>
      </c>
      <c r="BOB18" s="654">
        <f>+'Anexo 1. 01-FR-03 POA INSTITUC.'!BOB60</f>
        <v>0</v>
      </c>
      <c r="BOC18" s="654">
        <f>+'Anexo 1. 01-FR-03 POA INSTITUC.'!BOC60</f>
        <v>0</v>
      </c>
      <c r="BOD18" s="654">
        <f>+'Anexo 1. 01-FR-03 POA INSTITUC.'!BOD60</f>
        <v>0</v>
      </c>
      <c r="BOE18" s="654">
        <f>+'Anexo 1. 01-FR-03 POA INSTITUC.'!BOE60</f>
        <v>0</v>
      </c>
      <c r="BOF18" s="654">
        <f>+'Anexo 1. 01-FR-03 POA INSTITUC.'!BOF60</f>
        <v>0</v>
      </c>
      <c r="BOG18" s="654">
        <f>+'Anexo 1. 01-FR-03 POA INSTITUC.'!BOG60</f>
        <v>0</v>
      </c>
      <c r="BOH18" s="654">
        <f>+'Anexo 1. 01-FR-03 POA INSTITUC.'!BOH60</f>
        <v>0</v>
      </c>
      <c r="BOI18" s="654">
        <f>+'Anexo 1. 01-FR-03 POA INSTITUC.'!BOI60</f>
        <v>0</v>
      </c>
      <c r="BOJ18" s="654">
        <f>+'Anexo 1. 01-FR-03 POA INSTITUC.'!BOJ60</f>
        <v>0</v>
      </c>
      <c r="BOK18" s="654">
        <f>+'Anexo 1. 01-FR-03 POA INSTITUC.'!BOK60</f>
        <v>0</v>
      </c>
      <c r="BOL18" s="654">
        <f>+'Anexo 1. 01-FR-03 POA INSTITUC.'!BOL60</f>
        <v>0</v>
      </c>
      <c r="BOM18" s="654">
        <f>+'Anexo 1. 01-FR-03 POA INSTITUC.'!BOM60</f>
        <v>0</v>
      </c>
      <c r="BON18" s="654">
        <f>+'Anexo 1. 01-FR-03 POA INSTITUC.'!BON60</f>
        <v>0</v>
      </c>
      <c r="BOO18" s="654">
        <f>+'Anexo 1. 01-FR-03 POA INSTITUC.'!BOO60</f>
        <v>0</v>
      </c>
      <c r="BOP18" s="654">
        <f>+'Anexo 1. 01-FR-03 POA INSTITUC.'!BOP60</f>
        <v>0</v>
      </c>
      <c r="BOQ18" s="654">
        <f>+'Anexo 1. 01-FR-03 POA INSTITUC.'!BOQ60</f>
        <v>0</v>
      </c>
      <c r="BOR18" s="654">
        <f>+'Anexo 1. 01-FR-03 POA INSTITUC.'!BOR60</f>
        <v>0</v>
      </c>
      <c r="BOS18" s="654">
        <f>+'Anexo 1. 01-FR-03 POA INSTITUC.'!BOS60</f>
        <v>0</v>
      </c>
      <c r="BOT18" s="654">
        <f>+'Anexo 1. 01-FR-03 POA INSTITUC.'!BOT60</f>
        <v>0</v>
      </c>
      <c r="BOU18" s="654">
        <f>+'Anexo 1. 01-FR-03 POA INSTITUC.'!BOU60</f>
        <v>0</v>
      </c>
      <c r="BOV18" s="654">
        <f>+'Anexo 1. 01-FR-03 POA INSTITUC.'!BOV60</f>
        <v>0</v>
      </c>
      <c r="BOW18" s="654">
        <f>+'Anexo 1. 01-FR-03 POA INSTITUC.'!BOW60</f>
        <v>0</v>
      </c>
      <c r="BOX18" s="654">
        <f>+'Anexo 1. 01-FR-03 POA INSTITUC.'!BOX60</f>
        <v>0</v>
      </c>
      <c r="BOY18" s="654">
        <f>+'Anexo 1. 01-FR-03 POA INSTITUC.'!BOY60</f>
        <v>0</v>
      </c>
      <c r="BOZ18" s="654">
        <f>+'Anexo 1. 01-FR-03 POA INSTITUC.'!BOZ60</f>
        <v>0</v>
      </c>
      <c r="BPA18" s="654">
        <f>+'Anexo 1. 01-FR-03 POA INSTITUC.'!BPA60</f>
        <v>0</v>
      </c>
      <c r="BPB18" s="654">
        <f>+'Anexo 1. 01-FR-03 POA INSTITUC.'!BPB60</f>
        <v>0</v>
      </c>
      <c r="BPC18" s="654">
        <f>+'Anexo 1. 01-FR-03 POA INSTITUC.'!BPC60</f>
        <v>0</v>
      </c>
      <c r="BPD18" s="654">
        <f>+'Anexo 1. 01-FR-03 POA INSTITUC.'!BPD60</f>
        <v>0</v>
      </c>
      <c r="BPE18" s="654">
        <f>+'Anexo 1. 01-FR-03 POA INSTITUC.'!BPE60</f>
        <v>0</v>
      </c>
      <c r="BPF18" s="654">
        <f>+'Anexo 1. 01-FR-03 POA INSTITUC.'!BPF60</f>
        <v>0</v>
      </c>
      <c r="BPG18" s="654">
        <f>+'Anexo 1. 01-FR-03 POA INSTITUC.'!BPG60</f>
        <v>0</v>
      </c>
      <c r="BPH18" s="654">
        <f>+'Anexo 1. 01-FR-03 POA INSTITUC.'!BPH60</f>
        <v>0</v>
      </c>
      <c r="BPI18" s="654">
        <f>+'Anexo 1. 01-FR-03 POA INSTITUC.'!BPI60</f>
        <v>0</v>
      </c>
      <c r="BPJ18" s="654">
        <f>+'Anexo 1. 01-FR-03 POA INSTITUC.'!BPJ60</f>
        <v>0</v>
      </c>
      <c r="BPK18" s="654">
        <f>+'Anexo 1. 01-FR-03 POA INSTITUC.'!BPK60</f>
        <v>0</v>
      </c>
      <c r="BPL18" s="654">
        <f>+'Anexo 1. 01-FR-03 POA INSTITUC.'!BPL60</f>
        <v>0</v>
      </c>
      <c r="BPM18" s="654">
        <f>+'Anexo 1. 01-FR-03 POA INSTITUC.'!BPM60</f>
        <v>0</v>
      </c>
      <c r="BPN18" s="654">
        <f>+'Anexo 1. 01-FR-03 POA INSTITUC.'!BPN60</f>
        <v>0</v>
      </c>
      <c r="BPO18" s="654">
        <f>+'Anexo 1. 01-FR-03 POA INSTITUC.'!BPO60</f>
        <v>0</v>
      </c>
      <c r="BPP18" s="654">
        <f>+'Anexo 1. 01-FR-03 POA INSTITUC.'!BPP60</f>
        <v>0</v>
      </c>
      <c r="BPQ18" s="654">
        <f>+'Anexo 1. 01-FR-03 POA INSTITUC.'!BPQ60</f>
        <v>0</v>
      </c>
      <c r="BPR18" s="654">
        <f>+'Anexo 1. 01-FR-03 POA INSTITUC.'!BPR60</f>
        <v>0</v>
      </c>
      <c r="BPS18" s="654">
        <f>+'Anexo 1. 01-FR-03 POA INSTITUC.'!BPS60</f>
        <v>0</v>
      </c>
      <c r="BPT18" s="654">
        <f>+'Anexo 1. 01-FR-03 POA INSTITUC.'!BPT60</f>
        <v>0</v>
      </c>
      <c r="BPU18" s="654">
        <f>+'Anexo 1. 01-FR-03 POA INSTITUC.'!BPU60</f>
        <v>0</v>
      </c>
      <c r="BPV18" s="654">
        <f>+'Anexo 1. 01-FR-03 POA INSTITUC.'!BPV60</f>
        <v>0</v>
      </c>
      <c r="BPW18" s="654">
        <f>+'Anexo 1. 01-FR-03 POA INSTITUC.'!BPW60</f>
        <v>0</v>
      </c>
      <c r="BPX18" s="654">
        <f>+'Anexo 1. 01-FR-03 POA INSTITUC.'!BPX60</f>
        <v>0</v>
      </c>
      <c r="BPY18" s="654">
        <f>+'Anexo 1. 01-FR-03 POA INSTITUC.'!BPY60</f>
        <v>0</v>
      </c>
      <c r="BPZ18" s="654">
        <f>+'Anexo 1. 01-FR-03 POA INSTITUC.'!BPZ60</f>
        <v>0</v>
      </c>
      <c r="BQA18" s="654">
        <f>+'Anexo 1. 01-FR-03 POA INSTITUC.'!BQA60</f>
        <v>0</v>
      </c>
      <c r="BQB18" s="654">
        <f>+'Anexo 1. 01-FR-03 POA INSTITUC.'!BQB60</f>
        <v>0</v>
      </c>
      <c r="BQC18" s="654">
        <f>+'Anexo 1. 01-FR-03 POA INSTITUC.'!BQC60</f>
        <v>0</v>
      </c>
      <c r="BQD18" s="654">
        <f>+'Anexo 1. 01-FR-03 POA INSTITUC.'!BQD60</f>
        <v>0</v>
      </c>
      <c r="BQE18" s="654">
        <f>+'Anexo 1. 01-FR-03 POA INSTITUC.'!BQE60</f>
        <v>0</v>
      </c>
      <c r="BQF18" s="654">
        <f>+'Anexo 1. 01-FR-03 POA INSTITUC.'!BQF60</f>
        <v>0</v>
      </c>
      <c r="BQG18" s="654">
        <f>+'Anexo 1. 01-FR-03 POA INSTITUC.'!BQG60</f>
        <v>0</v>
      </c>
      <c r="BQH18" s="654">
        <f>+'Anexo 1. 01-FR-03 POA INSTITUC.'!BQH60</f>
        <v>0</v>
      </c>
      <c r="BQI18" s="654">
        <f>+'Anexo 1. 01-FR-03 POA INSTITUC.'!BQI60</f>
        <v>0</v>
      </c>
      <c r="BQJ18" s="654">
        <f>+'Anexo 1. 01-FR-03 POA INSTITUC.'!BQJ60</f>
        <v>0</v>
      </c>
      <c r="BQK18" s="654">
        <f>+'Anexo 1. 01-FR-03 POA INSTITUC.'!BQK60</f>
        <v>0</v>
      </c>
      <c r="BQL18" s="654">
        <f>+'Anexo 1. 01-FR-03 POA INSTITUC.'!BQL60</f>
        <v>0</v>
      </c>
      <c r="BQM18" s="654">
        <f>+'Anexo 1. 01-FR-03 POA INSTITUC.'!BQM60</f>
        <v>0</v>
      </c>
      <c r="BQN18" s="654">
        <f>+'Anexo 1. 01-FR-03 POA INSTITUC.'!BQN60</f>
        <v>0</v>
      </c>
      <c r="BQO18" s="654">
        <f>+'Anexo 1. 01-FR-03 POA INSTITUC.'!BQO60</f>
        <v>0</v>
      </c>
      <c r="BQP18" s="654">
        <f>+'Anexo 1. 01-FR-03 POA INSTITUC.'!BQP60</f>
        <v>0</v>
      </c>
      <c r="BQQ18" s="654">
        <f>+'Anexo 1. 01-FR-03 POA INSTITUC.'!BQQ60</f>
        <v>0</v>
      </c>
      <c r="BQR18" s="654">
        <f>+'Anexo 1. 01-FR-03 POA INSTITUC.'!BQR60</f>
        <v>0</v>
      </c>
      <c r="BQS18" s="654">
        <f>+'Anexo 1. 01-FR-03 POA INSTITUC.'!BQS60</f>
        <v>0</v>
      </c>
      <c r="BQT18" s="654">
        <f>+'Anexo 1. 01-FR-03 POA INSTITUC.'!BQT60</f>
        <v>0</v>
      </c>
      <c r="BQU18" s="654">
        <f>+'Anexo 1. 01-FR-03 POA INSTITUC.'!BQU60</f>
        <v>0</v>
      </c>
      <c r="BQV18" s="654">
        <f>+'Anexo 1. 01-FR-03 POA INSTITUC.'!BQV60</f>
        <v>0</v>
      </c>
      <c r="BQW18" s="654">
        <f>+'Anexo 1. 01-FR-03 POA INSTITUC.'!BQW60</f>
        <v>0</v>
      </c>
      <c r="BQX18" s="654">
        <f>+'Anexo 1. 01-FR-03 POA INSTITUC.'!BQX60</f>
        <v>0</v>
      </c>
      <c r="BQY18" s="654">
        <f>+'Anexo 1. 01-FR-03 POA INSTITUC.'!BQY60</f>
        <v>0</v>
      </c>
      <c r="BQZ18" s="654">
        <f>+'Anexo 1. 01-FR-03 POA INSTITUC.'!BQZ60</f>
        <v>0</v>
      </c>
      <c r="BRA18" s="654">
        <f>+'Anexo 1. 01-FR-03 POA INSTITUC.'!BRA60</f>
        <v>0</v>
      </c>
      <c r="BRB18" s="654">
        <f>+'Anexo 1. 01-FR-03 POA INSTITUC.'!BRB60</f>
        <v>0</v>
      </c>
      <c r="BRC18" s="654">
        <f>+'Anexo 1. 01-FR-03 POA INSTITUC.'!BRC60</f>
        <v>0</v>
      </c>
      <c r="BRD18" s="654">
        <f>+'Anexo 1. 01-FR-03 POA INSTITUC.'!BRD60</f>
        <v>0</v>
      </c>
      <c r="BRE18" s="654">
        <f>+'Anexo 1. 01-FR-03 POA INSTITUC.'!BRE60</f>
        <v>0</v>
      </c>
      <c r="BRF18" s="654">
        <f>+'Anexo 1. 01-FR-03 POA INSTITUC.'!BRF60</f>
        <v>0</v>
      </c>
      <c r="BRG18" s="654">
        <f>+'Anexo 1. 01-FR-03 POA INSTITUC.'!BRG60</f>
        <v>0</v>
      </c>
      <c r="BRH18" s="654">
        <f>+'Anexo 1. 01-FR-03 POA INSTITUC.'!BRH60</f>
        <v>0</v>
      </c>
      <c r="BRI18" s="654">
        <f>+'Anexo 1. 01-FR-03 POA INSTITUC.'!BRI60</f>
        <v>0</v>
      </c>
      <c r="BRJ18" s="654">
        <f>+'Anexo 1. 01-FR-03 POA INSTITUC.'!BRJ60</f>
        <v>0</v>
      </c>
      <c r="BRK18" s="654">
        <f>+'Anexo 1. 01-FR-03 POA INSTITUC.'!BRK60</f>
        <v>0</v>
      </c>
      <c r="BRL18" s="654">
        <f>+'Anexo 1. 01-FR-03 POA INSTITUC.'!BRL60</f>
        <v>0</v>
      </c>
      <c r="BRM18" s="654">
        <f>+'Anexo 1. 01-FR-03 POA INSTITUC.'!BRM60</f>
        <v>0</v>
      </c>
      <c r="BRN18" s="654">
        <f>+'Anexo 1. 01-FR-03 POA INSTITUC.'!BRN60</f>
        <v>0</v>
      </c>
      <c r="BRO18" s="654">
        <f>+'Anexo 1. 01-FR-03 POA INSTITUC.'!BRO60</f>
        <v>0</v>
      </c>
      <c r="BRP18" s="654">
        <f>+'Anexo 1. 01-FR-03 POA INSTITUC.'!BRP60</f>
        <v>0</v>
      </c>
      <c r="BRQ18" s="654">
        <f>+'Anexo 1. 01-FR-03 POA INSTITUC.'!BRQ60</f>
        <v>0</v>
      </c>
      <c r="BRR18" s="654">
        <f>+'Anexo 1. 01-FR-03 POA INSTITUC.'!BRR60</f>
        <v>0</v>
      </c>
      <c r="BRS18" s="654">
        <f>+'Anexo 1. 01-FR-03 POA INSTITUC.'!BRS60</f>
        <v>0</v>
      </c>
      <c r="BRT18" s="654">
        <f>+'Anexo 1. 01-FR-03 POA INSTITUC.'!BRT60</f>
        <v>0</v>
      </c>
      <c r="BRU18" s="654">
        <f>+'Anexo 1. 01-FR-03 POA INSTITUC.'!BRU60</f>
        <v>0</v>
      </c>
      <c r="BRV18" s="654">
        <f>+'Anexo 1. 01-FR-03 POA INSTITUC.'!BRV60</f>
        <v>0</v>
      </c>
      <c r="BRW18" s="654">
        <f>+'Anexo 1. 01-FR-03 POA INSTITUC.'!BRW60</f>
        <v>0</v>
      </c>
      <c r="BRX18" s="654">
        <f>+'Anexo 1. 01-FR-03 POA INSTITUC.'!BRX60</f>
        <v>0</v>
      </c>
      <c r="BRY18" s="654">
        <f>+'Anexo 1. 01-FR-03 POA INSTITUC.'!BRY60</f>
        <v>0</v>
      </c>
      <c r="BRZ18" s="654">
        <f>+'Anexo 1. 01-FR-03 POA INSTITUC.'!BRZ60</f>
        <v>0</v>
      </c>
      <c r="BSA18" s="654">
        <f>+'Anexo 1. 01-FR-03 POA INSTITUC.'!BSA60</f>
        <v>0</v>
      </c>
      <c r="BSB18" s="654">
        <f>+'Anexo 1. 01-FR-03 POA INSTITUC.'!BSB60</f>
        <v>0</v>
      </c>
      <c r="BSC18" s="654">
        <f>+'Anexo 1. 01-FR-03 POA INSTITUC.'!BSC60</f>
        <v>0</v>
      </c>
      <c r="BSD18" s="654">
        <f>+'Anexo 1. 01-FR-03 POA INSTITUC.'!BSD60</f>
        <v>0</v>
      </c>
      <c r="BSE18" s="654">
        <f>+'Anexo 1. 01-FR-03 POA INSTITUC.'!BSE60</f>
        <v>0</v>
      </c>
      <c r="BSF18" s="654">
        <f>+'Anexo 1. 01-FR-03 POA INSTITUC.'!BSF60</f>
        <v>0</v>
      </c>
      <c r="BSG18" s="654">
        <f>+'Anexo 1. 01-FR-03 POA INSTITUC.'!BSG60</f>
        <v>0</v>
      </c>
      <c r="BSH18" s="654">
        <f>+'Anexo 1. 01-FR-03 POA INSTITUC.'!BSH60</f>
        <v>0</v>
      </c>
      <c r="BSI18" s="654">
        <f>+'Anexo 1. 01-FR-03 POA INSTITUC.'!BSI60</f>
        <v>0</v>
      </c>
      <c r="BSJ18" s="654">
        <f>+'Anexo 1. 01-FR-03 POA INSTITUC.'!BSJ60</f>
        <v>0</v>
      </c>
      <c r="BSK18" s="654">
        <f>+'Anexo 1. 01-FR-03 POA INSTITUC.'!BSK60</f>
        <v>0</v>
      </c>
      <c r="BSL18" s="654">
        <f>+'Anexo 1. 01-FR-03 POA INSTITUC.'!BSL60</f>
        <v>0</v>
      </c>
      <c r="BSM18" s="654">
        <f>+'Anexo 1. 01-FR-03 POA INSTITUC.'!BSM60</f>
        <v>0</v>
      </c>
      <c r="BSN18" s="654">
        <f>+'Anexo 1. 01-FR-03 POA INSTITUC.'!BSN60</f>
        <v>0</v>
      </c>
      <c r="BSO18" s="654">
        <f>+'Anexo 1. 01-FR-03 POA INSTITUC.'!BSO60</f>
        <v>0</v>
      </c>
      <c r="BSP18" s="654">
        <f>+'Anexo 1. 01-FR-03 POA INSTITUC.'!BSP60</f>
        <v>0</v>
      </c>
      <c r="BSQ18" s="654">
        <f>+'Anexo 1. 01-FR-03 POA INSTITUC.'!BSQ60</f>
        <v>0</v>
      </c>
      <c r="BSR18" s="654">
        <f>+'Anexo 1. 01-FR-03 POA INSTITUC.'!BSR60</f>
        <v>0</v>
      </c>
      <c r="BSS18" s="654">
        <f>+'Anexo 1. 01-FR-03 POA INSTITUC.'!BSS60</f>
        <v>0</v>
      </c>
      <c r="BST18" s="654">
        <f>+'Anexo 1. 01-FR-03 POA INSTITUC.'!BST60</f>
        <v>0</v>
      </c>
      <c r="BSU18" s="654">
        <f>+'Anexo 1. 01-FR-03 POA INSTITUC.'!BSU60</f>
        <v>0</v>
      </c>
      <c r="BSV18" s="654">
        <f>+'Anexo 1. 01-FR-03 POA INSTITUC.'!BSV60</f>
        <v>0</v>
      </c>
      <c r="BSW18" s="654">
        <f>+'Anexo 1. 01-FR-03 POA INSTITUC.'!BSW60</f>
        <v>0</v>
      </c>
      <c r="BSX18" s="654">
        <f>+'Anexo 1. 01-FR-03 POA INSTITUC.'!BSX60</f>
        <v>0</v>
      </c>
      <c r="BSY18" s="654">
        <f>+'Anexo 1. 01-FR-03 POA INSTITUC.'!BSY60</f>
        <v>0</v>
      </c>
      <c r="BSZ18" s="654">
        <f>+'Anexo 1. 01-FR-03 POA INSTITUC.'!BSZ60</f>
        <v>0</v>
      </c>
      <c r="BTA18" s="654">
        <f>+'Anexo 1. 01-FR-03 POA INSTITUC.'!BTA60</f>
        <v>0</v>
      </c>
      <c r="BTB18" s="654">
        <f>+'Anexo 1. 01-FR-03 POA INSTITUC.'!BTB60</f>
        <v>0</v>
      </c>
      <c r="BTC18" s="654">
        <f>+'Anexo 1. 01-FR-03 POA INSTITUC.'!BTC60</f>
        <v>0</v>
      </c>
      <c r="BTD18" s="654">
        <f>+'Anexo 1. 01-FR-03 POA INSTITUC.'!BTD60</f>
        <v>0</v>
      </c>
      <c r="BTE18" s="654">
        <f>+'Anexo 1. 01-FR-03 POA INSTITUC.'!BTE60</f>
        <v>0</v>
      </c>
      <c r="BTF18" s="654">
        <f>+'Anexo 1. 01-FR-03 POA INSTITUC.'!BTF60</f>
        <v>0</v>
      </c>
      <c r="BTG18" s="654">
        <f>+'Anexo 1. 01-FR-03 POA INSTITUC.'!BTG60</f>
        <v>0</v>
      </c>
      <c r="BTH18" s="654">
        <f>+'Anexo 1. 01-FR-03 POA INSTITUC.'!BTH60</f>
        <v>0</v>
      </c>
      <c r="BTI18" s="654">
        <f>+'Anexo 1. 01-FR-03 POA INSTITUC.'!BTI60</f>
        <v>0</v>
      </c>
      <c r="BTJ18" s="654">
        <f>+'Anexo 1. 01-FR-03 POA INSTITUC.'!BTJ60</f>
        <v>0</v>
      </c>
      <c r="BTK18" s="654">
        <f>+'Anexo 1. 01-FR-03 POA INSTITUC.'!BTK60</f>
        <v>0</v>
      </c>
      <c r="BTL18" s="654">
        <f>+'Anexo 1. 01-FR-03 POA INSTITUC.'!BTL60</f>
        <v>0</v>
      </c>
      <c r="BTM18" s="654">
        <f>+'Anexo 1. 01-FR-03 POA INSTITUC.'!BTM60</f>
        <v>0</v>
      </c>
      <c r="BTN18" s="654">
        <f>+'Anexo 1. 01-FR-03 POA INSTITUC.'!BTN60</f>
        <v>0</v>
      </c>
      <c r="BTO18" s="654">
        <f>+'Anexo 1. 01-FR-03 POA INSTITUC.'!BTO60</f>
        <v>0</v>
      </c>
      <c r="BTP18" s="654">
        <f>+'Anexo 1. 01-FR-03 POA INSTITUC.'!BTP60</f>
        <v>0</v>
      </c>
      <c r="BTQ18" s="654">
        <f>+'Anexo 1. 01-FR-03 POA INSTITUC.'!BTQ60</f>
        <v>0</v>
      </c>
      <c r="BTR18" s="654">
        <f>+'Anexo 1. 01-FR-03 POA INSTITUC.'!BTR60</f>
        <v>0</v>
      </c>
      <c r="BTS18" s="654">
        <f>+'Anexo 1. 01-FR-03 POA INSTITUC.'!BTS60</f>
        <v>0</v>
      </c>
      <c r="BTT18" s="654">
        <f>+'Anexo 1. 01-FR-03 POA INSTITUC.'!BTT60</f>
        <v>0</v>
      </c>
      <c r="BTU18" s="654">
        <f>+'Anexo 1. 01-FR-03 POA INSTITUC.'!BTU60</f>
        <v>0</v>
      </c>
      <c r="BTV18" s="654">
        <f>+'Anexo 1. 01-FR-03 POA INSTITUC.'!BTV60</f>
        <v>0</v>
      </c>
      <c r="BTW18" s="654">
        <f>+'Anexo 1. 01-FR-03 POA INSTITUC.'!BTW60</f>
        <v>0</v>
      </c>
      <c r="BTX18" s="654">
        <f>+'Anexo 1. 01-FR-03 POA INSTITUC.'!BTX60</f>
        <v>0</v>
      </c>
      <c r="BTY18" s="654">
        <f>+'Anexo 1. 01-FR-03 POA INSTITUC.'!BTY60</f>
        <v>0</v>
      </c>
      <c r="BTZ18" s="654">
        <f>+'Anexo 1. 01-FR-03 POA INSTITUC.'!BTZ60</f>
        <v>0</v>
      </c>
      <c r="BUA18" s="654">
        <f>+'Anexo 1. 01-FR-03 POA INSTITUC.'!BUA60</f>
        <v>0</v>
      </c>
      <c r="BUB18" s="654">
        <f>+'Anexo 1. 01-FR-03 POA INSTITUC.'!BUB60</f>
        <v>0</v>
      </c>
      <c r="BUC18" s="654">
        <f>+'Anexo 1. 01-FR-03 POA INSTITUC.'!BUC60</f>
        <v>0</v>
      </c>
      <c r="BUD18" s="654">
        <f>+'Anexo 1. 01-FR-03 POA INSTITUC.'!BUD60</f>
        <v>0</v>
      </c>
      <c r="BUE18" s="654">
        <f>+'Anexo 1. 01-FR-03 POA INSTITUC.'!BUE60</f>
        <v>0</v>
      </c>
      <c r="BUF18" s="654">
        <f>+'Anexo 1. 01-FR-03 POA INSTITUC.'!BUF60</f>
        <v>0</v>
      </c>
      <c r="BUG18" s="654">
        <f>+'Anexo 1. 01-FR-03 POA INSTITUC.'!BUG60</f>
        <v>0</v>
      </c>
      <c r="BUH18" s="654">
        <f>+'Anexo 1. 01-FR-03 POA INSTITUC.'!BUH60</f>
        <v>0</v>
      </c>
      <c r="BUI18" s="654">
        <f>+'Anexo 1. 01-FR-03 POA INSTITUC.'!BUI60</f>
        <v>0</v>
      </c>
      <c r="BUJ18" s="654">
        <f>+'Anexo 1. 01-FR-03 POA INSTITUC.'!BUJ60</f>
        <v>0</v>
      </c>
      <c r="BUK18" s="654">
        <f>+'Anexo 1. 01-FR-03 POA INSTITUC.'!BUK60</f>
        <v>0</v>
      </c>
      <c r="BUL18" s="654">
        <f>+'Anexo 1. 01-FR-03 POA INSTITUC.'!BUL60</f>
        <v>0</v>
      </c>
      <c r="BUM18" s="654">
        <f>+'Anexo 1. 01-FR-03 POA INSTITUC.'!BUM60</f>
        <v>0</v>
      </c>
      <c r="BUN18" s="654">
        <f>+'Anexo 1. 01-FR-03 POA INSTITUC.'!BUN60</f>
        <v>0</v>
      </c>
      <c r="BUO18" s="654">
        <f>+'Anexo 1. 01-FR-03 POA INSTITUC.'!BUO60</f>
        <v>0</v>
      </c>
      <c r="BUP18" s="654">
        <f>+'Anexo 1. 01-FR-03 POA INSTITUC.'!BUP60</f>
        <v>0</v>
      </c>
      <c r="BUQ18" s="654">
        <f>+'Anexo 1. 01-FR-03 POA INSTITUC.'!BUQ60</f>
        <v>0</v>
      </c>
      <c r="BUR18" s="654">
        <f>+'Anexo 1. 01-FR-03 POA INSTITUC.'!BUR60</f>
        <v>0</v>
      </c>
      <c r="BUS18" s="654">
        <f>+'Anexo 1. 01-FR-03 POA INSTITUC.'!BUS60</f>
        <v>0</v>
      </c>
      <c r="BUT18" s="654">
        <f>+'Anexo 1. 01-FR-03 POA INSTITUC.'!BUT60</f>
        <v>0</v>
      </c>
      <c r="BUU18" s="654">
        <f>+'Anexo 1. 01-FR-03 POA INSTITUC.'!BUU60</f>
        <v>0</v>
      </c>
      <c r="BUV18" s="654">
        <f>+'Anexo 1. 01-FR-03 POA INSTITUC.'!BUV60</f>
        <v>0</v>
      </c>
      <c r="BUW18" s="654">
        <f>+'Anexo 1. 01-FR-03 POA INSTITUC.'!BUW60</f>
        <v>0</v>
      </c>
      <c r="BUX18" s="654">
        <f>+'Anexo 1. 01-FR-03 POA INSTITUC.'!BUX60</f>
        <v>0</v>
      </c>
      <c r="BUY18" s="654">
        <f>+'Anexo 1. 01-FR-03 POA INSTITUC.'!BUY60</f>
        <v>0</v>
      </c>
      <c r="BUZ18" s="654">
        <f>+'Anexo 1. 01-FR-03 POA INSTITUC.'!BUZ60</f>
        <v>0</v>
      </c>
      <c r="BVA18" s="654">
        <f>+'Anexo 1. 01-FR-03 POA INSTITUC.'!BVA60</f>
        <v>0</v>
      </c>
      <c r="BVB18" s="654">
        <f>+'Anexo 1. 01-FR-03 POA INSTITUC.'!BVB60</f>
        <v>0</v>
      </c>
      <c r="BVC18" s="654">
        <f>+'Anexo 1. 01-FR-03 POA INSTITUC.'!BVC60</f>
        <v>0</v>
      </c>
      <c r="BVD18" s="654">
        <f>+'Anexo 1. 01-FR-03 POA INSTITUC.'!BVD60</f>
        <v>0</v>
      </c>
      <c r="BVE18" s="654">
        <f>+'Anexo 1. 01-FR-03 POA INSTITUC.'!BVE60</f>
        <v>0</v>
      </c>
      <c r="BVF18" s="654">
        <f>+'Anexo 1. 01-FR-03 POA INSTITUC.'!BVF60</f>
        <v>0</v>
      </c>
      <c r="BVG18" s="654">
        <f>+'Anexo 1. 01-FR-03 POA INSTITUC.'!BVG60</f>
        <v>0</v>
      </c>
      <c r="BVH18" s="654">
        <f>+'Anexo 1. 01-FR-03 POA INSTITUC.'!BVH60</f>
        <v>0</v>
      </c>
      <c r="BVI18" s="654">
        <f>+'Anexo 1. 01-FR-03 POA INSTITUC.'!BVI60</f>
        <v>0</v>
      </c>
      <c r="BVJ18" s="654">
        <f>+'Anexo 1. 01-FR-03 POA INSTITUC.'!BVJ60</f>
        <v>0</v>
      </c>
      <c r="BVK18" s="654">
        <f>+'Anexo 1. 01-FR-03 POA INSTITUC.'!BVK60</f>
        <v>0</v>
      </c>
      <c r="BVL18" s="654">
        <f>+'Anexo 1. 01-FR-03 POA INSTITUC.'!BVL60</f>
        <v>0</v>
      </c>
      <c r="BVM18" s="654">
        <f>+'Anexo 1. 01-FR-03 POA INSTITUC.'!BVM60</f>
        <v>0</v>
      </c>
      <c r="BVN18" s="654">
        <f>+'Anexo 1. 01-FR-03 POA INSTITUC.'!BVN60</f>
        <v>0</v>
      </c>
      <c r="BVO18" s="654">
        <f>+'Anexo 1. 01-FR-03 POA INSTITUC.'!BVO60</f>
        <v>0</v>
      </c>
      <c r="BVP18" s="654">
        <f>+'Anexo 1. 01-FR-03 POA INSTITUC.'!BVP60</f>
        <v>0</v>
      </c>
      <c r="BVQ18" s="654">
        <f>+'Anexo 1. 01-FR-03 POA INSTITUC.'!BVQ60</f>
        <v>0</v>
      </c>
      <c r="BVR18" s="654">
        <f>+'Anexo 1. 01-FR-03 POA INSTITUC.'!BVR60</f>
        <v>0</v>
      </c>
      <c r="BVS18" s="654">
        <f>+'Anexo 1. 01-FR-03 POA INSTITUC.'!BVS60</f>
        <v>0</v>
      </c>
      <c r="BVT18" s="654">
        <f>+'Anexo 1. 01-FR-03 POA INSTITUC.'!BVT60</f>
        <v>0</v>
      </c>
      <c r="BVU18" s="654">
        <f>+'Anexo 1. 01-FR-03 POA INSTITUC.'!BVU60</f>
        <v>0</v>
      </c>
      <c r="BVV18" s="654">
        <f>+'Anexo 1. 01-FR-03 POA INSTITUC.'!BVV60</f>
        <v>0</v>
      </c>
      <c r="BVW18" s="654">
        <f>+'Anexo 1. 01-FR-03 POA INSTITUC.'!BVW60</f>
        <v>0</v>
      </c>
      <c r="BVX18" s="654">
        <f>+'Anexo 1. 01-FR-03 POA INSTITUC.'!BVX60</f>
        <v>0</v>
      </c>
      <c r="BVY18" s="654">
        <f>+'Anexo 1. 01-FR-03 POA INSTITUC.'!BVY60</f>
        <v>0</v>
      </c>
      <c r="BVZ18" s="654">
        <f>+'Anexo 1. 01-FR-03 POA INSTITUC.'!BVZ60</f>
        <v>0</v>
      </c>
      <c r="BWA18" s="654">
        <f>+'Anexo 1. 01-FR-03 POA INSTITUC.'!BWA60</f>
        <v>0</v>
      </c>
      <c r="BWB18" s="654">
        <f>+'Anexo 1. 01-FR-03 POA INSTITUC.'!BWB60</f>
        <v>0</v>
      </c>
      <c r="BWC18" s="654">
        <f>+'Anexo 1. 01-FR-03 POA INSTITUC.'!BWC60</f>
        <v>0</v>
      </c>
      <c r="BWD18" s="654">
        <f>+'Anexo 1. 01-FR-03 POA INSTITUC.'!BWD60</f>
        <v>0</v>
      </c>
      <c r="BWE18" s="654">
        <f>+'Anexo 1. 01-FR-03 POA INSTITUC.'!BWE60</f>
        <v>0</v>
      </c>
      <c r="BWF18" s="654">
        <f>+'Anexo 1. 01-FR-03 POA INSTITUC.'!BWF60</f>
        <v>0</v>
      </c>
      <c r="BWG18" s="654">
        <f>+'Anexo 1. 01-FR-03 POA INSTITUC.'!BWG60</f>
        <v>0</v>
      </c>
      <c r="BWH18" s="654">
        <f>+'Anexo 1. 01-FR-03 POA INSTITUC.'!BWH60</f>
        <v>0</v>
      </c>
      <c r="BWI18" s="654">
        <f>+'Anexo 1. 01-FR-03 POA INSTITUC.'!BWI60</f>
        <v>0</v>
      </c>
      <c r="BWJ18" s="654">
        <f>+'Anexo 1. 01-FR-03 POA INSTITUC.'!BWJ60</f>
        <v>0</v>
      </c>
      <c r="BWK18" s="654">
        <f>+'Anexo 1. 01-FR-03 POA INSTITUC.'!BWK60</f>
        <v>0</v>
      </c>
      <c r="BWL18" s="654">
        <f>+'Anexo 1. 01-FR-03 POA INSTITUC.'!BWL60</f>
        <v>0</v>
      </c>
      <c r="BWM18" s="654">
        <f>+'Anexo 1. 01-FR-03 POA INSTITUC.'!BWM60</f>
        <v>0</v>
      </c>
      <c r="BWN18" s="654">
        <f>+'Anexo 1. 01-FR-03 POA INSTITUC.'!BWN60</f>
        <v>0</v>
      </c>
      <c r="BWO18" s="654">
        <f>+'Anexo 1. 01-FR-03 POA INSTITUC.'!BWO60</f>
        <v>0</v>
      </c>
      <c r="BWP18" s="654">
        <f>+'Anexo 1. 01-FR-03 POA INSTITUC.'!BWP60</f>
        <v>0</v>
      </c>
      <c r="BWQ18" s="654">
        <f>+'Anexo 1. 01-FR-03 POA INSTITUC.'!BWQ60</f>
        <v>0</v>
      </c>
      <c r="BWR18" s="654">
        <f>+'Anexo 1. 01-FR-03 POA INSTITUC.'!BWR60</f>
        <v>0</v>
      </c>
      <c r="BWS18" s="654">
        <f>+'Anexo 1. 01-FR-03 POA INSTITUC.'!BWS60</f>
        <v>0</v>
      </c>
      <c r="BWT18" s="654">
        <f>+'Anexo 1. 01-FR-03 POA INSTITUC.'!BWT60</f>
        <v>0</v>
      </c>
      <c r="BWU18" s="654">
        <f>+'Anexo 1. 01-FR-03 POA INSTITUC.'!BWU60</f>
        <v>0</v>
      </c>
      <c r="BWV18" s="654">
        <f>+'Anexo 1. 01-FR-03 POA INSTITUC.'!BWV60</f>
        <v>0</v>
      </c>
      <c r="BWW18" s="654">
        <f>+'Anexo 1. 01-FR-03 POA INSTITUC.'!BWW60</f>
        <v>0</v>
      </c>
      <c r="BWX18" s="654">
        <f>+'Anexo 1. 01-FR-03 POA INSTITUC.'!BWX60</f>
        <v>0</v>
      </c>
      <c r="BWY18" s="654">
        <f>+'Anexo 1. 01-FR-03 POA INSTITUC.'!BWY60</f>
        <v>0</v>
      </c>
      <c r="BWZ18" s="654">
        <f>+'Anexo 1. 01-FR-03 POA INSTITUC.'!BWZ60</f>
        <v>0</v>
      </c>
      <c r="BXA18" s="654">
        <f>+'Anexo 1. 01-FR-03 POA INSTITUC.'!BXA60</f>
        <v>0</v>
      </c>
      <c r="BXB18" s="654">
        <f>+'Anexo 1. 01-FR-03 POA INSTITUC.'!BXB60</f>
        <v>0</v>
      </c>
      <c r="BXC18" s="654">
        <f>+'Anexo 1. 01-FR-03 POA INSTITUC.'!BXC60</f>
        <v>0</v>
      </c>
      <c r="BXD18" s="654">
        <f>+'Anexo 1. 01-FR-03 POA INSTITUC.'!BXD60</f>
        <v>0</v>
      </c>
      <c r="BXE18" s="654">
        <f>+'Anexo 1. 01-FR-03 POA INSTITUC.'!BXE60</f>
        <v>0</v>
      </c>
      <c r="BXF18" s="654">
        <f>+'Anexo 1. 01-FR-03 POA INSTITUC.'!BXF60</f>
        <v>0</v>
      </c>
      <c r="BXG18" s="654">
        <f>+'Anexo 1. 01-FR-03 POA INSTITUC.'!BXG60</f>
        <v>0</v>
      </c>
      <c r="BXH18" s="654">
        <f>+'Anexo 1. 01-FR-03 POA INSTITUC.'!BXH60</f>
        <v>0</v>
      </c>
      <c r="BXI18" s="654">
        <f>+'Anexo 1. 01-FR-03 POA INSTITUC.'!BXI60</f>
        <v>0</v>
      </c>
      <c r="BXJ18" s="654">
        <f>+'Anexo 1. 01-FR-03 POA INSTITUC.'!BXJ60</f>
        <v>0</v>
      </c>
      <c r="BXK18" s="654">
        <f>+'Anexo 1. 01-FR-03 POA INSTITUC.'!BXK60</f>
        <v>0</v>
      </c>
      <c r="BXL18" s="654">
        <f>+'Anexo 1. 01-FR-03 POA INSTITUC.'!BXL60</f>
        <v>0</v>
      </c>
      <c r="BXM18" s="654">
        <f>+'Anexo 1. 01-FR-03 POA INSTITUC.'!BXM60</f>
        <v>0</v>
      </c>
      <c r="BXN18" s="654">
        <f>+'Anexo 1. 01-FR-03 POA INSTITUC.'!BXN60</f>
        <v>0</v>
      </c>
      <c r="BXO18" s="654">
        <f>+'Anexo 1. 01-FR-03 POA INSTITUC.'!BXO60</f>
        <v>0</v>
      </c>
      <c r="BXP18" s="654">
        <f>+'Anexo 1. 01-FR-03 POA INSTITUC.'!BXP60</f>
        <v>0</v>
      </c>
      <c r="BXQ18" s="654">
        <f>+'Anexo 1. 01-FR-03 POA INSTITUC.'!BXQ60</f>
        <v>0</v>
      </c>
      <c r="BXR18" s="654">
        <f>+'Anexo 1. 01-FR-03 POA INSTITUC.'!BXR60</f>
        <v>0</v>
      </c>
      <c r="BXS18" s="654">
        <f>+'Anexo 1. 01-FR-03 POA INSTITUC.'!BXS60</f>
        <v>0</v>
      </c>
      <c r="BXT18" s="654">
        <f>+'Anexo 1. 01-FR-03 POA INSTITUC.'!BXT60</f>
        <v>0</v>
      </c>
      <c r="BXU18" s="654">
        <f>+'Anexo 1. 01-FR-03 POA INSTITUC.'!BXU60</f>
        <v>0</v>
      </c>
      <c r="BXV18" s="654">
        <f>+'Anexo 1. 01-FR-03 POA INSTITUC.'!BXV60</f>
        <v>0</v>
      </c>
      <c r="BXW18" s="654">
        <f>+'Anexo 1. 01-FR-03 POA INSTITUC.'!BXW60</f>
        <v>0</v>
      </c>
      <c r="BXX18" s="654">
        <f>+'Anexo 1. 01-FR-03 POA INSTITUC.'!BXX60</f>
        <v>0</v>
      </c>
      <c r="BXY18" s="654">
        <f>+'Anexo 1. 01-FR-03 POA INSTITUC.'!BXY60</f>
        <v>0</v>
      </c>
      <c r="BXZ18" s="654">
        <f>+'Anexo 1. 01-FR-03 POA INSTITUC.'!BXZ60</f>
        <v>0</v>
      </c>
      <c r="BYA18" s="654">
        <f>+'Anexo 1. 01-FR-03 POA INSTITUC.'!BYA60</f>
        <v>0</v>
      </c>
      <c r="BYB18" s="654">
        <f>+'Anexo 1. 01-FR-03 POA INSTITUC.'!BYB60</f>
        <v>0</v>
      </c>
      <c r="BYC18" s="654">
        <f>+'Anexo 1. 01-FR-03 POA INSTITUC.'!BYC60</f>
        <v>0</v>
      </c>
      <c r="BYD18" s="654">
        <f>+'Anexo 1. 01-FR-03 POA INSTITUC.'!BYD60</f>
        <v>0</v>
      </c>
      <c r="BYE18" s="654">
        <f>+'Anexo 1. 01-FR-03 POA INSTITUC.'!BYE60</f>
        <v>0</v>
      </c>
      <c r="BYF18" s="654">
        <f>+'Anexo 1. 01-FR-03 POA INSTITUC.'!BYF60</f>
        <v>0</v>
      </c>
      <c r="BYG18" s="654">
        <f>+'Anexo 1. 01-FR-03 POA INSTITUC.'!BYG60</f>
        <v>0</v>
      </c>
      <c r="BYH18" s="654">
        <f>+'Anexo 1. 01-FR-03 POA INSTITUC.'!BYH60</f>
        <v>0</v>
      </c>
      <c r="BYI18" s="654">
        <f>+'Anexo 1. 01-FR-03 POA INSTITUC.'!BYI60</f>
        <v>0</v>
      </c>
      <c r="BYJ18" s="654">
        <f>+'Anexo 1. 01-FR-03 POA INSTITUC.'!BYJ60</f>
        <v>0</v>
      </c>
      <c r="BYK18" s="654">
        <f>+'Anexo 1. 01-FR-03 POA INSTITUC.'!BYK60</f>
        <v>0</v>
      </c>
      <c r="BYL18" s="654">
        <f>+'Anexo 1. 01-FR-03 POA INSTITUC.'!BYL60</f>
        <v>0</v>
      </c>
      <c r="BYM18" s="654">
        <f>+'Anexo 1. 01-FR-03 POA INSTITUC.'!BYM60</f>
        <v>0</v>
      </c>
      <c r="BYN18" s="654">
        <f>+'Anexo 1. 01-FR-03 POA INSTITUC.'!BYN60</f>
        <v>0</v>
      </c>
      <c r="BYO18" s="654">
        <f>+'Anexo 1. 01-FR-03 POA INSTITUC.'!BYO60</f>
        <v>0</v>
      </c>
      <c r="BYP18" s="654">
        <f>+'Anexo 1. 01-FR-03 POA INSTITUC.'!BYP60</f>
        <v>0</v>
      </c>
      <c r="BYQ18" s="654">
        <f>+'Anexo 1. 01-FR-03 POA INSTITUC.'!BYQ60</f>
        <v>0</v>
      </c>
      <c r="BYR18" s="654">
        <f>+'Anexo 1. 01-FR-03 POA INSTITUC.'!BYR60</f>
        <v>0</v>
      </c>
      <c r="BYS18" s="654">
        <f>+'Anexo 1. 01-FR-03 POA INSTITUC.'!BYS60</f>
        <v>0</v>
      </c>
      <c r="BYT18" s="654">
        <f>+'Anexo 1. 01-FR-03 POA INSTITUC.'!BYT60</f>
        <v>0</v>
      </c>
      <c r="BYU18" s="654">
        <f>+'Anexo 1. 01-FR-03 POA INSTITUC.'!BYU60</f>
        <v>0</v>
      </c>
      <c r="BYV18" s="654">
        <f>+'Anexo 1. 01-FR-03 POA INSTITUC.'!BYV60</f>
        <v>0</v>
      </c>
      <c r="BYW18" s="654">
        <f>+'Anexo 1. 01-FR-03 POA INSTITUC.'!BYW60</f>
        <v>0</v>
      </c>
      <c r="BYX18" s="654">
        <f>+'Anexo 1. 01-FR-03 POA INSTITUC.'!BYX60</f>
        <v>0</v>
      </c>
      <c r="BYY18" s="654">
        <f>+'Anexo 1. 01-FR-03 POA INSTITUC.'!BYY60</f>
        <v>0</v>
      </c>
      <c r="BYZ18" s="654">
        <f>+'Anexo 1. 01-FR-03 POA INSTITUC.'!BYZ60</f>
        <v>0</v>
      </c>
      <c r="BZA18" s="654">
        <f>+'Anexo 1. 01-FR-03 POA INSTITUC.'!BZA60</f>
        <v>0</v>
      </c>
      <c r="BZB18" s="654">
        <f>+'Anexo 1. 01-FR-03 POA INSTITUC.'!BZB60</f>
        <v>0</v>
      </c>
      <c r="BZC18" s="654">
        <f>+'Anexo 1. 01-FR-03 POA INSTITUC.'!BZC60</f>
        <v>0</v>
      </c>
      <c r="BZD18" s="654">
        <f>+'Anexo 1. 01-FR-03 POA INSTITUC.'!BZD60</f>
        <v>0</v>
      </c>
      <c r="BZE18" s="654">
        <f>+'Anexo 1. 01-FR-03 POA INSTITUC.'!BZE60</f>
        <v>0</v>
      </c>
      <c r="BZF18" s="654">
        <f>+'Anexo 1. 01-FR-03 POA INSTITUC.'!BZF60</f>
        <v>0</v>
      </c>
      <c r="BZG18" s="654">
        <f>+'Anexo 1. 01-FR-03 POA INSTITUC.'!BZG60</f>
        <v>0</v>
      </c>
      <c r="BZH18" s="654">
        <f>+'Anexo 1. 01-FR-03 POA INSTITUC.'!BZH60</f>
        <v>0</v>
      </c>
      <c r="BZI18" s="654">
        <f>+'Anexo 1. 01-FR-03 POA INSTITUC.'!BZI60</f>
        <v>0</v>
      </c>
      <c r="BZJ18" s="654">
        <f>+'Anexo 1. 01-FR-03 POA INSTITUC.'!BZJ60</f>
        <v>0</v>
      </c>
      <c r="BZK18" s="654">
        <f>+'Anexo 1. 01-FR-03 POA INSTITUC.'!BZK60</f>
        <v>0</v>
      </c>
      <c r="BZL18" s="654">
        <f>+'Anexo 1. 01-FR-03 POA INSTITUC.'!BZL60</f>
        <v>0</v>
      </c>
      <c r="BZM18" s="654">
        <f>+'Anexo 1. 01-FR-03 POA INSTITUC.'!BZM60</f>
        <v>0</v>
      </c>
      <c r="BZN18" s="654">
        <f>+'Anexo 1. 01-FR-03 POA INSTITUC.'!BZN60</f>
        <v>0</v>
      </c>
      <c r="BZO18" s="654">
        <f>+'Anexo 1. 01-FR-03 POA INSTITUC.'!BZO60</f>
        <v>0</v>
      </c>
      <c r="BZP18" s="654">
        <f>+'Anexo 1. 01-FR-03 POA INSTITUC.'!BZP60</f>
        <v>0</v>
      </c>
      <c r="BZQ18" s="654">
        <f>+'Anexo 1. 01-FR-03 POA INSTITUC.'!BZQ60</f>
        <v>0</v>
      </c>
      <c r="BZR18" s="654">
        <f>+'Anexo 1. 01-FR-03 POA INSTITUC.'!BZR60</f>
        <v>0</v>
      </c>
      <c r="BZS18" s="654">
        <f>+'Anexo 1. 01-FR-03 POA INSTITUC.'!BZS60</f>
        <v>0</v>
      </c>
      <c r="BZT18" s="654">
        <f>+'Anexo 1. 01-FR-03 POA INSTITUC.'!BZT60</f>
        <v>0</v>
      </c>
      <c r="BZU18" s="654">
        <f>+'Anexo 1. 01-FR-03 POA INSTITUC.'!BZU60</f>
        <v>0</v>
      </c>
      <c r="BZV18" s="654">
        <f>+'Anexo 1. 01-FR-03 POA INSTITUC.'!BZV60</f>
        <v>0</v>
      </c>
      <c r="BZW18" s="654">
        <f>+'Anexo 1. 01-FR-03 POA INSTITUC.'!BZW60</f>
        <v>0</v>
      </c>
      <c r="BZX18" s="654">
        <f>+'Anexo 1. 01-FR-03 POA INSTITUC.'!BZX60</f>
        <v>0</v>
      </c>
      <c r="BZY18" s="654">
        <f>+'Anexo 1. 01-FR-03 POA INSTITUC.'!BZY60</f>
        <v>0</v>
      </c>
      <c r="BZZ18" s="654">
        <f>+'Anexo 1. 01-FR-03 POA INSTITUC.'!BZZ60</f>
        <v>0</v>
      </c>
      <c r="CAA18" s="654">
        <f>+'Anexo 1. 01-FR-03 POA INSTITUC.'!CAA60</f>
        <v>0</v>
      </c>
      <c r="CAB18" s="654">
        <f>+'Anexo 1. 01-FR-03 POA INSTITUC.'!CAB60</f>
        <v>0</v>
      </c>
      <c r="CAC18" s="654">
        <f>+'Anexo 1. 01-FR-03 POA INSTITUC.'!CAC60</f>
        <v>0</v>
      </c>
      <c r="CAD18" s="654">
        <f>+'Anexo 1. 01-FR-03 POA INSTITUC.'!CAD60</f>
        <v>0</v>
      </c>
      <c r="CAE18" s="654">
        <f>+'Anexo 1. 01-FR-03 POA INSTITUC.'!CAE60</f>
        <v>0</v>
      </c>
      <c r="CAF18" s="654">
        <f>+'Anexo 1. 01-FR-03 POA INSTITUC.'!CAF60</f>
        <v>0</v>
      </c>
      <c r="CAG18" s="654">
        <f>+'Anexo 1. 01-FR-03 POA INSTITUC.'!CAG60</f>
        <v>0</v>
      </c>
      <c r="CAH18" s="654">
        <f>+'Anexo 1. 01-FR-03 POA INSTITUC.'!CAH60</f>
        <v>0</v>
      </c>
      <c r="CAI18" s="654">
        <f>+'Anexo 1. 01-FR-03 POA INSTITUC.'!CAI60</f>
        <v>0</v>
      </c>
      <c r="CAJ18" s="654">
        <f>+'Anexo 1. 01-FR-03 POA INSTITUC.'!CAJ60</f>
        <v>0</v>
      </c>
      <c r="CAK18" s="654">
        <f>+'Anexo 1. 01-FR-03 POA INSTITUC.'!CAK60</f>
        <v>0</v>
      </c>
      <c r="CAL18" s="654">
        <f>+'Anexo 1. 01-FR-03 POA INSTITUC.'!CAL60</f>
        <v>0</v>
      </c>
      <c r="CAM18" s="654">
        <f>+'Anexo 1. 01-FR-03 POA INSTITUC.'!CAM60</f>
        <v>0</v>
      </c>
      <c r="CAN18" s="654">
        <f>+'Anexo 1. 01-FR-03 POA INSTITUC.'!CAN60</f>
        <v>0</v>
      </c>
      <c r="CAO18" s="654">
        <f>+'Anexo 1. 01-FR-03 POA INSTITUC.'!CAO60</f>
        <v>0</v>
      </c>
      <c r="CAP18" s="654">
        <f>+'Anexo 1. 01-FR-03 POA INSTITUC.'!CAP60</f>
        <v>0</v>
      </c>
      <c r="CAQ18" s="654">
        <f>+'Anexo 1. 01-FR-03 POA INSTITUC.'!CAQ60</f>
        <v>0</v>
      </c>
      <c r="CAR18" s="654">
        <f>+'Anexo 1. 01-FR-03 POA INSTITUC.'!CAR60</f>
        <v>0</v>
      </c>
      <c r="CAS18" s="654">
        <f>+'Anexo 1. 01-FR-03 POA INSTITUC.'!CAS60</f>
        <v>0</v>
      </c>
      <c r="CAT18" s="654">
        <f>+'Anexo 1. 01-FR-03 POA INSTITUC.'!CAT60</f>
        <v>0</v>
      </c>
      <c r="CAU18" s="654">
        <f>+'Anexo 1. 01-FR-03 POA INSTITUC.'!CAU60</f>
        <v>0</v>
      </c>
      <c r="CAV18" s="654">
        <f>+'Anexo 1. 01-FR-03 POA INSTITUC.'!CAV60</f>
        <v>0</v>
      </c>
      <c r="CAW18" s="654">
        <f>+'Anexo 1. 01-FR-03 POA INSTITUC.'!CAW60</f>
        <v>0</v>
      </c>
      <c r="CAX18" s="654">
        <f>+'Anexo 1. 01-FR-03 POA INSTITUC.'!CAX60</f>
        <v>0</v>
      </c>
      <c r="CAY18" s="654">
        <f>+'Anexo 1. 01-FR-03 POA INSTITUC.'!CAY60</f>
        <v>0</v>
      </c>
      <c r="CAZ18" s="654">
        <f>+'Anexo 1. 01-FR-03 POA INSTITUC.'!CAZ60</f>
        <v>0</v>
      </c>
      <c r="CBA18" s="654">
        <f>+'Anexo 1. 01-FR-03 POA INSTITUC.'!CBA60</f>
        <v>0</v>
      </c>
      <c r="CBB18" s="654">
        <f>+'Anexo 1. 01-FR-03 POA INSTITUC.'!CBB60</f>
        <v>0</v>
      </c>
      <c r="CBC18" s="654">
        <f>+'Anexo 1. 01-FR-03 POA INSTITUC.'!CBC60</f>
        <v>0</v>
      </c>
      <c r="CBD18" s="654">
        <f>+'Anexo 1. 01-FR-03 POA INSTITUC.'!CBD60</f>
        <v>0</v>
      </c>
      <c r="CBE18" s="654">
        <f>+'Anexo 1. 01-FR-03 POA INSTITUC.'!CBE60</f>
        <v>0</v>
      </c>
      <c r="CBF18" s="654">
        <f>+'Anexo 1. 01-FR-03 POA INSTITUC.'!CBF60</f>
        <v>0</v>
      </c>
      <c r="CBG18" s="654">
        <f>+'Anexo 1. 01-FR-03 POA INSTITUC.'!CBG60</f>
        <v>0</v>
      </c>
      <c r="CBH18" s="654">
        <f>+'Anexo 1. 01-FR-03 POA INSTITUC.'!CBH60</f>
        <v>0</v>
      </c>
      <c r="CBI18" s="654">
        <f>+'Anexo 1. 01-FR-03 POA INSTITUC.'!CBI60</f>
        <v>0</v>
      </c>
      <c r="CBJ18" s="654">
        <f>+'Anexo 1. 01-FR-03 POA INSTITUC.'!CBJ60</f>
        <v>0</v>
      </c>
      <c r="CBK18" s="654">
        <f>+'Anexo 1. 01-FR-03 POA INSTITUC.'!CBK60</f>
        <v>0</v>
      </c>
      <c r="CBL18" s="654">
        <f>+'Anexo 1. 01-FR-03 POA INSTITUC.'!CBL60</f>
        <v>0</v>
      </c>
      <c r="CBM18" s="654">
        <f>+'Anexo 1. 01-FR-03 POA INSTITUC.'!CBM60</f>
        <v>0</v>
      </c>
      <c r="CBN18" s="654">
        <f>+'Anexo 1. 01-FR-03 POA INSTITUC.'!CBN60</f>
        <v>0</v>
      </c>
      <c r="CBO18" s="654">
        <f>+'Anexo 1. 01-FR-03 POA INSTITUC.'!CBO60</f>
        <v>0</v>
      </c>
      <c r="CBP18" s="654">
        <f>+'Anexo 1. 01-FR-03 POA INSTITUC.'!CBP60</f>
        <v>0</v>
      </c>
      <c r="CBQ18" s="654">
        <f>+'Anexo 1. 01-FR-03 POA INSTITUC.'!CBQ60</f>
        <v>0</v>
      </c>
      <c r="CBR18" s="654">
        <f>+'Anexo 1. 01-FR-03 POA INSTITUC.'!CBR60</f>
        <v>0</v>
      </c>
      <c r="CBS18" s="654">
        <f>+'Anexo 1. 01-FR-03 POA INSTITUC.'!CBS60</f>
        <v>0</v>
      </c>
      <c r="CBT18" s="654">
        <f>+'Anexo 1. 01-FR-03 POA INSTITUC.'!CBT60</f>
        <v>0</v>
      </c>
      <c r="CBU18" s="654">
        <f>+'Anexo 1. 01-FR-03 POA INSTITUC.'!CBU60</f>
        <v>0</v>
      </c>
      <c r="CBV18" s="654">
        <f>+'Anexo 1. 01-FR-03 POA INSTITUC.'!CBV60</f>
        <v>0</v>
      </c>
      <c r="CBW18" s="654">
        <f>+'Anexo 1. 01-FR-03 POA INSTITUC.'!CBW60</f>
        <v>0</v>
      </c>
      <c r="CBX18" s="654">
        <f>+'Anexo 1. 01-FR-03 POA INSTITUC.'!CBX60</f>
        <v>0</v>
      </c>
      <c r="CBY18" s="654">
        <f>+'Anexo 1. 01-FR-03 POA INSTITUC.'!CBY60</f>
        <v>0</v>
      </c>
      <c r="CBZ18" s="654">
        <f>+'Anexo 1. 01-FR-03 POA INSTITUC.'!CBZ60</f>
        <v>0</v>
      </c>
      <c r="CCA18" s="654">
        <f>+'Anexo 1. 01-FR-03 POA INSTITUC.'!CCA60</f>
        <v>0</v>
      </c>
      <c r="CCB18" s="654">
        <f>+'Anexo 1. 01-FR-03 POA INSTITUC.'!CCB60</f>
        <v>0</v>
      </c>
      <c r="CCC18" s="654">
        <f>+'Anexo 1. 01-FR-03 POA INSTITUC.'!CCC60</f>
        <v>0</v>
      </c>
      <c r="CCD18" s="654">
        <f>+'Anexo 1. 01-FR-03 POA INSTITUC.'!CCD60</f>
        <v>0</v>
      </c>
      <c r="CCE18" s="654">
        <f>+'Anexo 1. 01-FR-03 POA INSTITUC.'!CCE60</f>
        <v>0</v>
      </c>
      <c r="CCF18" s="654">
        <f>+'Anexo 1. 01-FR-03 POA INSTITUC.'!CCF60</f>
        <v>0</v>
      </c>
      <c r="CCG18" s="654">
        <f>+'Anexo 1. 01-FR-03 POA INSTITUC.'!CCG60</f>
        <v>0</v>
      </c>
      <c r="CCH18" s="654">
        <f>+'Anexo 1. 01-FR-03 POA INSTITUC.'!CCH60</f>
        <v>0</v>
      </c>
      <c r="CCI18" s="654">
        <f>+'Anexo 1. 01-FR-03 POA INSTITUC.'!CCI60</f>
        <v>0</v>
      </c>
      <c r="CCJ18" s="654">
        <f>+'Anexo 1. 01-FR-03 POA INSTITUC.'!CCJ60</f>
        <v>0</v>
      </c>
      <c r="CCK18" s="654">
        <f>+'Anexo 1. 01-FR-03 POA INSTITUC.'!CCK60</f>
        <v>0</v>
      </c>
      <c r="CCL18" s="654">
        <f>+'Anexo 1. 01-FR-03 POA INSTITUC.'!CCL60</f>
        <v>0</v>
      </c>
      <c r="CCM18" s="654">
        <f>+'Anexo 1. 01-FR-03 POA INSTITUC.'!CCM60</f>
        <v>0</v>
      </c>
      <c r="CCN18" s="654">
        <f>+'Anexo 1. 01-FR-03 POA INSTITUC.'!CCN60</f>
        <v>0</v>
      </c>
      <c r="CCO18" s="654">
        <f>+'Anexo 1. 01-FR-03 POA INSTITUC.'!CCO60</f>
        <v>0</v>
      </c>
      <c r="CCP18" s="654">
        <f>+'Anexo 1. 01-FR-03 POA INSTITUC.'!CCP60</f>
        <v>0</v>
      </c>
      <c r="CCQ18" s="654">
        <f>+'Anexo 1. 01-FR-03 POA INSTITUC.'!CCQ60</f>
        <v>0</v>
      </c>
      <c r="CCR18" s="654">
        <f>+'Anexo 1. 01-FR-03 POA INSTITUC.'!CCR60</f>
        <v>0</v>
      </c>
      <c r="CCS18" s="654">
        <f>+'Anexo 1. 01-FR-03 POA INSTITUC.'!CCS60</f>
        <v>0</v>
      </c>
      <c r="CCT18" s="654">
        <f>+'Anexo 1. 01-FR-03 POA INSTITUC.'!CCT60</f>
        <v>0</v>
      </c>
      <c r="CCU18" s="654">
        <f>+'Anexo 1. 01-FR-03 POA INSTITUC.'!CCU60</f>
        <v>0</v>
      </c>
      <c r="CCV18" s="654">
        <f>+'Anexo 1. 01-FR-03 POA INSTITUC.'!CCV60</f>
        <v>0</v>
      </c>
      <c r="CCW18" s="654">
        <f>+'Anexo 1. 01-FR-03 POA INSTITUC.'!CCW60</f>
        <v>0</v>
      </c>
      <c r="CCX18" s="654">
        <f>+'Anexo 1. 01-FR-03 POA INSTITUC.'!CCX60</f>
        <v>0</v>
      </c>
      <c r="CCY18" s="654">
        <f>+'Anexo 1. 01-FR-03 POA INSTITUC.'!CCY60</f>
        <v>0</v>
      </c>
      <c r="CCZ18" s="654">
        <f>+'Anexo 1. 01-FR-03 POA INSTITUC.'!CCZ60</f>
        <v>0</v>
      </c>
      <c r="CDA18" s="654">
        <f>+'Anexo 1. 01-FR-03 POA INSTITUC.'!CDA60</f>
        <v>0</v>
      </c>
      <c r="CDB18" s="654">
        <f>+'Anexo 1. 01-FR-03 POA INSTITUC.'!CDB60</f>
        <v>0</v>
      </c>
      <c r="CDC18" s="654">
        <f>+'Anexo 1. 01-FR-03 POA INSTITUC.'!CDC60</f>
        <v>0</v>
      </c>
      <c r="CDD18" s="654">
        <f>+'Anexo 1. 01-FR-03 POA INSTITUC.'!CDD60</f>
        <v>0</v>
      </c>
      <c r="CDE18" s="654">
        <f>+'Anexo 1. 01-FR-03 POA INSTITUC.'!CDE60</f>
        <v>0</v>
      </c>
      <c r="CDF18" s="654">
        <f>+'Anexo 1. 01-FR-03 POA INSTITUC.'!CDF60</f>
        <v>0</v>
      </c>
      <c r="CDG18" s="654">
        <f>+'Anexo 1. 01-FR-03 POA INSTITUC.'!CDG60</f>
        <v>0</v>
      </c>
      <c r="CDH18" s="654">
        <f>+'Anexo 1. 01-FR-03 POA INSTITUC.'!CDH60</f>
        <v>0</v>
      </c>
      <c r="CDI18" s="654">
        <f>+'Anexo 1. 01-FR-03 POA INSTITUC.'!CDI60</f>
        <v>0</v>
      </c>
      <c r="CDJ18" s="654">
        <f>+'Anexo 1. 01-FR-03 POA INSTITUC.'!CDJ60</f>
        <v>0</v>
      </c>
      <c r="CDK18" s="654">
        <f>+'Anexo 1. 01-FR-03 POA INSTITUC.'!CDK60</f>
        <v>0</v>
      </c>
      <c r="CDL18" s="654">
        <f>+'Anexo 1. 01-FR-03 POA INSTITUC.'!CDL60</f>
        <v>0</v>
      </c>
      <c r="CDM18" s="654">
        <f>+'Anexo 1. 01-FR-03 POA INSTITUC.'!CDM60</f>
        <v>0</v>
      </c>
      <c r="CDN18" s="654">
        <f>+'Anexo 1. 01-FR-03 POA INSTITUC.'!CDN60</f>
        <v>0</v>
      </c>
      <c r="CDO18" s="654">
        <f>+'Anexo 1. 01-FR-03 POA INSTITUC.'!CDO60</f>
        <v>0</v>
      </c>
      <c r="CDP18" s="654">
        <f>+'Anexo 1. 01-FR-03 POA INSTITUC.'!CDP60</f>
        <v>0</v>
      </c>
      <c r="CDQ18" s="654">
        <f>+'Anexo 1. 01-FR-03 POA INSTITUC.'!CDQ60</f>
        <v>0</v>
      </c>
      <c r="CDR18" s="654">
        <f>+'Anexo 1. 01-FR-03 POA INSTITUC.'!CDR60</f>
        <v>0</v>
      </c>
      <c r="CDS18" s="654">
        <f>+'Anexo 1. 01-FR-03 POA INSTITUC.'!CDS60</f>
        <v>0</v>
      </c>
      <c r="CDT18" s="654">
        <f>+'Anexo 1. 01-FR-03 POA INSTITUC.'!CDT60</f>
        <v>0</v>
      </c>
      <c r="CDU18" s="654">
        <f>+'Anexo 1. 01-FR-03 POA INSTITUC.'!CDU60</f>
        <v>0</v>
      </c>
      <c r="CDV18" s="654">
        <f>+'Anexo 1. 01-FR-03 POA INSTITUC.'!CDV60</f>
        <v>0</v>
      </c>
      <c r="CDW18" s="654">
        <f>+'Anexo 1. 01-FR-03 POA INSTITUC.'!CDW60</f>
        <v>0</v>
      </c>
      <c r="CDX18" s="654">
        <f>+'Anexo 1. 01-FR-03 POA INSTITUC.'!CDX60</f>
        <v>0</v>
      </c>
      <c r="CDY18" s="654">
        <f>+'Anexo 1. 01-FR-03 POA INSTITUC.'!CDY60</f>
        <v>0</v>
      </c>
      <c r="CDZ18" s="654">
        <f>+'Anexo 1. 01-FR-03 POA INSTITUC.'!CDZ60</f>
        <v>0</v>
      </c>
      <c r="CEA18" s="654">
        <f>+'Anexo 1. 01-FR-03 POA INSTITUC.'!CEA60</f>
        <v>0</v>
      </c>
      <c r="CEB18" s="654">
        <f>+'Anexo 1. 01-FR-03 POA INSTITUC.'!CEB60</f>
        <v>0</v>
      </c>
      <c r="CEC18" s="654">
        <f>+'Anexo 1. 01-FR-03 POA INSTITUC.'!CEC60</f>
        <v>0</v>
      </c>
      <c r="CED18" s="654">
        <f>+'Anexo 1. 01-FR-03 POA INSTITUC.'!CED60</f>
        <v>0</v>
      </c>
      <c r="CEE18" s="654">
        <f>+'Anexo 1. 01-FR-03 POA INSTITUC.'!CEE60</f>
        <v>0</v>
      </c>
      <c r="CEF18" s="654">
        <f>+'Anexo 1. 01-FR-03 POA INSTITUC.'!CEF60</f>
        <v>0</v>
      </c>
      <c r="CEG18" s="654">
        <f>+'Anexo 1. 01-FR-03 POA INSTITUC.'!CEG60</f>
        <v>0</v>
      </c>
      <c r="CEH18" s="654">
        <f>+'Anexo 1. 01-FR-03 POA INSTITUC.'!CEH60</f>
        <v>0</v>
      </c>
      <c r="CEI18" s="654">
        <f>+'Anexo 1. 01-FR-03 POA INSTITUC.'!CEI60</f>
        <v>0</v>
      </c>
      <c r="CEJ18" s="654">
        <f>+'Anexo 1. 01-FR-03 POA INSTITUC.'!CEJ60</f>
        <v>0</v>
      </c>
      <c r="CEK18" s="654">
        <f>+'Anexo 1. 01-FR-03 POA INSTITUC.'!CEK60</f>
        <v>0</v>
      </c>
      <c r="CEL18" s="654">
        <f>+'Anexo 1. 01-FR-03 POA INSTITUC.'!CEL60</f>
        <v>0</v>
      </c>
      <c r="CEM18" s="654">
        <f>+'Anexo 1. 01-FR-03 POA INSTITUC.'!CEM60</f>
        <v>0</v>
      </c>
      <c r="CEN18" s="654">
        <f>+'Anexo 1. 01-FR-03 POA INSTITUC.'!CEN60</f>
        <v>0</v>
      </c>
      <c r="CEO18" s="654">
        <f>+'Anexo 1. 01-FR-03 POA INSTITUC.'!CEO60</f>
        <v>0</v>
      </c>
      <c r="CEP18" s="654">
        <f>+'Anexo 1. 01-FR-03 POA INSTITUC.'!CEP60</f>
        <v>0</v>
      </c>
      <c r="CEQ18" s="654">
        <f>+'Anexo 1. 01-FR-03 POA INSTITUC.'!CEQ60</f>
        <v>0</v>
      </c>
      <c r="CER18" s="654">
        <f>+'Anexo 1. 01-FR-03 POA INSTITUC.'!CER60</f>
        <v>0</v>
      </c>
      <c r="CES18" s="654">
        <f>+'Anexo 1. 01-FR-03 POA INSTITUC.'!CES60</f>
        <v>0</v>
      </c>
      <c r="CET18" s="654">
        <f>+'Anexo 1. 01-FR-03 POA INSTITUC.'!CET60</f>
        <v>0</v>
      </c>
      <c r="CEU18" s="654">
        <f>+'Anexo 1. 01-FR-03 POA INSTITUC.'!CEU60</f>
        <v>0</v>
      </c>
      <c r="CEV18" s="654">
        <f>+'Anexo 1. 01-FR-03 POA INSTITUC.'!CEV60</f>
        <v>0</v>
      </c>
      <c r="CEW18" s="654">
        <f>+'Anexo 1. 01-FR-03 POA INSTITUC.'!CEW60</f>
        <v>0</v>
      </c>
      <c r="CEX18" s="654">
        <f>+'Anexo 1. 01-FR-03 POA INSTITUC.'!CEX60</f>
        <v>0</v>
      </c>
      <c r="CEY18" s="654">
        <f>+'Anexo 1. 01-FR-03 POA INSTITUC.'!CEY60</f>
        <v>0</v>
      </c>
      <c r="CEZ18" s="654">
        <f>+'Anexo 1. 01-FR-03 POA INSTITUC.'!CEZ60</f>
        <v>0</v>
      </c>
      <c r="CFA18" s="654">
        <f>+'Anexo 1. 01-FR-03 POA INSTITUC.'!CFA60</f>
        <v>0</v>
      </c>
      <c r="CFB18" s="654">
        <f>+'Anexo 1. 01-FR-03 POA INSTITUC.'!CFB60</f>
        <v>0</v>
      </c>
      <c r="CFC18" s="654">
        <f>+'Anexo 1. 01-FR-03 POA INSTITUC.'!CFC60</f>
        <v>0</v>
      </c>
      <c r="CFD18" s="654">
        <f>+'Anexo 1. 01-FR-03 POA INSTITUC.'!CFD60</f>
        <v>0</v>
      </c>
      <c r="CFE18" s="654">
        <f>+'Anexo 1. 01-FR-03 POA INSTITUC.'!CFE60</f>
        <v>0</v>
      </c>
      <c r="CFF18" s="654">
        <f>+'Anexo 1. 01-FR-03 POA INSTITUC.'!CFF60</f>
        <v>0</v>
      </c>
      <c r="CFG18" s="654">
        <f>+'Anexo 1. 01-FR-03 POA INSTITUC.'!CFG60</f>
        <v>0</v>
      </c>
      <c r="CFH18" s="654">
        <f>+'Anexo 1. 01-FR-03 POA INSTITUC.'!CFH60</f>
        <v>0</v>
      </c>
      <c r="CFI18" s="654">
        <f>+'Anexo 1. 01-FR-03 POA INSTITUC.'!CFI60</f>
        <v>0</v>
      </c>
      <c r="CFJ18" s="654">
        <f>+'Anexo 1. 01-FR-03 POA INSTITUC.'!CFJ60</f>
        <v>0</v>
      </c>
      <c r="CFK18" s="654">
        <f>+'Anexo 1. 01-FR-03 POA INSTITUC.'!CFK60</f>
        <v>0</v>
      </c>
      <c r="CFL18" s="654">
        <f>+'Anexo 1. 01-FR-03 POA INSTITUC.'!CFL60</f>
        <v>0</v>
      </c>
      <c r="CFM18" s="654">
        <f>+'Anexo 1. 01-FR-03 POA INSTITUC.'!CFM60</f>
        <v>0</v>
      </c>
      <c r="CFN18" s="654">
        <f>+'Anexo 1. 01-FR-03 POA INSTITUC.'!CFN60</f>
        <v>0</v>
      </c>
      <c r="CFO18" s="654">
        <f>+'Anexo 1. 01-FR-03 POA INSTITUC.'!CFO60</f>
        <v>0</v>
      </c>
      <c r="CFP18" s="654">
        <f>+'Anexo 1. 01-FR-03 POA INSTITUC.'!CFP60</f>
        <v>0</v>
      </c>
      <c r="CFQ18" s="654">
        <f>+'Anexo 1. 01-FR-03 POA INSTITUC.'!CFQ60</f>
        <v>0</v>
      </c>
      <c r="CFR18" s="654">
        <f>+'Anexo 1. 01-FR-03 POA INSTITUC.'!CFR60</f>
        <v>0</v>
      </c>
      <c r="CFS18" s="654">
        <f>+'Anexo 1. 01-FR-03 POA INSTITUC.'!CFS60</f>
        <v>0</v>
      </c>
      <c r="CFT18" s="654">
        <f>+'Anexo 1. 01-FR-03 POA INSTITUC.'!CFT60</f>
        <v>0</v>
      </c>
      <c r="CFU18" s="654">
        <f>+'Anexo 1. 01-FR-03 POA INSTITUC.'!CFU60</f>
        <v>0</v>
      </c>
      <c r="CFV18" s="654">
        <f>+'Anexo 1. 01-FR-03 POA INSTITUC.'!CFV60</f>
        <v>0</v>
      </c>
      <c r="CFW18" s="654">
        <f>+'Anexo 1. 01-FR-03 POA INSTITUC.'!CFW60</f>
        <v>0</v>
      </c>
      <c r="CFX18" s="654">
        <f>+'Anexo 1. 01-FR-03 POA INSTITUC.'!CFX60</f>
        <v>0</v>
      </c>
      <c r="CFY18" s="654">
        <f>+'Anexo 1. 01-FR-03 POA INSTITUC.'!CFY60</f>
        <v>0</v>
      </c>
      <c r="CFZ18" s="654">
        <f>+'Anexo 1. 01-FR-03 POA INSTITUC.'!CFZ60</f>
        <v>0</v>
      </c>
      <c r="CGA18" s="654">
        <f>+'Anexo 1. 01-FR-03 POA INSTITUC.'!CGA60</f>
        <v>0</v>
      </c>
      <c r="CGB18" s="654">
        <f>+'Anexo 1. 01-FR-03 POA INSTITUC.'!CGB60</f>
        <v>0</v>
      </c>
      <c r="CGC18" s="654">
        <f>+'Anexo 1. 01-FR-03 POA INSTITUC.'!CGC60</f>
        <v>0</v>
      </c>
      <c r="CGD18" s="654">
        <f>+'Anexo 1. 01-FR-03 POA INSTITUC.'!CGD60</f>
        <v>0</v>
      </c>
      <c r="CGE18" s="654">
        <f>+'Anexo 1. 01-FR-03 POA INSTITUC.'!CGE60</f>
        <v>0</v>
      </c>
      <c r="CGF18" s="654">
        <f>+'Anexo 1. 01-FR-03 POA INSTITUC.'!CGF60</f>
        <v>0</v>
      </c>
      <c r="CGG18" s="654">
        <f>+'Anexo 1. 01-FR-03 POA INSTITUC.'!CGG60</f>
        <v>0</v>
      </c>
      <c r="CGH18" s="654">
        <f>+'Anexo 1. 01-FR-03 POA INSTITUC.'!CGH60</f>
        <v>0</v>
      </c>
      <c r="CGI18" s="654">
        <f>+'Anexo 1. 01-FR-03 POA INSTITUC.'!CGI60</f>
        <v>0</v>
      </c>
      <c r="CGJ18" s="654">
        <f>+'Anexo 1. 01-FR-03 POA INSTITUC.'!CGJ60</f>
        <v>0</v>
      </c>
      <c r="CGK18" s="654">
        <f>+'Anexo 1. 01-FR-03 POA INSTITUC.'!CGK60</f>
        <v>0</v>
      </c>
      <c r="CGL18" s="654">
        <f>+'Anexo 1. 01-FR-03 POA INSTITUC.'!CGL60</f>
        <v>0</v>
      </c>
      <c r="CGM18" s="654">
        <f>+'Anexo 1. 01-FR-03 POA INSTITUC.'!CGM60</f>
        <v>0</v>
      </c>
      <c r="CGN18" s="654">
        <f>+'Anexo 1. 01-FR-03 POA INSTITUC.'!CGN60</f>
        <v>0</v>
      </c>
      <c r="CGO18" s="654">
        <f>+'Anexo 1. 01-FR-03 POA INSTITUC.'!CGO60</f>
        <v>0</v>
      </c>
      <c r="CGP18" s="654">
        <f>+'Anexo 1. 01-FR-03 POA INSTITUC.'!CGP60</f>
        <v>0</v>
      </c>
      <c r="CGQ18" s="654">
        <f>+'Anexo 1. 01-FR-03 POA INSTITUC.'!CGQ60</f>
        <v>0</v>
      </c>
      <c r="CGR18" s="654">
        <f>+'Anexo 1. 01-FR-03 POA INSTITUC.'!CGR60</f>
        <v>0</v>
      </c>
      <c r="CGS18" s="654">
        <f>+'Anexo 1. 01-FR-03 POA INSTITUC.'!CGS60</f>
        <v>0</v>
      </c>
      <c r="CGT18" s="654">
        <f>+'Anexo 1. 01-FR-03 POA INSTITUC.'!CGT60</f>
        <v>0</v>
      </c>
      <c r="CGU18" s="654">
        <f>+'Anexo 1. 01-FR-03 POA INSTITUC.'!CGU60</f>
        <v>0</v>
      </c>
      <c r="CGV18" s="654">
        <f>+'Anexo 1. 01-FR-03 POA INSTITUC.'!CGV60</f>
        <v>0</v>
      </c>
      <c r="CGW18" s="654">
        <f>+'Anexo 1. 01-FR-03 POA INSTITUC.'!CGW60</f>
        <v>0</v>
      </c>
      <c r="CGX18" s="654">
        <f>+'Anexo 1. 01-FR-03 POA INSTITUC.'!CGX60</f>
        <v>0</v>
      </c>
      <c r="CGY18" s="654">
        <f>+'Anexo 1. 01-FR-03 POA INSTITUC.'!CGY60</f>
        <v>0</v>
      </c>
      <c r="CGZ18" s="654">
        <f>+'Anexo 1. 01-FR-03 POA INSTITUC.'!CGZ60</f>
        <v>0</v>
      </c>
      <c r="CHA18" s="654">
        <f>+'Anexo 1. 01-FR-03 POA INSTITUC.'!CHA60</f>
        <v>0</v>
      </c>
      <c r="CHB18" s="654">
        <f>+'Anexo 1. 01-FR-03 POA INSTITUC.'!CHB60</f>
        <v>0</v>
      </c>
      <c r="CHC18" s="654">
        <f>+'Anexo 1. 01-FR-03 POA INSTITUC.'!CHC60</f>
        <v>0</v>
      </c>
      <c r="CHD18" s="654">
        <f>+'Anexo 1. 01-FR-03 POA INSTITUC.'!CHD60</f>
        <v>0</v>
      </c>
      <c r="CHE18" s="654">
        <f>+'Anexo 1. 01-FR-03 POA INSTITUC.'!CHE60</f>
        <v>0</v>
      </c>
      <c r="CHF18" s="654">
        <f>+'Anexo 1. 01-FR-03 POA INSTITUC.'!CHF60</f>
        <v>0</v>
      </c>
      <c r="CHG18" s="654">
        <f>+'Anexo 1. 01-FR-03 POA INSTITUC.'!CHG60</f>
        <v>0</v>
      </c>
      <c r="CHH18" s="654">
        <f>+'Anexo 1. 01-FR-03 POA INSTITUC.'!CHH60</f>
        <v>0</v>
      </c>
      <c r="CHI18" s="654">
        <f>+'Anexo 1. 01-FR-03 POA INSTITUC.'!CHI60</f>
        <v>0</v>
      </c>
      <c r="CHJ18" s="654">
        <f>+'Anexo 1. 01-FR-03 POA INSTITUC.'!CHJ60</f>
        <v>0</v>
      </c>
      <c r="CHK18" s="654">
        <f>+'Anexo 1. 01-FR-03 POA INSTITUC.'!CHK60</f>
        <v>0</v>
      </c>
      <c r="CHL18" s="654">
        <f>+'Anexo 1. 01-FR-03 POA INSTITUC.'!CHL60</f>
        <v>0</v>
      </c>
      <c r="CHM18" s="654">
        <f>+'Anexo 1. 01-FR-03 POA INSTITUC.'!CHM60</f>
        <v>0</v>
      </c>
      <c r="CHN18" s="654">
        <f>+'Anexo 1. 01-FR-03 POA INSTITUC.'!CHN60</f>
        <v>0</v>
      </c>
      <c r="CHO18" s="654">
        <f>+'Anexo 1. 01-FR-03 POA INSTITUC.'!CHO60</f>
        <v>0</v>
      </c>
      <c r="CHP18" s="654">
        <f>+'Anexo 1. 01-FR-03 POA INSTITUC.'!CHP60</f>
        <v>0</v>
      </c>
      <c r="CHQ18" s="654">
        <f>+'Anexo 1. 01-FR-03 POA INSTITUC.'!CHQ60</f>
        <v>0</v>
      </c>
      <c r="CHR18" s="654">
        <f>+'Anexo 1. 01-FR-03 POA INSTITUC.'!CHR60</f>
        <v>0</v>
      </c>
      <c r="CHS18" s="654">
        <f>+'Anexo 1. 01-FR-03 POA INSTITUC.'!CHS60</f>
        <v>0</v>
      </c>
      <c r="CHT18" s="654">
        <f>+'Anexo 1. 01-FR-03 POA INSTITUC.'!CHT60</f>
        <v>0</v>
      </c>
      <c r="CHU18" s="654">
        <f>+'Anexo 1. 01-FR-03 POA INSTITUC.'!CHU60</f>
        <v>0</v>
      </c>
      <c r="CHV18" s="654">
        <f>+'Anexo 1. 01-FR-03 POA INSTITUC.'!CHV60</f>
        <v>0</v>
      </c>
      <c r="CHW18" s="654">
        <f>+'Anexo 1. 01-FR-03 POA INSTITUC.'!CHW60</f>
        <v>0</v>
      </c>
      <c r="CHX18" s="654">
        <f>+'Anexo 1. 01-FR-03 POA INSTITUC.'!CHX60</f>
        <v>0</v>
      </c>
      <c r="CHY18" s="654">
        <f>+'Anexo 1. 01-FR-03 POA INSTITUC.'!CHY60</f>
        <v>0</v>
      </c>
      <c r="CHZ18" s="654">
        <f>+'Anexo 1. 01-FR-03 POA INSTITUC.'!CHZ60</f>
        <v>0</v>
      </c>
      <c r="CIA18" s="654">
        <f>+'Anexo 1. 01-FR-03 POA INSTITUC.'!CIA60</f>
        <v>0</v>
      </c>
      <c r="CIB18" s="654">
        <f>+'Anexo 1. 01-FR-03 POA INSTITUC.'!CIB60</f>
        <v>0</v>
      </c>
      <c r="CIC18" s="654">
        <f>+'Anexo 1. 01-FR-03 POA INSTITUC.'!CIC60</f>
        <v>0</v>
      </c>
      <c r="CID18" s="654">
        <f>+'Anexo 1. 01-FR-03 POA INSTITUC.'!CID60</f>
        <v>0</v>
      </c>
      <c r="CIE18" s="654">
        <f>+'Anexo 1. 01-FR-03 POA INSTITUC.'!CIE60</f>
        <v>0</v>
      </c>
      <c r="CIF18" s="654">
        <f>+'Anexo 1. 01-FR-03 POA INSTITUC.'!CIF60</f>
        <v>0</v>
      </c>
      <c r="CIG18" s="654">
        <f>+'Anexo 1. 01-FR-03 POA INSTITUC.'!CIG60</f>
        <v>0</v>
      </c>
      <c r="CIH18" s="654">
        <f>+'Anexo 1. 01-FR-03 POA INSTITUC.'!CIH60</f>
        <v>0</v>
      </c>
      <c r="CII18" s="654">
        <f>+'Anexo 1. 01-FR-03 POA INSTITUC.'!CII60</f>
        <v>0</v>
      </c>
      <c r="CIJ18" s="654">
        <f>+'Anexo 1. 01-FR-03 POA INSTITUC.'!CIJ60</f>
        <v>0</v>
      </c>
      <c r="CIK18" s="654">
        <f>+'Anexo 1. 01-FR-03 POA INSTITUC.'!CIK60</f>
        <v>0</v>
      </c>
      <c r="CIL18" s="654">
        <f>+'Anexo 1. 01-FR-03 POA INSTITUC.'!CIL60</f>
        <v>0</v>
      </c>
      <c r="CIM18" s="654">
        <f>+'Anexo 1. 01-FR-03 POA INSTITUC.'!CIM60</f>
        <v>0</v>
      </c>
      <c r="CIN18" s="654">
        <f>+'Anexo 1. 01-FR-03 POA INSTITUC.'!CIN60</f>
        <v>0</v>
      </c>
      <c r="CIO18" s="654">
        <f>+'Anexo 1. 01-FR-03 POA INSTITUC.'!CIO60</f>
        <v>0</v>
      </c>
      <c r="CIP18" s="654">
        <f>+'Anexo 1. 01-FR-03 POA INSTITUC.'!CIP60</f>
        <v>0</v>
      </c>
      <c r="CIQ18" s="654">
        <f>+'Anexo 1. 01-FR-03 POA INSTITUC.'!CIQ60</f>
        <v>0</v>
      </c>
      <c r="CIR18" s="654">
        <f>+'Anexo 1. 01-FR-03 POA INSTITUC.'!CIR60</f>
        <v>0</v>
      </c>
      <c r="CIS18" s="654">
        <f>+'Anexo 1. 01-FR-03 POA INSTITUC.'!CIS60</f>
        <v>0</v>
      </c>
      <c r="CIT18" s="654">
        <f>+'Anexo 1. 01-FR-03 POA INSTITUC.'!CIT60</f>
        <v>0</v>
      </c>
      <c r="CIU18" s="654">
        <f>+'Anexo 1. 01-FR-03 POA INSTITUC.'!CIU60</f>
        <v>0</v>
      </c>
      <c r="CIV18" s="654">
        <f>+'Anexo 1. 01-FR-03 POA INSTITUC.'!CIV60</f>
        <v>0</v>
      </c>
      <c r="CIW18" s="654">
        <f>+'Anexo 1. 01-FR-03 POA INSTITUC.'!CIW60</f>
        <v>0</v>
      </c>
      <c r="CIX18" s="654">
        <f>+'Anexo 1. 01-FR-03 POA INSTITUC.'!CIX60</f>
        <v>0</v>
      </c>
      <c r="CIY18" s="654">
        <f>+'Anexo 1. 01-FR-03 POA INSTITUC.'!CIY60</f>
        <v>0</v>
      </c>
      <c r="CIZ18" s="654">
        <f>+'Anexo 1. 01-FR-03 POA INSTITUC.'!CIZ60</f>
        <v>0</v>
      </c>
      <c r="CJA18" s="654">
        <f>+'Anexo 1. 01-FR-03 POA INSTITUC.'!CJA60</f>
        <v>0</v>
      </c>
      <c r="CJB18" s="654">
        <f>+'Anexo 1. 01-FR-03 POA INSTITUC.'!CJB60</f>
        <v>0</v>
      </c>
      <c r="CJC18" s="654">
        <f>+'Anexo 1. 01-FR-03 POA INSTITUC.'!CJC60</f>
        <v>0</v>
      </c>
      <c r="CJD18" s="654">
        <f>+'Anexo 1. 01-FR-03 POA INSTITUC.'!CJD60</f>
        <v>0</v>
      </c>
      <c r="CJE18" s="654">
        <f>+'Anexo 1. 01-FR-03 POA INSTITUC.'!CJE60</f>
        <v>0</v>
      </c>
      <c r="CJF18" s="654">
        <f>+'Anexo 1. 01-FR-03 POA INSTITUC.'!CJF60</f>
        <v>0</v>
      </c>
      <c r="CJG18" s="654">
        <f>+'Anexo 1. 01-FR-03 POA INSTITUC.'!CJG60</f>
        <v>0</v>
      </c>
      <c r="CJH18" s="654">
        <f>+'Anexo 1. 01-FR-03 POA INSTITUC.'!CJH60</f>
        <v>0</v>
      </c>
      <c r="CJI18" s="654">
        <f>+'Anexo 1. 01-FR-03 POA INSTITUC.'!CJI60</f>
        <v>0</v>
      </c>
      <c r="CJJ18" s="654">
        <f>+'Anexo 1. 01-FR-03 POA INSTITUC.'!CJJ60</f>
        <v>0</v>
      </c>
      <c r="CJK18" s="654">
        <f>+'Anexo 1. 01-FR-03 POA INSTITUC.'!CJK60</f>
        <v>0</v>
      </c>
      <c r="CJL18" s="654">
        <f>+'Anexo 1. 01-FR-03 POA INSTITUC.'!CJL60</f>
        <v>0</v>
      </c>
      <c r="CJM18" s="654">
        <f>+'Anexo 1. 01-FR-03 POA INSTITUC.'!CJM60</f>
        <v>0</v>
      </c>
      <c r="CJN18" s="654">
        <f>+'Anexo 1. 01-FR-03 POA INSTITUC.'!CJN60</f>
        <v>0</v>
      </c>
      <c r="CJO18" s="654">
        <f>+'Anexo 1. 01-FR-03 POA INSTITUC.'!CJO60</f>
        <v>0</v>
      </c>
      <c r="CJP18" s="654">
        <f>+'Anexo 1. 01-FR-03 POA INSTITUC.'!CJP60</f>
        <v>0</v>
      </c>
      <c r="CJQ18" s="654">
        <f>+'Anexo 1. 01-FR-03 POA INSTITUC.'!CJQ60</f>
        <v>0</v>
      </c>
      <c r="CJR18" s="654">
        <f>+'Anexo 1. 01-FR-03 POA INSTITUC.'!CJR60</f>
        <v>0</v>
      </c>
      <c r="CJS18" s="654">
        <f>+'Anexo 1. 01-FR-03 POA INSTITUC.'!CJS60</f>
        <v>0</v>
      </c>
      <c r="CJT18" s="654">
        <f>+'Anexo 1. 01-FR-03 POA INSTITUC.'!CJT60</f>
        <v>0</v>
      </c>
      <c r="CJU18" s="654">
        <f>+'Anexo 1. 01-FR-03 POA INSTITUC.'!CJU60</f>
        <v>0</v>
      </c>
      <c r="CJV18" s="654">
        <f>+'Anexo 1. 01-FR-03 POA INSTITUC.'!CJV60</f>
        <v>0</v>
      </c>
      <c r="CJW18" s="654">
        <f>+'Anexo 1. 01-FR-03 POA INSTITUC.'!CJW60</f>
        <v>0</v>
      </c>
      <c r="CJX18" s="654">
        <f>+'Anexo 1. 01-FR-03 POA INSTITUC.'!CJX60</f>
        <v>0</v>
      </c>
      <c r="CJY18" s="654">
        <f>+'Anexo 1. 01-FR-03 POA INSTITUC.'!CJY60</f>
        <v>0</v>
      </c>
      <c r="CJZ18" s="654">
        <f>+'Anexo 1. 01-FR-03 POA INSTITUC.'!CJZ60</f>
        <v>0</v>
      </c>
      <c r="CKA18" s="654">
        <f>+'Anexo 1. 01-FR-03 POA INSTITUC.'!CKA60</f>
        <v>0</v>
      </c>
      <c r="CKB18" s="654">
        <f>+'Anexo 1. 01-FR-03 POA INSTITUC.'!CKB60</f>
        <v>0</v>
      </c>
      <c r="CKC18" s="654">
        <f>+'Anexo 1. 01-FR-03 POA INSTITUC.'!CKC60</f>
        <v>0</v>
      </c>
      <c r="CKD18" s="654">
        <f>+'Anexo 1. 01-FR-03 POA INSTITUC.'!CKD60</f>
        <v>0</v>
      </c>
      <c r="CKE18" s="654">
        <f>+'Anexo 1. 01-FR-03 POA INSTITUC.'!CKE60</f>
        <v>0</v>
      </c>
      <c r="CKF18" s="654">
        <f>+'Anexo 1. 01-FR-03 POA INSTITUC.'!CKF60</f>
        <v>0</v>
      </c>
      <c r="CKG18" s="654">
        <f>+'Anexo 1. 01-FR-03 POA INSTITUC.'!CKG60</f>
        <v>0</v>
      </c>
      <c r="CKH18" s="654">
        <f>+'Anexo 1. 01-FR-03 POA INSTITUC.'!CKH60</f>
        <v>0</v>
      </c>
      <c r="CKI18" s="654">
        <f>+'Anexo 1. 01-FR-03 POA INSTITUC.'!CKI60</f>
        <v>0</v>
      </c>
      <c r="CKJ18" s="654">
        <f>+'Anexo 1. 01-FR-03 POA INSTITUC.'!CKJ60</f>
        <v>0</v>
      </c>
      <c r="CKK18" s="654">
        <f>+'Anexo 1. 01-FR-03 POA INSTITUC.'!CKK60</f>
        <v>0</v>
      </c>
      <c r="CKL18" s="654">
        <f>+'Anexo 1. 01-FR-03 POA INSTITUC.'!CKL60</f>
        <v>0</v>
      </c>
      <c r="CKM18" s="654">
        <f>+'Anexo 1. 01-FR-03 POA INSTITUC.'!CKM60</f>
        <v>0</v>
      </c>
      <c r="CKN18" s="654">
        <f>+'Anexo 1. 01-FR-03 POA INSTITUC.'!CKN60</f>
        <v>0</v>
      </c>
      <c r="CKO18" s="654">
        <f>+'Anexo 1. 01-FR-03 POA INSTITUC.'!CKO60</f>
        <v>0</v>
      </c>
      <c r="CKP18" s="654">
        <f>+'Anexo 1. 01-FR-03 POA INSTITUC.'!CKP60</f>
        <v>0</v>
      </c>
      <c r="CKQ18" s="654">
        <f>+'Anexo 1. 01-FR-03 POA INSTITUC.'!CKQ60</f>
        <v>0</v>
      </c>
      <c r="CKR18" s="654">
        <f>+'Anexo 1. 01-FR-03 POA INSTITUC.'!CKR60</f>
        <v>0</v>
      </c>
      <c r="CKS18" s="654">
        <f>+'Anexo 1. 01-FR-03 POA INSTITUC.'!CKS60</f>
        <v>0</v>
      </c>
      <c r="CKT18" s="654">
        <f>+'Anexo 1. 01-FR-03 POA INSTITUC.'!CKT60</f>
        <v>0</v>
      </c>
      <c r="CKU18" s="654">
        <f>+'Anexo 1. 01-FR-03 POA INSTITUC.'!CKU60</f>
        <v>0</v>
      </c>
      <c r="CKV18" s="654">
        <f>+'Anexo 1. 01-FR-03 POA INSTITUC.'!CKV60</f>
        <v>0</v>
      </c>
      <c r="CKW18" s="654">
        <f>+'Anexo 1. 01-FR-03 POA INSTITUC.'!CKW60</f>
        <v>0</v>
      </c>
      <c r="CKX18" s="654">
        <f>+'Anexo 1. 01-FR-03 POA INSTITUC.'!CKX60</f>
        <v>0</v>
      </c>
      <c r="CKY18" s="654">
        <f>+'Anexo 1. 01-FR-03 POA INSTITUC.'!CKY60</f>
        <v>0</v>
      </c>
      <c r="CKZ18" s="654">
        <f>+'Anexo 1. 01-FR-03 POA INSTITUC.'!CKZ60</f>
        <v>0</v>
      </c>
      <c r="CLA18" s="654">
        <f>+'Anexo 1. 01-FR-03 POA INSTITUC.'!CLA60</f>
        <v>0</v>
      </c>
      <c r="CLB18" s="654">
        <f>+'Anexo 1. 01-FR-03 POA INSTITUC.'!CLB60</f>
        <v>0</v>
      </c>
      <c r="CLC18" s="654">
        <f>+'Anexo 1. 01-FR-03 POA INSTITUC.'!CLC60</f>
        <v>0</v>
      </c>
      <c r="CLD18" s="654">
        <f>+'Anexo 1. 01-FR-03 POA INSTITUC.'!CLD60</f>
        <v>0</v>
      </c>
      <c r="CLE18" s="654">
        <f>+'Anexo 1. 01-FR-03 POA INSTITUC.'!CLE60</f>
        <v>0</v>
      </c>
      <c r="CLF18" s="654">
        <f>+'Anexo 1. 01-FR-03 POA INSTITUC.'!CLF60</f>
        <v>0</v>
      </c>
      <c r="CLG18" s="654">
        <f>+'Anexo 1. 01-FR-03 POA INSTITUC.'!CLG60</f>
        <v>0</v>
      </c>
      <c r="CLH18" s="654">
        <f>+'Anexo 1. 01-FR-03 POA INSTITUC.'!CLH60</f>
        <v>0</v>
      </c>
      <c r="CLI18" s="654">
        <f>+'Anexo 1. 01-FR-03 POA INSTITUC.'!CLI60</f>
        <v>0</v>
      </c>
      <c r="CLJ18" s="654">
        <f>+'Anexo 1. 01-FR-03 POA INSTITUC.'!CLJ60</f>
        <v>0</v>
      </c>
      <c r="CLK18" s="654">
        <f>+'Anexo 1. 01-FR-03 POA INSTITUC.'!CLK60</f>
        <v>0</v>
      </c>
      <c r="CLL18" s="654">
        <f>+'Anexo 1. 01-FR-03 POA INSTITUC.'!CLL60</f>
        <v>0</v>
      </c>
      <c r="CLM18" s="654">
        <f>+'Anexo 1. 01-FR-03 POA INSTITUC.'!CLM60</f>
        <v>0</v>
      </c>
      <c r="CLN18" s="654">
        <f>+'Anexo 1. 01-FR-03 POA INSTITUC.'!CLN60</f>
        <v>0</v>
      </c>
      <c r="CLO18" s="654">
        <f>+'Anexo 1. 01-FR-03 POA INSTITUC.'!CLO60</f>
        <v>0</v>
      </c>
      <c r="CLP18" s="654">
        <f>+'Anexo 1. 01-FR-03 POA INSTITUC.'!CLP60</f>
        <v>0</v>
      </c>
      <c r="CLQ18" s="654">
        <f>+'Anexo 1. 01-FR-03 POA INSTITUC.'!CLQ60</f>
        <v>0</v>
      </c>
      <c r="CLR18" s="654">
        <f>+'Anexo 1. 01-FR-03 POA INSTITUC.'!CLR60</f>
        <v>0</v>
      </c>
      <c r="CLS18" s="654">
        <f>+'Anexo 1. 01-FR-03 POA INSTITUC.'!CLS60</f>
        <v>0</v>
      </c>
      <c r="CLT18" s="654">
        <f>+'Anexo 1. 01-FR-03 POA INSTITUC.'!CLT60</f>
        <v>0</v>
      </c>
      <c r="CLU18" s="654">
        <f>+'Anexo 1. 01-FR-03 POA INSTITUC.'!CLU60</f>
        <v>0</v>
      </c>
      <c r="CLV18" s="654">
        <f>+'Anexo 1. 01-FR-03 POA INSTITUC.'!CLV60</f>
        <v>0</v>
      </c>
      <c r="CLW18" s="654">
        <f>+'Anexo 1. 01-FR-03 POA INSTITUC.'!CLW60</f>
        <v>0</v>
      </c>
      <c r="CLX18" s="654">
        <f>+'Anexo 1. 01-FR-03 POA INSTITUC.'!CLX60</f>
        <v>0</v>
      </c>
      <c r="CLY18" s="654">
        <f>+'Anexo 1. 01-FR-03 POA INSTITUC.'!CLY60</f>
        <v>0</v>
      </c>
      <c r="CLZ18" s="654">
        <f>+'Anexo 1. 01-FR-03 POA INSTITUC.'!CLZ60</f>
        <v>0</v>
      </c>
      <c r="CMA18" s="654">
        <f>+'Anexo 1. 01-FR-03 POA INSTITUC.'!CMA60</f>
        <v>0</v>
      </c>
      <c r="CMB18" s="654">
        <f>+'Anexo 1. 01-FR-03 POA INSTITUC.'!CMB60</f>
        <v>0</v>
      </c>
      <c r="CMC18" s="654">
        <f>+'Anexo 1. 01-FR-03 POA INSTITUC.'!CMC60</f>
        <v>0</v>
      </c>
      <c r="CMD18" s="654">
        <f>+'Anexo 1. 01-FR-03 POA INSTITUC.'!CMD60</f>
        <v>0</v>
      </c>
      <c r="CME18" s="654">
        <f>+'Anexo 1. 01-FR-03 POA INSTITUC.'!CME60</f>
        <v>0</v>
      </c>
      <c r="CMF18" s="654">
        <f>+'Anexo 1. 01-FR-03 POA INSTITUC.'!CMF60</f>
        <v>0</v>
      </c>
      <c r="CMG18" s="654">
        <f>+'Anexo 1. 01-FR-03 POA INSTITUC.'!CMG60</f>
        <v>0</v>
      </c>
      <c r="CMH18" s="654">
        <f>+'Anexo 1. 01-FR-03 POA INSTITUC.'!CMH60</f>
        <v>0</v>
      </c>
      <c r="CMI18" s="654">
        <f>+'Anexo 1. 01-FR-03 POA INSTITUC.'!CMI60</f>
        <v>0</v>
      </c>
      <c r="CMJ18" s="654">
        <f>+'Anexo 1. 01-FR-03 POA INSTITUC.'!CMJ60</f>
        <v>0</v>
      </c>
      <c r="CMK18" s="654">
        <f>+'Anexo 1. 01-FR-03 POA INSTITUC.'!CMK60</f>
        <v>0</v>
      </c>
      <c r="CML18" s="654">
        <f>+'Anexo 1. 01-FR-03 POA INSTITUC.'!CML60</f>
        <v>0</v>
      </c>
      <c r="CMM18" s="654">
        <f>+'Anexo 1. 01-FR-03 POA INSTITUC.'!CMM60</f>
        <v>0</v>
      </c>
      <c r="CMN18" s="654">
        <f>+'Anexo 1. 01-FR-03 POA INSTITUC.'!CMN60</f>
        <v>0</v>
      </c>
      <c r="CMO18" s="654">
        <f>+'Anexo 1. 01-FR-03 POA INSTITUC.'!CMO60</f>
        <v>0</v>
      </c>
      <c r="CMP18" s="654">
        <f>+'Anexo 1. 01-FR-03 POA INSTITUC.'!CMP60</f>
        <v>0</v>
      </c>
      <c r="CMQ18" s="654">
        <f>+'Anexo 1. 01-FR-03 POA INSTITUC.'!CMQ60</f>
        <v>0</v>
      </c>
      <c r="CMR18" s="654">
        <f>+'Anexo 1. 01-FR-03 POA INSTITUC.'!CMR60</f>
        <v>0</v>
      </c>
      <c r="CMS18" s="654">
        <f>+'Anexo 1. 01-FR-03 POA INSTITUC.'!CMS60</f>
        <v>0</v>
      </c>
      <c r="CMT18" s="654">
        <f>+'Anexo 1. 01-FR-03 POA INSTITUC.'!CMT60</f>
        <v>0</v>
      </c>
      <c r="CMU18" s="654">
        <f>+'Anexo 1. 01-FR-03 POA INSTITUC.'!CMU60</f>
        <v>0</v>
      </c>
      <c r="CMV18" s="654">
        <f>+'Anexo 1. 01-FR-03 POA INSTITUC.'!CMV60</f>
        <v>0</v>
      </c>
      <c r="CMW18" s="654">
        <f>+'Anexo 1. 01-FR-03 POA INSTITUC.'!CMW60</f>
        <v>0</v>
      </c>
      <c r="CMX18" s="654">
        <f>+'Anexo 1. 01-FR-03 POA INSTITUC.'!CMX60</f>
        <v>0</v>
      </c>
      <c r="CMY18" s="654">
        <f>+'Anexo 1. 01-FR-03 POA INSTITUC.'!CMY60</f>
        <v>0</v>
      </c>
      <c r="CMZ18" s="654">
        <f>+'Anexo 1. 01-FR-03 POA INSTITUC.'!CMZ60</f>
        <v>0</v>
      </c>
      <c r="CNA18" s="654">
        <f>+'Anexo 1. 01-FR-03 POA INSTITUC.'!CNA60</f>
        <v>0</v>
      </c>
      <c r="CNB18" s="654">
        <f>+'Anexo 1. 01-FR-03 POA INSTITUC.'!CNB60</f>
        <v>0</v>
      </c>
      <c r="CNC18" s="654">
        <f>+'Anexo 1. 01-FR-03 POA INSTITUC.'!CNC60</f>
        <v>0</v>
      </c>
      <c r="CND18" s="654">
        <f>+'Anexo 1. 01-FR-03 POA INSTITUC.'!CND60</f>
        <v>0</v>
      </c>
      <c r="CNE18" s="654">
        <f>+'Anexo 1. 01-FR-03 POA INSTITUC.'!CNE60</f>
        <v>0</v>
      </c>
      <c r="CNF18" s="654">
        <f>+'Anexo 1. 01-FR-03 POA INSTITUC.'!CNF60</f>
        <v>0</v>
      </c>
      <c r="CNG18" s="654">
        <f>+'Anexo 1. 01-FR-03 POA INSTITUC.'!CNG60</f>
        <v>0</v>
      </c>
      <c r="CNH18" s="654">
        <f>+'Anexo 1. 01-FR-03 POA INSTITUC.'!CNH60</f>
        <v>0</v>
      </c>
      <c r="CNI18" s="654">
        <f>+'Anexo 1. 01-FR-03 POA INSTITUC.'!CNI60</f>
        <v>0</v>
      </c>
      <c r="CNJ18" s="654">
        <f>+'Anexo 1. 01-FR-03 POA INSTITUC.'!CNJ60</f>
        <v>0</v>
      </c>
      <c r="CNK18" s="654">
        <f>+'Anexo 1. 01-FR-03 POA INSTITUC.'!CNK60</f>
        <v>0</v>
      </c>
      <c r="CNL18" s="654">
        <f>+'Anexo 1. 01-FR-03 POA INSTITUC.'!CNL60</f>
        <v>0</v>
      </c>
      <c r="CNM18" s="654">
        <f>+'Anexo 1. 01-FR-03 POA INSTITUC.'!CNM60</f>
        <v>0</v>
      </c>
      <c r="CNN18" s="654">
        <f>+'Anexo 1. 01-FR-03 POA INSTITUC.'!CNN60</f>
        <v>0</v>
      </c>
      <c r="CNO18" s="654">
        <f>+'Anexo 1. 01-FR-03 POA INSTITUC.'!CNO60</f>
        <v>0</v>
      </c>
      <c r="CNP18" s="654">
        <f>+'Anexo 1. 01-FR-03 POA INSTITUC.'!CNP60</f>
        <v>0</v>
      </c>
      <c r="CNQ18" s="654">
        <f>+'Anexo 1. 01-FR-03 POA INSTITUC.'!CNQ60</f>
        <v>0</v>
      </c>
      <c r="CNR18" s="654">
        <f>+'Anexo 1. 01-FR-03 POA INSTITUC.'!CNR60</f>
        <v>0</v>
      </c>
      <c r="CNS18" s="654">
        <f>+'Anexo 1. 01-FR-03 POA INSTITUC.'!CNS60</f>
        <v>0</v>
      </c>
      <c r="CNT18" s="654">
        <f>+'Anexo 1. 01-FR-03 POA INSTITUC.'!CNT60</f>
        <v>0</v>
      </c>
      <c r="CNU18" s="654">
        <f>+'Anexo 1. 01-FR-03 POA INSTITUC.'!CNU60</f>
        <v>0</v>
      </c>
      <c r="CNV18" s="654">
        <f>+'Anexo 1. 01-FR-03 POA INSTITUC.'!CNV60</f>
        <v>0</v>
      </c>
      <c r="CNW18" s="654">
        <f>+'Anexo 1. 01-FR-03 POA INSTITUC.'!CNW60</f>
        <v>0</v>
      </c>
      <c r="CNX18" s="654">
        <f>+'Anexo 1. 01-FR-03 POA INSTITUC.'!CNX60</f>
        <v>0</v>
      </c>
      <c r="CNY18" s="654">
        <f>+'Anexo 1. 01-FR-03 POA INSTITUC.'!CNY60</f>
        <v>0</v>
      </c>
      <c r="CNZ18" s="654">
        <f>+'Anexo 1. 01-FR-03 POA INSTITUC.'!CNZ60</f>
        <v>0</v>
      </c>
      <c r="COA18" s="654">
        <f>+'Anexo 1. 01-FR-03 POA INSTITUC.'!COA60</f>
        <v>0</v>
      </c>
      <c r="COB18" s="654">
        <f>+'Anexo 1. 01-FR-03 POA INSTITUC.'!COB60</f>
        <v>0</v>
      </c>
      <c r="COC18" s="654">
        <f>+'Anexo 1. 01-FR-03 POA INSTITUC.'!COC60</f>
        <v>0</v>
      </c>
      <c r="COD18" s="654">
        <f>+'Anexo 1. 01-FR-03 POA INSTITUC.'!COD60</f>
        <v>0</v>
      </c>
      <c r="COE18" s="654">
        <f>+'Anexo 1. 01-FR-03 POA INSTITUC.'!COE60</f>
        <v>0</v>
      </c>
      <c r="COF18" s="654">
        <f>+'Anexo 1. 01-FR-03 POA INSTITUC.'!COF60</f>
        <v>0</v>
      </c>
      <c r="COG18" s="654">
        <f>+'Anexo 1. 01-FR-03 POA INSTITUC.'!COG60</f>
        <v>0</v>
      </c>
      <c r="COH18" s="654">
        <f>+'Anexo 1. 01-FR-03 POA INSTITUC.'!COH60</f>
        <v>0</v>
      </c>
      <c r="COI18" s="654">
        <f>+'Anexo 1. 01-FR-03 POA INSTITUC.'!COI60</f>
        <v>0</v>
      </c>
      <c r="COJ18" s="654">
        <f>+'Anexo 1. 01-FR-03 POA INSTITUC.'!COJ60</f>
        <v>0</v>
      </c>
      <c r="COK18" s="654">
        <f>+'Anexo 1. 01-FR-03 POA INSTITUC.'!COK60</f>
        <v>0</v>
      </c>
      <c r="COL18" s="654">
        <f>+'Anexo 1. 01-FR-03 POA INSTITUC.'!COL60</f>
        <v>0</v>
      </c>
      <c r="COM18" s="654">
        <f>+'Anexo 1. 01-FR-03 POA INSTITUC.'!COM60</f>
        <v>0</v>
      </c>
      <c r="CON18" s="654">
        <f>+'Anexo 1. 01-FR-03 POA INSTITUC.'!CON60</f>
        <v>0</v>
      </c>
      <c r="COO18" s="654">
        <f>+'Anexo 1. 01-FR-03 POA INSTITUC.'!COO60</f>
        <v>0</v>
      </c>
      <c r="COP18" s="654">
        <f>+'Anexo 1. 01-FR-03 POA INSTITUC.'!COP60</f>
        <v>0</v>
      </c>
      <c r="COQ18" s="654">
        <f>+'Anexo 1. 01-FR-03 POA INSTITUC.'!COQ60</f>
        <v>0</v>
      </c>
      <c r="COR18" s="654">
        <f>+'Anexo 1. 01-FR-03 POA INSTITUC.'!COR60</f>
        <v>0</v>
      </c>
      <c r="COS18" s="654">
        <f>+'Anexo 1. 01-FR-03 POA INSTITUC.'!COS60</f>
        <v>0</v>
      </c>
      <c r="COT18" s="654">
        <f>+'Anexo 1. 01-FR-03 POA INSTITUC.'!COT60</f>
        <v>0</v>
      </c>
      <c r="COU18" s="654">
        <f>+'Anexo 1. 01-FR-03 POA INSTITUC.'!COU60</f>
        <v>0</v>
      </c>
      <c r="COV18" s="654">
        <f>+'Anexo 1. 01-FR-03 POA INSTITUC.'!COV60</f>
        <v>0</v>
      </c>
      <c r="COW18" s="654">
        <f>+'Anexo 1. 01-FR-03 POA INSTITUC.'!COW60</f>
        <v>0</v>
      </c>
      <c r="COX18" s="654">
        <f>+'Anexo 1. 01-FR-03 POA INSTITUC.'!COX60</f>
        <v>0</v>
      </c>
      <c r="COY18" s="654">
        <f>+'Anexo 1. 01-FR-03 POA INSTITUC.'!COY60</f>
        <v>0</v>
      </c>
      <c r="COZ18" s="654">
        <f>+'Anexo 1. 01-FR-03 POA INSTITUC.'!COZ60</f>
        <v>0</v>
      </c>
      <c r="CPA18" s="654">
        <f>+'Anexo 1. 01-FR-03 POA INSTITUC.'!CPA60</f>
        <v>0</v>
      </c>
      <c r="CPB18" s="654">
        <f>+'Anexo 1. 01-FR-03 POA INSTITUC.'!CPB60</f>
        <v>0</v>
      </c>
      <c r="CPC18" s="654">
        <f>+'Anexo 1. 01-FR-03 POA INSTITUC.'!CPC60</f>
        <v>0</v>
      </c>
      <c r="CPD18" s="654">
        <f>+'Anexo 1. 01-FR-03 POA INSTITUC.'!CPD60</f>
        <v>0</v>
      </c>
      <c r="CPE18" s="654">
        <f>+'Anexo 1. 01-FR-03 POA INSTITUC.'!CPE60</f>
        <v>0</v>
      </c>
      <c r="CPF18" s="654">
        <f>+'Anexo 1. 01-FR-03 POA INSTITUC.'!CPF60</f>
        <v>0</v>
      </c>
      <c r="CPG18" s="654">
        <f>+'Anexo 1. 01-FR-03 POA INSTITUC.'!CPG60</f>
        <v>0</v>
      </c>
      <c r="CPH18" s="654">
        <f>+'Anexo 1. 01-FR-03 POA INSTITUC.'!CPH60</f>
        <v>0</v>
      </c>
      <c r="CPI18" s="654">
        <f>+'Anexo 1. 01-FR-03 POA INSTITUC.'!CPI60</f>
        <v>0</v>
      </c>
      <c r="CPJ18" s="654">
        <f>+'Anexo 1. 01-FR-03 POA INSTITUC.'!CPJ60</f>
        <v>0</v>
      </c>
      <c r="CPK18" s="654">
        <f>+'Anexo 1. 01-FR-03 POA INSTITUC.'!CPK60</f>
        <v>0</v>
      </c>
      <c r="CPL18" s="654">
        <f>+'Anexo 1. 01-FR-03 POA INSTITUC.'!CPL60</f>
        <v>0</v>
      </c>
      <c r="CPM18" s="654">
        <f>+'Anexo 1. 01-FR-03 POA INSTITUC.'!CPM60</f>
        <v>0</v>
      </c>
      <c r="CPN18" s="654">
        <f>+'Anexo 1. 01-FR-03 POA INSTITUC.'!CPN60</f>
        <v>0</v>
      </c>
      <c r="CPO18" s="654">
        <f>+'Anexo 1. 01-FR-03 POA INSTITUC.'!CPO60</f>
        <v>0</v>
      </c>
      <c r="CPP18" s="654">
        <f>+'Anexo 1. 01-FR-03 POA INSTITUC.'!CPP60</f>
        <v>0</v>
      </c>
      <c r="CPQ18" s="654">
        <f>+'Anexo 1. 01-FR-03 POA INSTITUC.'!CPQ60</f>
        <v>0</v>
      </c>
      <c r="CPR18" s="654">
        <f>+'Anexo 1. 01-FR-03 POA INSTITUC.'!CPR60</f>
        <v>0</v>
      </c>
      <c r="CPS18" s="654">
        <f>+'Anexo 1. 01-FR-03 POA INSTITUC.'!CPS60</f>
        <v>0</v>
      </c>
      <c r="CPT18" s="654">
        <f>+'Anexo 1. 01-FR-03 POA INSTITUC.'!CPT60</f>
        <v>0</v>
      </c>
      <c r="CPU18" s="654">
        <f>+'Anexo 1. 01-FR-03 POA INSTITUC.'!CPU60</f>
        <v>0</v>
      </c>
      <c r="CPV18" s="654">
        <f>+'Anexo 1. 01-FR-03 POA INSTITUC.'!CPV60</f>
        <v>0</v>
      </c>
      <c r="CPW18" s="654">
        <f>+'Anexo 1. 01-FR-03 POA INSTITUC.'!CPW60</f>
        <v>0</v>
      </c>
      <c r="CPX18" s="654">
        <f>+'Anexo 1. 01-FR-03 POA INSTITUC.'!CPX60</f>
        <v>0</v>
      </c>
      <c r="CPY18" s="654">
        <f>+'Anexo 1. 01-FR-03 POA INSTITUC.'!CPY60</f>
        <v>0</v>
      </c>
      <c r="CPZ18" s="654">
        <f>+'Anexo 1. 01-FR-03 POA INSTITUC.'!CPZ60</f>
        <v>0</v>
      </c>
      <c r="CQA18" s="654">
        <f>+'Anexo 1. 01-FR-03 POA INSTITUC.'!CQA60</f>
        <v>0</v>
      </c>
      <c r="CQB18" s="654">
        <f>+'Anexo 1. 01-FR-03 POA INSTITUC.'!CQB60</f>
        <v>0</v>
      </c>
      <c r="CQC18" s="654">
        <f>+'Anexo 1. 01-FR-03 POA INSTITUC.'!CQC60</f>
        <v>0</v>
      </c>
      <c r="CQD18" s="654">
        <f>+'Anexo 1. 01-FR-03 POA INSTITUC.'!CQD60</f>
        <v>0</v>
      </c>
      <c r="CQE18" s="654">
        <f>+'Anexo 1. 01-FR-03 POA INSTITUC.'!CQE60</f>
        <v>0</v>
      </c>
      <c r="CQF18" s="654">
        <f>+'Anexo 1. 01-FR-03 POA INSTITUC.'!CQF60</f>
        <v>0</v>
      </c>
      <c r="CQG18" s="654">
        <f>+'Anexo 1. 01-FR-03 POA INSTITUC.'!CQG60</f>
        <v>0</v>
      </c>
      <c r="CQH18" s="654">
        <f>+'Anexo 1. 01-FR-03 POA INSTITUC.'!CQH60</f>
        <v>0</v>
      </c>
      <c r="CQI18" s="654">
        <f>+'Anexo 1. 01-FR-03 POA INSTITUC.'!CQI60</f>
        <v>0</v>
      </c>
      <c r="CQJ18" s="654">
        <f>+'Anexo 1. 01-FR-03 POA INSTITUC.'!CQJ60</f>
        <v>0</v>
      </c>
      <c r="CQK18" s="654">
        <f>+'Anexo 1. 01-FR-03 POA INSTITUC.'!CQK60</f>
        <v>0</v>
      </c>
      <c r="CQL18" s="654">
        <f>+'Anexo 1. 01-FR-03 POA INSTITUC.'!CQL60</f>
        <v>0</v>
      </c>
      <c r="CQM18" s="654">
        <f>+'Anexo 1. 01-FR-03 POA INSTITUC.'!CQM60</f>
        <v>0</v>
      </c>
      <c r="CQN18" s="654">
        <f>+'Anexo 1. 01-FR-03 POA INSTITUC.'!CQN60</f>
        <v>0</v>
      </c>
      <c r="CQO18" s="654">
        <f>+'Anexo 1. 01-FR-03 POA INSTITUC.'!CQO60</f>
        <v>0</v>
      </c>
      <c r="CQP18" s="654">
        <f>+'Anexo 1. 01-FR-03 POA INSTITUC.'!CQP60</f>
        <v>0</v>
      </c>
      <c r="CQQ18" s="654">
        <f>+'Anexo 1. 01-FR-03 POA INSTITUC.'!CQQ60</f>
        <v>0</v>
      </c>
      <c r="CQR18" s="654">
        <f>+'Anexo 1. 01-FR-03 POA INSTITUC.'!CQR60</f>
        <v>0</v>
      </c>
      <c r="CQS18" s="654">
        <f>+'Anexo 1. 01-FR-03 POA INSTITUC.'!CQS60</f>
        <v>0</v>
      </c>
      <c r="CQT18" s="654">
        <f>+'Anexo 1. 01-FR-03 POA INSTITUC.'!CQT60</f>
        <v>0</v>
      </c>
      <c r="CQU18" s="654">
        <f>+'Anexo 1. 01-FR-03 POA INSTITUC.'!CQU60</f>
        <v>0</v>
      </c>
      <c r="CQV18" s="654">
        <f>+'Anexo 1. 01-FR-03 POA INSTITUC.'!CQV60</f>
        <v>0</v>
      </c>
      <c r="CQW18" s="654">
        <f>+'Anexo 1. 01-FR-03 POA INSTITUC.'!CQW60</f>
        <v>0</v>
      </c>
      <c r="CQX18" s="654">
        <f>+'Anexo 1. 01-FR-03 POA INSTITUC.'!CQX60</f>
        <v>0</v>
      </c>
      <c r="CQY18" s="654">
        <f>+'Anexo 1. 01-FR-03 POA INSTITUC.'!CQY60</f>
        <v>0</v>
      </c>
      <c r="CQZ18" s="654">
        <f>+'Anexo 1. 01-FR-03 POA INSTITUC.'!CQZ60</f>
        <v>0</v>
      </c>
      <c r="CRA18" s="654">
        <f>+'Anexo 1. 01-FR-03 POA INSTITUC.'!CRA60</f>
        <v>0</v>
      </c>
      <c r="CRB18" s="654">
        <f>+'Anexo 1. 01-FR-03 POA INSTITUC.'!CRB60</f>
        <v>0</v>
      </c>
      <c r="CRC18" s="654">
        <f>+'Anexo 1. 01-FR-03 POA INSTITUC.'!CRC60</f>
        <v>0</v>
      </c>
      <c r="CRD18" s="654">
        <f>+'Anexo 1. 01-FR-03 POA INSTITUC.'!CRD60</f>
        <v>0</v>
      </c>
      <c r="CRE18" s="654">
        <f>+'Anexo 1. 01-FR-03 POA INSTITUC.'!CRE60</f>
        <v>0</v>
      </c>
      <c r="CRF18" s="654">
        <f>+'Anexo 1. 01-FR-03 POA INSTITUC.'!CRF60</f>
        <v>0</v>
      </c>
      <c r="CRG18" s="654">
        <f>+'Anexo 1. 01-FR-03 POA INSTITUC.'!CRG60</f>
        <v>0</v>
      </c>
      <c r="CRH18" s="654">
        <f>+'Anexo 1. 01-FR-03 POA INSTITUC.'!CRH60</f>
        <v>0</v>
      </c>
      <c r="CRI18" s="654">
        <f>+'Anexo 1. 01-FR-03 POA INSTITUC.'!CRI60</f>
        <v>0</v>
      </c>
      <c r="CRJ18" s="654">
        <f>+'Anexo 1. 01-FR-03 POA INSTITUC.'!CRJ60</f>
        <v>0</v>
      </c>
      <c r="CRK18" s="654">
        <f>+'Anexo 1. 01-FR-03 POA INSTITUC.'!CRK60</f>
        <v>0</v>
      </c>
      <c r="CRL18" s="654">
        <f>+'Anexo 1. 01-FR-03 POA INSTITUC.'!CRL60</f>
        <v>0</v>
      </c>
      <c r="CRM18" s="654">
        <f>+'Anexo 1. 01-FR-03 POA INSTITUC.'!CRM60</f>
        <v>0</v>
      </c>
      <c r="CRN18" s="654">
        <f>+'Anexo 1. 01-FR-03 POA INSTITUC.'!CRN60</f>
        <v>0</v>
      </c>
      <c r="CRO18" s="654">
        <f>+'Anexo 1. 01-FR-03 POA INSTITUC.'!CRO60</f>
        <v>0</v>
      </c>
      <c r="CRP18" s="654">
        <f>+'Anexo 1. 01-FR-03 POA INSTITUC.'!CRP60</f>
        <v>0</v>
      </c>
      <c r="CRQ18" s="654">
        <f>+'Anexo 1. 01-FR-03 POA INSTITUC.'!CRQ60</f>
        <v>0</v>
      </c>
      <c r="CRR18" s="654">
        <f>+'Anexo 1. 01-FR-03 POA INSTITUC.'!CRR60</f>
        <v>0</v>
      </c>
      <c r="CRS18" s="654">
        <f>+'Anexo 1. 01-FR-03 POA INSTITUC.'!CRS60</f>
        <v>0</v>
      </c>
      <c r="CRT18" s="654">
        <f>+'Anexo 1. 01-FR-03 POA INSTITUC.'!CRT60</f>
        <v>0</v>
      </c>
      <c r="CRU18" s="654">
        <f>+'Anexo 1. 01-FR-03 POA INSTITUC.'!CRU60</f>
        <v>0</v>
      </c>
      <c r="CRV18" s="654">
        <f>+'Anexo 1. 01-FR-03 POA INSTITUC.'!CRV60</f>
        <v>0</v>
      </c>
      <c r="CRW18" s="654">
        <f>+'Anexo 1. 01-FR-03 POA INSTITUC.'!CRW60</f>
        <v>0</v>
      </c>
      <c r="CRX18" s="654">
        <f>+'Anexo 1. 01-FR-03 POA INSTITUC.'!CRX60</f>
        <v>0</v>
      </c>
      <c r="CRY18" s="654">
        <f>+'Anexo 1. 01-FR-03 POA INSTITUC.'!CRY60</f>
        <v>0</v>
      </c>
      <c r="CRZ18" s="654">
        <f>+'Anexo 1. 01-FR-03 POA INSTITUC.'!CRZ60</f>
        <v>0</v>
      </c>
      <c r="CSA18" s="654">
        <f>+'Anexo 1. 01-FR-03 POA INSTITUC.'!CSA60</f>
        <v>0</v>
      </c>
      <c r="CSB18" s="654">
        <f>+'Anexo 1. 01-FR-03 POA INSTITUC.'!CSB60</f>
        <v>0</v>
      </c>
      <c r="CSC18" s="654">
        <f>+'Anexo 1. 01-FR-03 POA INSTITUC.'!CSC60</f>
        <v>0</v>
      </c>
      <c r="CSD18" s="654">
        <f>+'Anexo 1. 01-FR-03 POA INSTITUC.'!CSD60</f>
        <v>0</v>
      </c>
      <c r="CSE18" s="654">
        <f>+'Anexo 1. 01-FR-03 POA INSTITUC.'!CSE60</f>
        <v>0</v>
      </c>
      <c r="CSF18" s="654">
        <f>+'Anexo 1. 01-FR-03 POA INSTITUC.'!CSF60</f>
        <v>0</v>
      </c>
      <c r="CSG18" s="654">
        <f>+'Anexo 1. 01-FR-03 POA INSTITUC.'!CSG60</f>
        <v>0</v>
      </c>
      <c r="CSH18" s="654">
        <f>+'Anexo 1. 01-FR-03 POA INSTITUC.'!CSH60</f>
        <v>0</v>
      </c>
      <c r="CSI18" s="654">
        <f>+'Anexo 1. 01-FR-03 POA INSTITUC.'!CSI60</f>
        <v>0</v>
      </c>
      <c r="CSJ18" s="654">
        <f>+'Anexo 1. 01-FR-03 POA INSTITUC.'!CSJ60</f>
        <v>0</v>
      </c>
      <c r="CSK18" s="654">
        <f>+'Anexo 1. 01-FR-03 POA INSTITUC.'!CSK60</f>
        <v>0</v>
      </c>
      <c r="CSL18" s="654">
        <f>+'Anexo 1. 01-FR-03 POA INSTITUC.'!CSL60</f>
        <v>0</v>
      </c>
      <c r="CSM18" s="654">
        <f>+'Anexo 1. 01-FR-03 POA INSTITUC.'!CSM60</f>
        <v>0</v>
      </c>
      <c r="CSN18" s="654">
        <f>+'Anexo 1. 01-FR-03 POA INSTITUC.'!CSN60</f>
        <v>0</v>
      </c>
      <c r="CSO18" s="654">
        <f>+'Anexo 1. 01-FR-03 POA INSTITUC.'!CSO60</f>
        <v>0</v>
      </c>
      <c r="CSP18" s="654">
        <f>+'Anexo 1. 01-FR-03 POA INSTITUC.'!CSP60</f>
        <v>0</v>
      </c>
      <c r="CSQ18" s="654">
        <f>+'Anexo 1. 01-FR-03 POA INSTITUC.'!CSQ60</f>
        <v>0</v>
      </c>
      <c r="CSR18" s="654">
        <f>+'Anexo 1. 01-FR-03 POA INSTITUC.'!CSR60</f>
        <v>0</v>
      </c>
      <c r="CSS18" s="654">
        <f>+'Anexo 1. 01-FR-03 POA INSTITUC.'!CSS60</f>
        <v>0</v>
      </c>
      <c r="CST18" s="654">
        <f>+'Anexo 1. 01-FR-03 POA INSTITUC.'!CST60</f>
        <v>0</v>
      </c>
      <c r="CSU18" s="654">
        <f>+'Anexo 1. 01-FR-03 POA INSTITUC.'!CSU60</f>
        <v>0</v>
      </c>
      <c r="CSV18" s="654">
        <f>+'Anexo 1. 01-FR-03 POA INSTITUC.'!CSV60</f>
        <v>0</v>
      </c>
      <c r="CSW18" s="654">
        <f>+'Anexo 1. 01-FR-03 POA INSTITUC.'!CSW60</f>
        <v>0</v>
      </c>
      <c r="CSX18" s="654">
        <f>+'Anexo 1. 01-FR-03 POA INSTITUC.'!CSX60</f>
        <v>0</v>
      </c>
      <c r="CSY18" s="654">
        <f>+'Anexo 1. 01-FR-03 POA INSTITUC.'!CSY60</f>
        <v>0</v>
      </c>
      <c r="CSZ18" s="654">
        <f>+'Anexo 1. 01-FR-03 POA INSTITUC.'!CSZ60</f>
        <v>0</v>
      </c>
      <c r="CTA18" s="654">
        <f>+'Anexo 1. 01-FR-03 POA INSTITUC.'!CTA60</f>
        <v>0</v>
      </c>
      <c r="CTB18" s="654">
        <f>+'Anexo 1. 01-FR-03 POA INSTITUC.'!CTB60</f>
        <v>0</v>
      </c>
      <c r="CTC18" s="654">
        <f>+'Anexo 1. 01-FR-03 POA INSTITUC.'!CTC60</f>
        <v>0</v>
      </c>
      <c r="CTD18" s="654">
        <f>+'Anexo 1. 01-FR-03 POA INSTITUC.'!CTD60</f>
        <v>0</v>
      </c>
      <c r="CTE18" s="654">
        <f>+'Anexo 1. 01-FR-03 POA INSTITUC.'!CTE60</f>
        <v>0</v>
      </c>
      <c r="CTF18" s="654">
        <f>+'Anexo 1. 01-FR-03 POA INSTITUC.'!CTF60</f>
        <v>0</v>
      </c>
      <c r="CTG18" s="654">
        <f>+'Anexo 1. 01-FR-03 POA INSTITUC.'!CTG60</f>
        <v>0</v>
      </c>
      <c r="CTH18" s="654">
        <f>+'Anexo 1. 01-FR-03 POA INSTITUC.'!CTH60</f>
        <v>0</v>
      </c>
      <c r="CTI18" s="654">
        <f>+'Anexo 1. 01-FR-03 POA INSTITUC.'!CTI60</f>
        <v>0</v>
      </c>
      <c r="CTJ18" s="654">
        <f>+'Anexo 1. 01-FR-03 POA INSTITUC.'!CTJ60</f>
        <v>0</v>
      </c>
      <c r="CTK18" s="654">
        <f>+'Anexo 1. 01-FR-03 POA INSTITUC.'!CTK60</f>
        <v>0</v>
      </c>
      <c r="CTL18" s="654">
        <f>+'Anexo 1. 01-FR-03 POA INSTITUC.'!CTL60</f>
        <v>0</v>
      </c>
      <c r="CTM18" s="654">
        <f>+'Anexo 1. 01-FR-03 POA INSTITUC.'!CTM60</f>
        <v>0</v>
      </c>
      <c r="CTN18" s="654">
        <f>+'Anexo 1. 01-FR-03 POA INSTITUC.'!CTN60</f>
        <v>0</v>
      </c>
      <c r="CTO18" s="654">
        <f>+'Anexo 1. 01-FR-03 POA INSTITUC.'!CTO60</f>
        <v>0</v>
      </c>
      <c r="CTP18" s="654">
        <f>+'Anexo 1. 01-FR-03 POA INSTITUC.'!CTP60</f>
        <v>0</v>
      </c>
      <c r="CTQ18" s="654">
        <f>+'Anexo 1. 01-FR-03 POA INSTITUC.'!CTQ60</f>
        <v>0</v>
      </c>
      <c r="CTR18" s="654">
        <f>+'Anexo 1. 01-FR-03 POA INSTITUC.'!CTR60</f>
        <v>0</v>
      </c>
      <c r="CTS18" s="654">
        <f>+'Anexo 1. 01-FR-03 POA INSTITUC.'!CTS60</f>
        <v>0</v>
      </c>
      <c r="CTT18" s="654">
        <f>+'Anexo 1. 01-FR-03 POA INSTITUC.'!CTT60</f>
        <v>0</v>
      </c>
      <c r="CTU18" s="654">
        <f>+'Anexo 1. 01-FR-03 POA INSTITUC.'!CTU60</f>
        <v>0</v>
      </c>
      <c r="CTV18" s="654">
        <f>+'Anexo 1. 01-FR-03 POA INSTITUC.'!CTV60</f>
        <v>0</v>
      </c>
      <c r="CTW18" s="654">
        <f>+'Anexo 1. 01-FR-03 POA INSTITUC.'!CTW60</f>
        <v>0</v>
      </c>
      <c r="CTX18" s="654">
        <f>+'Anexo 1. 01-FR-03 POA INSTITUC.'!CTX60</f>
        <v>0</v>
      </c>
      <c r="CTY18" s="654">
        <f>+'Anexo 1. 01-FR-03 POA INSTITUC.'!CTY60</f>
        <v>0</v>
      </c>
      <c r="CTZ18" s="654">
        <f>+'Anexo 1. 01-FR-03 POA INSTITUC.'!CTZ60</f>
        <v>0</v>
      </c>
      <c r="CUA18" s="654">
        <f>+'Anexo 1. 01-FR-03 POA INSTITUC.'!CUA60</f>
        <v>0</v>
      </c>
      <c r="CUB18" s="654">
        <f>+'Anexo 1. 01-FR-03 POA INSTITUC.'!CUB60</f>
        <v>0</v>
      </c>
      <c r="CUC18" s="654">
        <f>+'Anexo 1. 01-FR-03 POA INSTITUC.'!CUC60</f>
        <v>0</v>
      </c>
      <c r="CUD18" s="654">
        <f>+'Anexo 1. 01-FR-03 POA INSTITUC.'!CUD60</f>
        <v>0</v>
      </c>
      <c r="CUE18" s="654">
        <f>+'Anexo 1. 01-FR-03 POA INSTITUC.'!CUE60</f>
        <v>0</v>
      </c>
      <c r="CUF18" s="654">
        <f>+'Anexo 1. 01-FR-03 POA INSTITUC.'!CUF60</f>
        <v>0</v>
      </c>
      <c r="CUG18" s="654">
        <f>+'Anexo 1. 01-FR-03 POA INSTITUC.'!CUG60</f>
        <v>0</v>
      </c>
      <c r="CUH18" s="654">
        <f>+'Anexo 1. 01-FR-03 POA INSTITUC.'!CUH60</f>
        <v>0</v>
      </c>
      <c r="CUI18" s="654">
        <f>+'Anexo 1. 01-FR-03 POA INSTITUC.'!CUI60</f>
        <v>0</v>
      </c>
      <c r="CUJ18" s="654">
        <f>+'Anexo 1. 01-FR-03 POA INSTITUC.'!CUJ60</f>
        <v>0</v>
      </c>
      <c r="CUK18" s="654">
        <f>+'Anexo 1. 01-FR-03 POA INSTITUC.'!CUK60</f>
        <v>0</v>
      </c>
      <c r="CUL18" s="654">
        <f>+'Anexo 1. 01-FR-03 POA INSTITUC.'!CUL60</f>
        <v>0</v>
      </c>
      <c r="CUM18" s="654">
        <f>+'Anexo 1. 01-FR-03 POA INSTITUC.'!CUM60</f>
        <v>0</v>
      </c>
      <c r="CUN18" s="654">
        <f>+'Anexo 1. 01-FR-03 POA INSTITUC.'!CUN60</f>
        <v>0</v>
      </c>
      <c r="CUO18" s="654">
        <f>+'Anexo 1. 01-FR-03 POA INSTITUC.'!CUO60</f>
        <v>0</v>
      </c>
      <c r="CUP18" s="654">
        <f>+'Anexo 1. 01-FR-03 POA INSTITUC.'!CUP60</f>
        <v>0</v>
      </c>
      <c r="CUQ18" s="654">
        <f>+'Anexo 1. 01-FR-03 POA INSTITUC.'!CUQ60</f>
        <v>0</v>
      </c>
      <c r="CUR18" s="654">
        <f>+'Anexo 1. 01-FR-03 POA INSTITUC.'!CUR60</f>
        <v>0</v>
      </c>
      <c r="CUS18" s="654">
        <f>+'Anexo 1. 01-FR-03 POA INSTITUC.'!CUS60</f>
        <v>0</v>
      </c>
      <c r="CUT18" s="654">
        <f>+'Anexo 1. 01-FR-03 POA INSTITUC.'!CUT60</f>
        <v>0</v>
      </c>
      <c r="CUU18" s="654">
        <f>+'Anexo 1. 01-FR-03 POA INSTITUC.'!CUU60</f>
        <v>0</v>
      </c>
      <c r="CUV18" s="654">
        <f>+'Anexo 1. 01-FR-03 POA INSTITUC.'!CUV60</f>
        <v>0</v>
      </c>
      <c r="CUW18" s="654">
        <f>+'Anexo 1. 01-FR-03 POA INSTITUC.'!CUW60</f>
        <v>0</v>
      </c>
      <c r="CUX18" s="654">
        <f>+'Anexo 1. 01-FR-03 POA INSTITUC.'!CUX60</f>
        <v>0</v>
      </c>
      <c r="CUY18" s="654">
        <f>+'Anexo 1. 01-FR-03 POA INSTITUC.'!CUY60</f>
        <v>0</v>
      </c>
      <c r="CUZ18" s="654">
        <f>+'Anexo 1. 01-FR-03 POA INSTITUC.'!CUZ60</f>
        <v>0</v>
      </c>
      <c r="CVA18" s="654">
        <f>+'Anexo 1. 01-FR-03 POA INSTITUC.'!CVA60</f>
        <v>0</v>
      </c>
      <c r="CVB18" s="654">
        <f>+'Anexo 1. 01-FR-03 POA INSTITUC.'!CVB60</f>
        <v>0</v>
      </c>
      <c r="CVC18" s="654">
        <f>+'Anexo 1. 01-FR-03 POA INSTITUC.'!CVC60</f>
        <v>0</v>
      </c>
      <c r="CVD18" s="654">
        <f>+'Anexo 1. 01-FR-03 POA INSTITUC.'!CVD60</f>
        <v>0</v>
      </c>
      <c r="CVE18" s="654">
        <f>+'Anexo 1. 01-FR-03 POA INSTITUC.'!CVE60</f>
        <v>0</v>
      </c>
      <c r="CVF18" s="654">
        <f>+'Anexo 1. 01-FR-03 POA INSTITUC.'!CVF60</f>
        <v>0</v>
      </c>
      <c r="CVG18" s="654">
        <f>+'Anexo 1. 01-FR-03 POA INSTITUC.'!CVG60</f>
        <v>0</v>
      </c>
      <c r="CVH18" s="654">
        <f>+'Anexo 1. 01-FR-03 POA INSTITUC.'!CVH60</f>
        <v>0</v>
      </c>
      <c r="CVI18" s="654">
        <f>+'Anexo 1. 01-FR-03 POA INSTITUC.'!CVI60</f>
        <v>0</v>
      </c>
      <c r="CVJ18" s="654">
        <f>+'Anexo 1. 01-FR-03 POA INSTITUC.'!CVJ60</f>
        <v>0</v>
      </c>
      <c r="CVK18" s="654">
        <f>+'Anexo 1. 01-FR-03 POA INSTITUC.'!CVK60</f>
        <v>0</v>
      </c>
      <c r="CVL18" s="654">
        <f>+'Anexo 1. 01-FR-03 POA INSTITUC.'!CVL60</f>
        <v>0</v>
      </c>
      <c r="CVM18" s="654">
        <f>+'Anexo 1. 01-FR-03 POA INSTITUC.'!CVM60</f>
        <v>0</v>
      </c>
      <c r="CVN18" s="654">
        <f>+'Anexo 1. 01-FR-03 POA INSTITUC.'!CVN60</f>
        <v>0</v>
      </c>
      <c r="CVO18" s="654">
        <f>+'Anexo 1. 01-FR-03 POA INSTITUC.'!CVO60</f>
        <v>0</v>
      </c>
      <c r="CVP18" s="654">
        <f>+'Anexo 1. 01-FR-03 POA INSTITUC.'!CVP60</f>
        <v>0</v>
      </c>
      <c r="CVQ18" s="654">
        <f>+'Anexo 1. 01-FR-03 POA INSTITUC.'!CVQ60</f>
        <v>0</v>
      </c>
      <c r="CVR18" s="654">
        <f>+'Anexo 1. 01-FR-03 POA INSTITUC.'!CVR60</f>
        <v>0</v>
      </c>
      <c r="CVS18" s="654">
        <f>+'Anexo 1. 01-FR-03 POA INSTITUC.'!CVS60</f>
        <v>0</v>
      </c>
      <c r="CVT18" s="654">
        <f>+'Anexo 1. 01-FR-03 POA INSTITUC.'!CVT60</f>
        <v>0</v>
      </c>
      <c r="CVU18" s="654">
        <f>+'Anexo 1. 01-FR-03 POA INSTITUC.'!CVU60</f>
        <v>0</v>
      </c>
      <c r="CVV18" s="654">
        <f>+'Anexo 1. 01-FR-03 POA INSTITUC.'!CVV60</f>
        <v>0</v>
      </c>
      <c r="CVW18" s="654">
        <f>+'Anexo 1. 01-FR-03 POA INSTITUC.'!CVW60</f>
        <v>0</v>
      </c>
      <c r="CVX18" s="654">
        <f>+'Anexo 1. 01-FR-03 POA INSTITUC.'!CVX60</f>
        <v>0</v>
      </c>
      <c r="CVY18" s="654">
        <f>+'Anexo 1. 01-FR-03 POA INSTITUC.'!CVY60</f>
        <v>0</v>
      </c>
      <c r="CVZ18" s="654">
        <f>+'Anexo 1. 01-FR-03 POA INSTITUC.'!CVZ60</f>
        <v>0</v>
      </c>
      <c r="CWA18" s="654">
        <f>+'Anexo 1. 01-FR-03 POA INSTITUC.'!CWA60</f>
        <v>0</v>
      </c>
      <c r="CWB18" s="654">
        <f>+'Anexo 1. 01-FR-03 POA INSTITUC.'!CWB60</f>
        <v>0</v>
      </c>
      <c r="CWC18" s="654">
        <f>+'Anexo 1. 01-FR-03 POA INSTITUC.'!CWC60</f>
        <v>0</v>
      </c>
      <c r="CWD18" s="654">
        <f>+'Anexo 1. 01-FR-03 POA INSTITUC.'!CWD60</f>
        <v>0</v>
      </c>
      <c r="CWE18" s="654">
        <f>+'Anexo 1. 01-FR-03 POA INSTITUC.'!CWE60</f>
        <v>0</v>
      </c>
      <c r="CWF18" s="654">
        <f>+'Anexo 1. 01-FR-03 POA INSTITUC.'!CWF60</f>
        <v>0</v>
      </c>
      <c r="CWG18" s="654">
        <f>+'Anexo 1. 01-FR-03 POA INSTITUC.'!CWG60</f>
        <v>0</v>
      </c>
      <c r="CWH18" s="654">
        <f>+'Anexo 1. 01-FR-03 POA INSTITUC.'!CWH60</f>
        <v>0</v>
      </c>
      <c r="CWI18" s="654">
        <f>+'Anexo 1. 01-FR-03 POA INSTITUC.'!CWI60</f>
        <v>0</v>
      </c>
      <c r="CWJ18" s="654">
        <f>+'Anexo 1. 01-FR-03 POA INSTITUC.'!CWJ60</f>
        <v>0</v>
      </c>
      <c r="CWK18" s="654">
        <f>+'Anexo 1. 01-FR-03 POA INSTITUC.'!CWK60</f>
        <v>0</v>
      </c>
      <c r="CWL18" s="654">
        <f>+'Anexo 1. 01-FR-03 POA INSTITUC.'!CWL60</f>
        <v>0</v>
      </c>
      <c r="CWM18" s="654">
        <f>+'Anexo 1. 01-FR-03 POA INSTITUC.'!CWM60</f>
        <v>0</v>
      </c>
      <c r="CWN18" s="654">
        <f>+'Anexo 1. 01-FR-03 POA INSTITUC.'!CWN60</f>
        <v>0</v>
      </c>
      <c r="CWO18" s="654">
        <f>+'Anexo 1. 01-FR-03 POA INSTITUC.'!CWO60</f>
        <v>0</v>
      </c>
      <c r="CWP18" s="654">
        <f>+'Anexo 1. 01-FR-03 POA INSTITUC.'!CWP60</f>
        <v>0</v>
      </c>
      <c r="CWQ18" s="654">
        <f>+'Anexo 1. 01-FR-03 POA INSTITUC.'!CWQ60</f>
        <v>0</v>
      </c>
      <c r="CWR18" s="654">
        <f>+'Anexo 1. 01-FR-03 POA INSTITUC.'!CWR60</f>
        <v>0</v>
      </c>
      <c r="CWS18" s="654">
        <f>+'Anexo 1. 01-FR-03 POA INSTITUC.'!CWS60</f>
        <v>0</v>
      </c>
      <c r="CWT18" s="654">
        <f>+'Anexo 1. 01-FR-03 POA INSTITUC.'!CWT60</f>
        <v>0</v>
      </c>
      <c r="CWU18" s="654">
        <f>+'Anexo 1. 01-FR-03 POA INSTITUC.'!CWU60</f>
        <v>0</v>
      </c>
      <c r="CWV18" s="654">
        <f>+'Anexo 1. 01-FR-03 POA INSTITUC.'!CWV60</f>
        <v>0</v>
      </c>
      <c r="CWW18" s="654">
        <f>+'Anexo 1. 01-FR-03 POA INSTITUC.'!CWW60</f>
        <v>0</v>
      </c>
      <c r="CWX18" s="654">
        <f>+'Anexo 1. 01-FR-03 POA INSTITUC.'!CWX60</f>
        <v>0</v>
      </c>
      <c r="CWY18" s="654">
        <f>+'Anexo 1. 01-FR-03 POA INSTITUC.'!CWY60</f>
        <v>0</v>
      </c>
      <c r="CWZ18" s="654">
        <f>+'Anexo 1. 01-FR-03 POA INSTITUC.'!CWZ60</f>
        <v>0</v>
      </c>
      <c r="CXA18" s="654">
        <f>+'Anexo 1. 01-FR-03 POA INSTITUC.'!CXA60</f>
        <v>0</v>
      </c>
      <c r="CXB18" s="654">
        <f>+'Anexo 1. 01-FR-03 POA INSTITUC.'!CXB60</f>
        <v>0</v>
      </c>
      <c r="CXC18" s="654">
        <f>+'Anexo 1. 01-FR-03 POA INSTITUC.'!CXC60</f>
        <v>0</v>
      </c>
      <c r="CXD18" s="654">
        <f>+'Anexo 1. 01-FR-03 POA INSTITUC.'!CXD60</f>
        <v>0</v>
      </c>
      <c r="CXE18" s="654">
        <f>+'Anexo 1. 01-FR-03 POA INSTITUC.'!CXE60</f>
        <v>0</v>
      </c>
      <c r="CXF18" s="654">
        <f>+'Anexo 1. 01-FR-03 POA INSTITUC.'!CXF60</f>
        <v>0</v>
      </c>
      <c r="CXG18" s="654">
        <f>+'Anexo 1. 01-FR-03 POA INSTITUC.'!CXG60</f>
        <v>0</v>
      </c>
      <c r="CXH18" s="654">
        <f>+'Anexo 1. 01-FR-03 POA INSTITUC.'!CXH60</f>
        <v>0</v>
      </c>
      <c r="CXI18" s="654">
        <f>+'Anexo 1. 01-FR-03 POA INSTITUC.'!CXI60</f>
        <v>0</v>
      </c>
      <c r="CXJ18" s="654">
        <f>+'Anexo 1. 01-FR-03 POA INSTITUC.'!CXJ60</f>
        <v>0</v>
      </c>
      <c r="CXK18" s="654">
        <f>+'Anexo 1. 01-FR-03 POA INSTITUC.'!CXK60</f>
        <v>0</v>
      </c>
      <c r="CXL18" s="654">
        <f>+'Anexo 1. 01-FR-03 POA INSTITUC.'!CXL60</f>
        <v>0</v>
      </c>
      <c r="CXM18" s="654">
        <f>+'Anexo 1. 01-FR-03 POA INSTITUC.'!CXM60</f>
        <v>0</v>
      </c>
      <c r="CXN18" s="654">
        <f>+'Anexo 1. 01-FR-03 POA INSTITUC.'!CXN60</f>
        <v>0</v>
      </c>
      <c r="CXO18" s="654">
        <f>+'Anexo 1. 01-FR-03 POA INSTITUC.'!CXO60</f>
        <v>0</v>
      </c>
      <c r="CXP18" s="654">
        <f>+'Anexo 1. 01-FR-03 POA INSTITUC.'!CXP60</f>
        <v>0</v>
      </c>
      <c r="CXQ18" s="654">
        <f>+'Anexo 1. 01-FR-03 POA INSTITUC.'!CXQ60</f>
        <v>0</v>
      </c>
      <c r="CXR18" s="654">
        <f>+'Anexo 1. 01-FR-03 POA INSTITUC.'!CXR60</f>
        <v>0</v>
      </c>
      <c r="CXS18" s="654">
        <f>+'Anexo 1. 01-FR-03 POA INSTITUC.'!CXS60</f>
        <v>0</v>
      </c>
      <c r="CXT18" s="654">
        <f>+'Anexo 1. 01-FR-03 POA INSTITUC.'!CXT60</f>
        <v>0</v>
      </c>
      <c r="CXU18" s="654">
        <f>+'Anexo 1. 01-FR-03 POA INSTITUC.'!CXU60</f>
        <v>0</v>
      </c>
      <c r="CXV18" s="654">
        <f>+'Anexo 1. 01-FR-03 POA INSTITUC.'!CXV60</f>
        <v>0</v>
      </c>
      <c r="CXW18" s="654">
        <f>+'Anexo 1. 01-FR-03 POA INSTITUC.'!CXW60</f>
        <v>0</v>
      </c>
      <c r="CXX18" s="654">
        <f>+'Anexo 1. 01-FR-03 POA INSTITUC.'!CXX60</f>
        <v>0</v>
      </c>
      <c r="CXY18" s="654">
        <f>+'Anexo 1. 01-FR-03 POA INSTITUC.'!CXY60</f>
        <v>0</v>
      </c>
      <c r="CXZ18" s="654">
        <f>+'Anexo 1. 01-FR-03 POA INSTITUC.'!CXZ60</f>
        <v>0</v>
      </c>
      <c r="CYA18" s="654">
        <f>+'Anexo 1. 01-FR-03 POA INSTITUC.'!CYA60</f>
        <v>0</v>
      </c>
      <c r="CYB18" s="654">
        <f>+'Anexo 1. 01-FR-03 POA INSTITUC.'!CYB60</f>
        <v>0</v>
      </c>
      <c r="CYC18" s="654">
        <f>+'Anexo 1. 01-FR-03 POA INSTITUC.'!CYC60</f>
        <v>0</v>
      </c>
      <c r="CYD18" s="654">
        <f>+'Anexo 1. 01-FR-03 POA INSTITUC.'!CYD60</f>
        <v>0</v>
      </c>
      <c r="CYE18" s="654">
        <f>+'Anexo 1. 01-FR-03 POA INSTITUC.'!CYE60</f>
        <v>0</v>
      </c>
      <c r="CYF18" s="654">
        <f>+'Anexo 1. 01-FR-03 POA INSTITUC.'!CYF60</f>
        <v>0</v>
      </c>
      <c r="CYG18" s="654">
        <f>+'Anexo 1. 01-FR-03 POA INSTITUC.'!CYG60</f>
        <v>0</v>
      </c>
      <c r="CYH18" s="654">
        <f>+'Anexo 1. 01-FR-03 POA INSTITUC.'!CYH60</f>
        <v>0</v>
      </c>
      <c r="CYI18" s="654">
        <f>+'Anexo 1. 01-FR-03 POA INSTITUC.'!CYI60</f>
        <v>0</v>
      </c>
      <c r="CYJ18" s="654">
        <f>+'Anexo 1. 01-FR-03 POA INSTITUC.'!CYJ60</f>
        <v>0</v>
      </c>
      <c r="CYK18" s="654">
        <f>+'Anexo 1. 01-FR-03 POA INSTITUC.'!CYK60</f>
        <v>0</v>
      </c>
      <c r="CYL18" s="654">
        <f>+'Anexo 1. 01-FR-03 POA INSTITUC.'!CYL60</f>
        <v>0</v>
      </c>
      <c r="CYM18" s="654">
        <f>+'Anexo 1. 01-FR-03 POA INSTITUC.'!CYM60</f>
        <v>0</v>
      </c>
      <c r="CYN18" s="654">
        <f>+'Anexo 1. 01-FR-03 POA INSTITUC.'!CYN60</f>
        <v>0</v>
      </c>
      <c r="CYO18" s="654">
        <f>+'Anexo 1. 01-FR-03 POA INSTITUC.'!CYO60</f>
        <v>0</v>
      </c>
      <c r="CYP18" s="654">
        <f>+'Anexo 1. 01-FR-03 POA INSTITUC.'!CYP60</f>
        <v>0</v>
      </c>
      <c r="CYQ18" s="654">
        <f>+'Anexo 1. 01-FR-03 POA INSTITUC.'!CYQ60</f>
        <v>0</v>
      </c>
      <c r="CYR18" s="654">
        <f>+'Anexo 1. 01-FR-03 POA INSTITUC.'!CYR60</f>
        <v>0</v>
      </c>
      <c r="CYS18" s="654">
        <f>+'Anexo 1. 01-FR-03 POA INSTITUC.'!CYS60</f>
        <v>0</v>
      </c>
      <c r="CYT18" s="654">
        <f>+'Anexo 1. 01-FR-03 POA INSTITUC.'!CYT60</f>
        <v>0</v>
      </c>
      <c r="CYU18" s="654">
        <f>+'Anexo 1. 01-FR-03 POA INSTITUC.'!CYU60</f>
        <v>0</v>
      </c>
      <c r="CYV18" s="654">
        <f>+'Anexo 1. 01-FR-03 POA INSTITUC.'!CYV60</f>
        <v>0</v>
      </c>
      <c r="CYW18" s="654">
        <f>+'Anexo 1. 01-FR-03 POA INSTITUC.'!CYW60</f>
        <v>0</v>
      </c>
      <c r="CYX18" s="654">
        <f>+'Anexo 1. 01-FR-03 POA INSTITUC.'!CYX60</f>
        <v>0</v>
      </c>
      <c r="CYY18" s="654">
        <f>+'Anexo 1. 01-FR-03 POA INSTITUC.'!CYY60</f>
        <v>0</v>
      </c>
      <c r="CYZ18" s="654">
        <f>+'Anexo 1. 01-FR-03 POA INSTITUC.'!CYZ60</f>
        <v>0</v>
      </c>
      <c r="CZA18" s="654">
        <f>+'Anexo 1. 01-FR-03 POA INSTITUC.'!CZA60</f>
        <v>0</v>
      </c>
      <c r="CZB18" s="654">
        <f>+'Anexo 1. 01-FR-03 POA INSTITUC.'!CZB60</f>
        <v>0</v>
      </c>
      <c r="CZC18" s="654">
        <f>+'Anexo 1. 01-FR-03 POA INSTITUC.'!CZC60</f>
        <v>0</v>
      </c>
      <c r="CZD18" s="654">
        <f>+'Anexo 1. 01-FR-03 POA INSTITUC.'!CZD60</f>
        <v>0</v>
      </c>
      <c r="CZE18" s="654">
        <f>+'Anexo 1. 01-FR-03 POA INSTITUC.'!CZE60</f>
        <v>0</v>
      </c>
      <c r="CZF18" s="654">
        <f>+'Anexo 1. 01-FR-03 POA INSTITUC.'!CZF60</f>
        <v>0</v>
      </c>
      <c r="CZG18" s="654">
        <f>+'Anexo 1. 01-FR-03 POA INSTITUC.'!CZG60</f>
        <v>0</v>
      </c>
      <c r="CZH18" s="654">
        <f>+'Anexo 1. 01-FR-03 POA INSTITUC.'!CZH60</f>
        <v>0</v>
      </c>
      <c r="CZI18" s="654">
        <f>+'Anexo 1. 01-FR-03 POA INSTITUC.'!CZI60</f>
        <v>0</v>
      </c>
      <c r="CZJ18" s="654">
        <f>+'Anexo 1. 01-FR-03 POA INSTITUC.'!CZJ60</f>
        <v>0</v>
      </c>
      <c r="CZK18" s="654">
        <f>+'Anexo 1. 01-FR-03 POA INSTITUC.'!CZK60</f>
        <v>0</v>
      </c>
      <c r="CZL18" s="654">
        <f>+'Anexo 1. 01-FR-03 POA INSTITUC.'!CZL60</f>
        <v>0</v>
      </c>
      <c r="CZM18" s="654">
        <f>+'Anexo 1. 01-FR-03 POA INSTITUC.'!CZM60</f>
        <v>0</v>
      </c>
      <c r="CZN18" s="654">
        <f>+'Anexo 1. 01-FR-03 POA INSTITUC.'!CZN60</f>
        <v>0</v>
      </c>
      <c r="CZO18" s="654">
        <f>+'Anexo 1. 01-FR-03 POA INSTITUC.'!CZO60</f>
        <v>0</v>
      </c>
      <c r="CZP18" s="654">
        <f>+'Anexo 1. 01-FR-03 POA INSTITUC.'!CZP60</f>
        <v>0</v>
      </c>
      <c r="CZQ18" s="654">
        <f>+'Anexo 1. 01-FR-03 POA INSTITUC.'!CZQ60</f>
        <v>0</v>
      </c>
      <c r="CZR18" s="654">
        <f>+'Anexo 1. 01-FR-03 POA INSTITUC.'!CZR60</f>
        <v>0</v>
      </c>
      <c r="CZS18" s="654">
        <f>+'Anexo 1. 01-FR-03 POA INSTITUC.'!CZS60</f>
        <v>0</v>
      </c>
      <c r="CZT18" s="654">
        <f>+'Anexo 1. 01-FR-03 POA INSTITUC.'!CZT60</f>
        <v>0</v>
      </c>
      <c r="CZU18" s="654">
        <f>+'Anexo 1. 01-FR-03 POA INSTITUC.'!CZU60</f>
        <v>0</v>
      </c>
      <c r="CZV18" s="654">
        <f>+'Anexo 1. 01-FR-03 POA INSTITUC.'!CZV60</f>
        <v>0</v>
      </c>
      <c r="CZW18" s="654">
        <f>+'Anexo 1. 01-FR-03 POA INSTITUC.'!CZW60</f>
        <v>0</v>
      </c>
      <c r="CZX18" s="654">
        <f>+'Anexo 1. 01-FR-03 POA INSTITUC.'!CZX60</f>
        <v>0</v>
      </c>
      <c r="CZY18" s="654">
        <f>+'Anexo 1. 01-FR-03 POA INSTITUC.'!CZY60</f>
        <v>0</v>
      </c>
      <c r="CZZ18" s="654">
        <f>+'Anexo 1. 01-FR-03 POA INSTITUC.'!CZZ60</f>
        <v>0</v>
      </c>
      <c r="DAA18" s="654">
        <f>+'Anexo 1. 01-FR-03 POA INSTITUC.'!DAA60</f>
        <v>0</v>
      </c>
      <c r="DAB18" s="654">
        <f>+'Anexo 1. 01-FR-03 POA INSTITUC.'!DAB60</f>
        <v>0</v>
      </c>
      <c r="DAC18" s="654">
        <f>+'Anexo 1. 01-FR-03 POA INSTITUC.'!DAC60</f>
        <v>0</v>
      </c>
      <c r="DAD18" s="654">
        <f>+'Anexo 1. 01-FR-03 POA INSTITUC.'!DAD60</f>
        <v>0</v>
      </c>
      <c r="DAE18" s="654">
        <f>+'Anexo 1. 01-FR-03 POA INSTITUC.'!DAE60</f>
        <v>0</v>
      </c>
      <c r="DAF18" s="654">
        <f>+'Anexo 1. 01-FR-03 POA INSTITUC.'!DAF60</f>
        <v>0</v>
      </c>
      <c r="DAG18" s="654">
        <f>+'Anexo 1. 01-FR-03 POA INSTITUC.'!DAG60</f>
        <v>0</v>
      </c>
      <c r="DAH18" s="654">
        <f>+'Anexo 1. 01-FR-03 POA INSTITUC.'!DAH60</f>
        <v>0</v>
      </c>
      <c r="DAI18" s="654">
        <f>+'Anexo 1. 01-FR-03 POA INSTITUC.'!DAI60</f>
        <v>0</v>
      </c>
      <c r="DAJ18" s="654">
        <f>+'Anexo 1. 01-FR-03 POA INSTITUC.'!DAJ60</f>
        <v>0</v>
      </c>
      <c r="DAK18" s="654">
        <f>+'Anexo 1. 01-FR-03 POA INSTITUC.'!DAK60</f>
        <v>0</v>
      </c>
      <c r="DAL18" s="654">
        <f>+'Anexo 1. 01-FR-03 POA INSTITUC.'!DAL60</f>
        <v>0</v>
      </c>
      <c r="DAM18" s="654">
        <f>+'Anexo 1. 01-FR-03 POA INSTITUC.'!DAM60</f>
        <v>0</v>
      </c>
      <c r="DAN18" s="654">
        <f>+'Anexo 1. 01-FR-03 POA INSTITUC.'!DAN60</f>
        <v>0</v>
      </c>
      <c r="DAO18" s="654">
        <f>+'Anexo 1. 01-FR-03 POA INSTITUC.'!DAO60</f>
        <v>0</v>
      </c>
      <c r="DAP18" s="654">
        <f>+'Anexo 1. 01-FR-03 POA INSTITUC.'!DAP60</f>
        <v>0</v>
      </c>
      <c r="DAQ18" s="654">
        <f>+'Anexo 1. 01-FR-03 POA INSTITUC.'!DAQ60</f>
        <v>0</v>
      </c>
      <c r="DAR18" s="654">
        <f>+'Anexo 1. 01-FR-03 POA INSTITUC.'!DAR60</f>
        <v>0</v>
      </c>
      <c r="DAS18" s="654">
        <f>+'Anexo 1. 01-FR-03 POA INSTITUC.'!DAS60</f>
        <v>0</v>
      </c>
      <c r="DAT18" s="654">
        <f>+'Anexo 1. 01-FR-03 POA INSTITUC.'!DAT60</f>
        <v>0</v>
      </c>
      <c r="DAU18" s="654">
        <f>+'Anexo 1. 01-FR-03 POA INSTITUC.'!DAU60</f>
        <v>0</v>
      </c>
      <c r="DAV18" s="654">
        <f>+'Anexo 1. 01-FR-03 POA INSTITUC.'!DAV60</f>
        <v>0</v>
      </c>
      <c r="DAW18" s="654">
        <f>+'Anexo 1. 01-FR-03 POA INSTITUC.'!DAW60</f>
        <v>0</v>
      </c>
      <c r="DAX18" s="654">
        <f>+'Anexo 1. 01-FR-03 POA INSTITUC.'!DAX60</f>
        <v>0</v>
      </c>
      <c r="DAY18" s="654">
        <f>+'Anexo 1. 01-FR-03 POA INSTITUC.'!DAY60</f>
        <v>0</v>
      </c>
      <c r="DAZ18" s="654">
        <f>+'Anexo 1. 01-FR-03 POA INSTITUC.'!DAZ60</f>
        <v>0</v>
      </c>
      <c r="DBA18" s="654">
        <f>+'Anexo 1. 01-FR-03 POA INSTITUC.'!DBA60</f>
        <v>0</v>
      </c>
      <c r="DBB18" s="654">
        <f>+'Anexo 1. 01-FR-03 POA INSTITUC.'!DBB60</f>
        <v>0</v>
      </c>
      <c r="DBC18" s="654">
        <f>+'Anexo 1. 01-FR-03 POA INSTITUC.'!DBC60</f>
        <v>0</v>
      </c>
      <c r="DBD18" s="654">
        <f>+'Anexo 1. 01-FR-03 POA INSTITUC.'!DBD60</f>
        <v>0</v>
      </c>
      <c r="DBE18" s="654">
        <f>+'Anexo 1. 01-FR-03 POA INSTITUC.'!DBE60</f>
        <v>0</v>
      </c>
      <c r="DBF18" s="654">
        <f>+'Anexo 1. 01-FR-03 POA INSTITUC.'!DBF60</f>
        <v>0</v>
      </c>
      <c r="DBG18" s="654">
        <f>+'Anexo 1. 01-FR-03 POA INSTITUC.'!DBG60</f>
        <v>0</v>
      </c>
      <c r="DBH18" s="654">
        <f>+'Anexo 1. 01-FR-03 POA INSTITUC.'!DBH60</f>
        <v>0</v>
      </c>
      <c r="DBI18" s="654">
        <f>+'Anexo 1. 01-FR-03 POA INSTITUC.'!DBI60</f>
        <v>0</v>
      </c>
      <c r="DBJ18" s="654">
        <f>+'Anexo 1. 01-FR-03 POA INSTITUC.'!DBJ60</f>
        <v>0</v>
      </c>
      <c r="DBK18" s="654">
        <f>+'Anexo 1. 01-FR-03 POA INSTITUC.'!DBK60</f>
        <v>0</v>
      </c>
      <c r="DBL18" s="654">
        <f>+'Anexo 1. 01-FR-03 POA INSTITUC.'!DBL60</f>
        <v>0</v>
      </c>
      <c r="DBM18" s="654">
        <f>+'Anexo 1. 01-FR-03 POA INSTITUC.'!DBM60</f>
        <v>0</v>
      </c>
      <c r="DBN18" s="654">
        <f>+'Anexo 1. 01-FR-03 POA INSTITUC.'!DBN60</f>
        <v>0</v>
      </c>
      <c r="DBO18" s="654">
        <f>+'Anexo 1. 01-FR-03 POA INSTITUC.'!DBO60</f>
        <v>0</v>
      </c>
      <c r="DBP18" s="654">
        <f>+'Anexo 1. 01-FR-03 POA INSTITUC.'!DBP60</f>
        <v>0</v>
      </c>
      <c r="DBQ18" s="654">
        <f>+'Anexo 1. 01-FR-03 POA INSTITUC.'!DBQ60</f>
        <v>0</v>
      </c>
      <c r="DBR18" s="654">
        <f>+'Anexo 1. 01-FR-03 POA INSTITUC.'!DBR60</f>
        <v>0</v>
      </c>
      <c r="DBS18" s="654">
        <f>+'Anexo 1. 01-FR-03 POA INSTITUC.'!DBS60</f>
        <v>0</v>
      </c>
      <c r="DBT18" s="654">
        <f>+'Anexo 1. 01-FR-03 POA INSTITUC.'!DBT60</f>
        <v>0</v>
      </c>
      <c r="DBU18" s="654">
        <f>+'Anexo 1. 01-FR-03 POA INSTITUC.'!DBU60</f>
        <v>0</v>
      </c>
      <c r="DBV18" s="654">
        <f>+'Anexo 1. 01-FR-03 POA INSTITUC.'!DBV60</f>
        <v>0</v>
      </c>
      <c r="DBW18" s="654">
        <f>+'Anexo 1. 01-FR-03 POA INSTITUC.'!DBW60</f>
        <v>0</v>
      </c>
      <c r="DBX18" s="654">
        <f>+'Anexo 1. 01-FR-03 POA INSTITUC.'!DBX60</f>
        <v>0</v>
      </c>
      <c r="DBY18" s="654">
        <f>+'Anexo 1. 01-FR-03 POA INSTITUC.'!DBY60</f>
        <v>0</v>
      </c>
      <c r="DBZ18" s="654">
        <f>+'Anexo 1. 01-FR-03 POA INSTITUC.'!DBZ60</f>
        <v>0</v>
      </c>
      <c r="DCA18" s="654">
        <f>+'Anexo 1. 01-FR-03 POA INSTITUC.'!DCA60</f>
        <v>0</v>
      </c>
      <c r="DCB18" s="654">
        <f>+'Anexo 1. 01-FR-03 POA INSTITUC.'!DCB60</f>
        <v>0</v>
      </c>
      <c r="DCC18" s="654">
        <f>+'Anexo 1. 01-FR-03 POA INSTITUC.'!DCC60</f>
        <v>0</v>
      </c>
      <c r="DCD18" s="654">
        <f>+'Anexo 1. 01-FR-03 POA INSTITUC.'!DCD60</f>
        <v>0</v>
      </c>
      <c r="DCE18" s="654">
        <f>+'Anexo 1. 01-FR-03 POA INSTITUC.'!DCE60</f>
        <v>0</v>
      </c>
      <c r="DCF18" s="654">
        <f>+'Anexo 1. 01-FR-03 POA INSTITUC.'!DCF60</f>
        <v>0</v>
      </c>
      <c r="DCG18" s="654">
        <f>+'Anexo 1. 01-FR-03 POA INSTITUC.'!DCG60</f>
        <v>0</v>
      </c>
      <c r="DCH18" s="654">
        <f>+'Anexo 1. 01-FR-03 POA INSTITUC.'!DCH60</f>
        <v>0</v>
      </c>
      <c r="DCI18" s="654">
        <f>+'Anexo 1. 01-FR-03 POA INSTITUC.'!DCI60</f>
        <v>0</v>
      </c>
      <c r="DCJ18" s="654">
        <f>+'Anexo 1. 01-FR-03 POA INSTITUC.'!DCJ60</f>
        <v>0</v>
      </c>
      <c r="DCK18" s="654">
        <f>+'Anexo 1. 01-FR-03 POA INSTITUC.'!DCK60</f>
        <v>0</v>
      </c>
      <c r="DCL18" s="654">
        <f>+'Anexo 1. 01-FR-03 POA INSTITUC.'!DCL60</f>
        <v>0</v>
      </c>
      <c r="DCM18" s="654">
        <f>+'Anexo 1. 01-FR-03 POA INSTITUC.'!DCM60</f>
        <v>0</v>
      </c>
      <c r="DCN18" s="654">
        <f>+'Anexo 1. 01-FR-03 POA INSTITUC.'!DCN60</f>
        <v>0</v>
      </c>
      <c r="DCO18" s="654">
        <f>+'Anexo 1. 01-FR-03 POA INSTITUC.'!DCO60</f>
        <v>0</v>
      </c>
      <c r="DCP18" s="654">
        <f>+'Anexo 1. 01-FR-03 POA INSTITUC.'!DCP60</f>
        <v>0</v>
      </c>
      <c r="DCQ18" s="654">
        <f>+'Anexo 1. 01-FR-03 POA INSTITUC.'!DCQ60</f>
        <v>0</v>
      </c>
      <c r="DCR18" s="654">
        <f>+'Anexo 1. 01-FR-03 POA INSTITUC.'!DCR60</f>
        <v>0</v>
      </c>
      <c r="DCS18" s="654">
        <f>+'Anexo 1. 01-FR-03 POA INSTITUC.'!DCS60</f>
        <v>0</v>
      </c>
      <c r="DCT18" s="654">
        <f>+'Anexo 1. 01-FR-03 POA INSTITUC.'!DCT60</f>
        <v>0</v>
      </c>
      <c r="DCU18" s="654">
        <f>+'Anexo 1. 01-FR-03 POA INSTITUC.'!DCU60</f>
        <v>0</v>
      </c>
      <c r="DCV18" s="654">
        <f>+'Anexo 1. 01-FR-03 POA INSTITUC.'!DCV60</f>
        <v>0</v>
      </c>
      <c r="DCW18" s="654">
        <f>+'Anexo 1. 01-FR-03 POA INSTITUC.'!DCW60</f>
        <v>0</v>
      </c>
      <c r="DCX18" s="654">
        <f>+'Anexo 1. 01-FR-03 POA INSTITUC.'!DCX60</f>
        <v>0</v>
      </c>
      <c r="DCY18" s="654">
        <f>+'Anexo 1. 01-FR-03 POA INSTITUC.'!DCY60</f>
        <v>0</v>
      </c>
      <c r="DCZ18" s="654">
        <f>+'Anexo 1. 01-FR-03 POA INSTITUC.'!DCZ60</f>
        <v>0</v>
      </c>
      <c r="DDA18" s="654">
        <f>+'Anexo 1. 01-FR-03 POA INSTITUC.'!DDA60</f>
        <v>0</v>
      </c>
      <c r="DDB18" s="654">
        <f>+'Anexo 1. 01-FR-03 POA INSTITUC.'!DDB60</f>
        <v>0</v>
      </c>
      <c r="DDC18" s="654">
        <f>+'Anexo 1. 01-FR-03 POA INSTITUC.'!DDC60</f>
        <v>0</v>
      </c>
      <c r="DDD18" s="654">
        <f>+'Anexo 1. 01-FR-03 POA INSTITUC.'!DDD60</f>
        <v>0</v>
      </c>
      <c r="DDE18" s="654">
        <f>+'Anexo 1. 01-FR-03 POA INSTITUC.'!DDE60</f>
        <v>0</v>
      </c>
      <c r="DDF18" s="654">
        <f>+'Anexo 1. 01-FR-03 POA INSTITUC.'!DDF60</f>
        <v>0</v>
      </c>
      <c r="DDG18" s="654">
        <f>+'Anexo 1. 01-FR-03 POA INSTITUC.'!DDG60</f>
        <v>0</v>
      </c>
      <c r="DDH18" s="654">
        <f>+'Anexo 1. 01-FR-03 POA INSTITUC.'!DDH60</f>
        <v>0</v>
      </c>
      <c r="DDI18" s="654">
        <f>+'Anexo 1. 01-FR-03 POA INSTITUC.'!DDI60</f>
        <v>0</v>
      </c>
      <c r="DDJ18" s="654">
        <f>+'Anexo 1. 01-FR-03 POA INSTITUC.'!DDJ60</f>
        <v>0</v>
      </c>
      <c r="DDK18" s="654">
        <f>+'Anexo 1. 01-FR-03 POA INSTITUC.'!DDK60</f>
        <v>0</v>
      </c>
      <c r="DDL18" s="654">
        <f>+'Anexo 1. 01-FR-03 POA INSTITUC.'!DDL60</f>
        <v>0</v>
      </c>
      <c r="DDM18" s="654">
        <f>+'Anexo 1. 01-FR-03 POA INSTITUC.'!DDM60</f>
        <v>0</v>
      </c>
      <c r="DDN18" s="654">
        <f>+'Anexo 1. 01-FR-03 POA INSTITUC.'!DDN60</f>
        <v>0</v>
      </c>
      <c r="DDO18" s="654">
        <f>+'Anexo 1. 01-FR-03 POA INSTITUC.'!DDO60</f>
        <v>0</v>
      </c>
      <c r="DDP18" s="654">
        <f>+'Anexo 1. 01-FR-03 POA INSTITUC.'!DDP60</f>
        <v>0</v>
      </c>
      <c r="DDQ18" s="654">
        <f>+'Anexo 1. 01-FR-03 POA INSTITUC.'!DDQ60</f>
        <v>0</v>
      </c>
      <c r="DDR18" s="654">
        <f>+'Anexo 1. 01-FR-03 POA INSTITUC.'!DDR60</f>
        <v>0</v>
      </c>
      <c r="DDS18" s="654">
        <f>+'Anexo 1. 01-FR-03 POA INSTITUC.'!DDS60</f>
        <v>0</v>
      </c>
      <c r="DDT18" s="654">
        <f>+'Anexo 1. 01-FR-03 POA INSTITUC.'!DDT60</f>
        <v>0</v>
      </c>
      <c r="DDU18" s="654">
        <f>+'Anexo 1. 01-FR-03 POA INSTITUC.'!DDU60</f>
        <v>0</v>
      </c>
      <c r="DDV18" s="654">
        <f>+'Anexo 1. 01-FR-03 POA INSTITUC.'!DDV60</f>
        <v>0</v>
      </c>
      <c r="DDW18" s="654">
        <f>+'Anexo 1. 01-FR-03 POA INSTITUC.'!DDW60</f>
        <v>0</v>
      </c>
      <c r="DDX18" s="654">
        <f>+'Anexo 1. 01-FR-03 POA INSTITUC.'!DDX60</f>
        <v>0</v>
      </c>
      <c r="DDY18" s="654">
        <f>+'Anexo 1. 01-FR-03 POA INSTITUC.'!DDY60</f>
        <v>0</v>
      </c>
      <c r="DDZ18" s="654">
        <f>+'Anexo 1. 01-FR-03 POA INSTITUC.'!DDZ60</f>
        <v>0</v>
      </c>
      <c r="DEA18" s="654">
        <f>+'Anexo 1. 01-FR-03 POA INSTITUC.'!DEA60</f>
        <v>0</v>
      </c>
      <c r="DEB18" s="654">
        <f>+'Anexo 1. 01-FR-03 POA INSTITUC.'!DEB60</f>
        <v>0</v>
      </c>
      <c r="DEC18" s="654">
        <f>+'Anexo 1. 01-FR-03 POA INSTITUC.'!DEC60</f>
        <v>0</v>
      </c>
      <c r="DED18" s="654">
        <f>+'Anexo 1. 01-FR-03 POA INSTITUC.'!DED60</f>
        <v>0</v>
      </c>
      <c r="DEE18" s="654">
        <f>+'Anexo 1. 01-FR-03 POA INSTITUC.'!DEE60</f>
        <v>0</v>
      </c>
      <c r="DEF18" s="654">
        <f>+'Anexo 1. 01-FR-03 POA INSTITUC.'!DEF60</f>
        <v>0</v>
      </c>
      <c r="DEG18" s="654">
        <f>+'Anexo 1. 01-FR-03 POA INSTITUC.'!DEG60</f>
        <v>0</v>
      </c>
      <c r="DEH18" s="654">
        <f>+'Anexo 1. 01-FR-03 POA INSTITUC.'!DEH60</f>
        <v>0</v>
      </c>
      <c r="DEI18" s="654">
        <f>+'Anexo 1. 01-FR-03 POA INSTITUC.'!DEI60</f>
        <v>0</v>
      </c>
      <c r="DEJ18" s="654">
        <f>+'Anexo 1. 01-FR-03 POA INSTITUC.'!DEJ60</f>
        <v>0</v>
      </c>
      <c r="DEK18" s="654">
        <f>+'Anexo 1. 01-FR-03 POA INSTITUC.'!DEK60</f>
        <v>0</v>
      </c>
      <c r="DEL18" s="654">
        <f>+'Anexo 1. 01-FR-03 POA INSTITUC.'!DEL60</f>
        <v>0</v>
      </c>
      <c r="DEM18" s="654">
        <f>+'Anexo 1. 01-FR-03 POA INSTITUC.'!DEM60</f>
        <v>0</v>
      </c>
      <c r="DEN18" s="654">
        <f>+'Anexo 1. 01-FR-03 POA INSTITUC.'!DEN60</f>
        <v>0</v>
      </c>
      <c r="DEO18" s="654">
        <f>+'Anexo 1. 01-FR-03 POA INSTITUC.'!DEO60</f>
        <v>0</v>
      </c>
      <c r="DEP18" s="654">
        <f>+'Anexo 1. 01-FR-03 POA INSTITUC.'!DEP60</f>
        <v>0</v>
      </c>
      <c r="DEQ18" s="654">
        <f>+'Anexo 1. 01-FR-03 POA INSTITUC.'!DEQ60</f>
        <v>0</v>
      </c>
      <c r="DER18" s="654">
        <f>+'Anexo 1. 01-FR-03 POA INSTITUC.'!DER60</f>
        <v>0</v>
      </c>
      <c r="DES18" s="654">
        <f>+'Anexo 1. 01-FR-03 POA INSTITUC.'!DES60</f>
        <v>0</v>
      </c>
      <c r="DET18" s="654">
        <f>+'Anexo 1. 01-FR-03 POA INSTITUC.'!DET60</f>
        <v>0</v>
      </c>
      <c r="DEU18" s="654">
        <f>+'Anexo 1. 01-FR-03 POA INSTITUC.'!DEU60</f>
        <v>0</v>
      </c>
      <c r="DEV18" s="654">
        <f>+'Anexo 1. 01-FR-03 POA INSTITUC.'!DEV60</f>
        <v>0</v>
      </c>
      <c r="DEW18" s="654">
        <f>+'Anexo 1. 01-FR-03 POA INSTITUC.'!DEW60</f>
        <v>0</v>
      </c>
      <c r="DEX18" s="654">
        <f>+'Anexo 1. 01-FR-03 POA INSTITUC.'!DEX60</f>
        <v>0</v>
      </c>
      <c r="DEY18" s="654">
        <f>+'Anexo 1. 01-FR-03 POA INSTITUC.'!DEY60</f>
        <v>0</v>
      </c>
      <c r="DEZ18" s="654">
        <f>+'Anexo 1. 01-FR-03 POA INSTITUC.'!DEZ60</f>
        <v>0</v>
      </c>
      <c r="DFA18" s="654">
        <f>+'Anexo 1. 01-FR-03 POA INSTITUC.'!DFA60</f>
        <v>0</v>
      </c>
      <c r="DFB18" s="654">
        <f>+'Anexo 1. 01-FR-03 POA INSTITUC.'!DFB60</f>
        <v>0</v>
      </c>
      <c r="DFC18" s="654">
        <f>+'Anexo 1. 01-FR-03 POA INSTITUC.'!DFC60</f>
        <v>0</v>
      </c>
      <c r="DFD18" s="654">
        <f>+'Anexo 1. 01-FR-03 POA INSTITUC.'!DFD60</f>
        <v>0</v>
      </c>
      <c r="DFE18" s="654">
        <f>+'Anexo 1. 01-FR-03 POA INSTITUC.'!DFE60</f>
        <v>0</v>
      </c>
      <c r="DFF18" s="654">
        <f>+'Anexo 1. 01-FR-03 POA INSTITUC.'!DFF60</f>
        <v>0</v>
      </c>
      <c r="DFG18" s="654">
        <f>+'Anexo 1. 01-FR-03 POA INSTITUC.'!DFG60</f>
        <v>0</v>
      </c>
      <c r="DFH18" s="654">
        <f>+'Anexo 1. 01-FR-03 POA INSTITUC.'!DFH60</f>
        <v>0</v>
      </c>
      <c r="DFI18" s="654">
        <f>+'Anexo 1. 01-FR-03 POA INSTITUC.'!DFI60</f>
        <v>0</v>
      </c>
      <c r="DFJ18" s="654">
        <f>+'Anexo 1. 01-FR-03 POA INSTITUC.'!DFJ60</f>
        <v>0</v>
      </c>
      <c r="DFK18" s="654">
        <f>+'Anexo 1. 01-FR-03 POA INSTITUC.'!DFK60</f>
        <v>0</v>
      </c>
      <c r="DFL18" s="654">
        <f>+'Anexo 1. 01-FR-03 POA INSTITUC.'!DFL60</f>
        <v>0</v>
      </c>
      <c r="DFM18" s="654">
        <f>+'Anexo 1. 01-FR-03 POA INSTITUC.'!DFM60</f>
        <v>0</v>
      </c>
      <c r="DFN18" s="654">
        <f>+'Anexo 1. 01-FR-03 POA INSTITUC.'!DFN60</f>
        <v>0</v>
      </c>
      <c r="DFO18" s="654">
        <f>+'Anexo 1. 01-FR-03 POA INSTITUC.'!DFO60</f>
        <v>0</v>
      </c>
      <c r="DFP18" s="654">
        <f>+'Anexo 1. 01-FR-03 POA INSTITUC.'!DFP60</f>
        <v>0</v>
      </c>
      <c r="DFQ18" s="654">
        <f>+'Anexo 1. 01-FR-03 POA INSTITUC.'!DFQ60</f>
        <v>0</v>
      </c>
      <c r="DFR18" s="654">
        <f>+'Anexo 1. 01-FR-03 POA INSTITUC.'!DFR60</f>
        <v>0</v>
      </c>
      <c r="DFS18" s="654">
        <f>+'Anexo 1. 01-FR-03 POA INSTITUC.'!DFS60</f>
        <v>0</v>
      </c>
      <c r="DFT18" s="654">
        <f>+'Anexo 1. 01-FR-03 POA INSTITUC.'!DFT60</f>
        <v>0</v>
      </c>
      <c r="DFU18" s="654">
        <f>+'Anexo 1. 01-FR-03 POA INSTITUC.'!DFU60</f>
        <v>0</v>
      </c>
      <c r="DFV18" s="654">
        <f>+'Anexo 1. 01-FR-03 POA INSTITUC.'!DFV60</f>
        <v>0</v>
      </c>
      <c r="DFW18" s="654">
        <f>+'Anexo 1. 01-FR-03 POA INSTITUC.'!DFW60</f>
        <v>0</v>
      </c>
      <c r="DFX18" s="654">
        <f>+'Anexo 1. 01-FR-03 POA INSTITUC.'!DFX60</f>
        <v>0</v>
      </c>
      <c r="DFY18" s="654">
        <f>+'Anexo 1. 01-FR-03 POA INSTITUC.'!DFY60</f>
        <v>0</v>
      </c>
      <c r="DFZ18" s="654">
        <f>+'Anexo 1. 01-FR-03 POA INSTITUC.'!DFZ60</f>
        <v>0</v>
      </c>
      <c r="DGA18" s="654">
        <f>+'Anexo 1. 01-FR-03 POA INSTITUC.'!DGA60</f>
        <v>0</v>
      </c>
      <c r="DGB18" s="654">
        <f>+'Anexo 1. 01-FR-03 POA INSTITUC.'!DGB60</f>
        <v>0</v>
      </c>
      <c r="DGC18" s="654">
        <f>+'Anexo 1. 01-FR-03 POA INSTITUC.'!DGC60</f>
        <v>0</v>
      </c>
      <c r="DGD18" s="654">
        <f>+'Anexo 1. 01-FR-03 POA INSTITUC.'!DGD60</f>
        <v>0</v>
      </c>
      <c r="DGE18" s="654">
        <f>+'Anexo 1. 01-FR-03 POA INSTITUC.'!DGE60</f>
        <v>0</v>
      </c>
      <c r="DGF18" s="654">
        <f>+'Anexo 1. 01-FR-03 POA INSTITUC.'!DGF60</f>
        <v>0</v>
      </c>
      <c r="DGG18" s="654">
        <f>+'Anexo 1. 01-FR-03 POA INSTITUC.'!DGG60</f>
        <v>0</v>
      </c>
      <c r="DGH18" s="654">
        <f>+'Anexo 1. 01-FR-03 POA INSTITUC.'!DGH60</f>
        <v>0</v>
      </c>
      <c r="DGI18" s="654">
        <f>+'Anexo 1. 01-FR-03 POA INSTITUC.'!DGI60</f>
        <v>0</v>
      </c>
      <c r="DGJ18" s="654">
        <f>+'Anexo 1. 01-FR-03 POA INSTITUC.'!DGJ60</f>
        <v>0</v>
      </c>
      <c r="DGK18" s="654">
        <f>+'Anexo 1. 01-FR-03 POA INSTITUC.'!DGK60</f>
        <v>0</v>
      </c>
      <c r="DGL18" s="654">
        <f>+'Anexo 1. 01-FR-03 POA INSTITUC.'!DGL60</f>
        <v>0</v>
      </c>
      <c r="DGM18" s="654">
        <f>+'Anexo 1. 01-FR-03 POA INSTITUC.'!DGM60</f>
        <v>0</v>
      </c>
      <c r="DGN18" s="654">
        <f>+'Anexo 1. 01-FR-03 POA INSTITUC.'!DGN60</f>
        <v>0</v>
      </c>
      <c r="DGO18" s="654">
        <f>+'Anexo 1. 01-FR-03 POA INSTITUC.'!DGO60</f>
        <v>0</v>
      </c>
      <c r="DGP18" s="654">
        <f>+'Anexo 1. 01-FR-03 POA INSTITUC.'!DGP60</f>
        <v>0</v>
      </c>
      <c r="DGQ18" s="654">
        <f>+'Anexo 1. 01-FR-03 POA INSTITUC.'!DGQ60</f>
        <v>0</v>
      </c>
      <c r="DGR18" s="654">
        <f>+'Anexo 1. 01-FR-03 POA INSTITUC.'!DGR60</f>
        <v>0</v>
      </c>
      <c r="DGS18" s="654">
        <f>+'Anexo 1. 01-FR-03 POA INSTITUC.'!DGS60</f>
        <v>0</v>
      </c>
      <c r="DGT18" s="654">
        <f>+'Anexo 1. 01-FR-03 POA INSTITUC.'!DGT60</f>
        <v>0</v>
      </c>
      <c r="DGU18" s="654">
        <f>+'Anexo 1. 01-FR-03 POA INSTITUC.'!DGU60</f>
        <v>0</v>
      </c>
      <c r="DGV18" s="654">
        <f>+'Anexo 1. 01-FR-03 POA INSTITUC.'!DGV60</f>
        <v>0</v>
      </c>
      <c r="DGW18" s="654">
        <f>+'Anexo 1. 01-FR-03 POA INSTITUC.'!DGW60</f>
        <v>0</v>
      </c>
      <c r="DGX18" s="654">
        <f>+'Anexo 1. 01-FR-03 POA INSTITUC.'!DGX60</f>
        <v>0</v>
      </c>
      <c r="DGY18" s="654">
        <f>+'Anexo 1. 01-FR-03 POA INSTITUC.'!DGY60</f>
        <v>0</v>
      </c>
      <c r="DGZ18" s="654">
        <f>+'Anexo 1. 01-FR-03 POA INSTITUC.'!DGZ60</f>
        <v>0</v>
      </c>
      <c r="DHA18" s="654">
        <f>+'Anexo 1. 01-FR-03 POA INSTITUC.'!DHA60</f>
        <v>0</v>
      </c>
      <c r="DHB18" s="654">
        <f>+'Anexo 1. 01-FR-03 POA INSTITUC.'!DHB60</f>
        <v>0</v>
      </c>
      <c r="DHC18" s="654">
        <f>+'Anexo 1. 01-FR-03 POA INSTITUC.'!DHC60</f>
        <v>0</v>
      </c>
      <c r="DHD18" s="654">
        <f>+'Anexo 1. 01-FR-03 POA INSTITUC.'!DHD60</f>
        <v>0</v>
      </c>
      <c r="DHE18" s="654">
        <f>+'Anexo 1. 01-FR-03 POA INSTITUC.'!DHE60</f>
        <v>0</v>
      </c>
      <c r="DHF18" s="654">
        <f>+'Anexo 1. 01-FR-03 POA INSTITUC.'!DHF60</f>
        <v>0</v>
      </c>
      <c r="DHG18" s="654">
        <f>+'Anexo 1. 01-FR-03 POA INSTITUC.'!DHG60</f>
        <v>0</v>
      </c>
      <c r="DHH18" s="654">
        <f>+'Anexo 1. 01-FR-03 POA INSTITUC.'!DHH60</f>
        <v>0</v>
      </c>
      <c r="DHI18" s="654">
        <f>+'Anexo 1. 01-FR-03 POA INSTITUC.'!DHI60</f>
        <v>0</v>
      </c>
      <c r="DHJ18" s="654">
        <f>+'Anexo 1. 01-FR-03 POA INSTITUC.'!DHJ60</f>
        <v>0</v>
      </c>
      <c r="DHK18" s="654">
        <f>+'Anexo 1. 01-FR-03 POA INSTITUC.'!DHK60</f>
        <v>0</v>
      </c>
      <c r="DHL18" s="654">
        <f>+'Anexo 1. 01-FR-03 POA INSTITUC.'!DHL60</f>
        <v>0</v>
      </c>
      <c r="DHM18" s="654">
        <f>+'Anexo 1. 01-FR-03 POA INSTITUC.'!DHM60</f>
        <v>0</v>
      </c>
      <c r="DHN18" s="654">
        <f>+'Anexo 1. 01-FR-03 POA INSTITUC.'!DHN60</f>
        <v>0</v>
      </c>
      <c r="DHO18" s="654">
        <f>+'Anexo 1. 01-FR-03 POA INSTITUC.'!DHO60</f>
        <v>0</v>
      </c>
      <c r="DHP18" s="654">
        <f>+'Anexo 1. 01-FR-03 POA INSTITUC.'!DHP60</f>
        <v>0</v>
      </c>
      <c r="DHQ18" s="654">
        <f>+'Anexo 1. 01-FR-03 POA INSTITUC.'!DHQ60</f>
        <v>0</v>
      </c>
      <c r="DHR18" s="654">
        <f>+'Anexo 1. 01-FR-03 POA INSTITUC.'!DHR60</f>
        <v>0</v>
      </c>
      <c r="DHS18" s="654">
        <f>+'Anexo 1. 01-FR-03 POA INSTITUC.'!DHS60</f>
        <v>0</v>
      </c>
      <c r="DHT18" s="654">
        <f>+'Anexo 1. 01-FR-03 POA INSTITUC.'!DHT60</f>
        <v>0</v>
      </c>
      <c r="DHU18" s="654">
        <f>+'Anexo 1. 01-FR-03 POA INSTITUC.'!DHU60</f>
        <v>0</v>
      </c>
      <c r="DHV18" s="654">
        <f>+'Anexo 1. 01-FR-03 POA INSTITUC.'!DHV60</f>
        <v>0</v>
      </c>
      <c r="DHW18" s="654">
        <f>+'Anexo 1. 01-FR-03 POA INSTITUC.'!DHW60</f>
        <v>0</v>
      </c>
      <c r="DHX18" s="654">
        <f>+'Anexo 1. 01-FR-03 POA INSTITUC.'!DHX60</f>
        <v>0</v>
      </c>
      <c r="DHY18" s="654">
        <f>+'Anexo 1. 01-FR-03 POA INSTITUC.'!DHY60</f>
        <v>0</v>
      </c>
      <c r="DHZ18" s="654">
        <f>+'Anexo 1. 01-FR-03 POA INSTITUC.'!DHZ60</f>
        <v>0</v>
      </c>
      <c r="DIA18" s="654">
        <f>+'Anexo 1. 01-FR-03 POA INSTITUC.'!DIA60</f>
        <v>0</v>
      </c>
      <c r="DIB18" s="654">
        <f>+'Anexo 1. 01-FR-03 POA INSTITUC.'!DIB60</f>
        <v>0</v>
      </c>
      <c r="DIC18" s="654">
        <f>+'Anexo 1. 01-FR-03 POA INSTITUC.'!DIC60</f>
        <v>0</v>
      </c>
      <c r="DID18" s="654">
        <f>+'Anexo 1. 01-FR-03 POA INSTITUC.'!DID60</f>
        <v>0</v>
      </c>
      <c r="DIE18" s="654">
        <f>+'Anexo 1. 01-FR-03 POA INSTITUC.'!DIE60</f>
        <v>0</v>
      </c>
      <c r="DIF18" s="654">
        <f>+'Anexo 1. 01-FR-03 POA INSTITUC.'!DIF60</f>
        <v>0</v>
      </c>
      <c r="DIG18" s="654">
        <f>+'Anexo 1. 01-FR-03 POA INSTITUC.'!DIG60</f>
        <v>0</v>
      </c>
      <c r="DIH18" s="654">
        <f>+'Anexo 1. 01-FR-03 POA INSTITUC.'!DIH60</f>
        <v>0</v>
      </c>
      <c r="DII18" s="654">
        <f>+'Anexo 1. 01-FR-03 POA INSTITUC.'!DII60</f>
        <v>0</v>
      </c>
      <c r="DIJ18" s="654">
        <f>+'Anexo 1. 01-FR-03 POA INSTITUC.'!DIJ60</f>
        <v>0</v>
      </c>
      <c r="DIK18" s="654">
        <f>+'Anexo 1. 01-FR-03 POA INSTITUC.'!DIK60</f>
        <v>0</v>
      </c>
      <c r="DIL18" s="654">
        <f>+'Anexo 1. 01-FR-03 POA INSTITUC.'!DIL60</f>
        <v>0</v>
      </c>
      <c r="DIM18" s="654">
        <f>+'Anexo 1. 01-FR-03 POA INSTITUC.'!DIM60</f>
        <v>0</v>
      </c>
      <c r="DIN18" s="654">
        <f>+'Anexo 1. 01-FR-03 POA INSTITUC.'!DIN60</f>
        <v>0</v>
      </c>
      <c r="DIO18" s="654">
        <f>+'Anexo 1. 01-FR-03 POA INSTITUC.'!DIO60</f>
        <v>0</v>
      </c>
      <c r="DIP18" s="654">
        <f>+'Anexo 1. 01-FR-03 POA INSTITUC.'!DIP60</f>
        <v>0</v>
      </c>
      <c r="DIQ18" s="654">
        <f>+'Anexo 1. 01-FR-03 POA INSTITUC.'!DIQ60</f>
        <v>0</v>
      </c>
      <c r="DIR18" s="654">
        <f>+'Anexo 1. 01-FR-03 POA INSTITUC.'!DIR60</f>
        <v>0</v>
      </c>
      <c r="DIS18" s="654">
        <f>+'Anexo 1. 01-FR-03 POA INSTITUC.'!DIS60</f>
        <v>0</v>
      </c>
      <c r="DIT18" s="654">
        <f>+'Anexo 1. 01-FR-03 POA INSTITUC.'!DIT60</f>
        <v>0</v>
      </c>
      <c r="DIU18" s="654">
        <f>+'Anexo 1. 01-FR-03 POA INSTITUC.'!DIU60</f>
        <v>0</v>
      </c>
      <c r="DIV18" s="654">
        <f>+'Anexo 1. 01-FR-03 POA INSTITUC.'!DIV60</f>
        <v>0</v>
      </c>
      <c r="DIW18" s="654">
        <f>+'Anexo 1. 01-FR-03 POA INSTITUC.'!DIW60</f>
        <v>0</v>
      </c>
      <c r="DIX18" s="654">
        <f>+'Anexo 1. 01-FR-03 POA INSTITUC.'!DIX60</f>
        <v>0</v>
      </c>
      <c r="DIY18" s="654">
        <f>+'Anexo 1. 01-FR-03 POA INSTITUC.'!DIY60</f>
        <v>0</v>
      </c>
      <c r="DIZ18" s="654">
        <f>+'Anexo 1. 01-FR-03 POA INSTITUC.'!DIZ60</f>
        <v>0</v>
      </c>
      <c r="DJA18" s="654">
        <f>+'Anexo 1. 01-FR-03 POA INSTITUC.'!DJA60</f>
        <v>0</v>
      </c>
      <c r="DJB18" s="654">
        <f>+'Anexo 1. 01-FR-03 POA INSTITUC.'!DJB60</f>
        <v>0</v>
      </c>
      <c r="DJC18" s="654">
        <f>+'Anexo 1. 01-FR-03 POA INSTITUC.'!DJC60</f>
        <v>0</v>
      </c>
      <c r="DJD18" s="654">
        <f>+'Anexo 1. 01-FR-03 POA INSTITUC.'!DJD60</f>
        <v>0</v>
      </c>
      <c r="DJE18" s="654">
        <f>+'Anexo 1. 01-FR-03 POA INSTITUC.'!DJE60</f>
        <v>0</v>
      </c>
      <c r="DJF18" s="654">
        <f>+'Anexo 1. 01-FR-03 POA INSTITUC.'!DJF60</f>
        <v>0</v>
      </c>
      <c r="DJG18" s="654">
        <f>+'Anexo 1. 01-FR-03 POA INSTITUC.'!DJG60</f>
        <v>0</v>
      </c>
      <c r="DJH18" s="654">
        <f>+'Anexo 1. 01-FR-03 POA INSTITUC.'!DJH60</f>
        <v>0</v>
      </c>
      <c r="DJI18" s="654">
        <f>+'Anexo 1. 01-FR-03 POA INSTITUC.'!DJI60</f>
        <v>0</v>
      </c>
      <c r="DJJ18" s="654">
        <f>+'Anexo 1. 01-FR-03 POA INSTITUC.'!DJJ60</f>
        <v>0</v>
      </c>
      <c r="DJK18" s="654">
        <f>+'Anexo 1. 01-FR-03 POA INSTITUC.'!DJK60</f>
        <v>0</v>
      </c>
      <c r="DJL18" s="654">
        <f>+'Anexo 1. 01-FR-03 POA INSTITUC.'!DJL60</f>
        <v>0</v>
      </c>
      <c r="DJM18" s="654">
        <f>+'Anexo 1. 01-FR-03 POA INSTITUC.'!DJM60</f>
        <v>0</v>
      </c>
      <c r="DJN18" s="654">
        <f>+'Anexo 1. 01-FR-03 POA INSTITUC.'!DJN60</f>
        <v>0</v>
      </c>
      <c r="DJO18" s="654">
        <f>+'Anexo 1. 01-FR-03 POA INSTITUC.'!DJO60</f>
        <v>0</v>
      </c>
      <c r="DJP18" s="654">
        <f>+'Anexo 1. 01-FR-03 POA INSTITUC.'!DJP60</f>
        <v>0</v>
      </c>
      <c r="DJQ18" s="654">
        <f>+'Anexo 1. 01-FR-03 POA INSTITUC.'!DJQ60</f>
        <v>0</v>
      </c>
      <c r="DJR18" s="654">
        <f>+'Anexo 1. 01-FR-03 POA INSTITUC.'!DJR60</f>
        <v>0</v>
      </c>
      <c r="DJS18" s="654">
        <f>+'Anexo 1. 01-FR-03 POA INSTITUC.'!DJS60</f>
        <v>0</v>
      </c>
      <c r="DJT18" s="654">
        <f>+'Anexo 1. 01-FR-03 POA INSTITUC.'!DJT60</f>
        <v>0</v>
      </c>
      <c r="DJU18" s="654">
        <f>+'Anexo 1. 01-FR-03 POA INSTITUC.'!DJU60</f>
        <v>0</v>
      </c>
      <c r="DJV18" s="654">
        <f>+'Anexo 1. 01-FR-03 POA INSTITUC.'!DJV60</f>
        <v>0</v>
      </c>
      <c r="DJW18" s="654">
        <f>+'Anexo 1. 01-FR-03 POA INSTITUC.'!DJW60</f>
        <v>0</v>
      </c>
      <c r="DJX18" s="654">
        <f>+'Anexo 1. 01-FR-03 POA INSTITUC.'!DJX60</f>
        <v>0</v>
      </c>
      <c r="DJY18" s="654">
        <f>+'Anexo 1. 01-FR-03 POA INSTITUC.'!DJY60</f>
        <v>0</v>
      </c>
      <c r="DJZ18" s="654">
        <f>+'Anexo 1. 01-FR-03 POA INSTITUC.'!DJZ60</f>
        <v>0</v>
      </c>
      <c r="DKA18" s="654">
        <f>+'Anexo 1. 01-FR-03 POA INSTITUC.'!DKA60</f>
        <v>0</v>
      </c>
      <c r="DKB18" s="654">
        <f>+'Anexo 1. 01-FR-03 POA INSTITUC.'!DKB60</f>
        <v>0</v>
      </c>
      <c r="DKC18" s="654">
        <f>+'Anexo 1. 01-FR-03 POA INSTITUC.'!DKC60</f>
        <v>0</v>
      </c>
      <c r="DKD18" s="654">
        <f>+'Anexo 1. 01-FR-03 POA INSTITUC.'!DKD60</f>
        <v>0</v>
      </c>
      <c r="DKE18" s="654">
        <f>+'Anexo 1. 01-FR-03 POA INSTITUC.'!DKE60</f>
        <v>0</v>
      </c>
      <c r="DKF18" s="654">
        <f>+'Anexo 1. 01-FR-03 POA INSTITUC.'!DKF60</f>
        <v>0</v>
      </c>
      <c r="DKG18" s="654">
        <f>+'Anexo 1. 01-FR-03 POA INSTITUC.'!DKG60</f>
        <v>0</v>
      </c>
      <c r="DKH18" s="654">
        <f>+'Anexo 1. 01-FR-03 POA INSTITUC.'!DKH60</f>
        <v>0</v>
      </c>
      <c r="DKI18" s="654">
        <f>+'Anexo 1. 01-FR-03 POA INSTITUC.'!DKI60</f>
        <v>0</v>
      </c>
      <c r="DKJ18" s="654">
        <f>+'Anexo 1. 01-FR-03 POA INSTITUC.'!DKJ60</f>
        <v>0</v>
      </c>
      <c r="DKK18" s="654">
        <f>+'Anexo 1. 01-FR-03 POA INSTITUC.'!DKK60</f>
        <v>0</v>
      </c>
      <c r="DKL18" s="654">
        <f>+'Anexo 1. 01-FR-03 POA INSTITUC.'!DKL60</f>
        <v>0</v>
      </c>
      <c r="DKM18" s="654">
        <f>+'Anexo 1. 01-FR-03 POA INSTITUC.'!DKM60</f>
        <v>0</v>
      </c>
      <c r="DKN18" s="654">
        <f>+'Anexo 1. 01-FR-03 POA INSTITUC.'!DKN60</f>
        <v>0</v>
      </c>
      <c r="DKO18" s="654">
        <f>+'Anexo 1. 01-FR-03 POA INSTITUC.'!DKO60</f>
        <v>0</v>
      </c>
      <c r="DKP18" s="654">
        <f>+'Anexo 1. 01-FR-03 POA INSTITUC.'!DKP60</f>
        <v>0</v>
      </c>
      <c r="DKQ18" s="654">
        <f>+'Anexo 1. 01-FR-03 POA INSTITUC.'!DKQ60</f>
        <v>0</v>
      </c>
      <c r="DKR18" s="654">
        <f>+'Anexo 1. 01-FR-03 POA INSTITUC.'!DKR60</f>
        <v>0</v>
      </c>
      <c r="DKS18" s="654">
        <f>+'Anexo 1. 01-FR-03 POA INSTITUC.'!DKS60</f>
        <v>0</v>
      </c>
      <c r="DKT18" s="654">
        <f>+'Anexo 1. 01-FR-03 POA INSTITUC.'!DKT60</f>
        <v>0</v>
      </c>
      <c r="DKU18" s="654">
        <f>+'Anexo 1. 01-FR-03 POA INSTITUC.'!DKU60</f>
        <v>0</v>
      </c>
      <c r="DKV18" s="654">
        <f>+'Anexo 1. 01-FR-03 POA INSTITUC.'!DKV60</f>
        <v>0</v>
      </c>
      <c r="DKW18" s="654">
        <f>+'Anexo 1. 01-FR-03 POA INSTITUC.'!DKW60</f>
        <v>0</v>
      </c>
      <c r="DKX18" s="654">
        <f>+'Anexo 1. 01-FR-03 POA INSTITUC.'!DKX60</f>
        <v>0</v>
      </c>
      <c r="DKY18" s="654">
        <f>+'Anexo 1. 01-FR-03 POA INSTITUC.'!DKY60</f>
        <v>0</v>
      </c>
      <c r="DKZ18" s="654">
        <f>+'Anexo 1. 01-FR-03 POA INSTITUC.'!DKZ60</f>
        <v>0</v>
      </c>
      <c r="DLA18" s="654">
        <f>+'Anexo 1. 01-FR-03 POA INSTITUC.'!DLA60</f>
        <v>0</v>
      </c>
      <c r="DLB18" s="654">
        <f>+'Anexo 1. 01-FR-03 POA INSTITUC.'!DLB60</f>
        <v>0</v>
      </c>
      <c r="DLC18" s="654">
        <f>+'Anexo 1. 01-FR-03 POA INSTITUC.'!DLC60</f>
        <v>0</v>
      </c>
      <c r="DLD18" s="654">
        <f>+'Anexo 1. 01-FR-03 POA INSTITUC.'!DLD60</f>
        <v>0</v>
      </c>
      <c r="DLE18" s="654">
        <f>+'Anexo 1. 01-FR-03 POA INSTITUC.'!DLE60</f>
        <v>0</v>
      </c>
      <c r="DLF18" s="654">
        <f>+'Anexo 1. 01-FR-03 POA INSTITUC.'!DLF60</f>
        <v>0</v>
      </c>
      <c r="DLG18" s="654">
        <f>+'Anexo 1. 01-FR-03 POA INSTITUC.'!DLG60</f>
        <v>0</v>
      </c>
      <c r="DLH18" s="654">
        <f>+'Anexo 1. 01-FR-03 POA INSTITUC.'!DLH60</f>
        <v>0</v>
      </c>
      <c r="DLI18" s="654">
        <f>+'Anexo 1. 01-FR-03 POA INSTITUC.'!DLI60</f>
        <v>0</v>
      </c>
      <c r="DLJ18" s="654">
        <f>+'Anexo 1. 01-FR-03 POA INSTITUC.'!DLJ60</f>
        <v>0</v>
      </c>
      <c r="DLK18" s="654">
        <f>+'Anexo 1. 01-FR-03 POA INSTITUC.'!DLK60</f>
        <v>0</v>
      </c>
      <c r="DLL18" s="654">
        <f>+'Anexo 1. 01-FR-03 POA INSTITUC.'!DLL60</f>
        <v>0</v>
      </c>
      <c r="DLM18" s="654">
        <f>+'Anexo 1. 01-FR-03 POA INSTITUC.'!DLM60</f>
        <v>0</v>
      </c>
      <c r="DLN18" s="654">
        <f>+'Anexo 1. 01-FR-03 POA INSTITUC.'!DLN60</f>
        <v>0</v>
      </c>
      <c r="DLO18" s="654">
        <f>+'Anexo 1. 01-FR-03 POA INSTITUC.'!DLO60</f>
        <v>0</v>
      </c>
      <c r="DLP18" s="654">
        <f>+'Anexo 1. 01-FR-03 POA INSTITUC.'!DLP60</f>
        <v>0</v>
      </c>
      <c r="DLQ18" s="654">
        <f>+'Anexo 1. 01-FR-03 POA INSTITUC.'!DLQ60</f>
        <v>0</v>
      </c>
      <c r="DLR18" s="654">
        <f>+'Anexo 1. 01-FR-03 POA INSTITUC.'!DLR60</f>
        <v>0</v>
      </c>
      <c r="DLS18" s="654">
        <f>+'Anexo 1. 01-FR-03 POA INSTITUC.'!DLS60</f>
        <v>0</v>
      </c>
      <c r="DLT18" s="654">
        <f>+'Anexo 1. 01-FR-03 POA INSTITUC.'!DLT60</f>
        <v>0</v>
      </c>
      <c r="DLU18" s="654">
        <f>+'Anexo 1. 01-FR-03 POA INSTITUC.'!DLU60</f>
        <v>0</v>
      </c>
      <c r="DLV18" s="654">
        <f>+'Anexo 1. 01-FR-03 POA INSTITUC.'!DLV60</f>
        <v>0</v>
      </c>
      <c r="DLW18" s="654">
        <f>+'Anexo 1. 01-FR-03 POA INSTITUC.'!DLW60</f>
        <v>0</v>
      </c>
      <c r="DLX18" s="654">
        <f>+'Anexo 1. 01-FR-03 POA INSTITUC.'!DLX60</f>
        <v>0</v>
      </c>
      <c r="DLY18" s="654">
        <f>+'Anexo 1. 01-FR-03 POA INSTITUC.'!DLY60</f>
        <v>0</v>
      </c>
      <c r="DLZ18" s="654">
        <f>+'Anexo 1. 01-FR-03 POA INSTITUC.'!DLZ60</f>
        <v>0</v>
      </c>
      <c r="DMA18" s="654">
        <f>+'Anexo 1. 01-FR-03 POA INSTITUC.'!DMA60</f>
        <v>0</v>
      </c>
      <c r="DMB18" s="654">
        <f>+'Anexo 1. 01-FR-03 POA INSTITUC.'!DMB60</f>
        <v>0</v>
      </c>
      <c r="DMC18" s="654">
        <f>+'Anexo 1. 01-FR-03 POA INSTITUC.'!DMC60</f>
        <v>0</v>
      </c>
      <c r="DMD18" s="654">
        <f>+'Anexo 1. 01-FR-03 POA INSTITUC.'!DMD60</f>
        <v>0</v>
      </c>
      <c r="DME18" s="654">
        <f>+'Anexo 1. 01-FR-03 POA INSTITUC.'!DME60</f>
        <v>0</v>
      </c>
      <c r="DMF18" s="654">
        <f>+'Anexo 1. 01-FR-03 POA INSTITUC.'!DMF60</f>
        <v>0</v>
      </c>
      <c r="DMG18" s="654">
        <f>+'Anexo 1. 01-FR-03 POA INSTITUC.'!DMG60</f>
        <v>0</v>
      </c>
      <c r="DMH18" s="654">
        <f>+'Anexo 1. 01-FR-03 POA INSTITUC.'!DMH60</f>
        <v>0</v>
      </c>
      <c r="DMI18" s="654">
        <f>+'Anexo 1. 01-FR-03 POA INSTITUC.'!DMI60</f>
        <v>0</v>
      </c>
      <c r="DMJ18" s="654">
        <f>+'Anexo 1. 01-FR-03 POA INSTITUC.'!DMJ60</f>
        <v>0</v>
      </c>
      <c r="DMK18" s="654">
        <f>+'Anexo 1. 01-FR-03 POA INSTITUC.'!DMK60</f>
        <v>0</v>
      </c>
      <c r="DML18" s="654">
        <f>+'Anexo 1. 01-FR-03 POA INSTITUC.'!DML60</f>
        <v>0</v>
      </c>
      <c r="DMM18" s="654">
        <f>+'Anexo 1. 01-FR-03 POA INSTITUC.'!DMM60</f>
        <v>0</v>
      </c>
      <c r="DMN18" s="654">
        <f>+'Anexo 1. 01-FR-03 POA INSTITUC.'!DMN60</f>
        <v>0</v>
      </c>
      <c r="DMO18" s="654">
        <f>+'Anexo 1. 01-FR-03 POA INSTITUC.'!DMO60</f>
        <v>0</v>
      </c>
      <c r="DMP18" s="654">
        <f>+'Anexo 1. 01-FR-03 POA INSTITUC.'!DMP60</f>
        <v>0</v>
      </c>
      <c r="DMQ18" s="654">
        <f>+'Anexo 1. 01-FR-03 POA INSTITUC.'!DMQ60</f>
        <v>0</v>
      </c>
      <c r="DMR18" s="654">
        <f>+'Anexo 1. 01-FR-03 POA INSTITUC.'!DMR60</f>
        <v>0</v>
      </c>
      <c r="DMS18" s="654">
        <f>+'Anexo 1. 01-FR-03 POA INSTITUC.'!DMS60</f>
        <v>0</v>
      </c>
      <c r="DMT18" s="654">
        <f>+'Anexo 1. 01-FR-03 POA INSTITUC.'!DMT60</f>
        <v>0</v>
      </c>
      <c r="DMU18" s="654">
        <f>+'Anexo 1. 01-FR-03 POA INSTITUC.'!DMU60</f>
        <v>0</v>
      </c>
      <c r="DMV18" s="654">
        <f>+'Anexo 1. 01-FR-03 POA INSTITUC.'!DMV60</f>
        <v>0</v>
      </c>
      <c r="DMW18" s="654">
        <f>+'Anexo 1. 01-FR-03 POA INSTITUC.'!DMW60</f>
        <v>0</v>
      </c>
      <c r="DMX18" s="654">
        <f>+'Anexo 1. 01-FR-03 POA INSTITUC.'!DMX60</f>
        <v>0</v>
      </c>
      <c r="DMY18" s="654">
        <f>+'Anexo 1. 01-FR-03 POA INSTITUC.'!DMY60</f>
        <v>0</v>
      </c>
      <c r="DMZ18" s="654">
        <f>+'Anexo 1. 01-FR-03 POA INSTITUC.'!DMZ60</f>
        <v>0</v>
      </c>
      <c r="DNA18" s="654">
        <f>+'Anexo 1. 01-FR-03 POA INSTITUC.'!DNA60</f>
        <v>0</v>
      </c>
      <c r="DNB18" s="654">
        <f>+'Anexo 1. 01-FR-03 POA INSTITUC.'!DNB60</f>
        <v>0</v>
      </c>
      <c r="DNC18" s="654">
        <f>+'Anexo 1. 01-FR-03 POA INSTITUC.'!DNC60</f>
        <v>0</v>
      </c>
      <c r="DND18" s="654">
        <f>+'Anexo 1. 01-FR-03 POA INSTITUC.'!DND60</f>
        <v>0</v>
      </c>
      <c r="DNE18" s="654">
        <f>+'Anexo 1. 01-FR-03 POA INSTITUC.'!DNE60</f>
        <v>0</v>
      </c>
      <c r="DNF18" s="654">
        <f>+'Anexo 1. 01-FR-03 POA INSTITUC.'!DNF60</f>
        <v>0</v>
      </c>
      <c r="DNG18" s="654">
        <f>+'Anexo 1. 01-FR-03 POA INSTITUC.'!DNG60</f>
        <v>0</v>
      </c>
      <c r="DNH18" s="654">
        <f>+'Anexo 1. 01-FR-03 POA INSTITUC.'!DNH60</f>
        <v>0</v>
      </c>
      <c r="DNI18" s="654">
        <f>+'Anexo 1. 01-FR-03 POA INSTITUC.'!DNI60</f>
        <v>0</v>
      </c>
      <c r="DNJ18" s="654">
        <f>+'Anexo 1. 01-FR-03 POA INSTITUC.'!DNJ60</f>
        <v>0</v>
      </c>
      <c r="DNK18" s="654">
        <f>+'Anexo 1. 01-FR-03 POA INSTITUC.'!DNK60</f>
        <v>0</v>
      </c>
      <c r="DNL18" s="654">
        <f>+'Anexo 1. 01-FR-03 POA INSTITUC.'!DNL60</f>
        <v>0</v>
      </c>
      <c r="DNM18" s="654">
        <f>+'Anexo 1. 01-FR-03 POA INSTITUC.'!DNM60</f>
        <v>0</v>
      </c>
      <c r="DNN18" s="654">
        <f>+'Anexo 1. 01-FR-03 POA INSTITUC.'!DNN60</f>
        <v>0</v>
      </c>
      <c r="DNO18" s="654">
        <f>+'Anexo 1. 01-FR-03 POA INSTITUC.'!DNO60</f>
        <v>0</v>
      </c>
      <c r="DNP18" s="654">
        <f>+'Anexo 1. 01-FR-03 POA INSTITUC.'!DNP60</f>
        <v>0</v>
      </c>
      <c r="DNQ18" s="654">
        <f>+'Anexo 1. 01-FR-03 POA INSTITUC.'!DNQ60</f>
        <v>0</v>
      </c>
      <c r="DNR18" s="654">
        <f>+'Anexo 1. 01-FR-03 POA INSTITUC.'!DNR60</f>
        <v>0</v>
      </c>
      <c r="DNS18" s="654">
        <f>+'Anexo 1. 01-FR-03 POA INSTITUC.'!DNS60</f>
        <v>0</v>
      </c>
      <c r="DNT18" s="654">
        <f>+'Anexo 1. 01-FR-03 POA INSTITUC.'!DNT60</f>
        <v>0</v>
      </c>
      <c r="DNU18" s="654">
        <f>+'Anexo 1. 01-FR-03 POA INSTITUC.'!DNU60</f>
        <v>0</v>
      </c>
      <c r="DNV18" s="654">
        <f>+'Anexo 1. 01-FR-03 POA INSTITUC.'!DNV60</f>
        <v>0</v>
      </c>
      <c r="DNW18" s="654">
        <f>+'Anexo 1. 01-FR-03 POA INSTITUC.'!DNW60</f>
        <v>0</v>
      </c>
      <c r="DNX18" s="654">
        <f>+'Anexo 1. 01-FR-03 POA INSTITUC.'!DNX60</f>
        <v>0</v>
      </c>
      <c r="DNY18" s="654">
        <f>+'Anexo 1. 01-FR-03 POA INSTITUC.'!DNY60</f>
        <v>0</v>
      </c>
      <c r="DNZ18" s="654">
        <f>+'Anexo 1. 01-FR-03 POA INSTITUC.'!DNZ60</f>
        <v>0</v>
      </c>
      <c r="DOA18" s="654">
        <f>+'Anexo 1. 01-FR-03 POA INSTITUC.'!DOA60</f>
        <v>0</v>
      </c>
      <c r="DOB18" s="654">
        <f>+'Anexo 1. 01-FR-03 POA INSTITUC.'!DOB60</f>
        <v>0</v>
      </c>
      <c r="DOC18" s="654">
        <f>+'Anexo 1. 01-FR-03 POA INSTITUC.'!DOC60</f>
        <v>0</v>
      </c>
      <c r="DOD18" s="654">
        <f>+'Anexo 1. 01-FR-03 POA INSTITUC.'!DOD60</f>
        <v>0</v>
      </c>
      <c r="DOE18" s="654">
        <f>+'Anexo 1. 01-FR-03 POA INSTITUC.'!DOE60</f>
        <v>0</v>
      </c>
      <c r="DOF18" s="654">
        <f>+'Anexo 1. 01-FR-03 POA INSTITUC.'!DOF60</f>
        <v>0</v>
      </c>
      <c r="DOG18" s="654">
        <f>+'Anexo 1. 01-FR-03 POA INSTITUC.'!DOG60</f>
        <v>0</v>
      </c>
      <c r="DOH18" s="654">
        <f>+'Anexo 1. 01-FR-03 POA INSTITUC.'!DOH60</f>
        <v>0</v>
      </c>
      <c r="DOI18" s="654">
        <f>+'Anexo 1. 01-FR-03 POA INSTITUC.'!DOI60</f>
        <v>0</v>
      </c>
      <c r="DOJ18" s="654">
        <f>+'Anexo 1. 01-FR-03 POA INSTITUC.'!DOJ60</f>
        <v>0</v>
      </c>
      <c r="DOK18" s="654">
        <f>+'Anexo 1. 01-FR-03 POA INSTITUC.'!DOK60</f>
        <v>0</v>
      </c>
      <c r="DOL18" s="654">
        <f>+'Anexo 1. 01-FR-03 POA INSTITUC.'!DOL60</f>
        <v>0</v>
      </c>
      <c r="DOM18" s="654">
        <f>+'Anexo 1. 01-FR-03 POA INSTITUC.'!DOM60</f>
        <v>0</v>
      </c>
      <c r="DON18" s="654">
        <f>+'Anexo 1. 01-FR-03 POA INSTITUC.'!DON60</f>
        <v>0</v>
      </c>
      <c r="DOO18" s="654">
        <f>+'Anexo 1. 01-FR-03 POA INSTITUC.'!DOO60</f>
        <v>0</v>
      </c>
      <c r="DOP18" s="654">
        <f>+'Anexo 1. 01-FR-03 POA INSTITUC.'!DOP60</f>
        <v>0</v>
      </c>
      <c r="DOQ18" s="654">
        <f>+'Anexo 1. 01-FR-03 POA INSTITUC.'!DOQ60</f>
        <v>0</v>
      </c>
      <c r="DOR18" s="654">
        <f>+'Anexo 1. 01-FR-03 POA INSTITUC.'!DOR60</f>
        <v>0</v>
      </c>
      <c r="DOS18" s="654">
        <f>+'Anexo 1. 01-FR-03 POA INSTITUC.'!DOS60</f>
        <v>0</v>
      </c>
      <c r="DOT18" s="654">
        <f>+'Anexo 1. 01-FR-03 POA INSTITUC.'!DOT60</f>
        <v>0</v>
      </c>
      <c r="DOU18" s="654">
        <f>+'Anexo 1. 01-FR-03 POA INSTITUC.'!DOU60</f>
        <v>0</v>
      </c>
      <c r="DOV18" s="654">
        <f>+'Anexo 1. 01-FR-03 POA INSTITUC.'!DOV60</f>
        <v>0</v>
      </c>
      <c r="DOW18" s="654">
        <f>+'Anexo 1. 01-FR-03 POA INSTITUC.'!DOW60</f>
        <v>0</v>
      </c>
      <c r="DOX18" s="654">
        <f>+'Anexo 1. 01-FR-03 POA INSTITUC.'!DOX60</f>
        <v>0</v>
      </c>
      <c r="DOY18" s="654">
        <f>+'Anexo 1. 01-FR-03 POA INSTITUC.'!DOY60</f>
        <v>0</v>
      </c>
      <c r="DOZ18" s="654">
        <f>+'Anexo 1. 01-FR-03 POA INSTITUC.'!DOZ60</f>
        <v>0</v>
      </c>
      <c r="DPA18" s="654">
        <f>+'Anexo 1. 01-FR-03 POA INSTITUC.'!DPA60</f>
        <v>0</v>
      </c>
      <c r="DPB18" s="654">
        <f>+'Anexo 1. 01-FR-03 POA INSTITUC.'!DPB60</f>
        <v>0</v>
      </c>
      <c r="DPC18" s="654">
        <f>+'Anexo 1. 01-FR-03 POA INSTITUC.'!DPC60</f>
        <v>0</v>
      </c>
      <c r="DPD18" s="654">
        <f>+'Anexo 1. 01-FR-03 POA INSTITUC.'!DPD60</f>
        <v>0</v>
      </c>
      <c r="DPE18" s="654">
        <f>+'Anexo 1. 01-FR-03 POA INSTITUC.'!DPE60</f>
        <v>0</v>
      </c>
      <c r="DPF18" s="654">
        <f>+'Anexo 1. 01-FR-03 POA INSTITUC.'!DPF60</f>
        <v>0</v>
      </c>
      <c r="DPG18" s="654">
        <f>+'Anexo 1. 01-FR-03 POA INSTITUC.'!DPG60</f>
        <v>0</v>
      </c>
      <c r="DPH18" s="654">
        <f>+'Anexo 1. 01-FR-03 POA INSTITUC.'!DPH60</f>
        <v>0</v>
      </c>
      <c r="DPI18" s="654">
        <f>+'Anexo 1. 01-FR-03 POA INSTITUC.'!DPI60</f>
        <v>0</v>
      </c>
      <c r="DPJ18" s="654">
        <f>+'Anexo 1. 01-FR-03 POA INSTITUC.'!DPJ60</f>
        <v>0</v>
      </c>
      <c r="DPK18" s="654">
        <f>+'Anexo 1. 01-FR-03 POA INSTITUC.'!DPK60</f>
        <v>0</v>
      </c>
      <c r="DPL18" s="654">
        <f>+'Anexo 1. 01-FR-03 POA INSTITUC.'!DPL60</f>
        <v>0</v>
      </c>
      <c r="DPM18" s="654">
        <f>+'Anexo 1. 01-FR-03 POA INSTITUC.'!DPM60</f>
        <v>0</v>
      </c>
      <c r="DPN18" s="654">
        <f>+'Anexo 1. 01-FR-03 POA INSTITUC.'!DPN60</f>
        <v>0</v>
      </c>
      <c r="DPO18" s="654">
        <f>+'Anexo 1. 01-FR-03 POA INSTITUC.'!DPO60</f>
        <v>0</v>
      </c>
      <c r="DPP18" s="654">
        <f>+'Anexo 1. 01-FR-03 POA INSTITUC.'!DPP60</f>
        <v>0</v>
      </c>
      <c r="DPQ18" s="654">
        <f>+'Anexo 1. 01-FR-03 POA INSTITUC.'!DPQ60</f>
        <v>0</v>
      </c>
      <c r="DPR18" s="654">
        <f>+'Anexo 1. 01-FR-03 POA INSTITUC.'!DPR60</f>
        <v>0</v>
      </c>
      <c r="DPS18" s="654">
        <f>+'Anexo 1. 01-FR-03 POA INSTITUC.'!DPS60</f>
        <v>0</v>
      </c>
      <c r="DPT18" s="654">
        <f>+'Anexo 1. 01-FR-03 POA INSTITUC.'!DPT60</f>
        <v>0</v>
      </c>
      <c r="DPU18" s="654">
        <f>+'Anexo 1. 01-FR-03 POA INSTITUC.'!DPU60</f>
        <v>0</v>
      </c>
      <c r="DPV18" s="654">
        <f>+'Anexo 1. 01-FR-03 POA INSTITUC.'!DPV60</f>
        <v>0</v>
      </c>
      <c r="DPW18" s="654">
        <f>+'Anexo 1. 01-FR-03 POA INSTITUC.'!DPW60</f>
        <v>0</v>
      </c>
      <c r="DPX18" s="654">
        <f>+'Anexo 1. 01-FR-03 POA INSTITUC.'!DPX60</f>
        <v>0</v>
      </c>
      <c r="DPY18" s="654">
        <f>+'Anexo 1. 01-FR-03 POA INSTITUC.'!DPY60</f>
        <v>0</v>
      </c>
      <c r="DPZ18" s="654">
        <f>+'Anexo 1. 01-FR-03 POA INSTITUC.'!DPZ60</f>
        <v>0</v>
      </c>
      <c r="DQA18" s="654">
        <f>+'Anexo 1. 01-FR-03 POA INSTITUC.'!DQA60</f>
        <v>0</v>
      </c>
      <c r="DQB18" s="654">
        <f>+'Anexo 1. 01-FR-03 POA INSTITUC.'!DQB60</f>
        <v>0</v>
      </c>
      <c r="DQC18" s="654">
        <f>+'Anexo 1. 01-FR-03 POA INSTITUC.'!DQC60</f>
        <v>0</v>
      </c>
      <c r="DQD18" s="654">
        <f>+'Anexo 1. 01-FR-03 POA INSTITUC.'!DQD60</f>
        <v>0</v>
      </c>
      <c r="DQE18" s="654">
        <f>+'Anexo 1. 01-FR-03 POA INSTITUC.'!DQE60</f>
        <v>0</v>
      </c>
      <c r="DQF18" s="654">
        <f>+'Anexo 1. 01-FR-03 POA INSTITUC.'!DQF60</f>
        <v>0</v>
      </c>
      <c r="DQG18" s="654">
        <f>+'Anexo 1. 01-FR-03 POA INSTITUC.'!DQG60</f>
        <v>0</v>
      </c>
      <c r="DQH18" s="654">
        <f>+'Anexo 1. 01-FR-03 POA INSTITUC.'!DQH60</f>
        <v>0</v>
      </c>
      <c r="DQI18" s="654">
        <f>+'Anexo 1. 01-FR-03 POA INSTITUC.'!DQI60</f>
        <v>0</v>
      </c>
      <c r="DQJ18" s="654">
        <f>+'Anexo 1. 01-FR-03 POA INSTITUC.'!DQJ60</f>
        <v>0</v>
      </c>
      <c r="DQK18" s="654">
        <f>+'Anexo 1. 01-FR-03 POA INSTITUC.'!DQK60</f>
        <v>0</v>
      </c>
      <c r="DQL18" s="654">
        <f>+'Anexo 1. 01-FR-03 POA INSTITUC.'!DQL60</f>
        <v>0</v>
      </c>
      <c r="DQM18" s="654">
        <f>+'Anexo 1. 01-FR-03 POA INSTITUC.'!DQM60</f>
        <v>0</v>
      </c>
      <c r="DQN18" s="654">
        <f>+'Anexo 1. 01-FR-03 POA INSTITUC.'!DQN60</f>
        <v>0</v>
      </c>
      <c r="DQO18" s="654">
        <f>+'Anexo 1. 01-FR-03 POA INSTITUC.'!DQO60</f>
        <v>0</v>
      </c>
      <c r="DQP18" s="654">
        <f>+'Anexo 1. 01-FR-03 POA INSTITUC.'!DQP60</f>
        <v>0</v>
      </c>
      <c r="DQQ18" s="654">
        <f>+'Anexo 1. 01-FR-03 POA INSTITUC.'!DQQ60</f>
        <v>0</v>
      </c>
      <c r="DQR18" s="654">
        <f>+'Anexo 1. 01-FR-03 POA INSTITUC.'!DQR60</f>
        <v>0</v>
      </c>
      <c r="DQS18" s="654">
        <f>+'Anexo 1. 01-FR-03 POA INSTITUC.'!DQS60</f>
        <v>0</v>
      </c>
      <c r="DQT18" s="654">
        <f>+'Anexo 1. 01-FR-03 POA INSTITUC.'!DQT60</f>
        <v>0</v>
      </c>
      <c r="DQU18" s="654">
        <f>+'Anexo 1. 01-FR-03 POA INSTITUC.'!DQU60</f>
        <v>0</v>
      </c>
      <c r="DQV18" s="654">
        <f>+'Anexo 1. 01-FR-03 POA INSTITUC.'!DQV60</f>
        <v>0</v>
      </c>
      <c r="DQW18" s="654">
        <f>+'Anexo 1. 01-FR-03 POA INSTITUC.'!DQW60</f>
        <v>0</v>
      </c>
      <c r="DQX18" s="654">
        <f>+'Anexo 1. 01-FR-03 POA INSTITUC.'!DQX60</f>
        <v>0</v>
      </c>
      <c r="DQY18" s="654">
        <f>+'Anexo 1. 01-FR-03 POA INSTITUC.'!DQY60</f>
        <v>0</v>
      </c>
      <c r="DQZ18" s="654">
        <f>+'Anexo 1. 01-FR-03 POA INSTITUC.'!DQZ60</f>
        <v>0</v>
      </c>
      <c r="DRA18" s="654">
        <f>+'Anexo 1. 01-FR-03 POA INSTITUC.'!DRA60</f>
        <v>0</v>
      </c>
      <c r="DRB18" s="654">
        <f>+'Anexo 1. 01-FR-03 POA INSTITUC.'!DRB60</f>
        <v>0</v>
      </c>
      <c r="DRC18" s="654">
        <f>+'Anexo 1. 01-FR-03 POA INSTITUC.'!DRC60</f>
        <v>0</v>
      </c>
      <c r="DRD18" s="654">
        <f>+'Anexo 1. 01-FR-03 POA INSTITUC.'!DRD60</f>
        <v>0</v>
      </c>
      <c r="DRE18" s="654">
        <f>+'Anexo 1. 01-FR-03 POA INSTITUC.'!DRE60</f>
        <v>0</v>
      </c>
      <c r="DRF18" s="654">
        <f>+'Anexo 1. 01-FR-03 POA INSTITUC.'!DRF60</f>
        <v>0</v>
      </c>
      <c r="DRG18" s="654">
        <f>+'Anexo 1. 01-FR-03 POA INSTITUC.'!DRG60</f>
        <v>0</v>
      </c>
      <c r="DRH18" s="654">
        <f>+'Anexo 1. 01-FR-03 POA INSTITUC.'!DRH60</f>
        <v>0</v>
      </c>
      <c r="DRI18" s="654">
        <f>+'Anexo 1. 01-FR-03 POA INSTITUC.'!DRI60</f>
        <v>0</v>
      </c>
      <c r="DRJ18" s="654">
        <f>+'Anexo 1. 01-FR-03 POA INSTITUC.'!DRJ60</f>
        <v>0</v>
      </c>
      <c r="DRK18" s="654">
        <f>+'Anexo 1. 01-FR-03 POA INSTITUC.'!DRK60</f>
        <v>0</v>
      </c>
      <c r="DRL18" s="654">
        <f>+'Anexo 1. 01-FR-03 POA INSTITUC.'!DRL60</f>
        <v>0</v>
      </c>
      <c r="DRM18" s="654">
        <f>+'Anexo 1. 01-FR-03 POA INSTITUC.'!DRM60</f>
        <v>0</v>
      </c>
      <c r="DRN18" s="654">
        <f>+'Anexo 1. 01-FR-03 POA INSTITUC.'!DRN60</f>
        <v>0</v>
      </c>
      <c r="DRO18" s="654">
        <f>+'Anexo 1. 01-FR-03 POA INSTITUC.'!DRO60</f>
        <v>0</v>
      </c>
      <c r="DRP18" s="654">
        <f>+'Anexo 1. 01-FR-03 POA INSTITUC.'!DRP60</f>
        <v>0</v>
      </c>
      <c r="DRQ18" s="654">
        <f>+'Anexo 1. 01-FR-03 POA INSTITUC.'!DRQ60</f>
        <v>0</v>
      </c>
      <c r="DRR18" s="654">
        <f>+'Anexo 1. 01-FR-03 POA INSTITUC.'!DRR60</f>
        <v>0</v>
      </c>
      <c r="DRS18" s="654">
        <f>+'Anexo 1. 01-FR-03 POA INSTITUC.'!DRS60</f>
        <v>0</v>
      </c>
      <c r="DRT18" s="654">
        <f>+'Anexo 1. 01-FR-03 POA INSTITUC.'!DRT60</f>
        <v>0</v>
      </c>
      <c r="DRU18" s="654">
        <f>+'Anexo 1. 01-FR-03 POA INSTITUC.'!DRU60</f>
        <v>0</v>
      </c>
      <c r="DRV18" s="654">
        <f>+'Anexo 1. 01-FR-03 POA INSTITUC.'!DRV60</f>
        <v>0</v>
      </c>
      <c r="DRW18" s="654">
        <f>+'Anexo 1. 01-FR-03 POA INSTITUC.'!DRW60</f>
        <v>0</v>
      </c>
      <c r="DRX18" s="654">
        <f>+'Anexo 1. 01-FR-03 POA INSTITUC.'!DRX60</f>
        <v>0</v>
      </c>
      <c r="DRY18" s="654">
        <f>+'Anexo 1. 01-FR-03 POA INSTITUC.'!DRY60</f>
        <v>0</v>
      </c>
      <c r="DRZ18" s="654">
        <f>+'Anexo 1. 01-FR-03 POA INSTITUC.'!DRZ60</f>
        <v>0</v>
      </c>
      <c r="DSA18" s="654">
        <f>+'Anexo 1. 01-FR-03 POA INSTITUC.'!DSA60</f>
        <v>0</v>
      </c>
      <c r="DSB18" s="654">
        <f>+'Anexo 1. 01-FR-03 POA INSTITUC.'!DSB60</f>
        <v>0</v>
      </c>
      <c r="DSC18" s="654">
        <f>+'Anexo 1. 01-FR-03 POA INSTITUC.'!DSC60</f>
        <v>0</v>
      </c>
      <c r="DSD18" s="654">
        <f>+'Anexo 1. 01-FR-03 POA INSTITUC.'!DSD60</f>
        <v>0</v>
      </c>
      <c r="DSE18" s="654">
        <f>+'Anexo 1. 01-FR-03 POA INSTITUC.'!DSE60</f>
        <v>0</v>
      </c>
      <c r="DSF18" s="654">
        <f>+'Anexo 1. 01-FR-03 POA INSTITUC.'!DSF60</f>
        <v>0</v>
      </c>
      <c r="DSG18" s="654">
        <f>+'Anexo 1. 01-FR-03 POA INSTITUC.'!DSG60</f>
        <v>0</v>
      </c>
      <c r="DSH18" s="654">
        <f>+'Anexo 1. 01-FR-03 POA INSTITUC.'!DSH60</f>
        <v>0</v>
      </c>
      <c r="DSI18" s="654">
        <f>+'Anexo 1. 01-FR-03 POA INSTITUC.'!DSI60</f>
        <v>0</v>
      </c>
      <c r="DSJ18" s="654">
        <f>+'Anexo 1. 01-FR-03 POA INSTITUC.'!DSJ60</f>
        <v>0</v>
      </c>
      <c r="DSK18" s="654">
        <f>+'Anexo 1. 01-FR-03 POA INSTITUC.'!DSK60</f>
        <v>0</v>
      </c>
      <c r="DSL18" s="654">
        <f>+'Anexo 1. 01-FR-03 POA INSTITUC.'!DSL60</f>
        <v>0</v>
      </c>
      <c r="DSM18" s="654">
        <f>+'Anexo 1. 01-FR-03 POA INSTITUC.'!DSM60</f>
        <v>0</v>
      </c>
      <c r="DSN18" s="654">
        <f>+'Anexo 1. 01-FR-03 POA INSTITUC.'!DSN60</f>
        <v>0</v>
      </c>
      <c r="DSO18" s="654">
        <f>+'Anexo 1. 01-FR-03 POA INSTITUC.'!DSO60</f>
        <v>0</v>
      </c>
      <c r="DSP18" s="654">
        <f>+'Anexo 1. 01-FR-03 POA INSTITUC.'!DSP60</f>
        <v>0</v>
      </c>
      <c r="DSQ18" s="654">
        <f>+'Anexo 1. 01-FR-03 POA INSTITUC.'!DSQ60</f>
        <v>0</v>
      </c>
      <c r="DSR18" s="654">
        <f>+'Anexo 1. 01-FR-03 POA INSTITUC.'!DSR60</f>
        <v>0</v>
      </c>
      <c r="DSS18" s="654">
        <f>+'Anexo 1. 01-FR-03 POA INSTITUC.'!DSS60</f>
        <v>0</v>
      </c>
      <c r="DST18" s="654">
        <f>+'Anexo 1. 01-FR-03 POA INSTITUC.'!DST60</f>
        <v>0</v>
      </c>
      <c r="DSU18" s="654">
        <f>+'Anexo 1. 01-FR-03 POA INSTITUC.'!DSU60</f>
        <v>0</v>
      </c>
      <c r="DSV18" s="654">
        <f>+'Anexo 1. 01-FR-03 POA INSTITUC.'!DSV60</f>
        <v>0</v>
      </c>
      <c r="DSW18" s="654">
        <f>+'Anexo 1. 01-FR-03 POA INSTITUC.'!DSW60</f>
        <v>0</v>
      </c>
      <c r="DSX18" s="654">
        <f>+'Anexo 1. 01-FR-03 POA INSTITUC.'!DSX60</f>
        <v>0</v>
      </c>
      <c r="DSY18" s="654">
        <f>+'Anexo 1. 01-FR-03 POA INSTITUC.'!DSY60</f>
        <v>0</v>
      </c>
      <c r="DSZ18" s="654">
        <f>+'Anexo 1. 01-FR-03 POA INSTITUC.'!DSZ60</f>
        <v>0</v>
      </c>
      <c r="DTA18" s="654">
        <f>+'Anexo 1. 01-FR-03 POA INSTITUC.'!DTA60</f>
        <v>0</v>
      </c>
      <c r="DTB18" s="654">
        <f>+'Anexo 1. 01-FR-03 POA INSTITUC.'!DTB60</f>
        <v>0</v>
      </c>
      <c r="DTC18" s="654">
        <f>+'Anexo 1. 01-FR-03 POA INSTITUC.'!DTC60</f>
        <v>0</v>
      </c>
      <c r="DTD18" s="654">
        <f>+'Anexo 1. 01-FR-03 POA INSTITUC.'!DTD60</f>
        <v>0</v>
      </c>
      <c r="DTE18" s="654">
        <f>+'Anexo 1. 01-FR-03 POA INSTITUC.'!DTE60</f>
        <v>0</v>
      </c>
      <c r="DTF18" s="654">
        <f>+'Anexo 1. 01-FR-03 POA INSTITUC.'!DTF60</f>
        <v>0</v>
      </c>
      <c r="DTG18" s="654">
        <f>+'Anexo 1. 01-FR-03 POA INSTITUC.'!DTG60</f>
        <v>0</v>
      </c>
      <c r="DTH18" s="654">
        <f>+'Anexo 1. 01-FR-03 POA INSTITUC.'!DTH60</f>
        <v>0</v>
      </c>
      <c r="DTI18" s="654">
        <f>+'Anexo 1. 01-FR-03 POA INSTITUC.'!DTI60</f>
        <v>0</v>
      </c>
      <c r="DTJ18" s="654">
        <f>+'Anexo 1. 01-FR-03 POA INSTITUC.'!DTJ60</f>
        <v>0</v>
      </c>
      <c r="DTK18" s="654">
        <f>+'Anexo 1. 01-FR-03 POA INSTITUC.'!DTK60</f>
        <v>0</v>
      </c>
      <c r="DTL18" s="654">
        <f>+'Anexo 1. 01-FR-03 POA INSTITUC.'!DTL60</f>
        <v>0</v>
      </c>
      <c r="DTM18" s="654">
        <f>+'Anexo 1. 01-FR-03 POA INSTITUC.'!DTM60</f>
        <v>0</v>
      </c>
      <c r="DTN18" s="654">
        <f>+'Anexo 1. 01-FR-03 POA INSTITUC.'!DTN60</f>
        <v>0</v>
      </c>
      <c r="DTO18" s="654">
        <f>+'Anexo 1. 01-FR-03 POA INSTITUC.'!DTO60</f>
        <v>0</v>
      </c>
      <c r="DTP18" s="654">
        <f>+'Anexo 1. 01-FR-03 POA INSTITUC.'!DTP60</f>
        <v>0</v>
      </c>
      <c r="DTQ18" s="654">
        <f>+'Anexo 1. 01-FR-03 POA INSTITUC.'!DTQ60</f>
        <v>0</v>
      </c>
      <c r="DTR18" s="654">
        <f>+'Anexo 1. 01-FR-03 POA INSTITUC.'!DTR60</f>
        <v>0</v>
      </c>
      <c r="DTS18" s="654">
        <f>+'Anexo 1. 01-FR-03 POA INSTITUC.'!DTS60</f>
        <v>0</v>
      </c>
      <c r="DTT18" s="654">
        <f>+'Anexo 1. 01-FR-03 POA INSTITUC.'!DTT60</f>
        <v>0</v>
      </c>
      <c r="DTU18" s="654">
        <f>+'Anexo 1. 01-FR-03 POA INSTITUC.'!DTU60</f>
        <v>0</v>
      </c>
      <c r="DTV18" s="654">
        <f>+'Anexo 1. 01-FR-03 POA INSTITUC.'!DTV60</f>
        <v>0</v>
      </c>
      <c r="DTW18" s="654">
        <f>+'Anexo 1. 01-FR-03 POA INSTITUC.'!DTW60</f>
        <v>0</v>
      </c>
      <c r="DTX18" s="654">
        <f>+'Anexo 1. 01-FR-03 POA INSTITUC.'!DTX60</f>
        <v>0</v>
      </c>
      <c r="DTY18" s="654">
        <f>+'Anexo 1. 01-FR-03 POA INSTITUC.'!DTY60</f>
        <v>0</v>
      </c>
      <c r="DTZ18" s="654">
        <f>+'Anexo 1. 01-FR-03 POA INSTITUC.'!DTZ60</f>
        <v>0</v>
      </c>
      <c r="DUA18" s="654">
        <f>+'Anexo 1. 01-FR-03 POA INSTITUC.'!DUA60</f>
        <v>0</v>
      </c>
      <c r="DUB18" s="654">
        <f>+'Anexo 1. 01-FR-03 POA INSTITUC.'!DUB60</f>
        <v>0</v>
      </c>
      <c r="DUC18" s="654">
        <f>+'Anexo 1. 01-FR-03 POA INSTITUC.'!DUC60</f>
        <v>0</v>
      </c>
      <c r="DUD18" s="654">
        <f>+'Anexo 1. 01-FR-03 POA INSTITUC.'!DUD60</f>
        <v>0</v>
      </c>
      <c r="DUE18" s="654">
        <f>+'Anexo 1. 01-FR-03 POA INSTITUC.'!DUE60</f>
        <v>0</v>
      </c>
      <c r="DUF18" s="654">
        <f>+'Anexo 1. 01-FR-03 POA INSTITUC.'!DUF60</f>
        <v>0</v>
      </c>
      <c r="DUG18" s="654">
        <f>+'Anexo 1. 01-FR-03 POA INSTITUC.'!DUG60</f>
        <v>0</v>
      </c>
      <c r="DUH18" s="654">
        <f>+'Anexo 1. 01-FR-03 POA INSTITUC.'!DUH60</f>
        <v>0</v>
      </c>
      <c r="DUI18" s="654">
        <f>+'Anexo 1. 01-FR-03 POA INSTITUC.'!DUI60</f>
        <v>0</v>
      </c>
      <c r="DUJ18" s="654">
        <f>+'Anexo 1. 01-FR-03 POA INSTITUC.'!DUJ60</f>
        <v>0</v>
      </c>
      <c r="DUK18" s="654">
        <f>+'Anexo 1. 01-FR-03 POA INSTITUC.'!DUK60</f>
        <v>0</v>
      </c>
      <c r="DUL18" s="654">
        <f>+'Anexo 1. 01-FR-03 POA INSTITUC.'!DUL60</f>
        <v>0</v>
      </c>
      <c r="DUM18" s="654">
        <f>+'Anexo 1. 01-FR-03 POA INSTITUC.'!DUM60</f>
        <v>0</v>
      </c>
      <c r="DUN18" s="654">
        <f>+'Anexo 1. 01-FR-03 POA INSTITUC.'!DUN60</f>
        <v>0</v>
      </c>
      <c r="DUO18" s="654">
        <f>+'Anexo 1. 01-FR-03 POA INSTITUC.'!DUO60</f>
        <v>0</v>
      </c>
      <c r="DUP18" s="654">
        <f>+'Anexo 1. 01-FR-03 POA INSTITUC.'!DUP60</f>
        <v>0</v>
      </c>
      <c r="DUQ18" s="654">
        <f>+'Anexo 1. 01-FR-03 POA INSTITUC.'!DUQ60</f>
        <v>0</v>
      </c>
      <c r="DUR18" s="654">
        <f>+'Anexo 1. 01-FR-03 POA INSTITUC.'!DUR60</f>
        <v>0</v>
      </c>
      <c r="DUS18" s="654">
        <f>+'Anexo 1. 01-FR-03 POA INSTITUC.'!DUS60</f>
        <v>0</v>
      </c>
      <c r="DUT18" s="654">
        <f>+'Anexo 1. 01-FR-03 POA INSTITUC.'!DUT60</f>
        <v>0</v>
      </c>
      <c r="DUU18" s="654">
        <f>+'Anexo 1. 01-FR-03 POA INSTITUC.'!DUU60</f>
        <v>0</v>
      </c>
      <c r="DUV18" s="654">
        <f>+'Anexo 1. 01-FR-03 POA INSTITUC.'!DUV60</f>
        <v>0</v>
      </c>
      <c r="DUW18" s="654">
        <f>+'Anexo 1. 01-FR-03 POA INSTITUC.'!DUW60</f>
        <v>0</v>
      </c>
      <c r="DUX18" s="654">
        <f>+'Anexo 1. 01-FR-03 POA INSTITUC.'!DUX60</f>
        <v>0</v>
      </c>
      <c r="DUY18" s="654">
        <f>+'Anexo 1. 01-FR-03 POA INSTITUC.'!DUY60</f>
        <v>0</v>
      </c>
      <c r="DUZ18" s="654">
        <f>+'Anexo 1. 01-FR-03 POA INSTITUC.'!DUZ60</f>
        <v>0</v>
      </c>
      <c r="DVA18" s="654">
        <f>+'Anexo 1. 01-FR-03 POA INSTITUC.'!DVA60</f>
        <v>0</v>
      </c>
      <c r="DVB18" s="654">
        <f>+'Anexo 1. 01-FR-03 POA INSTITUC.'!DVB60</f>
        <v>0</v>
      </c>
      <c r="DVC18" s="654">
        <f>+'Anexo 1. 01-FR-03 POA INSTITUC.'!DVC60</f>
        <v>0</v>
      </c>
      <c r="DVD18" s="654">
        <f>+'Anexo 1. 01-FR-03 POA INSTITUC.'!DVD60</f>
        <v>0</v>
      </c>
      <c r="DVE18" s="654">
        <f>+'Anexo 1. 01-FR-03 POA INSTITUC.'!DVE60</f>
        <v>0</v>
      </c>
      <c r="DVF18" s="654">
        <f>+'Anexo 1. 01-FR-03 POA INSTITUC.'!DVF60</f>
        <v>0</v>
      </c>
      <c r="DVG18" s="654">
        <f>+'Anexo 1. 01-FR-03 POA INSTITUC.'!DVG60</f>
        <v>0</v>
      </c>
      <c r="DVH18" s="654">
        <f>+'Anexo 1. 01-FR-03 POA INSTITUC.'!DVH60</f>
        <v>0</v>
      </c>
      <c r="DVI18" s="654">
        <f>+'Anexo 1. 01-FR-03 POA INSTITUC.'!DVI60</f>
        <v>0</v>
      </c>
      <c r="DVJ18" s="654">
        <f>+'Anexo 1. 01-FR-03 POA INSTITUC.'!DVJ60</f>
        <v>0</v>
      </c>
      <c r="DVK18" s="654">
        <f>+'Anexo 1. 01-FR-03 POA INSTITUC.'!DVK60</f>
        <v>0</v>
      </c>
      <c r="DVL18" s="654">
        <f>+'Anexo 1. 01-FR-03 POA INSTITUC.'!DVL60</f>
        <v>0</v>
      </c>
      <c r="DVM18" s="654">
        <f>+'Anexo 1. 01-FR-03 POA INSTITUC.'!DVM60</f>
        <v>0</v>
      </c>
      <c r="DVN18" s="654">
        <f>+'Anexo 1. 01-FR-03 POA INSTITUC.'!DVN60</f>
        <v>0</v>
      </c>
      <c r="DVO18" s="654">
        <f>+'Anexo 1. 01-FR-03 POA INSTITUC.'!DVO60</f>
        <v>0</v>
      </c>
      <c r="DVP18" s="654">
        <f>+'Anexo 1. 01-FR-03 POA INSTITUC.'!DVP60</f>
        <v>0</v>
      </c>
      <c r="DVQ18" s="654">
        <f>+'Anexo 1. 01-FR-03 POA INSTITUC.'!DVQ60</f>
        <v>0</v>
      </c>
      <c r="DVR18" s="654">
        <f>+'Anexo 1. 01-FR-03 POA INSTITUC.'!DVR60</f>
        <v>0</v>
      </c>
      <c r="DVS18" s="654">
        <f>+'Anexo 1. 01-FR-03 POA INSTITUC.'!DVS60</f>
        <v>0</v>
      </c>
      <c r="DVT18" s="654">
        <f>+'Anexo 1. 01-FR-03 POA INSTITUC.'!DVT60</f>
        <v>0</v>
      </c>
      <c r="DVU18" s="654">
        <f>+'Anexo 1. 01-FR-03 POA INSTITUC.'!DVU60</f>
        <v>0</v>
      </c>
      <c r="DVV18" s="654">
        <f>+'Anexo 1. 01-FR-03 POA INSTITUC.'!DVV60</f>
        <v>0</v>
      </c>
      <c r="DVW18" s="654">
        <f>+'Anexo 1. 01-FR-03 POA INSTITUC.'!DVW60</f>
        <v>0</v>
      </c>
      <c r="DVX18" s="654">
        <f>+'Anexo 1. 01-FR-03 POA INSTITUC.'!DVX60</f>
        <v>0</v>
      </c>
      <c r="DVY18" s="654">
        <f>+'Anexo 1. 01-FR-03 POA INSTITUC.'!DVY60</f>
        <v>0</v>
      </c>
      <c r="DVZ18" s="654">
        <f>+'Anexo 1. 01-FR-03 POA INSTITUC.'!DVZ60</f>
        <v>0</v>
      </c>
      <c r="DWA18" s="654">
        <f>+'Anexo 1. 01-FR-03 POA INSTITUC.'!DWA60</f>
        <v>0</v>
      </c>
      <c r="DWB18" s="654">
        <f>+'Anexo 1. 01-FR-03 POA INSTITUC.'!DWB60</f>
        <v>0</v>
      </c>
      <c r="DWC18" s="654">
        <f>+'Anexo 1. 01-FR-03 POA INSTITUC.'!DWC60</f>
        <v>0</v>
      </c>
      <c r="DWD18" s="654">
        <f>+'Anexo 1. 01-FR-03 POA INSTITUC.'!DWD60</f>
        <v>0</v>
      </c>
      <c r="DWE18" s="654">
        <f>+'Anexo 1. 01-FR-03 POA INSTITUC.'!DWE60</f>
        <v>0</v>
      </c>
      <c r="DWF18" s="654">
        <f>+'Anexo 1. 01-FR-03 POA INSTITUC.'!DWF60</f>
        <v>0</v>
      </c>
      <c r="DWG18" s="654">
        <f>+'Anexo 1. 01-FR-03 POA INSTITUC.'!DWG60</f>
        <v>0</v>
      </c>
      <c r="DWH18" s="654">
        <f>+'Anexo 1. 01-FR-03 POA INSTITUC.'!DWH60</f>
        <v>0</v>
      </c>
      <c r="DWI18" s="654">
        <f>+'Anexo 1. 01-FR-03 POA INSTITUC.'!DWI60</f>
        <v>0</v>
      </c>
      <c r="DWJ18" s="654">
        <f>+'Anexo 1. 01-FR-03 POA INSTITUC.'!DWJ60</f>
        <v>0</v>
      </c>
      <c r="DWK18" s="654">
        <f>+'Anexo 1. 01-FR-03 POA INSTITUC.'!DWK60</f>
        <v>0</v>
      </c>
      <c r="DWL18" s="654">
        <f>+'Anexo 1. 01-FR-03 POA INSTITUC.'!DWL60</f>
        <v>0</v>
      </c>
      <c r="DWM18" s="654">
        <f>+'Anexo 1. 01-FR-03 POA INSTITUC.'!DWM60</f>
        <v>0</v>
      </c>
      <c r="DWN18" s="654">
        <f>+'Anexo 1. 01-FR-03 POA INSTITUC.'!DWN60</f>
        <v>0</v>
      </c>
      <c r="DWO18" s="654">
        <f>+'Anexo 1. 01-FR-03 POA INSTITUC.'!DWO60</f>
        <v>0</v>
      </c>
      <c r="DWP18" s="654">
        <f>+'Anexo 1. 01-FR-03 POA INSTITUC.'!DWP60</f>
        <v>0</v>
      </c>
      <c r="DWQ18" s="654">
        <f>+'Anexo 1. 01-FR-03 POA INSTITUC.'!DWQ60</f>
        <v>0</v>
      </c>
      <c r="DWR18" s="654">
        <f>+'Anexo 1. 01-FR-03 POA INSTITUC.'!DWR60</f>
        <v>0</v>
      </c>
      <c r="DWS18" s="654">
        <f>+'Anexo 1. 01-FR-03 POA INSTITUC.'!DWS60</f>
        <v>0</v>
      </c>
      <c r="DWT18" s="654">
        <f>+'Anexo 1. 01-FR-03 POA INSTITUC.'!DWT60</f>
        <v>0</v>
      </c>
      <c r="DWU18" s="654">
        <f>+'Anexo 1. 01-FR-03 POA INSTITUC.'!DWU60</f>
        <v>0</v>
      </c>
      <c r="DWV18" s="654">
        <f>+'Anexo 1. 01-FR-03 POA INSTITUC.'!DWV60</f>
        <v>0</v>
      </c>
      <c r="DWW18" s="654">
        <f>+'Anexo 1. 01-FR-03 POA INSTITUC.'!DWW60</f>
        <v>0</v>
      </c>
      <c r="DWX18" s="654">
        <f>+'Anexo 1. 01-FR-03 POA INSTITUC.'!DWX60</f>
        <v>0</v>
      </c>
      <c r="DWY18" s="654">
        <f>+'Anexo 1. 01-FR-03 POA INSTITUC.'!DWY60</f>
        <v>0</v>
      </c>
      <c r="DWZ18" s="654">
        <f>+'Anexo 1. 01-FR-03 POA INSTITUC.'!DWZ60</f>
        <v>0</v>
      </c>
      <c r="DXA18" s="654">
        <f>+'Anexo 1. 01-FR-03 POA INSTITUC.'!DXA60</f>
        <v>0</v>
      </c>
      <c r="DXB18" s="654">
        <f>+'Anexo 1. 01-FR-03 POA INSTITUC.'!DXB60</f>
        <v>0</v>
      </c>
      <c r="DXC18" s="654">
        <f>+'Anexo 1. 01-FR-03 POA INSTITUC.'!DXC60</f>
        <v>0</v>
      </c>
      <c r="DXD18" s="654">
        <f>+'Anexo 1. 01-FR-03 POA INSTITUC.'!DXD60</f>
        <v>0</v>
      </c>
      <c r="DXE18" s="654">
        <f>+'Anexo 1. 01-FR-03 POA INSTITUC.'!DXE60</f>
        <v>0</v>
      </c>
      <c r="DXF18" s="654">
        <f>+'Anexo 1. 01-FR-03 POA INSTITUC.'!DXF60</f>
        <v>0</v>
      </c>
      <c r="DXG18" s="654">
        <f>+'Anexo 1. 01-FR-03 POA INSTITUC.'!DXG60</f>
        <v>0</v>
      </c>
      <c r="DXH18" s="654">
        <f>+'Anexo 1. 01-FR-03 POA INSTITUC.'!DXH60</f>
        <v>0</v>
      </c>
      <c r="DXI18" s="654">
        <f>+'Anexo 1. 01-FR-03 POA INSTITUC.'!DXI60</f>
        <v>0</v>
      </c>
      <c r="DXJ18" s="654">
        <f>+'Anexo 1. 01-FR-03 POA INSTITUC.'!DXJ60</f>
        <v>0</v>
      </c>
      <c r="DXK18" s="654">
        <f>+'Anexo 1. 01-FR-03 POA INSTITUC.'!DXK60</f>
        <v>0</v>
      </c>
      <c r="DXL18" s="654">
        <f>+'Anexo 1. 01-FR-03 POA INSTITUC.'!DXL60</f>
        <v>0</v>
      </c>
      <c r="DXM18" s="654">
        <f>+'Anexo 1. 01-FR-03 POA INSTITUC.'!DXM60</f>
        <v>0</v>
      </c>
      <c r="DXN18" s="654">
        <f>+'Anexo 1. 01-FR-03 POA INSTITUC.'!DXN60</f>
        <v>0</v>
      </c>
      <c r="DXO18" s="654">
        <f>+'Anexo 1. 01-FR-03 POA INSTITUC.'!DXO60</f>
        <v>0</v>
      </c>
      <c r="DXP18" s="654">
        <f>+'Anexo 1. 01-FR-03 POA INSTITUC.'!DXP60</f>
        <v>0</v>
      </c>
      <c r="DXQ18" s="654">
        <f>+'Anexo 1. 01-FR-03 POA INSTITUC.'!DXQ60</f>
        <v>0</v>
      </c>
      <c r="DXR18" s="654">
        <f>+'Anexo 1. 01-FR-03 POA INSTITUC.'!DXR60</f>
        <v>0</v>
      </c>
      <c r="DXS18" s="654">
        <f>+'Anexo 1. 01-FR-03 POA INSTITUC.'!DXS60</f>
        <v>0</v>
      </c>
      <c r="DXT18" s="654">
        <f>+'Anexo 1. 01-FR-03 POA INSTITUC.'!DXT60</f>
        <v>0</v>
      </c>
      <c r="DXU18" s="654">
        <f>+'Anexo 1. 01-FR-03 POA INSTITUC.'!DXU60</f>
        <v>0</v>
      </c>
      <c r="DXV18" s="654">
        <f>+'Anexo 1. 01-FR-03 POA INSTITUC.'!DXV60</f>
        <v>0</v>
      </c>
      <c r="DXW18" s="654">
        <f>+'Anexo 1. 01-FR-03 POA INSTITUC.'!DXW60</f>
        <v>0</v>
      </c>
      <c r="DXX18" s="654">
        <f>+'Anexo 1. 01-FR-03 POA INSTITUC.'!DXX60</f>
        <v>0</v>
      </c>
      <c r="DXY18" s="654">
        <f>+'Anexo 1. 01-FR-03 POA INSTITUC.'!DXY60</f>
        <v>0</v>
      </c>
      <c r="DXZ18" s="654">
        <f>+'Anexo 1. 01-FR-03 POA INSTITUC.'!DXZ60</f>
        <v>0</v>
      </c>
      <c r="DYA18" s="654">
        <f>+'Anexo 1. 01-FR-03 POA INSTITUC.'!DYA60</f>
        <v>0</v>
      </c>
      <c r="DYB18" s="654">
        <f>+'Anexo 1. 01-FR-03 POA INSTITUC.'!DYB60</f>
        <v>0</v>
      </c>
      <c r="DYC18" s="654">
        <f>+'Anexo 1. 01-FR-03 POA INSTITUC.'!DYC60</f>
        <v>0</v>
      </c>
      <c r="DYD18" s="654">
        <f>+'Anexo 1. 01-FR-03 POA INSTITUC.'!DYD60</f>
        <v>0</v>
      </c>
      <c r="DYE18" s="654">
        <f>+'Anexo 1. 01-FR-03 POA INSTITUC.'!DYE60</f>
        <v>0</v>
      </c>
      <c r="DYF18" s="654">
        <f>+'Anexo 1. 01-FR-03 POA INSTITUC.'!DYF60</f>
        <v>0</v>
      </c>
      <c r="DYG18" s="654">
        <f>+'Anexo 1. 01-FR-03 POA INSTITUC.'!DYG60</f>
        <v>0</v>
      </c>
      <c r="DYH18" s="654">
        <f>+'Anexo 1. 01-FR-03 POA INSTITUC.'!DYH60</f>
        <v>0</v>
      </c>
      <c r="DYI18" s="654">
        <f>+'Anexo 1. 01-FR-03 POA INSTITUC.'!DYI60</f>
        <v>0</v>
      </c>
      <c r="DYJ18" s="654">
        <f>+'Anexo 1. 01-FR-03 POA INSTITUC.'!DYJ60</f>
        <v>0</v>
      </c>
      <c r="DYK18" s="654">
        <f>+'Anexo 1. 01-FR-03 POA INSTITUC.'!DYK60</f>
        <v>0</v>
      </c>
      <c r="DYL18" s="654">
        <f>+'Anexo 1. 01-FR-03 POA INSTITUC.'!DYL60</f>
        <v>0</v>
      </c>
      <c r="DYM18" s="654">
        <f>+'Anexo 1. 01-FR-03 POA INSTITUC.'!DYM60</f>
        <v>0</v>
      </c>
      <c r="DYN18" s="654">
        <f>+'Anexo 1. 01-FR-03 POA INSTITUC.'!DYN60</f>
        <v>0</v>
      </c>
      <c r="DYO18" s="654">
        <f>+'Anexo 1. 01-FR-03 POA INSTITUC.'!DYO60</f>
        <v>0</v>
      </c>
      <c r="DYP18" s="654">
        <f>+'Anexo 1. 01-FR-03 POA INSTITUC.'!DYP60</f>
        <v>0</v>
      </c>
      <c r="DYQ18" s="654">
        <f>+'Anexo 1. 01-FR-03 POA INSTITUC.'!DYQ60</f>
        <v>0</v>
      </c>
      <c r="DYR18" s="654">
        <f>+'Anexo 1. 01-FR-03 POA INSTITUC.'!DYR60</f>
        <v>0</v>
      </c>
      <c r="DYS18" s="654">
        <f>+'Anexo 1. 01-FR-03 POA INSTITUC.'!DYS60</f>
        <v>0</v>
      </c>
      <c r="DYT18" s="654">
        <f>+'Anexo 1. 01-FR-03 POA INSTITUC.'!DYT60</f>
        <v>0</v>
      </c>
      <c r="DYU18" s="654">
        <f>+'Anexo 1. 01-FR-03 POA INSTITUC.'!DYU60</f>
        <v>0</v>
      </c>
      <c r="DYV18" s="654">
        <f>+'Anexo 1. 01-FR-03 POA INSTITUC.'!DYV60</f>
        <v>0</v>
      </c>
      <c r="DYW18" s="654">
        <f>+'Anexo 1. 01-FR-03 POA INSTITUC.'!DYW60</f>
        <v>0</v>
      </c>
      <c r="DYX18" s="654">
        <f>+'Anexo 1. 01-FR-03 POA INSTITUC.'!DYX60</f>
        <v>0</v>
      </c>
      <c r="DYY18" s="654">
        <f>+'Anexo 1. 01-FR-03 POA INSTITUC.'!DYY60</f>
        <v>0</v>
      </c>
      <c r="DYZ18" s="654">
        <f>+'Anexo 1. 01-FR-03 POA INSTITUC.'!DYZ60</f>
        <v>0</v>
      </c>
      <c r="DZA18" s="654">
        <f>+'Anexo 1. 01-FR-03 POA INSTITUC.'!DZA60</f>
        <v>0</v>
      </c>
      <c r="DZB18" s="654">
        <f>+'Anexo 1. 01-FR-03 POA INSTITUC.'!DZB60</f>
        <v>0</v>
      </c>
      <c r="DZC18" s="654">
        <f>+'Anexo 1. 01-FR-03 POA INSTITUC.'!DZC60</f>
        <v>0</v>
      </c>
      <c r="DZD18" s="654">
        <f>+'Anexo 1. 01-FR-03 POA INSTITUC.'!DZD60</f>
        <v>0</v>
      </c>
      <c r="DZE18" s="654">
        <f>+'Anexo 1. 01-FR-03 POA INSTITUC.'!DZE60</f>
        <v>0</v>
      </c>
      <c r="DZF18" s="654">
        <f>+'Anexo 1. 01-FR-03 POA INSTITUC.'!DZF60</f>
        <v>0</v>
      </c>
      <c r="DZG18" s="654">
        <f>+'Anexo 1. 01-FR-03 POA INSTITUC.'!DZG60</f>
        <v>0</v>
      </c>
      <c r="DZH18" s="654">
        <f>+'Anexo 1. 01-FR-03 POA INSTITUC.'!DZH60</f>
        <v>0</v>
      </c>
      <c r="DZI18" s="654">
        <f>+'Anexo 1. 01-FR-03 POA INSTITUC.'!DZI60</f>
        <v>0</v>
      </c>
      <c r="DZJ18" s="654">
        <f>+'Anexo 1. 01-FR-03 POA INSTITUC.'!DZJ60</f>
        <v>0</v>
      </c>
      <c r="DZK18" s="654">
        <f>+'Anexo 1. 01-FR-03 POA INSTITUC.'!DZK60</f>
        <v>0</v>
      </c>
      <c r="DZL18" s="654">
        <f>+'Anexo 1. 01-FR-03 POA INSTITUC.'!DZL60</f>
        <v>0</v>
      </c>
      <c r="DZM18" s="654">
        <f>+'Anexo 1. 01-FR-03 POA INSTITUC.'!DZM60</f>
        <v>0</v>
      </c>
      <c r="DZN18" s="654">
        <f>+'Anexo 1. 01-FR-03 POA INSTITUC.'!DZN60</f>
        <v>0</v>
      </c>
      <c r="DZO18" s="654">
        <f>+'Anexo 1. 01-FR-03 POA INSTITUC.'!DZO60</f>
        <v>0</v>
      </c>
      <c r="DZP18" s="654">
        <f>+'Anexo 1. 01-FR-03 POA INSTITUC.'!DZP60</f>
        <v>0</v>
      </c>
      <c r="DZQ18" s="654">
        <f>+'Anexo 1. 01-FR-03 POA INSTITUC.'!DZQ60</f>
        <v>0</v>
      </c>
      <c r="DZR18" s="654">
        <f>+'Anexo 1. 01-FR-03 POA INSTITUC.'!DZR60</f>
        <v>0</v>
      </c>
      <c r="DZS18" s="654">
        <f>+'Anexo 1. 01-FR-03 POA INSTITUC.'!DZS60</f>
        <v>0</v>
      </c>
      <c r="DZT18" s="654">
        <f>+'Anexo 1. 01-FR-03 POA INSTITUC.'!DZT60</f>
        <v>0</v>
      </c>
      <c r="DZU18" s="654">
        <f>+'Anexo 1. 01-FR-03 POA INSTITUC.'!DZU60</f>
        <v>0</v>
      </c>
      <c r="DZV18" s="654">
        <f>+'Anexo 1. 01-FR-03 POA INSTITUC.'!DZV60</f>
        <v>0</v>
      </c>
      <c r="DZW18" s="654">
        <f>+'Anexo 1. 01-FR-03 POA INSTITUC.'!DZW60</f>
        <v>0</v>
      </c>
      <c r="DZX18" s="654">
        <f>+'Anexo 1. 01-FR-03 POA INSTITUC.'!DZX60</f>
        <v>0</v>
      </c>
      <c r="DZY18" s="654">
        <f>+'Anexo 1. 01-FR-03 POA INSTITUC.'!DZY60</f>
        <v>0</v>
      </c>
      <c r="DZZ18" s="654">
        <f>+'Anexo 1. 01-FR-03 POA INSTITUC.'!DZZ60</f>
        <v>0</v>
      </c>
      <c r="EAA18" s="654">
        <f>+'Anexo 1. 01-FR-03 POA INSTITUC.'!EAA60</f>
        <v>0</v>
      </c>
      <c r="EAB18" s="654">
        <f>+'Anexo 1. 01-FR-03 POA INSTITUC.'!EAB60</f>
        <v>0</v>
      </c>
      <c r="EAC18" s="654">
        <f>+'Anexo 1. 01-FR-03 POA INSTITUC.'!EAC60</f>
        <v>0</v>
      </c>
      <c r="EAD18" s="654">
        <f>+'Anexo 1. 01-FR-03 POA INSTITUC.'!EAD60</f>
        <v>0</v>
      </c>
      <c r="EAE18" s="654">
        <f>+'Anexo 1. 01-FR-03 POA INSTITUC.'!EAE60</f>
        <v>0</v>
      </c>
      <c r="EAF18" s="654">
        <f>+'Anexo 1. 01-FR-03 POA INSTITUC.'!EAF60</f>
        <v>0</v>
      </c>
      <c r="EAG18" s="654">
        <f>+'Anexo 1. 01-FR-03 POA INSTITUC.'!EAG60</f>
        <v>0</v>
      </c>
      <c r="EAH18" s="654">
        <f>+'Anexo 1. 01-FR-03 POA INSTITUC.'!EAH60</f>
        <v>0</v>
      </c>
      <c r="EAI18" s="654">
        <f>+'Anexo 1. 01-FR-03 POA INSTITUC.'!EAI60</f>
        <v>0</v>
      </c>
      <c r="EAJ18" s="654">
        <f>+'Anexo 1. 01-FR-03 POA INSTITUC.'!EAJ60</f>
        <v>0</v>
      </c>
      <c r="EAK18" s="654">
        <f>+'Anexo 1. 01-FR-03 POA INSTITUC.'!EAK60</f>
        <v>0</v>
      </c>
      <c r="EAL18" s="654">
        <f>+'Anexo 1. 01-FR-03 POA INSTITUC.'!EAL60</f>
        <v>0</v>
      </c>
      <c r="EAM18" s="654">
        <f>+'Anexo 1. 01-FR-03 POA INSTITUC.'!EAM60</f>
        <v>0</v>
      </c>
      <c r="EAN18" s="654">
        <f>+'Anexo 1. 01-FR-03 POA INSTITUC.'!EAN60</f>
        <v>0</v>
      </c>
      <c r="EAO18" s="654">
        <f>+'Anexo 1. 01-FR-03 POA INSTITUC.'!EAO60</f>
        <v>0</v>
      </c>
      <c r="EAP18" s="654">
        <f>+'Anexo 1. 01-FR-03 POA INSTITUC.'!EAP60</f>
        <v>0</v>
      </c>
      <c r="EAQ18" s="654">
        <f>+'Anexo 1. 01-FR-03 POA INSTITUC.'!EAQ60</f>
        <v>0</v>
      </c>
      <c r="EAR18" s="654">
        <f>+'Anexo 1. 01-FR-03 POA INSTITUC.'!EAR60</f>
        <v>0</v>
      </c>
      <c r="EAS18" s="654">
        <f>+'Anexo 1. 01-FR-03 POA INSTITUC.'!EAS60</f>
        <v>0</v>
      </c>
      <c r="EAT18" s="654">
        <f>+'Anexo 1. 01-FR-03 POA INSTITUC.'!EAT60</f>
        <v>0</v>
      </c>
      <c r="EAU18" s="654">
        <f>+'Anexo 1. 01-FR-03 POA INSTITUC.'!EAU60</f>
        <v>0</v>
      </c>
      <c r="EAV18" s="654">
        <f>+'Anexo 1. 01-FR-03 POA INSTITUC.'!EAV60</f>
        <v>0</v>
      </c>
      <c r="EAW18" s="654">
        <f>+'Anexo 1. 01-FR-03 POA INSTITUC.'!EAW60</f>
        <v>0</v>
      </c>
      <c r="EAX18" s="654">
        <f>+'Anexo 1. 01-FR-03 POA INSTITUC.'!EAX60</f>
        <v>0</v>
      </c>
      <c r="EAY18" s="654">
        <f>+'Anexo 1. 01-FR-03 POA INSTITUC.'!EAY60</f>
        <v>0</v>
      </c>
      <c r="EAZ18" s="654">
        <f>+'Anexo 1. 01-FR-03 POA INSTITUC.'!EAZ60</f>
        <v>0</v>
      </c>
      <c r="EBA18" s="654">
        <f>+'Anexo 1. 01-FR-03 POA INSTITUC.'!EBA60</f>
        <v>0</v>
      </c>
      <c r="EBB18" s="654">
        <f>+'Anexo 1. 01-FR-03 POA INSTITUC.'!EBB60</f>
        <v>0</v>
      </c>
      <c r="EBC18" s="654">
        <f>+'Anexo 1. 01-FR-03 POA INSTITUC.'!EBC60</f>
        <v>0</v>
      </c>
      <c r="EBD18" s="654">
        <f>+'Anexo 1. 01-FR-03 POA INSTITUC.'!EBD60</f>
        <v>0</v>
      </c>
      <c r="EBE18" s="654">
        <f>+'Anexo 1. 01-FR-03 POA INSTITUC.'!EBE60</f>
        <v>0</v>
      </c>
      <c r="EBF18" s="654">
        <f>+'Anexo 1. 01-FR-03 POA INSTITUC.'!EBF60</f>
        <v>0</v>
      </c>
      <c r="EBG18" s="654">
        <f>+'Anexo 1. 01-FR-03 POA INSTITUC.'!EBG60</f>
        <v>0</v>
      </c>
      <c r="EBH18" s="654">
        <f>+'Anexo 1. 01-FR-03 POA INSTITUC.'!EBH60</f>
        <v>0</v>
      </c>
      <c r="EBI18" s="654">
        <f>+'Anexo 1. 01-FR-03 POA INSTITUC.'!EBI60</f>
        <v>0</v>
      </c>
      <c r="EBJ18" s="654">
        <f>+'Anexo 1. 01-FR-03 POA INSTITUC.'!EBJ60</f>
        <v>0</v>
      </c>
      <c r="EBK18" s="654">
        <f>+'Anexo 1. 01-FR-03 POA INSTITUC.'!EBK60</f>
        <v>0</v>
      </c>
      <c r="EBL18" s="654">
        <f>+'Anexo 1. 01-FR-03 POA INSTITUC.'!EBL60</f>
        <v>0</v>
      </c>
      <c r="EBM18" s="654">
        <f>+'Anexo 1. 01-FR-03 POA INSTITUC.'!EBM60</f>
        <v>0</v>
      </c>
      <c r="EBN18" s="654">
        <f>+'Anexo 1. 01-FR-03 POA INSTITUC.'!EBN60</f>
        <v>0</v>
      </c>
      <c r="EBO18" s="654">
        <f>+'Anexo 1. 01-FR-03 POA INSTITUC.'!EBO60</f>
        <v>0</v>
      </c>
      <c r="EBP18" s="654">
        <f>+'Anexo 1. 01-FR-03 POA INSTITUC.'!EBP60</f>
        <v>0</v>
      </c>
      <c r="EBQ18" s="654">
        <f>+'Anexo 1. 01-FR-03 POA INSTITUC.'!EBQ60</f>
        <v>0</v>
      </c>
      <c r="EBR18" s="654">
        <f>+'Anexo 1. 01-FR-03 POA INSTITUC.'!EBR60</f>
        <v>0</v>
      </c>
      <c r="EBS18" s="654">
        <f>+'Anexo 1. 01-FR-03 POA INSTITUC.'!EBS60</f>
        <v>0</v>
      </c>
      <c r="EBT18" s="654">
        <f>+'Anexo 1. 01-FR-03 POA INSTITUC.'!EBT60</f>
        <v>0</v>
      </c>
      <c r="EBU18" s="654">
        <f>+'Anexo 1. 01-FR-03 POA INSTITUC.'!EBU60</f>
        <v>0</v>
      </c>
      <c r="EBV18" s="654">
        <f>+'Anexo 1. 01-FR-03 POA INSTITUC.'!EBV60</f>
        <v>0</v>
      </c>
      <c r="EBW18" s="654">
        <f>+'Anexo 1. 01-FR-03 POA INSTITUC.'!EBW60</f>
        <v>0</v>
      </c>
      <c r="EBX18" s="654">
        <f>+'Anexo 1. 01-FR-03 POA INSTITUC.'!EBX60</f>
        <v>0</v>
      </c>
      <c r="EBY18" s="654">
        <f>+'Anexo 1. 01-FR-03 POA INSTITUC.'!EBY60</f>
        <v>0</v>
      </c>
      <c r="EBZ18" s="654">
        <f>+'Anexo 1. 01-FR-03 POA INSTITUC.'!EBZ60</f>
        <v>0</v>
      </c>
      <c r="ECA18" s="654">
        <f>+'Anexo 1. 01-FR-03 POA INSTITUC.'!ECA60</f>
        <v>0</v>
      </c>
      <c r="ECB18" s="654">
        <f>+'Anexo 1. 01-FR-03 POA INSTITUC.'!ECB60</f>
        <v>0</v>
      </c>
      <c r="ECC18" s="654">
        <f>+'Anexo 1. 01-FR-03 POA INSTITUC.'!ECC60</f>
        <v>0</v>
      </c>
      <c r="ECD18" s="654">
        <f>+'Anexo 1. 01-FR-03 POA INSTITUC.'!ECD60</f>
        <v>0</v>
      </c>
      <c r="ECE18" s="654">
        <f>+'Anexo 1. 01-FR-03 POA INSTITUC.'!ECE60</f>
        <v>0</v>
      </c>
      <c r="ECF18" s="654">
        <f>+'Anexo 1. 01-FR-03 POA INSTITUC.'!ECF60</f>
        <v>0</v>
      </c>
      <c r="ECG18" s="654">
        <f>+'Anexo 1. 01-FR-03 POA INSTITUC.'!ECG60</f>
        <v>0</v>
      </c>
      <c r="ECH18" s="654">
        <f>+'Anexo 1. 01-FR-03 POA INSTITUC.'!ECH60</f>
        <v>0</v>
      </c>
      <c r="ECI18" s="654">
        <f>+'Anexo 1. 01-FR-03 POA INSTITUC.'!ECI60</f>
        <v>0</v>
      </c>
      <c r="ECJ18" s="654">
        <f>+'Anexo 1. 01-FR-03 POA INSTITUC.'!ECJ60</f>
        <v>0</v>
      </c>
      <c r="ECK18" s="654">
        <f>+'Anexo 1. 01-FR-03 POA INSTITUC.'!ECK60</f>
        <v>0</v>
      </c>
      <c r="ECL18" s="654">
        <f>+'Anexo 1. 01-FR-03 POA INSTITUC.'!ECL60</f>
        <v>0</v>
      </c>
      <c r="ECM18" s="654">
        <f>+'Anexo 1. 01-FR-03 POA INSTITUC.'!ECM60</f>
        <v>0</v>
      </c>
      <c r="ECN18" s="654">
        <f>+'Anexo 1. 01-FR-03 POA INSTITUC.'!ECN60</f>
        <v>0</v>
      </c>
      <c r="ECO18" s="654">
        <f>+'Anexo 1. 01-FR-03 POA INSTITUC.'!ECO60</f>
        <v>0</v>
      </c>
      <c r="ECP18" s="654">
        <f>+'Anexo 1. 01-FR-03 POA INSTITUC.'!ECP60</f>
        <v>0</v>
      </c>
      <c r="ECQ18" s="654">
        <f>+'Anexo 1. 01-FR-03 POA INSTITUC.'!ECQ60</f>
        <v>0</v>
      </c>
      <c r="ECR18" s="654">
        <f>+'Anexo 1. 01-FR-03 POA INSTITUC.'!ECR60</f>
        <v>0</v>
      </c>
      <c r="ECS18" s="654">
        <f>+'Anexo 1. 01-FR-03 POA INSTITUC.'!ECS60</f>
        <v>0</v>
      </c>
      <c r="ECT18" s="654">
        <f>+'Anexo 1. 01-FR-03 POA INSTITUC.'!ECT60</f>
        <v>0</v>
      </c>
      <c r="ECU18" s="654">
        <f>+'Anexo 1. 01-FR-03 POA INSTITUC.'!ECU60</f>
        <v>0</v>
      </c>
      <c r="ECV18" s="654">
        <f>+'Anexo 1. 01-FR-03 POA INSTITUC.'!ECV60</f>
        <v>0</v>
      </c>
      <c r="ECW18" s="654">
        <f>+'Anexo 1. 01-FR-03 POA INSTITUC.'!ECW60</f>
        <v>0</v>
      </c>
      <c r="ECX18" s="654">
        <f>+'Anexo 1. 01-FR-03 POA INSTITUC.'!ECX60</f>
        <v>0</v>
      </c>
      <c r="ECY18" s="654">
        <f>+'Anexo 1. 01-FR-03 POA INSTITUC.'!ECY60</f>
        <v>0</v>
      </c>
      <c r="ECZ18" s="654">
        <f>+'Anexo 1. 01-FR-03 POA INSTITUC.'!ECZ60</f>
        <v>0</v>
      </c>
      <c r="EDA18" s="654">
        <f>+'Anexo 1. 01-FR-03 POA INSTITUC.'!EDA60</f>
        <v>0</v>
      </c>
      <c r="EDB18" s="654">
        <f>+'Anexo 1. 01-FR-03 POA INSTITUC.'!EDB60</f>
        <v>0</v>
      </c>
      <c r="EDC18" s="654">
        <f>+'Anexo 1. 01-FR-03 POA INSTITUC.'!EDC60</f>
        <v>0</v>
      </c>
      <c r="EDD18" s="654">
        <f>+'Anexo 1. 01-FR-03 POA INSTITUC.'!EDD60</f>
        <v>0</v>
      </c>
      <c r="EDE18" s="654">
        <f>+'Anexo 1. 01-FR-03 POA INSTITUC.'!EDE60</f>
        <v>0</v>
      </c>
      <c r="EDF18" s="654">
        <f>+'Anexo 1. 01-FR-03 POA INSTITUC.'!EDF60</f>
        <v>0</v>
      </c>
      <c r="EDG18" s="654">
        <f>+'Anexo 1. 01-FR-03 POA INSTITUC.'!EDG60</f>
        <v>0</v>
      </c>
      <c r="EDH18" s="654">
        <f>+'Anexo 1. 01-FR-03 POA INSTITUC.'!EDH60</f>
        <v>0</v>
      </c>
      <c r="EDI18" s="654">
        <f>+'Anexo 1. 01-FR-03 POA INSTITUC.'!EDI60</f>
        <v>0</v>
      </c>
      <c r="EDJ18" s="654">
        <f>+'Anexo 1. 01-FR-03 POA INSTITUC.'!EDJ60</f>
        <v>0</v>
      </c>
      <c r="EDK18" s="654">
        <f>+'Anexo 1. 01-FR-03 POA INSTITUC.'!EDK60</f>
        <v>0</v>
      </c>
      <c r="EDL18" s="654">
        <f>+'Anexo 1. 01-FR-03 POA INSTITUC.'!EDL60</f>
        <v>0</v>
      </c>
      <c r="EDM18" s="654">
        <f>+'Anexo 1. 01-FR-03 POA INSTITUC.'!EDM60</f>
        <v>0</v>
      </c>
      <c r="EDN18" s="654">
        <f>+'Anexo 1. 01-FR-03 POA INSTITUC.'!EDN60</f>
        <v>0</v>
      </c>
      <c r="EDO18" s="654">
        <f>+'Anexo 1. 01-FR-03 POA INSTITUC.'!EDO60</f>
        <v>0</v>
      </c>
      <c r="EDP18" s="654">
        <f>+'Anexo 1. 01-FR-03 POA INSTITUC.'!EDP60</f>
        <v>0</v>
      </c>
      <c r="EDQ18" s="654">
        <f>+'Anexo 1. 01-FR-03 POA INSTITUC.'!EDQ60</f>
        <v>0</v>
      </c>
      <c r="EDR18" s="654">
        <f>+'Anexo 1. 01-FR-03 POA INSTITUC.'!EDR60</f>
        <v>0</v>
      </c>
      <c r="EDS18" s="654">
        <f>+'Anexo 1. 01-FR-03 POA INSTITUC.'!EDS60</f>
        <v>0</v>
      </c>
      <c r="EDT18" s="654">
        <f>+'Anexo 1. 01-FR-03 POA INSTITUC.'!EDT60</f>
        <v>0</v>
      </c>
      <c r="EDU18" s="654">
        <f>+'Anexo 1. 01-FR-03 POA INSTITUC.'!EDU60</f>
        <v>0</v>
      </c>
      <c r="EDV18" s="654">
        <f>+'Anexo 1. 01-FR-03 POA INSTITUC.'!EDV60</f>
        <v>0</v>
      </c>
      <c r="EDW18" s="654">
        <f>+'Anexo 1. 01-FR-03 POA INSTITUC.'!EDW60</f>
        <v>0</v>
      </c>
      <c r="EDX18" s="654">
        <f>+'Anexo 1. 01-FR-03 POA INSTITUC.'!EDX60</f>
        <v>0</v>
      </c>
      <c r="EDY18" s="654">
        <f>+'Anexo 1. 01-FR-03 POA INSTITUC.'!EDY60</f>
        <v>0</v>
      </c>
      <c r="EDZ18" s="654">
        <f>+'Anexo 1. 01-FR-03 POA INSTITUC.'!EDZ60</f>
        <v>0</v>
      </c>
      <c r="EEA18" s="654">
        <f>+'Anexo 1. 01-FR-03 POA INSTITUC.'!EEA60</f>
        <v>0</v>
      </c>
      <c r="EEB18" s="654">
        <f>+'Anexo 1. 01-FR-03 POA INSTITUC.'!EEB60</f>
        <v>0</v>
      </c>
      <c r="EEC18" s="654">
        <f>+'Anexo 1. 01-FR-03 POA INSTITUC.'!EEC60</f>
        <v>0</v>
      </c>
      <c r="EED18" s="654">
        <f>+'Anexo 1. 01-FR-03 POA INSTITUC.'!EED60</f>
        <v>0</v>
      </c>
      <c r="EEE18" s="654">
        <f>+'Anexo 1. 01-FR-03 POA INSTITUC.'!EEE60</f>
        <v>0</v>
      </c>
      <c r="EEF18" s="654">
        <f>+'Anexo 1. 01-FR-03 POA INSTITUC.'!EEF60</f>
        <v>0</v>
      </c>
      <c r="EEG18" s="654">
        <f>+'Anexo 1. 01-FR-03 POA INSTITUC.'!EEG60</f>
        <v>0</v>
      </c>
      <c r="EEH18" s="654">
        <f>+'Anexo 1. 01-FR-03 POA INSTITUC.'!EEH60</f>
        <v>0</v>
      </c>
      <c r="EEI18" s="654">
        <f>+'Anexo 1. 01-FR-03 POA INSTITUC.'!EEI60</f>
        <v>0</v>
      </c>
      <c r="EEJ18" s="654">
        <f>+'Anexo 1. 01-FR-03 POA INSTITUC.'!EEJ60</f>
        <v>0</v>
      </c>
      <c r="EEK18" s="654">
        <f>+'Anexo 1. 01-FR-03 POA INSTITUC.'!EEK60</f>
        <v>0</v>
      </c>
      <c r="EEL18" s="654">
        <f>+'Anexo 1. 01-FR-03 POA INSTITUC.'!EEL60</f>
        <v>0</v>
      </c>
      <c r="EEM18" s="654">
        <f>+'Anexo 1. 01-FR-03 POA INSTITUC.'!EEM60</f>
        <v>0</v>
      </c>
      <c r="EEN18" s="654">
        <f>+'Anexo 1. 01-FR-03 POA INSTITUC.'!EEN60</f>
        <v>0</v>
      </c>
      <c r="EEO18" s="654">
        <f>+'Anexo 1. 01-FR-03 POA INSTITUC.'!EEO60</f>
        <v>0</v>
      </c>
      <c r="EEP18" s="654">
        <f>+'Anexo 1. 01-FR-03 POA INSTITUC.'!EEP60</f>
        <v>0</v>
      </c>
      <c r="EEQ18" s="654">
        <f>+'Anexo 1. 01-FR-03 POA INSTITUC.'!EEQ60</f>
        <v>0</v>
      </c>
      <c r="EER18" s="654">
        <f>+'Anexo 1. 01-FR-03 POA INSTITUC.'!EER60</f>
        <v>0</v>
      </c>
      <c r="EES18" s="654">
        <f>+'Anexo 1. 01-FR-03 POA INSTITUC.'!EES60</f>
        <v>0</v>
      </c>
      <c r="EET18" s="654">
        <f>+'Anexo 1. 01-FR-03 POA INSTITUC.'!EET60</f>
        <v>0</v>
      </c>
      <c r="EEU18" s="654">
        <f>+'Anexo 1. 01-FR-03 POA INSTITUC.'!EEU60</f>
        <v>0</v>
      </c>
      <c r="EEV18" s="654">
        <f>+'Anexo 1. 01-FR-03 POA INSTITUC.'!EEV60</f>
        <v>0</v>
      </c>
      <c r="EEW18" s="654">
        <f>+'Anexo 1. 01-FR-03 POA INSTITUC.'!EEW60</f>
        <v>0</v>
      </c>
      <c r="EEX18" s="654">
        <f>+'Anexo 1. 01-FR-03 POA INSTITUC.'!EEX60</f>
        <v>0</v>
      </c>
      <c r="EEY18" s="654">
        <f>+'Anexo 1. 01-FR-03 POA INSTITUC.'!EEY60</f>
        <v>0</v>
      </c>
      <c r="EEZ18" s="654">
        <f>+'Anexo 1. 01-FR-03 POA INSTITUC.'!EEZ60</f>
        <v>0</v>
      </c>
      <c r="EFA18" s="654">
        <f>+'Anexo 1. 01-FR-03 POA INSTITUC.'!EFA60</f>
        <v>0</v>
      </c>
      <c r="EFB18" s="654">
        <f>+'Anexo 1. 01-FR-03 POA INSTITUC.'!EFB60</f>
        <v>0</v>
      </c>
      <c r="EFC18" s="654">
        <f>+'Anexo 1. 01-FR-03 POA INSTITUC.'!EFC60</f>
        <v>0</v>
      </c>
      <c r="EFD18" s="654">
        <f>+'Anexo 1. 01-FR-03 POA INSTITUC.'!EFD60</f>
        <v>0</v>
      </c>
      <c r="EFE18" s="654">
        <f>+'Anexo 1. 01-FR-03 POA INSTITUC.'!EFE60</f>
        <v>0</v>
      </c>
      <c r="EFF18" s="654">
        <f>+'Anexo 1. 01-FR-03 POA INSTITUC.'!EFF60</f>
        <v>0</v>
      </c>
      <c r="EFG18" s="654">
        <f>+'Anexo 1. 01-FR-03 POA INSTITUC.'!EFG60</f>
        <v>0</v>
      </c>
      <c r="EFH18" s="654">
        <f>+'Anexo 1. 01-FR-03 POA INSTITUC.'!EFH60</f>
        <v>0</v>
      </c>
      <c r="EFI18" s="654">
        <f>+'Anexo 1. 01-FR-03 POA INSTITUC.'!EFI60</f>
        <v>0</v>
      </c>
      <c r="EFJ18" s="654">
        <f>+'Anexo 1. 01-FR-03 POA INSTITUC.'!EFJ60</f>
        <v>0</v>
      </c>
      <c r="EFK18" s="654">
        <f>+'Anexo 1. 01-FR-03 POA INSTITUC.'!EFK60</f>
        <v>0</v>
      </c>
      <c r="EFL18" s="654">
        <f>+'Anexo 1. 01-FR-03 POA INSTITUC.'!EFL60</f>
        <v>0</v>
      </c>
      <c r="EFM18" s="654">
        <f>+'Anexo 1. 01-FR-03 POA INSTITUC.'!EFM60</f>
        <v>0</v>
      </c>
      <c r="EFN18" s="654">
        <f>+'Anexo 1. 01-FR-03 POA INSTITUC.'!EFN60</f>
        <v>0</v>
      </c>
      <c r="EFO18" s="654">
        <f>+'Anexo 1. 01-FR-03 POA INSTITUC.'!EFO60</f>
        <v>0</v>
      </c>
      <c r="EFP18" s="654">
        <f>+'Anexo 1. 01-FR-03 POA INSTITUC.'!EFP60</f>
        <v>0</v>
      </c>
      <c r="EFQ18" s="654">
        <f>+'Anexo 1. 01-FR-03 POA INSTITUC.'!EFQ60</f>
        <v>0</v>
      </c>
      <c r="EFR18" s="654">
        <f>+'Anexo 1. 01-FR-03 POA INSTITUC.'!EFR60</f>
        <v>0</v>
      </c>
      <c r="EFS18" s="654">
        <f>+'Anexo 1. 01-FR-03 POA INSTITUC.'!EFS60</f>
        <v>0</v>
      </c>
      <c r="EFT18" s="654">
        <f>+'Anexo 1. 01-FR-03 POA INSTITUC.'!EFT60</f>
        <v>0</v>
      </c>
      <c r="EFU18" s="654">
        <f>+'Anexo 1. 01-FR-03 POA INSTITUC.'!EFU60</f>
        <v>0</v>
      </c>
      <c r="EFV18" s="654">
        <f>+'Anexo 1. 01-FR-03 POA INSTITUC.'!EFV60</f>
        <v>0</v>
      </c>
      <c r="EFW18" s="654">
        <f>+'Anexo 1. 01-FR-03 POA INSTITUC.'!EFW60</f>
        <v>0</v>
      </c>
      <c r="EFX18" s="654">
        <f>+'Anexo 1. 01-FR-03 POA INSTITUC.'!EFX60</f>
        <v>0</v>
      </c>
      <c r="EFY18" s="654">
        <f>+'Anexo 1. 01-FR-03 POA INSTITUC.'!EFY60</f>
        <v>0</v>
      </c>
      <c r="EFZ18" s="654">
        <f>+'Anexo 1. 01-FR-03 POA INSTITUC.'!EFZ60</f>
        <v>0</v>
      </c>
      <c r="EGA18" s="654">
        <f>+'Anexo 1. 01-FR-03 POA INSTITUC.'!EGA60</f>
        <v>0</v>
      </c>
      <c r="EGB18" s="654">
        <f>+'Anexo 1. 01-FR-03 POA INSTITUC.'!EGB60</f>
        <v>0</v>
      </c>
      <c r="EGC18" s="654">
        <f>+'Anexo 1. 01-FR-03 POA INSTITUC.'!EGC60</f>
        <v>0</v>
      </c>
      <c r="EGD18" s="654">
        <f>+'Anexo 1. 01-FR-03 POA INSTITUC.'!EGD60</f>
        <v>0</v>
      </c>
      <c r="EGE18" s="654">
        <f>+'Anexo 1. 01-FR-03 POA INSTITUC.'!EGE60</f>
        <v>0</v>
      </c>
      <c r="EGF18" s="654">
        <f>+'Anexo 1. 01-FR-03 POA INSTITUC.'!EGF60</f>
        <v>0</v>
      </c>
      <c r="EGG18" s="654">
        <f>+'Anexo 1. 01-FR-03 POA INSTITUC.'!EGG60</f>
        <v>0</v>
      </c>
      <c r="EGH18" s="654">
        <f>+'Anexo 1. 01-FR-03 POA INSTITUC.'!EGH60</f>
        <v>0</v>
      </c>
      <c r="EGI18" s="654">
        <f>+'Anexo 1. 01-FR-03 POA INSTITUC.'!EGI60</f>
        <v>0</v>
      </c>
      <c r="EGJ18" s="654">
        <f>+'Anexo 1. 01-FR-03 POA INSTITUC.'!EGJ60</f>
        <v>0</v>
      </c>
      <c r="EGK18" s="654">
        <f>+'Anexo 1. 01-FR-03 POA INSTITUC.'!EGK60</f>
        <v>0</v>
      </c>
      <c r="EGL18" s="654">
        <f>+'Anexo 1. 01-FR-03 POA INSTITUC.'!EGL60</f>
        <v>0</v>
      </c>
      <c r="EGM18" s="654">
        <f>+'Anexo 1. 01-FR-03 POA INSTITUC.'!EGM60</f>
        <v>0</v>
      </c>
      <c r="EGN18" s="654">
        <f>+'Anexo 1. 01-FR-03 POA INSTITUC.'!EGN60</f>
        <v>0</v>
      </c>
      <c r="EGO18" s="654">
        <f>+'Anexo 1. 01-FR-03 POA INSTITUC.'!EGO60</f>
        <v>0</v>
      </c>
      <c r="EGP18" s="654">
        <f>+'Anexo 1. 01-FR-03 POA INSTITUC.'!EGP60</f>
        <v>0</v>
      </c>
      <c r="EGQ18" s="654">
        <f>+'Anexo 1. 01-FR-03 POA INSTITUC.'!EGQ60</f>
        <v>0</v>
      </c>
      <c r="EGR18" s="654">
        <f>+'Anexo 1. 01-FR-03 POA INSTITUC.'!EGR60</f>
        <v>0</v>
      </c>
      <c r="EGS18" s="654">
        <f>+'Anexo 1. 01-FR-03 POA INSTITUC.'!EGS60</f>
        <v>0</v>
      </c>
      <c r="EGT18" s="654">
        <f>+'Anexo 1. 01-FR-03 POA INSTITUC.'!EGT60</f>
        <v>0</v>
      </c>
      <c r="EGU18" s="654">
        <f>+'Anexo 1. 01-FR-03 POA INSTITUC.'!EGU60</f>
        <v>0</v>
      </c>
      <c r="EGV18" s="654">
        <f>+'Anexo 1. 01-FR-03 POA INSTITUC.'!EGV60</f>
        <v>0</v>
      </c>
      <c r="EGW18" s="654">
        <f>+'Anexo 1. 01-FR-03 POA INSTITUC.'!EGW60</f>
        <v>0</v>
      </c>
      <c r="EGX18" s="654">
        <f>+'Anexo 1. 01-FR-03 POA INSTITUC.'!EGX60</f>
        <v>0</v>
      </c>
      <c r="EGY18" s="654">
        <f>+'Anexo 1. 01-FR-03 POA INSTITUC.'!EGY60</f>
        <v>0</v>
      </c>
      <c r="EGZ18" s="654">
        <f>+'Anexo 1. 01-FR-03 POA INSTITUC.'!EGZ60</f>
        <v>0</v>
      </c>
      <c r="EHA18" s="654">
        <f>+'Anexo 1. 01-FR-03 POA INSTITUC.'!EHA60</f>
        <v>0</v>
      </c>
      <c r="EHB18" s="654">
        <f>+'Anexo 1. 01-FR-03 POA INSTITUC.'!EHB60</f>
        <v>0</v>
      </c>
      <c r="EHC18" s="654">
        <f>+'Anexo 1. 01-FR-03 POA INSTITUC.'!EHC60</f>
        <v>0</v>
      </c>
      <c r="EHD18" s="654">
        <f>+'Anexo 1. 01-FR-03 POA INSTITUC.'!EHD60</f>
        <v>0</v>
      </c>
      <c r="EHE18" s="654">
        <f>+'Anexo 1. 01-FR-03 POA INSTITUC.'!EHE60</f>
        <v>0</v>
      </c>
      <c r="EHF18" s="654">
        <f>+'Anexo 1. 01-FR-03 POA INSTITUC.'!EHF60</f>
        <v>0</v>
      </c>
      <c r="EHG18" s="654">
        <f>+'Anexo 1. 01-FR-03 POA INSTITUC.'!EHG60</f>
        <v>0</v>
      </c>
      <c r="EHH18" s="654">
        <f>+'Anexo 1. 01-FR-03 POA INSTITUC.'!EHH60</f>
        <v>0</v>
      </c>
      <c r="EHI18" s="654">
        <f>+'Anexo 1. 01-FR-03 POA INSTITUC.'!EHI60</f>
        <v>0</v>
      </c>
      <c r="EHJ18" s="654">
        <f>+'Anexo 1. 01-FR-03 POA INSTITUC.'!EHJ60</f>
        <v>0</v>
      </c>
      <c r="EHK18" s="654">
        <f>+'Anexo 1. 01-FR-03 POA INSTITUC.'!EHK60</f>
        <v>0</v>
      </c>
      <c r="EHL18" s="654">
        <f>+'Anexo 1. 01-FR-03 POA INSTITUC.'!EHL60</f>
        <v>0</v>
      </c>
      <c r="EHM18" s="654">
        <f>+'Anexo 1. 01-FR-03 POA INSTITUC.'!EHM60</f>
        <v>0</v>
      </c>
      <c r="EHN18" s="654">
        <f>+'Anexo 1. 01-FR-03 POA INSTITUC.'!EHN60</f>
        <v>0</v>
      </c>
      <c r="EHO18" s="654">
        <f>+'Anexo 1. 01-FR-03 POA INSTITUC.'!EHO60</f>
        <v>0</v>
      </c>
      <c r="EHP18" s="654">
        <f>+'Anexo 1. 01-FR-03 POA INSTITUC.'!EHP60</f>
        <v>0</v>
      </c>
      <c r="EHQ18" s="654">
        <f>+'Anexo 1. 01-FR-03 POA INSTITUC.'!EHQ60</f>
        <v>0</v>
      </c>
      <c r="EHR18" s="654">
        <f>+'Anexo 1. 01-FR-03 POA INSTITUC.'!EHR60</f>
        <v>0</v>
      </c>
      <c r="EHS18" s="654">
        <f>+'Anexo 1. 01-FR-03 POA INSTITUC.'!EHS60</f>
        <v>0</v>
      </c>
      <c r="EHT18" s="654">
        <f>+'Anexo 1. 01-FR-03 POA INSTITUC.'!EHT60</f>
        <v>0</v>
      </c>
      <c r="EHU18" s="654">
        <f>+'Anexo 1. 01-FR-03 POA INSTITUC.'!EHU60</f>
        <v>0</v>
      </c>
      <c r="EHV18" s="654">
        <f>+'Anexo 1. 01-FR-03 POA INSTITUC.'!EHV60</f>
        <v>0</v>
      </c>
      <c r="EHW18" s="654">
        <f>+'Anexo 1. 01-FR-03 POA INSTITUC.'!EHW60</f>
        <v>0</v>
      </c>
      <c r="EHX18" s="654">
        <f>+'Anexo 1. 01-FR-03 POA INSTITUC.'!EHX60</f>
        <v>0</v>
      </c>
      <c r="EHY18" s="654">
        <f>+'Anexo 1. 01-FR-03 POA INSTITUC.'!EHY60</f>
        <v>0</v>
      </c>
      <c r="EHZ18" s="654">
        <f>+'Anexo 1. 01-FR-03 POA INSTITUC.'!EHZ60</f>
        <v>0</v>
      </c>
      <c r="EIA18" s="654">
        <f>+'Anexo 1. 01-FR-03 POA INSTITUC.'!EIA60</f>
        <v>0</v>
      </c>
      <c r="EIB18" s="654">
        <f>+'Anexo 1. 01-FR-03 POA INSTITUC.'!EIB60</f>
        <v>0</v>
      </c>
      <c r="EIC18" s="654">
        <f>+'Anexo 1. 01-FR-03 POA INSTITUC.'!EIC60</f>
        <v>0</v>
      </c>
      <c r="EID18" s="654">
        <f>+'Anexo 1. 01-FR-03 POA INSTITUC.'!EID60</f>
        <v>0</v>
      </c>
      <c r="EIE18" s="654">
        <f>+'Anexo 1. 01-FR-03 POA INSTITUC.'!EIE60</f>
        <v>0</v>
      </c>
      <c r="EIF18" s="654">
        <f>+'Anexo 1. 01-FR-03 POA INSTITUC.'!EIF60</f>
        <v>0</v>
      </c>
      <c r="EIG18" s="654">
        <f>+'Anexo 1. 01-FR-03 POA INSTITUC.'!EIG60</f>
        <v>0</v>
      </c>
      <c r="EIH18" s="654">
        <f>+'Anexo 1. 01-FR-03 POA INSTITUC.'!EIH60</f>
        <v>0</v>
      </c>
      <c r="EII18" s="654">
        <f>+'Anexo 1. 01-FR-03 POA INSTITUC.'!EII60</f>
        <v>0</v>
      </c>
      <c r="EIJ18" s="654">
        <f>+'Anexo 1. 01-FR-03 POA INSTITUC.'!EIJ60</f>
        <v>0</v>
      </c>
      <c r="EIK18" s="654">
        <f>+'Anexo 1. 01-FR-03 POA INSTITUC.'!EIK60</f>
        <v>0</v>
      </c>
      <c r="EIL18" s="654">
        <f>+'Anexo 1. 01-FR-03 POA INSTITUC.'!EIL60</f>
        <v>0</v>
      </c>
      <c r="EIM18" s="654">
        <f>+'Anexo 1. 01-FR-03 POA INSTITUC.'!EIM60</f>
        <v>0</v>
      </c>
      <c r="EIN18" s="654">
        <f>+'Anexo 1. 01-FR-03 POA INSTITUC.'!EIN60</f>
        <v>0</v>
      </c>
      <c r="EIO18" s="654">
        <f>+'Anexo 1. 01-FR-03 POA INSTITUC.'!EIO60</f>
        <v>0</v>
      </c>
      <c r="EIP18" s="654">
        <f>+'Anexo 1. 01-FR-03 POA INSTITUC.'!EIP60</f>
        <v>0</v>
      </c>
      <c r="EIQ18" s="654">
        <f>+'Anexo 1. 01-FR-03 POA INSTITUC.'!EIQ60</f>
        <v>0</v>
      </c>
      <c r="EIR18" s="654">
        <f>+'Anexo 1. 01-FR-03 POA INSTITUC.'!EIR60</f>
        <v>0</v>
      </c>
      <c r="EIS18" s="654">
        <f>+'Anexo 1. 01-FR-03 POA INSTITUC.'!EIS60</f>
        <v>0</v>
      </c>
      <c r="EIT18" s="654">
        <f>+'Anexo 1. 01-FR-03 POA INSTITUC.'!EIT60</f>
        <v>0</v>
      </c>
      <c r="EIU18" s="654">
        <f>+'Anexo 1. 01-FR-03 POA INSTITUC.'!EIU60</f>
        <v>0</v>
      </c>
      <c r="EIV18" s="654">
        <f>+'Anexo 1. 01-FR-03 POA INSTITUC.'!EIV60</f>
        <v>0</v>
      </c>
      <c r="EIW18" s="654">
        <f>+'Anexo 1. 01-FR-03 POA INSTITUC.'!EIW60</f>
        <v>0</v>
      </c>
      <c r="EIX18" s="654">
        <f>+'Anexo 1. 01-FR-03 POA INSTITUC.'!EIX60</f>
        <v>0</v>
      </c>
      <c r="EIY18" s="654">
        <f>+'Anexo 1. 01-FR-03 POA INSTITUC.'!EIY60</f>
        <v>0</v>
      </c>
      <c r="EIZ18" s="654">
        <f>+'Anexo 1. 01-FR-03 POA INSTITUC.'!EIZ60</f>
        <v>0</v>
      </c>
      <c r="EJA18" s="654">
        <f>+'Anexo 1. 01-FR-03 POA INSTITUC.'!EJA60</f>
        <v>0</v>
      </c>
      <c r="EJB18" s="654">
        <f>+'Anexo 1. 01-FR-03 POA INSTITUC.'!EJB60</f>
        <v>0</v>
      </c>
      <c r="EJC18" s="654">
        <f>+'Anexo 1. 01-FR-03 POA INSTITUC.'!EJC60</f>
        <v>0</v>
      </c>
      <c r="EJD18" s="654">
        <f>+'Anexo 1. 01-FR-03 POA INSTITUC.'!EJD60</f>
        <v>0</v>
      </c>
      <c r="EJE18" s="654">
        <f>+'Anexo 1. 01-FR-03 POA INSTITUC.'!EJE60</f>
        <v>0</v>
      </c>
      <c r="EJF18" s="654">
        <f>+'Anexo 1. 01-FR-03 POA INSTITUC.'!EJF60</f>
        <v>0</v>
      </c>
      <c r="EJG18" s="654">
        <f>+'Anexo 1. 01-FR-03 POA INSTITUC.'!EJG60</f>
        <v>0</v>
      </c>
      <c r="EJH18" s="654">
        <f>+'Anexo 1. 01-FR-03 POA INSTITUC.'!EJH60</f>
        <v>0</v>
      </c>
      <c r="EJI18" s="654">
        <f>+'Anexo 1. 01-FR-03 POA INSTITUC.'!EJI60</f>
        <v>0</v>
      </c>
      <c r="EJJ18" s="654">
        <f>+'Anexo 1. 01-FR-03 POA INSTITUC.'!EJJ60</f>
        <v>0</v>
      </c>
      <c r="EJK18" s="654">
        <f>+'Anexo 1. 01-FR-03 POA INSTITUC.'!EJK60</f>
        <v>0</v>
      </c>
      <c r="EJL18" s="654">
        <f>+'Anexo 1. 01-FR-03 POA INSTITUC.'!EJL60</f>
        <v>0</v>
      </c>
      <c r="EJM18" s="654">
        <f>+'Anexo 1. 01-FR-03 POA INSTITUC.'!EJM60</f>
        <v>0</v>
      </c>
      <c r="EJN18" s="654">
        <f>+'Anexo 1. 01-FR-03 POA INSTITUC.'!EJN60</f>
        <v>0</v>
      </c>
      <c r="EJO18" s="654">
        <f>+'Anexo 1. 01-FR-03 POA INSTITUC.'!EJO60</f>
        <v>0</v>
      </c>
      <c r="EJP18" s="654">
        <f>+'Anexo 1. 01-FR-03 POA INSTITUC.'!EJP60</f>
        <v>0</v>
      </c>
      <c r="EJQ18" s="654">
        <f>+'Anexo 1. 01-FR-03 POA INSTITUC.'!EJQ60</f>
        <v>0</v>
      </c>
      <c r="EJR18" s="654">
        <f>+'Anexo 1. 01-FR-03 POA INSTITUC.'!EJR60</f>
        <v>0</v>
      </c>
      <c r="EJS18" s="654">
        <f>+'Anexo 1. 01-FR-03 POA INSTITUC.'!EJS60</f>
        <v>0</v>
      </c>
      <c r="EJT18" s="654">
        <f>+'Anexo 1. 01-FR-03 POA INSTITUC.'!EJT60</f>
        <v>0</v>
      </c>
      <c r="EJU18" s="654">
        <f>+'Anexo 1. 01-FR-03 POA INSTITUC.'!EJU60</f>
        <v>0</v>
      </c>
      <c r="EJV18" s="654">
        <f>+'Anexo 1. 01-FR-03 POA INSTITUC.'!EJV60</f>
        <v>0</v>
      </c>
      <c r="EJW18" s="654">
        <f>+'Anexo 1. 01-FR-03 POA INSTITUC.'!EJW60</f>
        <v>0</v>
      </c>
      <c r="EJX18" s="654">
        <f>+'Anexo 1. 01-FR-03 POA INSTITUC.'!EJX60</f>
        <v>0</v>
      </c>
      <c r="EJY18" s="654">
        <f>+'Anexo 1. 01-FR-03 POA INSTITUC.'!EJY60</f>
        <v>0</v>
      </c>
      <c r="EJZ18" s="654">
        <f>+'Anexo 1. 01-FR-03 POA INSTITUC.'!EJZ60</f>
        <v>0</v>
      </c>
      <c r="EKA18" s="654">
        <f>+'Anexo 1. 01-FR-03 POA INSTITUC.'!EKA60</f>
        <v>0</v>
      </c>
      <c r="EKB18" s="654">
        <f>+'Anexo 1. 01-FR-03 POA INSTITUC.'!EKB60</f>
        <v>0</v>
      </c>
      <c r="EKC18" s="654">
        <f>+'Anexo 1. 01-FR-03 POA INSTITUC.'!EKC60</f>
        <v>0</v>
      </c>
      <c r="EKD18" s="654">
        <f>+'Anexo 1. 01-FR-03 POA INSTITUC.'!EKD60</f>
        <v>0</v>
      </c>
      <c r="EKE18" s="654">
        <f>+'Anexo 1. 01-FR-03 POA INSTITUC.'!EKE60</f>
        <v>0</v>
      </c>
      <c r="EKF18" s="654">
        <f>+'Anexo 1. 01-FR-03 POA INSTITUC.'!EKF60</f>
        <v>0</v>
      </c>
      <c r="EKG18" s="654">
        <f>+'Anexo 1. 01-FR-03 POA INSTITUC.'!EKG60</f>
        <v>0</v>
      </c>
      <c r="EKH18" s="654">
        <f>+'Anexo 1. 01-FR-03 POA INSTITUC.'!EKH60</f>
        <v>0</v>
      </c>
      <c r="EKI18" s="654">
        <f>+'Anexo 1. 01-FR-03 POA INSTITUC.'!EKI60</f>
        <v>0</v>
      </c>
      <c r="EKJ18" s="654">
        <f>+'Anexo 1. 01-FR-03 POA INSTITUC.'!EKJ60</f>
        <v>0</v>
      </c>
      <c r="EKK18" s="654">
        <f>+'Anexo 1. 01-FR-03 POA INSTITUC.'!EKK60</f>
        <v>0</v>
      </c>
      <c r="EKL18" s="654">
        <f>+'Anexo 1. 01-FR-03 POA INSTITUC.'!EKL60</f>
        <v>0</v>
      </c>
      <c r="EKM18" s="654">
        <f>+'Anexo 1. 01-FR-03 POA INSTITUC.'!EKM60</f>
        <v>0</v>
      </c>
      <c r="EKN18" s="654">
        <f>+'Anexo 1. 01-FR-03 POA INSTITUC.'!EKN60</f>
        <v>0</v>
      </c>
      <c r="EKO18" s="654">
        <f>+'Anexo 1. 01-FR-03 POA INSTITUC.'!EKO60</f>
        <v>0</v>
      </c>
      <c r="EKP18" s="654">
        <f>+'Anexo 1. 01-FR-03 POA INSTITUC.'!EKP60</f>
        <v>0</v>
      </c>
      <c r="EKQ18" s="654">
        <f>+'Anexo 1. 01-FR-03 POA INSTITUC.'!EKQ60</f>
        <v>0</v>
      </c>
      <c r="EKR18" s="654">
        <f>+'Anexo 1. 01-FR-03 POA INSTITUC.'!EKR60</f>
        <v>0</v>
      </c>
      <c r="EKS18" s="654">
        <f>+'Anexo 1. 01-FR-03 POA INSTITUC.'!EKS60</f>
        <v>0</v>
      </c>
      <c r="EKT18" s="654">
        <f>+'Anexo 1. 01-FR-03 POA INSTITUC.'!EKT60</f>
        <v>0</v>
      </c>
      <c r="EKU18" s="654">
        <f>+'Anexo 1. 01-FR-03 POA INSTITUC.'!EKU60</f>
        <v>0</v>
      </c>
      <c r="EKV18" s="654">
        <f>+'Anexo 1. 01-FR-03 POA INSTITUC.'!EKV60</f>
        <v>0</v>
      </c>
      <c r="EKW18" s="654">
        <f>+'Anexo 1. 01-FR-03 POA INSTITUC.'!EKW60</f>
        <v>0</v>
      </c>
      <c r="EKX18" s="654">
        <f>+'Anexo 1. 01-FR-03 POA INSTITUC.'!EKX60</f>
        <v>0</v>
      </c>
      <c r="EKY18" s="654">
        <f>+'Anexo 1. 01-FR-03 POA INSTITUC.'!EKY60</f>
        <v>0</v>
      </c>
      <c r="EKZ18" s="654">
        <f>+'Anexo 1. 01-FR-03 POA INSTITUC.'!EKZ60</f>
        <v>0</v>
      </c>
      <c r="ELA18" s="654">
        <f>+'Anexo 1. 01-FR-03 POA INSTITUC.'!ELA60</f>
        <v>0</v>
      </c>
      <c r="ELB18" s="654">
        <f>+'Anexo 1. 01-FR-03 POA INSTITUC.'!ELB60</f>
        <v>0</v>
      </c>
      <c r="ELC18" s="654">
        <f>+'Anexo 1. 01-FR-03 POA INSTITUC.'!ELC60</f>
        <v>0</v>
      </c>
      <c r="ELD18" s="654">
        <f>+'Anexo 1. 01-FR-03 POA INSTITUC.'!ELD60</f>
        <v>0</v>
      </c>
      <c r="ELE18" s="654">
        <f>+'Anexo 1. 01-FR-03 POA INSTITUC.'!ELE60</f>
        <v>0</v>
      </c>
      <c r="ELF18" s="654">
        <f>+'Anexo 1. 01-FR-03 POA INSTITUC.'!ELF60</f>
        <v>0</v>
      </c>
      <c r="ELG18" s="654">
        <f>+'Anexo 1. 01-FR-03 POA INSTITUC.'!ELG60</f>
        <v>0</v>
      </c>
      <c r="ELH18" s="654">
        <f>+'Anexo 1. 01-FR-03 POA INSTITUC.'!ELH60</f>
        <v>0</v>
      </c>
      <c r="ELI18" s="654">
        <f>+'Anexo 1. 01-FR-03 POA INSTITUC.'!ELI60</f>
        <v>0</v>
      </c>
      <c r="ELJ18" s="654">
        <f>+'Anexo 1. 01-FR-03 POA INSTITUC.'!ELJ60</f>
        <v>0</v>
      </c>
      <c r="ELK18" s="654">
        <f>+'Anexo 1. 01-FR-03 POA INSTITUC.'!ELK60</f>
        <v>0</v>
      </c>
      <c r="ELL18" s="654">
        <f>+'Anexo 1. 01-FR-03 POA INSTITUC.'!ELL60</f>
        <v>0</v>
      </c>
      <c r="ELM18" s="654">
        <f>+'Anexo 1. 01-FR-03 POA INSTITUC.'!ELM60</f>
        <v>0</v>
      </c>
      <c r="ELN18" s="654">
        <f>+'Anexo 1. 01-FR-03 POA INSTITUC.'!ELN60</f>
        <v>0</v>
      </c>
      <c r="ELO18" s="654">
        <f>+'Anexo 1. 01-FR-03 POA INSTITUC.'!ELO60</f>
        <v>0</v>
      </c>
      <c r="ELP18" s="654">
        <f>+'Anexo 1. 01-FR-03 POA INSTITUC.'!ELP60</f>
        <v>0</v>
      </c>
      <c r="ELQ18" s="654">
        <f>+'Anexo 1. 01-FR-03 POA INSTITUC.'!ELQ60</f>
        <v>0</v>
      </c>
      <c r="ELR18" s="654">
        <f>+'Anexo 1. 01-FR-03 POA INSTITUC.'!ELR60</f>
        <v>0</v>
      </c>
      <c r="ELS18" s="654">
        <f>+'Anexo 1. 01-FR-03 POA INSTITUC.'!ELS60</f>
        <v>0</v>
      </c>
      <c r="ELT18" s="654">
        <f>+'Anexo 1. 01-FR-03 POA INSTITUC.'!ELT60</f>
        <v>0</v>
      </c>
      <c r="ELU18" s="654">
        <f>+'Anexo 1. 01-FR-03 POA INSTITUC.'!ELU60</f>
        <v>0</v>
      </c>
      <c r="ELV18" s="654">
        <f>+'Anexo 1. 01-FR-03 POA INSTITUC.'!ELV60</f>
        <v>0</v>
      </c>
      <c r="ELW18" s="654">
        <f>+'Anexo 1. 01-FR-03 POA INSTITUC.'!ELW60</f>
        <v>0</v>
      </c>
      <c r="ELX18" s="654">
        <f>+'Anexo 1. 01-FR-03 POA INSTITUC.'!ELX60</f>
        <v>0</v>
      </c>
      <c r="ELY18" s="654">
        <f>+'Anexo 1. 01-FR-03 POA INSTITUC.'!ELY60</f>
        <v>0</v>
      </c>
      <c r="ELZ18" s="654">
        <f>+'Anexo 1. 01-FR-03 POA INSTITUC.'!ELZ60</f>
        <v>0</v>
      </c>
      <c r="EMA18" s="654">
        <f>+'Anexo 1. 01-FR-03 POA INSTITUC.'!EMA60</f>
        <v>0</v>
      </c>
      <c r="EMB18" s="654">
        <f>+'Anexo 1. 01-FR-03 POA INSTITUC.'!EMB60</f>
        <v>0</v>
      </c>
      <c r="EMC18" s="654">
        <f>+'Anexo 1. 01-FR-03 POA INSTITUC.'!EMC60</f>
        <v>0</v>
      </c>
      <c r="EMD18" s="654">
        <f>+'Anexo 1. 01-FR-03 POA INSTITUC.'!EMD60</f>
        <v>0</v>
      </c>
      <c r="EME18" s="654">
        <f>+'Anexo 1. 01-FR-03 POA INSTITUC.'!EME60</f>
        <v>0</v>
      </c>
      <c r="EMF18" s="654">
        <f>+'Anexo 1. 01-FR-03 POA INSTITUC.'!EMF60</f>
        <v>0</v>
      </c>
      <c r="EMG18" s="654">
        <f>+'Anexo 1. 01-FR-03 POA INSTITUC.'!EMG60</f>
        <v>0</v>
      </c>
      <c r="EMH18" s="654">
        <f>+'Anexo 1. 01-FR-03 POA INSTITUC.'!EMH60</f>
        <v>0</v>
      </c>
      <c r="EMI18" s="654">
        <f>+'Anexo 1. 01-FR-03 POA INSTITUC.'!EMI60</f>
        <v>0</v>
      </c>
      <c r="EMJ18" s="654">
        <f>+'Anexo 1. 01-FR-03 POA INSTITUC.'!EMJ60</f>
        <v>0</v>
      </c>
      <c r="EMK18" s="654">
        <f>+'Anexo 1. 01-FR-03 POA INSTITUC.'!EMK60</f>
        <v>0</v>
      </c>
      <c r="EML18" s="654">
        <f>+'Anexo 1. 01-FR-03 POA INSTITUC.'!EML60</f>
        <v>0</v>
      </c>
      <c r="EMM18" s="654">
        <f>+'Anexo 1. 01-FR-03 POA INSTITUC.'!EMM60</f>
        <v>0</v>
      </c>
      <c r="EMN18" s="654">
        <f>+'Anexo 1. 01-FR-03 POA INSTITUC.'!EMN60</f>
        <v>0</v>
      </c>
      <c r="EMO18" s="654">
        <f>+'Anexo 1. 01-FR-03 POA INSTITUC.'!EMO60</f>
        <v>0</v>
      </c>
      <c r="EMP18" s="654">
        <f>+'Anexo 1. 01-FR-03 POA INSTITUC.'!EMP60</f>
        <v>0</v>
      </c>
      <c r="EMQ18" s="654">
        <f>+'Anexo 1. 01-FR-03 POA INSTITUC.'!EMQ60</f>
        <v>0</v>
      </c>
      <c r="EMR18" s="654">
        <f>+'Anexo 1. 01-FR-03 POA INSTITUC.'!EMR60</f>
        <v>0</v>
      </c>
      <c r="EMS18" s="654">
        <f>+'Anexo 1. 01-FR-03 POA INSTITUC.'!EMS60</f>
        <v>0</v>
      </c>
      <c r="EMT18" s="654">
        <f>+'Anexo 1. 01-FR-03 POA INSTITUC.'!EMT60</f>
        <v>0</v>
      </c>
      <c r="EMU18" s="654">
        <f>+'Anexo 1. 01-FR-03 POA INSTITUC.'!EMU60</f>
        <v>0</v>
      </c>
      <c r="EMV18" s="654">
        <f>+'Anexo 1. 01-FR-03 POA INSTITUC.'!EMV60</f>
        <v>0</v>
      </c>
      <c r="EMW18" s="654">
        <f>+'Anexo 1. 01-FR-03 POA INSTITUC.'!EMW60</f>
        <v>0</v>
      </c>
      <c r="EMX18" s="654">
        <f>+'Anexo 1. 01-FR-03 POA INSTITUC.'!EMX60</f>
        <v>0</v>
      </c>
      <c r="EMY18" s="654">
        <f>+'Anexo 1. 01-FR-03 POA INSTITUC.'!EMY60</f>
        <v>0</v>
      </c>
      <c r="EMZ18" s="654">
        <f>+'Anexo 1. 01-FR-03 POA INSTITUC.'!EMZ60</f>
        <v>0</v>
      </c>
      <c r="ENA18" s="654">
        <f>+'Anexo 1. 01-FR-03 POA INSTITUC.'!ENA60</f>
        <v>0</v>
      </c>
      <c r="ENB18" s="654">
        <f>+'Anexo 1. 01-FR-03 POA INSTITUC.'!ENB60</f>
        <v>0</v>
      </c>
      <c r="ENC18" s="654">
        <f>+'Anexo 1. 01-FR-03 POA INSTITUC.'!ENC60</f>
        <v>0</v>
      </c>
      <c r="END18" s="654">
        <f>+'Anexo 1. 01-FR-03 POA INSTITUC.'!END60</f>
        <v>0</v>
      </c>
      <c r="ENE18" s="654">
        <f>+'Anexo 1. 01-FR-03 POA INSTITUC.'!ENE60</f>
        <v>0</v>
      </c>
      <c r="ENF18" s="654">
        <f>+'Anexo 1. 01-FR-03 POA INSTITUC.'!ENF60</f>
        <v>0</v>
      </c>
      <c r="ENG18" s="654">
        <f>+'Anexo 1. 01-FR-03 POA INSTITUC.'!ENG60</f>
        <v>0</v>
      </c>
      <c r="ENH18" s="654">
        <f>+'Anexo 1. 01-FR-03 POA INSTITUC.'!ENH60</f>
        <v>0</v>
      </c>
      <c r="ENI18" s="654">
        <f>+'Anexo 1. 01-FR-03 POA INSTITUC.'!ENI60</f>
        <v>0</v>
      </c>
      <c r="ENJ18" s="654">
        <f>+'Anexo 1. 01-FR-03 POA INSTITUC.'!ENJ60</f>
        <v>0</v>
      </c>
      <c r="ENK18" s="654">
        <f>+'Anexo 1. 01-FR-03 POA INSTITUC.'!ENK60</f>
        <v>0</v>
      </c>
      <c r="ENL18" s="654">
        <f>+'Anexo 1. 01-FR-03 POA INSTITUC.'!ENL60</f>
        <v>0</v>
      </c>
      <c r="ENM18" s="654">
        <f>+'Anexo 1. 01-FR-03 POA INSTITUC.'!ENM60</f>
        <v>0</v>
      </c>
      <c r="ENN18" s="654">
        <f>+'Anexo 1. 01-FR-03 POA INSTITUC.'!ENN60</f>
        <v>0</v>
      </c>
      <c r="ENO18" s="654">
        <f>+'Anexo 1. 01-FR-03 POA INSTITUC.'!ENO60</f>
        <v>0</v>
      </c>
      <c r="ENP18" s="654">
        <f>+'Anexo 1. 01-FR-03 POA INSTITUC.'!ENP60</f>
        <v>0</v>
      </c>
      <c r="ENQ18" s="654">
        <f>+'Anexo 1. 01-FR-03 POA INSTITUC.'!ENQ60</f>
        <v>0</v>
      </c>
      <c r="ENR18" s="654">
        <f>+'Anexo 1. 01-FR-03 POA INSTITUC.'!ENR60</f>
        <v>0</v>
      </c>
      <c r="ENS18" s="654">
        <f>+'Anexo 1. 01-FR-03 POA INSTITUC.'!ENS60</f>
        <v>0</v>
      </c>
      <c r="ENT18" s="654">
        <f>+'Anexo 1. 01-FR-03 POA INSTITUC.'!ENT60</f>
        <v>0</v>
      </c>
      <c r="ENU18" s="654">
        <f>+'Anexo 1. 01-FR-03 POA INSTITUC.'!ENU60</f>
        <v>0</v>
      </c>
      <c r="ENV18" s="654">
        <f>+'Anexo 1. 01-FR-03 POA INSTITUC.'!ENV60</f>
        <v>0</v>
      </c>
      <c r="ENW18" s="654">
        <f>+'Anexo 1. 01-FR-03 POA INSTITUC.'!ENW60</f>
        <v>0</v>
      </c>
      <c r="ENX18" s="654">
        <f>+'Anexo 1. 01-FR-03 POA INSTITUC.'!ENX60</f>
        <v>0</v>
      </c>
      <c r="ENY18" s="654">
        <f>+'Anexo 1. 01-FR-03 POA INSTITUC.'!ENY60</f>
        <v>0</v>
      </c>
      <c r="ENZ18" s="654">
        <f>+'Anexo 1. 01-FR-03 POA INSTITUC.'!ENZ60</f>
        <v>0</v>
      </c>
      <c r="EOA18" s="654">
        <f>+'Anexo 1. 01-FR-03 POA INSTITUC.'!EOA60</f>
        <v>0</v>
      </c>
      <c r="EOB18" s="654">
        <f>+'Anexo 1. 01-FR-03 POA INSTITUC.'!EOB60</f>
        <v>0</v>
      </c>
      <c r="EOC18" s="654">
        <f>+'Anexo 1. 01-FR-03 POA INSTITUC.'!EOC60</f>
        <v>0</v>
      </c>
      <c r="EOD18" s="654">
        <f>+'Anexo 1. 01-FR-03 POA INSTITUC.'!EOD60</f>
        <v>0</v>
      </c>
      <c r="EOE18" s="654">
        <f>+'Anexo 1. 01-FR-03 POA INSTITUC.'!EOE60</f>
        <v>0</v>
      </c>
      <c r="EOF18" s="654">
        <f>+'Anexo 1. 01-FR-03 POA INSTITUC.'!EOF60</f>
        <v>0</v>
      </c>
      <c r="EOG18" s="654">
        <f>+'Anexo 1. 01-FR-03 POA INSTITUC.'!EOG60</f>
        <v>0</v>
      </c>
      <c r="EOH18" s="654">
        <f>+'Anexo 1. 01-FR-03 POA INSTITUC.'!EOH60</f>
        <v>0</v>
      </c>
      <c r="EOI18" s="654">
        <f>+'Anexo 1. 01-FR-03 POA INSTITUC.'!EOI60</f>
        <v>0</v>
      </c>
      <c r="EOJ18" s="654">
        <f>+'Anexo 1. 01-FR-03 POA INSTITUC.'!EOJ60</f>
        <v>0</v>
      </c>
      <c r="EOK18" s="654">
        <f>+'Anexo 1. 01-FR-03 POA INSTITUC.'!EOK60</f>
        <v>0</v>
      </c>
      <c r="EOL18" s="654">
        <f>+'Anexo 1. 01-FR-03 POA INSTITUC.'!EOL60</f>
        <v>0</v>
      </c>
      <c r="EOM18" s="654">
        <f>+'Anexo 1. 01-FR-03 POA INSTITUC.'!EOM60</f>
        <v>0</v>
      </c>
      <c r="EON18" s="654">
        <f>+'Anexo 1. 01-FR-03 POA INSTITUC.'!EON60</f>
        <v>0</v>
      </c>
      <c r="EOO18" s="654">
        <f>+'Anexo 1. 01-FR-03 POA INSTITUC.'!EOO60</f>
        <v>0</v>
      </c>
      <c r="EOP18" s="654">
        <f>+'Anexo 1. 01-FR-03 POA INSTITUC.'!EOP60</f>
        <v>0</v>
      </c>
      <c r="EOQ18" s="654">
        <f>+'Anexo 1. 01-FR-03 POA INSTITUC.'!EOQ60</f>
        <v>0</v>
      </c>
      <c r="EOR18" s="654">
        <f>+'Anexo 1. 01-FR-03 POA INSTITUC.'!EOR60</f>
        <v>0</v>
      </c>
      <c r="EOS18" s="654">
        <f>+'Anexo 1. 01-FR-03 POA INSTITUC.'!EOS60</f>
        <v>0</v>
      </c>
      <c r="EOT18" s="654">
        <f>+'Anexo 1. 01-FR-03 POA INSTITUC.'!EOT60</f>
        <v>0</v>
      </c>
      <c r="EOU18" s="654">
        <f>+'Anexo 1. 01-FR-03 POA INSTITUC.'!EOU60</f>
        <v>0</v>
      </c>
      <c r="EOV18" s="654">
        <f>+'Anexo 1. 01-FR-03 POA INSTITUC.'!EOV60</f>
        <v>0</v>
      </c>
      <c r="EOW18" s="654">
        <f>+'Anexo 1. 01-FR-03 POA INSTITUC.'!EOW60</f>
        <v>0</v>
      </c>
      <c r="EOX18" s="654">
        <f>+'Anexo 1. 01-FR-03 POA INSTITUC.'!EOX60</f>
        <v>0</v>
      </c>
      <c r="EOY18" s="654">
        <f>+'Anexo 1. 01-FR-03 POA INSTITUC.'!EOY60</f>
        <v>0</v>
      </c>
      <c r="EOZ18" s="654">
        <f>+'Anexo 1. 01-FR-03 POA INSTITUC.'!EOZ60</f>
        <v>0</v>
      </c>
      <c r="EPA18" s="654">
        <f>+'Anexo 1. 01-FR-03 POA INSTITUC.'!EPA60</f>
        <v>0</v>
      </c>
      <c r="EPB18" s="654">
        <f>+'Anexo 1. 01-FR-03 POA INSTITUC.'!EPB60</f>
        <v>0</v>
      </c>
      <c r="EPC18" s="654">
        <f>+'Anexo 1. 01-FR-03 POA INSTITUC.'!EPC60</f>
        <v>0</v>
      </c>
      <c r="EPD18" s="654">
        <f>+'Anexo 1. 01-FR-03 POA INSTITUC.'!EPD60</f>
        <v>0</v>
      </c>
      <c r="EPE18" s="654">
        <f>+'Anexo 1. 01-FR-03 POA INSTITUC.'!EPE60</f>
        <v>0</v>
      </c>
      <c r="EPF18" s="654">
        <f>+'Anexo 1. 01-FR-03 POA INSTITUC.'!EPF60</f>
        <v>0</v>
      </c>
      <c r="EPG18" s="654">
        <f>+'Anexo 1. 01-FR-03 POA INSTITUC.'!EPG60</f>
        <v>0</v>
      </c>
      <c r="EPH18" s="654">
        <f>+'Anexo 1. 01-FR-03 POA INSTITUC.'!EPH60</f>
        <v>0</v>
      </c>
      <c r="EPI18" s="654">
        <f>+'Anexo 1. 01-FR-03 POA INSTITUC.'!EPI60</f>
        <v>0</v>
      </c>
      <c r="EPJ18" s="654">
        <f>+'Anexo 1. 01-FR-03 POA INSTITUC.'!EPJ60</f>
        <v>0</v>
      </c>
      <c r="EPK18" s="654">
        <f>+'Anexo 1. 01-FR-03 POA INSTITUC.'!EPK60</f>
        <v>0</v>
      </c>
      <c r="EPL18" s="654">
        <f>+'Anexo 1. 01-FR-03 POA INSTITUC.'!EPL60</f>
        <v>0</v>
      </c>
      <c r="EPM18" s="654">
        <f>+'Anexo 1. 01-FR-03 POA INSTITUC.'!EPM60</f>
        <v>0</v>
      </c>
      <c r="EPN18" s="654">
        <f>+'Anexo 1. 01-FR-03 POA INSTITUC.'!EPN60</f>
        <v>0</v>
      </c>
      <c r="EPO18" s="654">
        <f>+'Anexo 1. 01-FR-03 POA INSTITUC.'!EPO60</f>
        <v>0</v>
      </c>
      <c r="EPP18" s="654">
        <f>+'Anexo 1. 01-FR-03 POA INSTITUC.'!EPP60</f>
        <v>0</v>
      </c>
      <c r="EPQ18" s="654">
        <f>+'Anexo 1. 01-FR-03 POA INSTITUC.'!EPQ60</f>
        <v>0</v>
      </c>
      <c r="EPR18" s="654">
        <f>+'Anexo 1. 01-FR-03 POA INSTITUC.'!EPR60</f>
        <v>0</v>
      </c>
      <c r="EPS18" s="654">
        <f>+'Anexo 1. 01-FR-03 POA INSTITUC.'!EPS60</f>
        <v>0</v>
      </c>
      <c r="EPT18" s="654">
        <f>+'Anexo 1. 01-FR-03 POA INSTITUC.'!EPT60</f>
        <v>0</v>
      </c>
      <c r="EPU18" s="654">
        <f>+'Anexo 1. 01-FR-03 POA INSTITUC.'!EPU60</f>
        <v>0</v>
      </c>
      <c r="EPV18" s="654">
        <f>+'Anexo 1. 01-FR-03 POA INSTITUC.'!EPV60</f>
        <v>0</v>
      </c>
      <c r="EPW18" s="654">
        <f>+'Anexo 1. 01-FR-03 POA INSTITUC.'!EPW60</f>
        <v>0</v>
      </c>
      <c r="EPX18" s="654">
        <f>+'Anexo 1. 01-FR-03 POA INSTITUC.'!EPX60</f>
        <v>0</v>
      </c>
      <c r="EPY18" s="654">
        <f>+'Anexo 1. 01-FR-03 POA INSTITUC.'!EPY60</f>
        <v>0</v>
      </c>
      <c r="EPZ18" s="654">
        <f>+'Anexo 1. 01-FR-03 POA INSTITUC.'!EPZ60</f>
        <v>0</v>
      </c>
      <c r="EQA18" s="654">
        <f>+'Anexo 1. 01-FR-03 POA INSTITUC.'!EQA60</f>
        <v>0</v>
      </c>
      <c r="EQB18" s="654">
        <f>+'Anexo 1. 01-FR-03 POA INSTITUC.'!EQB60</f>
        <v>0</v>
      </c>
      <c r="EQC18" s="654">
        <f>+'Anexo 1. 01-FR-03 POA INSTITUC.'!EQC60</f>
        <v>0</v>
      </c>
      <c r="EQD18" s="654">
        <f>+'Anexo 1. 01-FR-03 POA INSTITUC.'!EQD60</f>
        <v>0</v>
      </c>
      <c r="EQE18" s="654">
        <f>+'Anexo 1. 01-FR-03 POA INSTITUC.'!EQE60</f>
        <v>0</v>
      </c>
      <c r="EQF18" s="654">
        <f>+'Anexo 1. 01-FR-03 POA INSTITUC.'!EQF60</f>
        <v>0</v>
      </c>
      <c r="EQG18" s="654">
        <f>+'Anexo 1. 01-FR-03 POA INSTITUC.'!EQG60</f>
        <v>0</v>
      </c>
      <c r="EQH18" s="654">
        <f>+'Anexo 1. 01-FR-03 POA INSTITUC.'!EQH60</f>
        <v>0</v>
      </c>
      <c r="EQI18" s="654">
        <f>+'Anexo 1. 01-FR-03 POA INSTITUC.'!EQI60</f>
        <v>0</v>
      </c>
      <c r="EQJ18" s="654">
        <f>+'Anexo 1. 01-FR-03 POA INSTITUC.'!EQJ60</f>
        <v>0</v>
      </c>
      <c r="EQK18" s="654">
        <f>+'Anexo 1. 01-FR-03 POA INSTITUC.'!EQK60</f>
        <v>0</v>
      </c>
      <c r="EQL18" s="654">
        <f>+'Anexo 1. 01-FR-03 POA INSTITUC.'!EQL60</f>
        <v>0</v>
      </c>
      <c r="EQM18" s="654">
        <f>+'Anexo 1. 01-FR-03 POA INSTITUC.'!EQM60</f>
        <v>0</v>
      </c>
      <c r="EQN18" s="654">
        <f>+'Anexo 1. 01-FR-03 POA INSTITUC.'!EQN60</f>
        <v>0</v>
      </c>
      <c r="EQO18" s="654">
        <f>+'Anexo 1. 01-FR-03 POA INSTITUC.'!EQO60</f>
        <v>0</v>
      </c>
      <c r="EQP18" s="654">
        <f>+'Anexo 1. 01-FR-03 POA INSTITUC.'!EQP60</f>
        <v>0</v>
      </c>
      <c r="EQQ18" s="654">
        <f>+'Anexo 1. 01-FR-03 POA INSTITUC.'!EQQ60</f>
        <v>0</v>
      </c>
      <c r="EQR18" s="654">
        <f>+'Anexo 1. 01-FR-03 POA INSTITUC.'!EQR60</f>
        <v>0</v>
      </c>
      <c r="EQS18" s="654">
        <f>+'Anexo 1. 01-FR-03 POA INSTITUC.'!EQS60</f>
        <v>0</v>
      </c>
      <c r="EQT18" s="654">
        <f>+'Anexo 1. 01-FR-03 POA INSTITUC.'!EQT60</f>
        <v>0</v>
      </c>
      <c r="EQU18" s="654">
        <f>+'Anexo 1. 01-FR-03 POA INSTITUC.'!EQU60</f>
        <v>0</v>
      </c>
      <c r="EQV18" s="654">
        <f>+'Anexo 1. 01-FR-03 POA INSTITUC.'!EQV60</f>
        <v>0</v>
      </c>
      <c r="EQW18" s="654">
        <f>+'Anexo 1. 01-FR-03 POA INSTITUC.'!EQW60</f>
        <v>0</v>
      </c>
      <c r="EQX18" s="654">
        <f>+'Anexo 1. 01-FR-03 POA INSTITUC.'!EQX60</f>
        <v>0</v>
      </c>
      <c r="EQY18" s="654">
        <f>+'Anexo 1. 01-FR-03 POA INSTITUC.'!EQY60</f>
        <v>0</v>
      </c>
      <c r="EQZ18" s="654">
        <f>+'Anexo 1. 01-FR-03 POA INSTITUC.'!EQZ60</f>
        <v>0</v>
      </c>
      <c r="ERA18" s="654">
        <f>+'Anexo 1. 01-FR-03 POA INSTITUC.'!ERA60</f>
        <v>0</v>
      </c>
      <c r="ERB18" s="654">
        <f>+'Anexo 1. 01-FR-03 POA INSTITUC.'!ERB60</f>
        <v>0</v>
      </c>
      <c r="ERC18" s="654">
        <f>+'Anexo 1. 01-FR-03 POA INSTITUC.'!ERC60</f>
        <v>0</v>
      </c>
      <c r="ERD18" s="654">
        <f>+'Anexo 1. 01-FR-03 POA INSTITUC.'!ERD60</f>
        <v>0</v>
      </c>
      <c r="ERE18" s="654">
        <f>+'Anexo 1. 01-FR-03 POA INSTITUC.'!ERE60</f>
        <v>0</v>
      </c>
      <c r="ERF18" s="654">
        <f>+'Anexo 1. 01-FR-03 POA INSTITUC.'!ERF60</f>
        <v>0</v>
      </c>
      <c r="ERG18" s="654">
        <f>+'Anexo 1. 01-FR-03 POA INSTITUC.'!ERG60</f>
        <v>0</v>
      </c>
      <c r="ERH18" s="654">
        <f>+'Anexo 1. 01-FR-03 POA INSTITUC.'!ERH60</f>
        <v>0</v>
      </c>
      <c r="ERI18" s="654">
        <f>+'Anexo 1. 01-FR-03 POA INSTITUC.'!ERI60</f>
        <v>0</v>
      </c>
      <c r="ERJ18" s="654">
        <f>+'Anexo 1. 01-FR-03 POA INSTITUC.'!ERJ60</f>
        <v>0</v>
      </c>
      <c r="ERK18" s="654">
        <f>+'Anexo 1. 01-FR-03 POA INSTITUC.'!ERK60</f>
        <v>0</v>
      </c>
      <c r="ERL18" s="654">
        <f>+'Anexo 1. 01-FR-03 POA INSTITUC.'!ERL60</f>
        <v>0</v>
      </c>
      <c r="ERM18" s="654">
        <f>+'Anexo 1. 01-FR-03 POA INSTITUC.'!ERM60</f>
        <v>0</v>
      </c>
      <c r="ERN18" s="654">
        <f>+'Anexo 1. 01-FR-03 POA INSTITUC.'!ERN60</f>
        <v>0</v>
      </c>
      <c r="ERO18" s="654">
        <f>+'Anexo 1. 01-FR-03 POA INSTITUC.'!ERO60</f>
        <v>0</v>
      </c>
      <c r="ERP18" s="654">
        <f>+'Anexo 1. 01-FR-03 POA INSTITUC.'!ERP60</f>
        <v>0</v>
      </c>
      <c r="ERQ18" s="654">
        <f>+'Anexo 1. 01-FR-03 POA INSTITUC.'!ERQ60</f>
        <v>0</v>
      </c>
      <c r="ERR18" s="654">
        <f>+'Anexo 1. 01-FR-03 POA INSTITUC.'!ERR60</f>
        <v>0</v>
      </c>
      <c r="ERS18" s="654">
        <f>+'Anexo 1. 01-FR-03 POA INSTITUC.'!ERS60</f>
        <v>0</v>
      </c>
      <c r="ERT18" s="654">
        <f>+'Anexo 1. 01-FR-03 POA INSTITUC.'!ERT60</f>
        <v>0</v>
      </c>
      <c r="ERU18" s="654">
        <f>+'Anexo 1. 01-FR-03 POA INSTITUC.'!ERU60</f>
        <v>0</v>
      </c>
      <c r="ERV18" s="654">
        <f>+'Anexo 1. 01-FR-03 POA INSTITUC.'!ERV60</f>
        <v>0</v>
      </c>
      <c r="ERW18" s="654">
        <f>+'Anexo 1. 01-FR-03 POA INSTITUC.'!ERW60</f>
        <v>0</v>
      </c>
      <c r="ERX18" s="654">
        <f>+'Anexo 1. 01-FR-03 POA INSTITUC.'!ERX60</f>
        <v>0</v>
      </c>
      <c r="ERY18" s="654">
        <f>+'Anexo 1. 01-FR-03 POA INSTITUC.'!ERY60</f>
        <v>0</v>
      </c>
      <c r="ERZ18" s="654">
        <f>+'Anexo 1. 01-FR-03 POA INSTITUC.'!ERZ60</f>
        <v>0</v>
      </c>
      <c r="ESA18" s="654">
        <f>+'Anexo 1. 01-FR-03 POA INSTITUC.'!ESA60</f>
        <v>0</v>
      </c>
      <c r="ESB18" s="654">
        <f>+'Anexo 1. 01-FR-03 POA INSTITUC.'!ESB60</f>
        <v>0</v>
      </c>
      <c r="ESC18" s="654">
        <f>+'Anexo 1. 01-FR-03 POA INSTITUC.'!ESC60</f>
        <v>0</v>
      </c>
      <c r="ESD18" s="654">
        <f>+'Anexo 1. 01-FR-03 POA INSTITUC.'!ESD60</f>
        <v>0</v>
      </c>
      <c r="ESE18" s="654">
        <f>+'Anexo 1. 01-FR-03 POA INSTITUC.'!ESE60</f>
        <v>0</v>
      </c>
      <c r="ESF18" s="654">
        <f>+'Anexo 1. 01-FR-03 POA INSTITUC.'!ESF60</f>
        <v>0</v>
      </c>
      <c r="ESG18" s="654">
        <f>+'Anexo 1. 01-FR-03 POA INSTITUC.'!ESG60</f>
        <v>0</v>
      </c>
      <c r="ESH18" s="654">
        <f>+'Anexo 1. 01-FR-03 POA INSTITUC.'!ESH60</f>
        <v>0</v>
      </c>
      <c r="ESI18" s="654">
        <f>+'Anexo 1. 01-FR-03 POA INSTITUC.'!ESI60</f>
        <v>0</v>
      </c>
      <c r="ESJ18" s="654">
        <f>+'Anexo 1. 01-FR-03 POA INSTITUC.'!ESJ60</f>
        <v>0</v>
      </c>
      <c r="ESK18" s="654">
        <f>+'Anexo 1. 01-FR-03 POA INSTITUC.'!ESK60</f>
        <v>0</v>
      </c>
      <c r="ESL18" s="654">
        <f>+'Anexo 1. 01-FR-03 POA INSTITUC.'!ESL60</f>
        <v>0</v>
      </c>
      <c r="ESM18" s="654">
        <f>+'Anexo 1. 01-FR-03 POA INSTITUC.'!ESM60</f>
        <v>0</v>
      </c>
      <c r="ESN18" s="654">
        <f>+'Anexo 1. 01-FR-03 POA INSTITUC.'!ESN60</f>
        <v>0</v>
      </c>
      <c r="ESO18" s="654">
        <f>+'Anexo 1. 01-FR-03 POA INSTITUC.'!ESO60</f>
        <v>0</v>
      </c>
      <c r="ESP18" s="654">
        <f>+'Anexo 1. 01-FR-03 POA INSTITUC.'!ESP60</f>
        <v>0</v>
      </c>
      <c r="ESQ18" s="654">
        <f>+'Anexo 1. 01-FR-03 POA INSTITUC.'!ESQ60</f>
        <v>0</v>
      </c>
      <c r="ESR18" s="654">
        <f>+'Anexo 1. 01-FR-03 POA INSTITUC.'!ESR60</f>
        <v>0</v>
      </c>
      <c r="ESS18" s="654">
        <f>+'Anexo 1. 01-FR-03 POA INSTITUC.'!ESS60</f>
        <v>0</v>
      </c>
      <c r="EST18" s="654">
        <f>+'Anexo 1. 01-FR-03 POA INSTITUC.'!EST60</f>
        <v>0</v>
      </c>
      <c r="ESU18" s="654">
        <f>+'Anexo 1. 01-FR-03 POA INSTITUC.'!ESU60</f>
        <v>0</v>
      </c>
      <c r="ESV18" s="654">
        <f>+'Anexo 1. 01-FR-03 POA INSTITUC.'!ESV60</f>
        <v>0</v>
      </c>
      <c r="ESW18" s="654">
        <f>+'Anexo 1. 01-FR-03 POA INSTITUC.'!ESW60</f>
        <v>0</v>
      </c>
      <c r="ESX18" s="654">
        <f>+'Anexo 1. 01-FR-03 POA INSTITUC.'!ESX60</f>
        <v>0</v>
      </c>
      <c r="ESY18" s="654">
        <f>+'Anexo 1. 01-FR-03 POA INSTITUC.'!ESY60</f>
        <v>0</v>
      </c>
      <c r="ESZ18" s="654">
        <f>+'Anexo 1. 01-FR-03 POA INSTITUC.'!ESZ60</f>
        <v>0</v>
      </c>
      <c r="ETA18" s="654">
        <f>+'Anexo 1. 01-FR-03 POA INSTITUC.'!ETA60</f>
        <v>0</v>
      </c>
      <c r="ETB18" s="654">
        <f>+'Anexo 1. 01-FR-03 POA INSTITUC.'!ETB60</f>
        <v>0</v>
      </c>
      <c r="ETC18" s="654">
        <f>+'Anexo 1. 01-FR-03 POA INSTITUC.'!ETC60</f>
        <v>0</v>
      </c>
      <c r="ETD18" s="654">
        <f>+'Anexo 1. 01-FR-03 POA INSTITUC.'!ETD60</f>
        <v>0</v>
      </c>
      <c r="ETE18" s="654">
        <f>+'Anexo 1. 01-FR-03 POA INSTITUC.'!ETE60</f>
        <v>0</v>
      </c>
      <c r="ETF18" s="654">
        <f>+'Anexo 1. 01-FR-03 POA INSTITUC.'!ETF60</f>
        <v>0</v>
      </c>
      <c r="ETG18" s="654">
        <f>+'Anexo 1. 01-FR-03 POA INSTITUC.'!ETG60</f>
        <v>0</v>
      </c>
      <c r="ETH18" s="654">
        <f>+'Anexo 1. 01-FR-03 POA INSTITUC.'!ETH60</f>
        <v>0</v>
      </c>
      <c r="ETI18" s="654">
        <f>+'Anexo 1. 01-FR-03 POA INSTITUC.'!ETI60</f>
        <v>0</v>
      </c>
      <c r="ETJ18" s="654">
        <f>+'Anexo 1. 01-FR-03 POA INSTITUC.'!ETJ60</f>
        <v>0</v>
      </c>
      <c r="ETK18" s="654">
        <f>+'Anexo 1. 01-FR-03 POA INSTITUC.'!ETK60</f>
        <v>0</v>
      </c>
      <c r="ETL18" s="654">
        <f>+'Anexo 1. 01-FR-03 POA INSTITUC.'!ETL60</f>
        <v>0</v>
      </c>
      <c r="ETM18" s="654">
        <f>+'Anexo 1. 01-FR-03 POA INSTITUC.'!ETM60</f>
        <v>0</v>
      </c>
      <c r="ETN18" s="654">
        <f>+'Anexo 1. 01-FR-03 POA INSTITUC.'!ETN60</f>
        <v>0</v>
      </c>
      <c r="ETO18" s="654">
        <f>+'Anexo 1. 01-FR-03 POA INSTITUC.'!ETO60</f>
        <v>0</v>
      </c>
      <c r="ETP18" s="654">
        <f>+'Anexo 1. 01-FR-03 POA INSTITUC.'!ETP60</f>
        <v>0</v>
      </c>
      <c r="ETQ18" s="654">
        <f>+'Anexo 1. 01-FR-03 POA INSTITUC.'!ETQ60</f>
        <v>0</v>
      </c>
      <c r="ETR18" s="654">
        <f>+'Anexo 1. 01-FR-03 POA INSTITUC.'!ETR60</f>
        <v>0</v>
      </c>
      <c r="ETS18" s="654">
        <f>+'Anexo 1. 01-FR-03 POA INSTITUC.'!ETS60</f>
        <v>0</v>
      </c>
      <c r="ETT18" s="654">
        <f>+'Anexo 1. 01-FR-03 POA INSTITUC.'!ETT60</f>
        <v>0</v>
      </c>
      <c r="ETU18" s="654">
        <f>+'Anexo 1. 01-FR-03 POA INSTITUC.'!ETU60</f>
        <v>0</v>
      </c>
      <c r="ETV18" s="654">
        <f>+'Anexo 1. 01-FR-03 POA INSTITUC.'!ETV60</f>
        <v>0</v>
      </c>
      <c r="ETW18" s="654">
        <f>+'Anexo 1. 01-FR-03 POA INSTITUC.'!ETW60</f>
        <v>0</v>
      </c>
      <c r="ETX18" s="654">
        <f>+'Anexo 1. 01-FR-03 POA INSTITUC.'!ETX60</f>
        <v>0</v>
      </c>
      <c r="ETY18" s="654">
        <f>+'Anexo 1. 01-FR-03 POA INSTITUC.'!ETY60</f>
        <v>0</v>
      </c>
      <c r="ETZ18" s="654">
        <f>+'Anexo 1. 01-FR-03 POA INSTITUC.'!ETZ60</f>
        <v>0</v>
      </c>
      <c r="EUA18" s="654">
        <f>+'Anexo 1. 01-FR-03 POA INSTITUC.'!EUA60</f>
        <v>0</v>
      </c>
      <c r="EUB18" s="654">
        <f>+'Anexo 1. 01-FR-03 POA INSTITUC.'!EUB60</f>
        <v>0</v>
      </c>
      <c r="EUC18" s="654">
        <f>+'Anexo 1. 01-FR-03 POA INSTITUC.'!EUC60</f>
        <v>0</v>
      </c>
      <c r="EUD18" s="654">
        <f>+'Anexo 1. 01-FR-03 POA INSTITUC.'!EUD60</f>
        <v>0</v>
      </c>
      <c r="EUE18" s="654">
        <f>+'Anexo 1. 01-FR-03 POA INSTITUC.'!EUE60</f>
        <v>0</v>
      </c>
      <c r="EUF18" s="654">
        <f>+'Anexo 1. 01-FR-03 POA INSTITUC.'!EUF60</f>
        <v>0</v>
      </c>
      <c r="EUG18" s="654">
        <f>+'Anexo 1. 01-FR-03 POA INSTITUC.'!EUG60</f>
        <v>0</v>
      </c>
      <c r="EUH18" s="654">
        <f>+'Anexo 1. 01-FR-03 POA INSTITUC.'!EUH60</f>
        <v>0</v>
      </c>
      <c r="EUI18" s="654">
        <f>+'Anexo 1. 01-FR-03 POA INSTITUC.'!EUI60</f>
        <v>0</v>
      </c>
      <c r="EUJ18" s="654">
        <f>+'Anexo 1. 01-FR-03 POA INSTITUC.'!EUJ60</f>
        <v>0</v>
      </c>
      <c r="EUK18" s="654">
        <f>+'Anexo 1. 01-FR-03 POA INSTITUC.'!EUK60</f>
        <v>0</v>
      </c>
      <c r="EUL18" s="654">
        <f>+'Anexo 1. 01-FR-03 POA INSTITUC.'!EUL60</f>
        <v>0</v>
      </c>
      <c r="EUM18" s="654">
        <f>+'Anexo 1. 01-FR-03 POA INSTITUC.'!EUM60</f>
        <v>0</v>
      </c>
      <c r="EUN18" s="654">
        <f>+'Anexo 1. 01-FR-03 POA INSTITUC.'!EUN60</f>
        <v>0</v>
      </c>
      <c r="EUO18" s="654">
        <f>+'Anexo 1. 01-FR-03 POA INSTITUC.'!EUO60</f>
        <v>0</v>
      </c>
      <c r="EUP18" s="654">
        <f>+'Anexo 1. 01-FR-03 POA INSTITUC.'!EUP60</f>
        <v>0</v>
      </c>
      <c r="EUQ18" s="654">
        <f>+'Anexo 1. 01-FR-03 POA INSTITUC.'!EUQ60</f>
        <v>0</v>
      </c>
      <c r="EUR18" s="654">
        <f>+'Anexo 1. 01-FR-03 POA INSTITUC.'!EUR60</f>
        <v>0</v>
      </c>
      <c r="EUS18" s="654">
        <f>+'Anexo 1. 01-FR-03 POA INSTITUC.'!EUS60</f>
        <v>0</v>
      </c>
      <c r="EUT18" s="654">
        <f>+'Anexo 1. 01-FR-03 POA INSTITUC.'!EUT60</f>
        <v>0</v>
      </c>
      <c r="EUU18" s="654">
        <f>+'Anexo 1. 01-FR-03 POA INSTITUC.'!EUU60</f>
        <v>0</v>
      </c>
      <c r="EUV18" s="654">
        <f>+'Anexo 1. 01-FR-03 POA INSTITUC.'!EUV60</f>
        <v>0</v>
      </c>
      <c r="EUW18" s="654">
        <f>+'Anexo 1. 01-FR-03 POA INSTITUC.'!EUW60</f>
        <v>0</v>
      </c>
      <c r="EUX18" s="654">
        <f>+'Anexo 1. 01-FR-03 POA INSTITUC.'!EUX60</f>
        <v>0</v>
      </c>
      <c r="EUY18" s="654">
        <f>+'Anexo 1. 01-FR-03 POA INSTITUC.'!EUY60</f>
        <v>0</v>
      </c>
      <c r="EUZ18" s="654">
        <f>+'Anexo 1. 01-FR-03 POA INSTITUC.'!EUZ60</f>
        <v>0</v>
      </c>
      <c r="EVA18" s="654">
        <f>+'Anexo 1. 01-FR-03 POA INSTITUC.'!EVA60</f>
        <v>0</v>
      </c>
      <c r="EVB18" s="654">
        <f>+'Anexo 1. 01-FR-03 POA INSTITUC.'!EVB60</f>
        <v>0</v>
      </c>
      <c r="EVC18" s="654">
        <f>+'Anexo 1. 01-FR-03 POA INSTITUC.'!EVC60</f>
        <v>0</v>
      </c>
      <c r="EVD18" s="654">
        <f>+'Anexo 1. 01-FR-03 POA INSTITUC.'!EVD60</f>
        <v>0</v>
      </c>
      <c r="EVE18" s="654">
        <f>+'Anexo 1. 01-FR-03 POA INSTITUC.'!EVE60</f>
        <v>0</v>
      </c>
      <c r="EVF18" s="654">
        <f>+'Anexo 1. 01-FR-03 POA INSTITUC.'!EVF60</f>
        <v>0</v>
      </c>
      <c r="EVG18" s="654">
        <f>+'Anexo 1. 01-FR-03 POA INSTITUC.'!EVG60</f>
        <v>0</v>
      </c>
      <c r="EVH18" s="654">
        <f>+'Anexo 1. 01-FR-03 POA INSTITUC.'!EVH60</f>
        <v>0</v>
      </c>
      <c r="EVI18" s="654">
        <f>+'Anexo 1. 01-FR-03 POA INSTITUC.'!EVI60</f>
        <v>0</v>
      </c>
      <c r="EVJ18" s="654">
        <f>+'Anexo 1. 01-FR-03 POA INSTITUC.'!EVJ60</f>
        <v>0</v>
      </c>
      <c r="EVK18" s="654">
        <f>+'Anexo 1. 01-FR-03 POA INSTITUC.'!EVK60</f>
        <v>0</v>
      </c>
      <c r="EVL18" s="654">
        <f>+'Anexo 1. 01-FR-03 POA INSTITUC.'!EVL60</f>
        <v>0</v>
      </c>
      <c r="EVM18" s="654">
        <f>+'Anexo 1. 01-FR-03 POA INSTITUC.'!EVM60</f>
        <v>0</v>
      </c>
      <c r="EVN18" s="654">
        <f>+'Anexo 1. 01-FR-03 POA INSTITUC.'!EVN60</f>
        <v>0</v>
      </c>
      <c r="EVO18" s="654">
        <f>+'Anexo 1. 01-FR-03 POA INSTITUC.'!EVO60</f>
        <v>0</v>
      </c>
      <c r="EVP18" s="654">
        <f>+'Anexo 1. 01-FR-03 POA INSTITUC.'!EVP60</f>
        <v>0</v>
      </c>
      <c r="EVQ18" s="654">
        <f>+'Anexo 1. 01-FR-03 POA INSTITUC.'!EVQ60</f>
        <v>0</v>
      </c>
      <c r="EVR18" s="654">
        <f>+'Anexo 1. 01-FR-03 POA INSTITUC.'!EVR60</f>
        <v>0</v>
      </c>
      <c r="EVS18" s="654">
        <f>+'Anexo 1. 01-FR-03 POA INSTITUC.'!EVS60</f>
        <v>0</v>
      </c>
      <c r="EVT18" s="654">
        <f>+'Anexo 1. 01-FR-03 POA INSTITUC.'!EVT60</f>
        <v>0</v>
      </c>
      <c r="EVU18" s="654">
        <f>+'Anexo 1. 01-FR-03 POA INSTITUC.'!EVU60</f>
        <v>0</v>
      </c>
      <c r="EVV18" s="654">
        <f>+'Anexo 1. 01-FR-03 POA INSTITUC.'!EVV60</f>
        <v>0</v>
      </c>
      <c r="EVW18" s="654">
        <f>+'Anexo 1. 01-FR-03 POA INSTITUC.'!EVW60</f>
        <v>0</v>
      </c>
      <c r="EVX18" s="654">
        <f>+'Anexo 1. 01-FR-03 POA INSTITUC.'!EVX60</f>
        <v>0</v>
      </c>
      <c r="EVY18" s="654">
        <f>+'Anexo 1. 01-FR-03 POA INSTITUC.'!EVY60</f>
        <v>0</v>
      </c>
      <c r="EVZ18" s="654">
        <f>+'Anexo 1. 01-FR-03 POA INSTITUC.'!EVZ60</f>
        <v>0</v>
      </c>
      <c r="EWA18" s="654">
        <f>+'Anexo 1. 01-FR-03 POA INSTITUC.'!EWA60</f>
        <v>0</v>
      </c>
      <c r="EWB18" s="654">
        <f>+'Anexo 1. 01-FR-03 POA INSTITUC.'!EWB60</f>
        <v>0</v>
      </c>
      <c r="EWC18" s="654">
        <f>+'Anexo 1. 01-FR-03 POA INSTITUC.'!EWC60</f>
        <v>0</v>
      </c>
      <c r="EWD18" s="654">
        <f>+'Anexo 1. 01-FR-03 POA INSTITUC.'!EWD60</f>
        <v>0</v>
      </c>
      <c r="EWE18" s="654">
        <f>+'Anexo 1. 01-FR-03 POA INSTITUC.'!EWE60</f>
        <v>0</v>
      </c>
      <c r="EWF18" s="654">
        <f>+'Anexo 1. 01-FR-03 POA INSTITUC.'!EWF60</f>
        <v>0</v>
      </c>
      <c r="EWG18" s="654">
        <f>+'Anexo 1. 01-FR-03 POA INSTITUC.'!EWG60</f>
        <v>0</v>
      </c>
      <c r="EWH18" s="654">
        <f>+'Anexo 1. 01-FR-03 POA INSTITUC.'!EWH60</f>
        <v>0</v>
      </c>
      <c r="EWI18" s="654">
        <f>+'Anexo 1. 01-FR-03 POA INSTITUC.'!EWI60</f>
        <v>0</v>
      </c>
      <c r="EWJ18" s="654">
        <f>+'Anexo 1. 01-FR-03 POA INSTITUC.'!EWJ60</f>
        <v>0</v>
      </c>
      <c r="EWK18" s="654">
        <f>+'Anexo 1. 01-FR-03 POA INSTITUC.'!EWK60</f>
        <v>0</v>
      </c>
      <c r="EWL18" s="654">
        <f>+'Anexo 1. 01-FR-03 POA INSTITUC.'!EWL60</f>
        <v>0</v>
      </c>
      <c r="EWM18" s="654">
        <f>+'Anexo 1. 01-FR-03 POA INSTITUC.'!EWM60</f>
        <v>0</v>
      </c>
      <c r="EWN18" s="654">
        <f>+'Anexo 1. 01-FR-03 POA INSTITUC.'!EWN60</f>
        <v>0</v>
      </c>
      <c r="EWO18" s="654">
        <f>+'Anexo 1. 01-FR-03 POA INSTITUC.'!EWO60</f>
        <v>0</v>
      </c>
      <c r="EWP18" s="654">
        <f>+'Anexo 1. 01-FR-03 POA INSTITUC.'!EWP60</f>
        <v>0</v>
      </c>
      <c r="EWQ18" s="654">
        <f>+'Anexo 1. 01-FR-03 POA INSTITUC.'!EWQ60</f>
        <v>0</v>
      </c>
      <c r="EWR18" s="654">
        <f>+'Anexo 1. 01-FR-03 POA INSTITUC.'!EWR60</f>
        <v>0</v>
      </c>
      <c r="EWS18" s="654">
        <f>+'Anexo 1. 01-FR-03 POA INSTITUC.'!EWS60</f>
        <v>0</v>
      </c>
      <c r="EWT18" s="654">
        <f>+'Anexo 1. 01-FR-03 POA INSTITUC.'!EWT60</f>
        <v>0</v>
      </c>
      <c r="EWU18" s="654">
        <f>+'Anexo 1. 01-FR-03 POA INSTITUC.'!EWU60</f>
        <v>0</v>
      </c>
      <c r="EWV18" s="654">
        <f>+'Anexo 1. 01-FR-03 POA INSTITUC.'!EWV60</f>
        <v>0</v>
      </c>
      <c r="EWW18" s="654">
        <f>+'Anexo 1. 01-FR-03 POA INSTITUC.'!EWW60</f>
        <v>0</v>
      </c>
      <c r="EWX18" s="654">
        <f>+'Anexo 1. 01-FR-03 POA INSTITUC.'!EWX60</f>
        <v>0</v>
      </c>
      <c r="EWY18" s="654">
        <f>+'Anexo 1. 01-FR-03 POA INSTITUC.'!EWY60</f>
        <v>0</v>
      </c>
      <c r="EWZ18" s="654">
        <f>+'Anexo 1. 01-FR-03 POA INSTITUC.'!EWZ60</f>
        <v>0</v>
      </c>
      <c r="EXA18" s="654">
        <f>+'Anexo 1. 01-FR-03 POA INSTITUC.'!EXA60</f>
        <v>0</v>
      </c>
      <c r="EXB18" s="654">
        <f>+'Anexo 1. 01-FR-03 POA INSTITUC.'!EXB60</f>
        <v>0</v>
      </c>
      <c r="EXC18" s="654">
        <f>+'Anexo 1. 01-FR-03 POA INSTITUC.'!EXC60</f>
        <v>0</v>
      </c>
      <c r="EXD18" s="654">
        <f>+'Anexo 1. 01-FR-03 POA INSTITUC.'!EXD60</f>
        <v>0</v>
      </c>
      <c r="EXE18" s="654">
        <f>+'Anexo 1. 01-FR-03 POA INSTITUC.'!EXE60</f>
        <v>0</v>
      </c>
      <c r="EXF18" s="654">
        <f>+'Anexo 1. 01-FR-03 POA INSTITUC.'!EXF60</f>
        <v>0</v>
      </c>
      <c r="EXG18" s="654">
        <f>+'Anexo 1. 01-FR-03 POA INSTITUC.'!EXG60</f>
        <v>0</v>
      </c>
      <c r="EXH18" s="654">
        <f>+'Anexo 1. 01-FR-03 POA INSTITUC.'!EXH60</f>
        <v>0</v>
      </c>
      <c r="EXI18" s="654">
        <f>+'Anexo 1. 01-FR-03 POA INSTITUC.'!EXI60</f>
        <v>0</v>
      </c>
      <c r="EXJ18" s="654">
        <f>+'Anexo 1. 01-FR-03 POA INSTITUC.'!EXJ60</f>
        <v>0</v>
      </c>
      <c r="EXK18" s="654">
        <f>+'Anexo 1. 01-FR-03 POA INSTITUC.'!EXK60</f>
        <v>0</v>
      </c>
      <c r="EXL18" s="654">
        <f>+'Anexo 1. 01-FR-03 POA INSTITUC.'!EXL60</f>
        <v>0</v>
      </c>
      <c r="EXM18" s="654">
        <f>+'Anexo 1. 01-FR-03 POA INSTITUC.'!EXM60</f>
        <v>0</v>
      </c>
      <c r="EXN18" s="654">
        <f>+'Anexo 1. 01-FR-03 POA INSTITUC.'!EXN60</f>
        <v>0</v>
      </c>
      <c r="EXO18" s="654">
        <f>+'Anexo 1. 01-FR-03 POA INSTITUC.'!EXO60</f>
        <v>0</v>
      </c>
      <c r="EXP18" s="654">
        <f>+'Anexo 1. 01-FR-03 POA INSTITUC.'!EXP60</f>
        <v>0</v>
      </c>
      <c r="EXQ18" s="654">
        <f>+'Anexo 1. 01-FR-03 POA INSTITUC.'!EXQ60</f>
        <v>0</v>
      </c>
      <c r="EXR18" s="654">
        <f>+'Anexo 1. 01-FR-03 POA INSTITUC.'!EXR60</f>
        <v>0</v>
      </c>
      <c r="EXS18" s="654">
        <f>+'Anexo 1. 01-FR-03 POA INSTITUC.'!EXS60</f>
        <v>0</v>
      </c>
      <c r="EXT18" s="654">
        <f>+'Anexo 1. 01-FR-03 POA INSTITUC.'!EXT60</f>
        <v>0</v>
      </c>
      <c r="EXU18" s="654">
        <f>+'Anexo 1. 01-FR-03 POA INSTITUC.'!EXU60</f>
        <v>0</v>
      </c>
      <c r="EXV18" s="654">
        <f>+'Anexo 1. 01-FR-03 POA INSTITUC.'!EXV60</f>
        <v>0</v>
      </c>
      <c r="EXW18" s="654">
        <f>+'Anexo 1. 01-FR-03 POA INSTITUC.'!EXW60</f>
        <v>0</v>
      </c>
      <c r="EXX18" s="654">
        <f>+'Anexo 1. 01-FR-03 POA INSTITUC.'!EXX60</f>
        <v>0</v>
      </c>
      <c r="EXY18" s="654">
        <f>+'Anexo 1. 01-FR-03 POA INSTITUC.'!EXY60</f>
        <v>0</v>
      </c>
      <c r="EXZ18" s="654">
        <f>+'Anexo 1. 01-FR-03 POA INSTITUC.'!EXZ60</f>
        <v>0</v>
      </c>
      <c r="EYA18" s="654">
        <f>+'Anexo 1. 01-FR-03 POA INSTITUC.'!EYA60</f>
        <v>0</v>
      </c>
      <c r="EYB18" s="654">
        <f>+'Anexo 1. 01-FR-03 POA INSTITUC.'!EYB60</f>
        <v>0</v>
      </c>
      <c r="EYC18" s="654">
        <f>+'Anexo 1. 01-FR-03 POA INSTITUC.'!EYC60</f>
        <v>0</v>
      </c>
      <c r="EYD18" s="654">
        <f>+'Anexo 1. 01-FR-03 POA INSTITUC.'!EYD60</f>
        <v>0</v>
      </c>
      <c r="EYE18" s="654">
        <f>+'Anexo 1. 01-FR-03 POA INSTITUC.'!EYE60</f>
        <v>0</v>
      </c>
      <c r="EYF18" s="654">
        <f>+'Anexo 1. 01-FR-03 POA INSTITUC.'!EYF60</f>
        <v>0</v>
      </c>
      <c r="EYG18" s="654">
        <f>+'Anexo 1. 01-FR-03 POA INSTITUC.'!EYG60</f>
        <v>0</v>
      </c>
      <c r="EYH18" s="654">
        <f>+'Anexo 1. 01-FR-03 POA INSTITUC.'!EYH60</f>
        <v>0</v>
      </c>
      <c r="EYI18" s="654">
        <f>+'Anexo 1. 01-FR-03 POA INSTITUC.'!EYI60</f>
        <v>0</v>
      </c>
      <c r="EYJ18" s="654">
        <f>+'Anexo 1. 01-FR-03 POA INSTITUC.'!EYJ60</f>
        <v>0</v>
      </c>
      <c r="EYK18" s="654">
        <f>+'Anexo 1. 01-FR-03 POA INSTITUC.'!EYK60</f>
        <v>0</v>
      </c>
      <c r="EYL18" s="654">
        <f>+'Anexo 1. 01-FR-03 POA INSTITUC.'!EYL60</f>
        <v>0</v>
      </c>
      <c r="EYM18" s="654">
        <f>+'Anexo 1. 01-FR-03 POA INSTITUC.'!EYM60</f>
        <v>0</v>
      </c>
      <c r="EYN18" s="654">
        <f>+'Anexo 1. 01-FR-03 POA INSTITUC.'!EYN60</f>
        <v>0</v>
      </c>
      <c r="EYO18" s="654">
        <f>+'Anexo 1. 01-FR-03 POA INSTITUC.'!EYO60</f>
        <v>0</v>
      </c>
      <c r="EYP18" s="654">
        <f>+'Anexo 1. 01-FR-03 POA INSTITUC.'!EYP60</f>
        <v>0</v>
      </c>
      <c r="EYQ18" s="654">
        <f>+'Anexo 1. 01-FR-03 POA INSTITUC.'!EYQ60</f>
        <v>0</v>
      </c>
      <c r="EYR18" s="654">
        <f>+'Anexo 1. 01-FR-03 POA INSTITUC.'!EYR60</f>
        <v>0</v>
      </c>
      <c r="EYS18" s="654">
        <f>+'Anexo 1. 01-FR-03 POA INSTITUC.'!EYS60</f>
        <v>0</v>
      </c>
      <c r="EYT18" s="654">
        <f>+'Anexo 1. 01-FR-03 POA INSTITUC.'!EYT60</f>
        <v>0</v>
      </c>
      <c r="EYU18" s="654">
        <f>+'Anexo 1. 01-FR-03 POA INSTITUC.'!EYU60</f>
        <v>0</v>
      </c>
      <c r="EYV18" s="654">
        <f>+'Anexo 1. 01-FR-03 POA INSTITUC.'!EYV60</f>
        <v>0</v>
      </c>
      <c r="EYW18" s="654">
        <f>+'Anexo 1. 01-FR-03 POA INSTITUC.'!EYW60</f>
        <v>0</v>
      </c>
      <c r="EYX18" s="654">
        <f>+'Anexo 1. 01-FR-03 POA INSTITUC.'!EYX60</f>
        <v>0</v>
      </c>
      <c r="EYY18" s="654">
        <f>+'Anexo 1. 01-FR-03 POA INSTITUC.'!EYY60</f>
        <v>0</v>
      </c>
      <c r="EYZ18" s="654">
        <f>+'Anexo 1. 01-FR-03 POA INSTITUC.'!EYZ60</f>
        <v>0</v>
      </c>
      <c r="EZA18" s="654">
        <f>+'Anexo 1. 01-FR-03 POA INSTITUC.'!EZA60</f>
        <v>0</v>
      </c>
      <c r="EZB18" s="654">
        <f>+'Anexo 1. 01-FR-03 POA INSTITUC.'!EZB60</f>
        <v>0</v>
      </c>
      <c r="EZC18" s="654">
        <f>+'Anexo 1. 01-FR-03 POA INSTITUC.'!EZC60</f>
        <v>0</v>
      </c>
      <c r="EZD18" s="654">
        <f>+'Anexo 1. 01-FR-03 POA INSTITUC.'!EZD60</f>
        <v>0</v>
      </c>
      <c r="EZE18" s="654">
        <f>+'Anexo 1. 01-FR-03 POA INSTITUC.'!EZE60</f>
        <v>0</v>
      </c>
      <c r="EZF18" s="654">
        <f>+'Anexo 1. 01-FR-03 POA INSTITUC.'!EZF60</f>
        <v>0</v>
      </c>
      <c r="EZG18" s="654">
        <f>+'Anexo 1. 01-FR-03 POA INSTITUC.'!EZG60</f>
        <v>0</v>
      </c>
      <c r="EZH18" s="654">
        <f>+'Anexo 1. 01-FR-03 POA INSTITUC.'!EZH60</f>
        <v>0</v>
      </c>
      <c r="EZI18" s="654">
        <f>+'Anexo 1. 01-FR-03 POA INSTITUC.'!EZI60</f>
        <v>0</v>
      </c>
      <c r="EZJ18" s="654">
        <f>+'Anexo 1. 01-FR-03 POA INSTITUC.'!EZJ60</f>
        <v>0</v>
      </c>
      <c r="EZK18" s="654">
        <f>+'Anexo 1. 01-FR-03 POA INSTITUC.'!EZK60</f>
        <v>0</v>
      </c>
      <c r="EZL18" s="654">
        <f>+'Anexo 1. 01-FR-03 POA INSTITUC.'!EZL60</f>
        <v>0</v>
      </c>
      <c r="EZM18" s="654">
        <f>+'Anexo 1. 01-FR-03 POA INSTITUC.'!EZM60</f>
        <v>0</v>
      </c>
      <c r="EZN18" s="654">
        <f>+'Anexo 1. 01-FR-03 POA INSTITUC.'!EZN60</f>
        <v>0</v>
      </c>
      <c r="EZO18" s="654">
        <f>+'Anexo 1. 01-FR-03 POA INSTITUC.'!EZO60</f>
        <v>0</v>
      </c>
      <c r="EZP18" s="654">
        <f>+'Anexo 1. 01-FR-03 POA INSTITUC.'!EZP60</f>
        <v>0</v>
      </c>
      <c r="EZQ18" s="654">
        <f>+'Anexo 1. 01-FR-03 POA INSTITUC.'!EZQ60</f>
        <v>0</v>
      </c>
      <c r="EZR18" s="654">
        <f>+'Anexo 1. 01-FR-03 POA INSTITUC.'!EZR60</f>
        <v>0</v>
      </c>
      <c r="EZS18" s="654">
        <f>+'Anexo 1. 01-FR-03 POA INSTITUC.'!EZS60</f>
        <v>0</v>
      </c>
      <c r="EZT18" s="654">
        <f>+'Anexo 1. 01-FR-03 POA INSTITUC.'!EZT60</f>
        <v>0</v>
      </c>
      <c r="EZU18" s="654">
        <f>+'Anexo 1. 01-FR-03 POA INSTITUC.'!EZU60</f>
        <v>0</v>
      </c>
      <c r="EZV18" s="654">
        <f>+'Anexo 1. 01-FR-03 POA INSTITUC.'!EZV60</f>
        <v>0</v>
      </c>
      <c r="EZW18" s="654">
        <f>+'Anexo 1. 01-FR-03 POA INSTITUC.'!EZW60</f>
        <v>0</v>
      </c>
      <c r="EZX18" s="654">
        <f>+'Anexo 1. 01-FR-03 POA INSTITUC.'!EZX60</f>
        <v>0</v>
      </c>
      <c r="EZY18" s="654">
        <f>+'Anexo 1. 01-FR-03 POA INSTITUC.'!EZY60</f>
        <v>0</v>
      </c>
      <c r="EZZ18" s="654">
        <f>+'Anexo 1. 01-FR-03 POA INSTITUC.'!EZZ60</f>
        <v>0</v>
      </c>
      <c r="FAA18" s="654">
        <f>+'Anexo 1. 01-FR-03 POA INSTITUC.'!FAA60</f>
        <v>0</v>
      </c>
      <c r="FAB18" s="654">
        <f>+'Anexo 1. 01-FR-03 POA INSTITUC.'!FAB60</f>
        <v>0</v>
      </c>
      <c r="FAC18" s="654">
        <f>+'Anexo 1. 01-FR-03 POA INSTITUC.'!FAC60</f>
        <v>0</v>
      </c>
      <c r="FAD18" s="654">
        <f>+'Anexo 1. 01-FR-03 POA INSTITUC.'!FAD60</f>
        <v>0</v>
      </c>
      <c r="FAE18" s="654">
        <f>+'Anexo 1. 01-FR-03 POA INSTITUC.'!FAE60</f>
        <v>0</v>
      </c>
      <c r="FAF18" s="654">
        <f>+'Anexo 1. 01-FR-03 POA INSTITUC.'!FAF60</f>
        <v>0</v>
      </c>
      <c r="FAG18" s="654">
        <f>+'Anexo 1. 01-FR-03 POA INSTITUC.'!FAG60</f>
        <v>0</v>
      </c>
      <c r="FAH18" s="654">
        <f>+'Anexo 1. 01-FR-03 POA INSTITUC.'!FAH60</f>
        <v>0</v>
      </c>
      <c r="FAI18" s="654">
        <f>+'Anexo 1. 01-FR-03 POA INSTITUC.'!FAI60</f>
        <v>0</v>
      </c>
      <c r="FAJ18" s="654">
        <f>+'Anexo 1. 01-FR-03 POA INSTITUC.'!FAJ60</f>
        <v>0</v>
      </c>
      <c r="FAK18" s="654">
        <f>+'Anexo 1. 01-FR-03 POA INSTITUC.'!FAK60</f>
        <v>0</v>
      </c>
      <c r="FAL18" s="654">
        <f>+'Anexo 1. 01-FR-03 POA INSTITUC.'!FAL60</f>
        <v>0</v>
      </c>
      <c r="FAM18" s="654">
        <f>+'Anexo 1. 01-FR-03 POA INSTITUC.'!FAM60</f>
        <v>0</v>
      </c>
      <c r="FAN18" s="654">
        <f>+'Anexo 1. 01-FR-03 POA INSTITUC.'!FAN60</f>
        <v>0</v>
      </c>
      <c r="FAO18" s="654">
        <f>+'Anexo 1. 01-FR-03 POA INSTITUC.'!FAO60</f>
        <v>0</v>
      </c>
      <c r="FAP18" s="654">
        <f>+'Anexo 1. 01-FR-03 POA INSTITUC.'!FAP60</f>
        <v>0</v>
      </c>
      <c r="FAQ18" s="654">
        <f>+'Anexo 1. 01-FR-03 POA INSTITUC.'!FAQ60</f>
        <v>0</v>
      </c>
      <c r="FAR18" s="654">
        <f>+'Anexo 1. 01-FR-03 POA INSTITUC.'!FAR60</f>
        <v>0</v>
      </c>
      <c r="FAS18" s="654">
        <f>+'Anexo 1. 01-FR-03 POA INSTITUC.'!FAS60</f>
        <v>0</v>
      </c>
      <c r="FAT18" s="654">
        <f>+'Anexo 1. 01-FR-03 POA INSTITUC.'!FAT60</f>
        <v>0</v>
      </c>
      <c r="FAU18" s="654">
        <f>+'Anexo 1. 01-FR-03 POA INSTITUC.'!FAU60</f>
        <v>0</v>
      </c>
      <c r="FAV18" s="654">
        <f>+'Anexo 1. 01-FR-03 POA INSTITUC.'!FAV60</f>
        <v>0</v>
      </c>
      <c r="FAW18" s="654">
        <f>+'Anexo 1. 01-FR-03 POA INSTITUC.'!FAW60</f>
        <v>0</v>
      </c>
      <c r="FAX18" s="654">
        <f>+'Anexo 1. 01-FR-03 POA INSTITUC.'!FAX60</f>
        <v>0</v>
      </c>
      <c r="FAY18" s="654">
        <f>+'Anexo 1. 01-FR-03 POA INSTITUC.'!FAY60</f>
        <v>0</v>
      </c>
      <c r="FAZ18" s="654">
        <f>+'Anexo 1. 01-FR-03 POA INSTITUC.'!FAZ60</f>
        <v>0</v>
      </c>
      <c r="FBA18" s="654">
        <f>+'Anexo 1. 01-FR-03 POA INSTITUC.'!FBA60</f>
        <v>0</v>
      </c>
      <c r="FBB18" s="654">
        <f>+'Anexo 1. 01-FR-03 POA INSTITUC.'!FBB60</f>
        <v>0</v>
      </c>
      <c r="FBC18" s="654">
        <f>+'Anexo 1. 01-FR-03 POA INSTITUC.'!FBC60</f>
        <v>0</v>
      </c>
      <c r="FBD18" s="654">
        <f>+'Anexo 1. 01-FR-03 POA INSTITUC.'!FBD60</f>
        <v>0</v>
      </c>
      <c r="FBE18" s="654">
        <f>+'Anexo 1. 01-FR-03 POA INSTITUC.'!FBE60</f>
        <v>0</v>
      </c>
      <c r="FBF18" s="654">
        <f>+'Anexo 1. 01-FR-03 POA INSTITUC.'!FBF60</f>
        <v>0</v>
      </c>
      <c r="FBG18" s="654">
        <f>+'Anexo 1. 01-FR-03 POA INSTITUC.'!FBG60</f>
        <v>0</v>
      </c>
      <c r="FBH18" s="654">
        <f>+'Anexo 1. 01-FR-03 POA INSTITUC.'!FBH60</f>
        <v>0</v>
      </c>
      <c r="FBI18" s="654">
        <f>+'Anexo 1. 01-FR-03 POA INSTITUC.'!FBI60</f>
        <v>0</v>
      </c>
      <c r="FBJ18" s="654">
        <f>+'Anexo 1. 01-FR-03 POA INSTITUC.'!FBJ60</f>
        <v>0</v>
      </c>
      <c r="FBK18" s="654">
        <f>+'Anexo 1. 01-FR-03 POA INSTITUC.'!FBK60</f>
        <v>0</v>
      </c>
      <c r="FBL18" s="654">
        <f>+'Anexo 1. 01-FR-03 POA INSTITUC.'!FBL60</f>
        <v>0</v>
      </c>
      <c r="FBM18" s="654">
        <f>+'Anexo 1. 01-FR-03 POA INSTITUC.'!FBM60</f>
        <v>0</v>
      </c>
      <c r="FBN18" s="654">
        <f>+'Anexo 1. 01-FR-03 POA INSTITUC.'!FBN60</f>
        <v>0</v>
      </c>
      <c r="FBO18" s="654">
        <f>+'Anexo 1. 01-FR-03 POA INSTITUC.'!FBO60</f>
        <v>0</v>
      </c>
      <c r="FBP18" s="654">
        <f>+'Anexo 1. 01-FR-03 POA INSTITUC.'!FBP60</f>
        <v>0</v>
      </c>
      <c r="FBQ18" s="654">
        <f>+'Anexo 1. 01-FR-03 POA INSTITUC.'!FBQ60</f>
        <v>0</v>
      </c>
      <c r="FBR18" s="654">
        <f>+'Anexo 1. 01-FR-03 POA INSTITUC.'!FBR60</f>
        <v>0</v>
      </c>
      <c r="FBS18" s="654">
        <f>+'Anexo 1. 01-FR-03 POA INSTITUC.'!FBS60</f>
        <v>0</v>
      </c>
      <c r="FBT18" s="654">
        <f>+'Anexo 1. 01-FR-03 POA INSTITUC.'!FBT60</f>
        <v>0</v>
      </c>
      <c r="FBU18" s="654">
        <f>+'Anexo 1. 01-FR-03 POA INSTITUC.'!FBU60</f>
        <v>0</v>
      </c>
      <c r="FBV18" s="654">
        <f>+'Anexo 1. 01-FR-03 POA INSTITUC.'!FBV60</f>
        <v>0</v>
      </c>
      <c r="FBW18" s="654">
        <f>+'Anexo 1. 01-FR-03 POA INSTITUC.'!FBW60</f>
        <v>0</v>
      </c>
      <c r="FBX18" s="654">
        <f>+'Anexo 1. 01-FR-03 POA INSTITUC.'!FBX60</f>
        <v>0</v>
      </c>
      <c r="FBY18" s="654">
        <f>+'Anexo 1. 01-FR-03 POA INSTITUC.'!FBY60</f>
        <v>0</v>
      </c>
      <c r="FBZ18" s="654">
        <f>+'Anexo 1. 01-FR-03 POA INSTITUC.'!FBZ60</f>
        <v>0</v>
      </c>
      <c r="FCA18" s="654">
        <f>+'Anexo 1. 01-FR-03 POA INSTITUC.'!FCA60</f>
        <v>0</v>
      </c>
      <c r="FCB18" s="654">
        <f>+'Anexo 1. 01-FR-03 POA INSTITUC.'!FCB60</f>
        <v>0</v>
      </c>
      <c r="FCC18" s="654">
        <f>+'Anexo 1. 01-FR-03 POA INSTITUC.'!FCC60</f>
        <v>0</v>
      </c>
      <c r="FCD18" s="654">
        <f>+'Anexo 1. 01-FR-03 POA INSTITUC.'!FCD60</f>
        <v>0</v>
      </c>
      <c r="FCE18" s="654">
        <f>+'Anexo 1. 01-FR-03 POA INSTITUC.'!FCE60</f>
        <v>0</v>
      </c>
      <c r="FCF18" s="654">
        <f>+'Anexo 1. 01-FR-03 POA INSTITUC.'!FCF60</f>
        <v>0</v>
      </c>
      <c r="FCG18" s="654">
        <f>+'Anexo 1. 01-FR-03 POA INSTITUC.'!FCG60</f>
        <v>0</v>
      </c>
      <c r="FCH18" s="654">
        <f>+'Anexo 1. 01-FR-03 POA INSTITUC.'!FCH60</f>
        <v>0</v>
      </c>
      <c r="FCI18" s="654">
        <f>+'Anexo 1. 01-FR-03 POA INSTITUC.'!FCI60</f>
        <v>0</v>
      </c>
      <c r="FCJ18" s="654">
        <f>+'Anexo 1. 01-FR-03 POA INSTITUC.'!FCJ60</f>
        <v>0</v>
      </c>
      <c r="FCK18" s="654">
        <f>+'Anexo 1. 01-FR-03 POA INSTITUC.'!FCK60</f>
        <v>0</v>
      </c>
      <c r="FCL18" s="654">
        <f>+'Anexo 1. 01-FR-03 POA INSTITUC.'!FCL60</f>
        <v>0</v>
      </c>
      <c r="FCM18" s="654">
        <f>+'Anexo 1. 01-FR-03 POA INSTITUC.'!FCM60</f>
        <v>0</v>
      </c>
      <c r="FCN18" s="654">
        <f>+'Anexo 1. 01-FR-03 POA INSTITUC.'!FCN60</f>
        <v>0</v>
      </c>
      <c r="FCO18" s="654">
        <f>+'Anexo 1. 01-FR-03 POA INSTITUC.'!FCO60</f>
        <v>0</v>
      </c>
      <c r="FCP18" s="654">
        <f>+'Anexo 1. 01-FR-03 POA INSTITUC.'!FCP60</f>
        <v>0</v>
      </c>
      <c r="FCQ18" s="654">
        <f>+'Anexo 1. 01-FR-03 POA INSTITUC.'!FCQ60</f>
        <v>0</v>
      </c>
      <c r="FCR18" s="654">
        <f>+'Anexo 1. 01-FR-03 POA INSTITUC.'!FCR60</f>
        <v>0</v>
      </c>
      <c r="FCS18" s="654">
        <f>+'Anexo 1. 01-FR-03 POA INSTITUC.'!FCS60</f>
        <v>0</v>
      </c>
      <c r="FCT18" s="654">
        <f>+'Anexo 1. 01-FR-03 POA INSTITUC.'!FCT60</f>
        <v>0</v>
      </c>
      <c r="FCU18" s="654">
        <f>+'Anexo 1. 01-FR-03 POA INSTITUC.'!FCU60</f>
        <v>0</v>
      </c>
      <c r="FCV18" s="654">
        <f>+'Anexo 1. 01-FR-03 POA INSTITUC.'!FCV60</f>
        <v>0</v>
      </c>
      <c r="FCW18" s="654">
        <f>+'Anexo 1. 01-FR-03 POA INSTITUC.'!FCW60</f>
        <v>0</v>
      </c>
      <c r="FCX18" s="654">
        <f>+'Anexo 1. 01-FR-03 POA INSTITUC.'!FCX60</f>
        <v>0</v>
      </c>
      <c r="FCY18" s="654">
        <f>+'Anexo 1. 01-FR-03 POA INSTITUC.'!FCY60</f>
        <v>0</v>
      </c>
      <c r="FCZ18" s="654">
        <f>+'Anexo 1. 01-FR-03 POA INSTITUC.'!FCZ60</f>
        <v>0</v>
      </c>
      <c r="FDA18" s="654">
        <f>+'Anexo 1. 01-FR-03 POA INSTITUC.'!FDA60</f>
        <v>0</v>
      </c>
      <c r="FDB18" s="654">
        <f>+'Anexo 1. 01-FR-03 POA INSTITUC.'!FDB60</f>
        <v>0</v>
      </c>
      <c r="FDC18" s="654">
        <f>+'Anexo 1. 01-FR-03 POA INSTITUC.'!FDC60</f>
        <v>0</v>
      </c>
      <c r="FDD18" s="654">
        <f>+'Anexo 1. 01-FR-03 POA INSTITUC.'!FDD60</f>
        <v>0</v>
      </c>
      <c r="FDE18" s="654">
        <f>+'Anexo 1. 01-FR-03 POA INSTITUC.'!FDE60</f>
        <v>0</v>
      </c>
      <c r="FDF18" s="654">
        <f>+'Anexo 1. 01-FR-03 POA INSTITUC.'!FDF60</f>
        <v>0</v>
      </c>
      <c r="FDG18" s="654">
        <f>+'Anexo 1. 01-FR-03 POA INSTITUC.'!FDG60</f>
        <v>0</v>
      </c>
      <c r="FDH18" s="654">
        <f>+'Anexo 1. 01-FR-03 POA INSTITUC.'!FDH60</f>
        <v>0</v>
      </c>
      <c r="FDI18" s="654">
        <f>+'Anexo 1. 01-FR-03 POA INSTITUC.'!FDI60</f>
        <v>0</v>
      </c>
      <c r="FDJ18" s="654">
        <f>+'Anexo 1. 01-FR-03 POA INSTITUC.'!FDJ60</f>
        <v>0</v>
      </c>
      <c r="FDK18" s="654">
        <f>+'Anexo 1. 01-FR-03 POA INSTITUC.'!FDK60</f>
        <v>0</v>
      </c>
      <c r="FDL18" s="654">
        <f>+'Anexo 1. 01-FR-03 POA INSTITUC.'!FDL60</f>
        <v>0</v>
      </c>
      <c r="FDM18" s="654">
        <f>+'Anexo 1. 01-FR-03 POA INSTITUC.'!FDM60</f>
        <v>0</v>
      </c>
      <c r="FDN18" s="654">
        <f>+'Anexo 1. 01-FR-03 POA INSTITUC.'!FDN60</f>
        <v>0</v>
      </c>
      <c r="FDO18" s="654">
        <f>+'Anexo 1. 01-FR-03 POA INSTITUC.'!FDO60</f>
        <v>0</v>
      </c>
      <c r="FDP18" s="654">
        <f>+'Anexo 1. 01-FR-03 POA INSTITUC.'!FDP60</f>
        <v>0</v>
      </c>
      <c r="FDQ18" s="654">
        <f>+'Anexo 1. 01-FR-03 POA INSTITUC.'!FDQ60</f>
        <v>0</v>
      </c>
      <c r="FDR18" s="654">
        <f>+'Anexo 1. 01-FR-03 POA INSTITUC.'!FDR60</f>
        <v>0</v>
      </c>
      <c r="FDS18" s="654">
        <f>+'Anexo 1. 01-FR-03 POA INSTITUC.'!FDS60</f>
        <v>0</v>
      </c>
      <c r="FDT18" s="654">
        <f>+'Anexo 1. 01-FR-03 POA INSTITUC.'!FDT60</f>
        <v>0</v>
      </c>
      <c r="FDU18" s="654">
        <f>+'Anexo 1. 01-FR-03 POA INSTITUC.'!FDU60</f>
        <v>0</v>
      </c>
      <c r="FDV18" s="654">
        <f>+'Anexo 1. 01-FR-03 POA INSTITUC.'!FDV60</f>
        <v>0</v>
      </c>
      <c r="FDW18" s="654">
        <f>+'Anexo 1. 01-FR-03 POA INSTITUC.'!FDW60</f>
        <v>0</v>
      </c>
      <c r="FDX18" s="654">
        <f>+'Anexo 1. 01-FR-03 POA INSTITUC.'!FDX60</f>
        <v>0</v>
      </c>
      <c r="FDY18" s="654">
        <f>+'Anexo 1. 01-FR-03 POA INSTITUC.'!FDY60</f>
        <v>0</v>
      </c>
      <c r="FDZ18" s="654">
        <f>+'Anexo 1. 01-FR-03 POA INSTITUC.'!FDZ60</f>
        <v>0</v>
      </c>
      <c r="FEA18" s="654">
        <f>+'Anexo 1. 01-FR-03 POA INSTITUC.'!FEA60</f>
        <v>0</v>
      </c>
      <c r="FEB18" s="654">
        <f>+'Anexo 1. 01-FR-03 POA INSTITUC.'!FEB60</f>
        <v>0</v>
      </c>
      <c r="FEC18" s="654">
        <f>+'Anexo 1. 01-FR-03 POA INSTITUC.'!FEC60</f>
        <v>0</v>
      </c>
      <c r="FED18" s="654">
        <f>+'Anexo 1. 01-FR-03 POA INSTITUC.'!FED60</f>
        <v>0</v>
      </c>
      <c r="FEE18" s="654">
        <f>+'Anexo 1. 01-FR-03 POA INSTITUC.'!FEE60</f>
        <v>0</v>
      </c>
      <c r="FEF18" s="654">
        <f>+'Anexo 1. 01-FR-03 POA INSTITUC.'!FEF60</f>
        <v>0</v>
      </c>
      <c r="FEG18" s="654">
        <f>+'Anexo 1. 01-FR-03 POA INSTITUC.'!FEG60</f>
        <v>0</v>
      </c>
      <c r="FEH18" s="654">
        <f>+'Anexo 1. 01-FR-03 POA INSTITUC.'!FEH60</f>
        <v>0</v>
      </c>
      <c r="FEI18" s="654">
        <f>+'Anexo 1. 01-FR-03 POA INSTITUC.'!FEI60</f>
        <v>0</v>
      </c>
      <c r="FEJ18" s="654">
        <f>+'Anexo 1. 01-FR-03 POA INSTITUC.'!FEJ60</f>
        <v>0</v>
      </c>
      <c r="FEK18" s="654">
        <f>+'Anexo 1. 01-FR-03 POA INSTITUC.'!FEK60</f>
        <v>0</v>
      </c>
      <c r="FEL18" s="654">
        <f>+'Anexo 1. 01-FR-03 POA INSTITUC.'!FEL60</f>
        <v>0</v>
      </c>
      <c r="FEM18" s="654">
        <f>+'Anexo 1. 01-FR-03 POA INSTITUC.'!FEM60</f>
        <v>0</v>
      </c>
      <c r="FEN18" s="654">
        <f>+'Anexo 1. 01-FR-03 POA INSTITUC.'!FEN60</f>
        <v>0</v>
      </c>
      <c r="FEO18" s="654">
        <f>+'Anexo 1. 01-FR-03 POA INSTITUC.'!FEO60</f>
        <v>0</v>
      </c>
      <c r="FEP18" s="654">
        <f>+'Anexo 1. 01-FR-03 POA INSTITUC.'!FEP60</f>
        <v>0</v>
      </c>
      <c r="FEQ18" s="654">
        <f>+'Anexo 1. 01-FR-03 POA INSTITUC.'!FEQ60</f>
        <v>0</v>
      </c>
      <c r="FER18" s="654">
        <f>+'Anexo 1. 01-FR-03 POA INSTITUC.'!FER60</f>
        <v>0</v>
      </c>
      <c r="FES18" s="654">
        <f>+'Anexo 1. 01-FR-03 POA INSTITUC.'!FES60</f>
        <v>0</v>
      </c>
      <c r="FET18" s="654">
        <f>+'Anexo 1. 01-FR-03 POA INSTITUC.'!FET60</f>
        <v>0</v>
      </c>
      <c r="FEU18" s="654">
        <f>+'Anexo 1. 01-FR-03 POA INSTITUC.'!FEU60</f>
        <v>0</v>
      </c>
      <c r="FEV18" s="654">
        <f>+'Anexo 1. 01-FR-03 POA INSTITUC.'!FEV60</f>
        <v>0</v>
      </c>
      <c r="FEW18" s="654">
        <f>+'Anexo 1. 01-FR-03 POA INSTITUC.'!FEW60</f>
        <v>0</v>
      </c>
      <c r="FEX18" s="654">
        <f>+'Anexo 1. 01-FR-03 POA INSTITUC.'!FEX60</f>
        <v>0</v>
      </c>
      <c r="FEY18" s="654">
        <f>+'Anexo 1. 01-FR-03 POA INSTITUC.'!FEY60</f>
        <v>0</v>
      </c>
      <c r="FEZ18" s="654">
        <f>+'Anexo 1. 01-FR-03 POA INSTITUC.'!FEZ60</f>
        <v>0</v>
      </c>
      <c r="FFA18" s="654">
        <f>+'Anexo 1. 01-FR-03 POA INSTITUC.'!FFA60</f>
        <v>0</v>
      </c>
      <c r="FFB18" s="654">
        <f>+'Anexo 1. 01-FR-03 POA INSTITUC.'!FFB60</f>
        <v>0</v>
      </c>
      <c r="FFC18" s="654">
        <f>+'Anexo 1. 01-FR-03 POA INSTITUC.'!FFC60</f>
        <v>0</v>
      </c>
      <c r="FFD18" s="654">
        <f>+'Anexo 1. 01-FR-03 POA INSTITUC.'!FFD60</f>
        <v>0</v>
      </c>
      <c r="FFE18" s="654">
        <f>+'Anexo 1. 01-FR-03 POA INSTITUC.'!FFE60</f>
        <v>0</v>
      </c>
      <c r="FFF18" s="654">
        <f>+'Anexo 1. 01-FR-03 POA INSTITUC.'!FFF60</f>
        <v>0</v>
      </c>
      <c r="FFG18" s="654">
        <f>+'Anexo 1. 01-FR-03 POA INSTITUC.'!FFG60</f>
        <v>0</v>
      </c>
      <c r="FFH18" s="654">
        <f>+'Anexo 1. 01-FR-03 POA INSTITUC.'!FFH60</f>
        <v>0</v>
      </c>
      <c r="FFI18" s="654">
        <f>+'Anexo 1. 01-FR-03 POA INSTITUC.'!FFI60</f>
        <v>0</v>
      </c>
      <c r="FFJ18" s="654">
        <f>+'Anexo 1. 01-FR-03 POA INSTITUC.'!FFJ60</f>
        <v>0</v>
      </c>
      <c r="FFK18" s="654">
        <f>+'Anexo 1. 01-FR-03 POA INSTITUC.'!FFK60</f>
        <v>0</v>
      </c>
      <c r="FFL18" s="654">
        <f>+'Anexo 1. 01-FR-03 POA INSTITUC.'!FFL60</f>
        <v>0</v>
      </c>
      <c r="FFM18" s="654">
        <f>+'Anexo 1. 01-FR-03 POA INSTITUC.'!FFM60</f>
        <v>0</v>
      </c>
      <c r="FFN18" s="654">
        <f>+'Anexo 1. 01-FR-03 POA INSTITUC.'!FFN60</f>
        <v>0</v>
      </c>
      <c r="FFO18" s="654">
        <f>+'Anexo 1. 01-FR-03 POA INSTITUC.'!FFO60</f>
        <v>0</v>
      </c>
      <c r="FFP18" s="654">
        <f>+'Anexo 1. 01-FR-03 POA INSTITUC.'!FFP60</f>
        <v>0</v>
      </c>
      <c r="FFQ18" s="654">
        <f>+'Anexo 1. 01-FR-03 POA INSTITUC.'!FFQ60</f>
        <v>0</v>
      </c>
      <c r="FFR18" s="654">
        <f>+'Anexo 1. 01-FR-03 POA INSTITUC.'!FFR60</f>
        <v>0</v>
      </c>
      <c r="FFS18" s="654">
        <f>+'Anexo 1. 01-FR-03 POA INSTITUC.'!FFS60</f>
        <v>0</v>
      </c>
      <c r="FFT18" s="654">
        <f>+'Anexo 1. 01-FR-03 POA INSTITUC.'!FFT60</f>
        <v>0</v>
      </c>
      <c r="FFU18" s="654">
        <f>+'Anexo 1. 01-FR-03 POA INSTITUC.'!FFU60</f>
        <v>0</v>
      </c>
      <c r="FFV18" s="654">
        <f>+'Anexo 1. 01-FR-03 POA INSTITUC.'!FFV60</f>
        <v>0</v>
      </c>
      <c r="FFW18" s="654">
        <f>+'Anexo 1. 01-FR-03 POA INSTITUC.'!FFW60</f>
        <v>0</v>
      </c>
      <c r="FFX18" s="654">
        <f>+'Anexo 1. 01-FR-03 POA INSTITUC.'!FFX60</f>
        <v>0</v>
      </c>
      <c r="FFY18" s="654">
        <f>+'Anexo 1. 01-FR-03 POA INSTITUC.'!FFY60</f>
        <v>0</v>
      </c>
      <c r="FFZ18" s="654">
        <f>+'Anexo 1. 01-FR-03 POA INSTITUC.'!FFZ60</f>
        <v>0</v>
      </c>
      <c r="FGA18" s="654">
        <f>+'Anexo 1. 01-FR-03 POA INSTITUC.'!FGA60</f>
        <v>0</v>
      </c>
      <c r="FGB18" s="654">
        <f>+'Anexo 1. 01-FR-03 POA INSTITUC.'!FGB60</f>
        <v>0</v>
      </c>
      <c r="FGC18" s="654">
        <f>+'Anexo 1. 01-FR-03 POA INSTITUC.'!FGC60</f>
        <v>0</v>
      </c>
      <c r="FGD18" s="654">
        <f>+'Anexo 1. 01-FR-03 POA INSTITUC.'!FGD60</f>
        <v>0</v>
      </c>
      <c r="FGE18" s="654">
        <f>+'Anexo 1. 01-FR-03 POA INSTITUC.'!FGE60</f>
        <v>0</v>
      </c>
      <c r="FGF18" s="654">
        <f>+'Anexo 1. 01-FR-03 POA INSTITUC.'!FGF60</f>
        <v>0</v>
      </c>
      <c r="FGG18" s="654">
        <f>+'Anexo 1. 01-FR-03 POA INSTITUC.'!FGG60</f>
        <v>0</v>
      </c>
      <c r="FGH18" s="654">
        <f>+'Anexo 1. 01-FR-03 POA INSTITUC.'!FGH60</f>
        <v>0</v>
      </c>
      <c r="FGI18" s="654">
        <f>+'Anexo 1. 01-FR-03 POA INSTITUC.'!FGI60</f>
        <v>0</v>
      </c>
      <c r="FGJ18" s="654">
        <f>+'Anexo 1. 01-FR-03 POA INSTITUC.'!FGJ60</f>
        <v>0</v>
      </c>
      <c r="FGK18" s="654">
        <f>+'Anexo 1. 01-FR-03 POA INSTITUC.'!FGK60</f>
        <v>0</v>
      </c>
      <c r="FGL18" s="654">
        <f>+'Anexo 1. 01-FR-03 POA INSTITUC.'!FGL60</f>
        <v>0</v>
      </c>
      <c r="FGM18" s="654">
        <f>+'Anexo 1. 01-FR-03 POA INSTITUC.'!FGM60</f>
        <v>0</v>
      </c>
      <c r="FGN18" s="654">
        <f>+'Anexo 1. 01-FR-03 POA INSTITUC.'!FGN60</f>
        <v>0</v>
      </c>
      <c r="FGO18" s="654">
        <f>+'Anexo 1. 01-FR-03 POA INSTITUC.'!FGO60</f>
        <v>0</v>
      </c>
      <c r="FGP18" s="654">
        <f>+'Anexo 1. 01-FR-03 POA INSTITUC.'!FGP60</f>
        <v>0</v>
      </c>
      <c r="FGQ18" s="654">
        <f>+'Anexo 1. 01-FR-03 POA INSTITUC.'!FGQ60</f>
        <v>0</v>
      </c>
      <c r="FGR18" s="654">
        <f>+'Anexo 1. 01-FR-03 POA INSTITUC.'!FGR60</f>
        <v>0</v>
      </c>
      <c r="FGS18" s="654">
        <f>+'Anexo 1. 01-FR-03 POA INSTITUC.'!FGS60</f>
        <v>0</v>
      </c>
      <c r="FGT18" s="654">
        <f>+'Anexo 1. 01-FR-03 POA INSTITUC.'!FGT60</f>
        <v>0</v>
      </c>
      <c r="FGU18" s="654">
        <f>+'Anexo 1. 01-FR-03 POA INSTITUC.'!FGU60</f>
        <v>0</v>
      </c>
      <c r="FGV18" s="654">
        <f>+'Anexo 1. 01-FR-03 POA INSTITUC.'!FGV60</f>
        <v>0</v>
      </c>
      <c r="FGW18" s="654">
        <f>+'Anexo 1. 01-FR-03 POA INSTITUC.'!FGW60</f>
        <v>0</v>
      </c>
      <c r="FGX18" s="654">
        <f>+'Anexo 1. 01-FR-03 POA INSTITUC.'!FGX60</f>
        <v>0</v>
      </c>
      <c r="FGY18" s="654">
        <f>+'Anexo 1. 01-FR-03 POA INSTITUC.'!FGY60</f>
        <v>0</v>
      </c>
      <c r="FGZ18" s="654">
        <f>+'Anexo 1. 01-FR-03 POA INSTITUC.'!FGZ60</f>
        <v>0</v>
      </c>
      <c r="FHA18" s="654">
        <f>+'Anexo 1. 01-FR-03 POA INSTITUC.'!FHA60</f>
        <v>0</v>
      </c>
      <c r="FHB18" s="654">
        <f>+'Anexo 1. 01-FR-03 POA INSTITUC.'!FHB60</f>
        <v>0</v>
      </c>
      <c r="FHC18" s="654">
        <f>+'Anexo 1. 01-FR-03 POA INSTITUC.'!FHC60</f>
        <v>0</v>
      </c>
      <c r="FHD18" s="654">
        <f>+'Anexo 1. 01-FR-03 POA INSTITUC.'!FHD60</f>
        <v>0</v>
      </c>
      <c r="FHE18" s="654">
        <f>+'Anexo 1. 01-FR-03 POA INSTITUC.'!FHE60</f>
        <v>0</v>
      </c>
      <c r="FHF18" s="654">
        <f>+'Anexo 1. 01-FR-03 POA INSTITUC.'!FHF60</f>
        <v>0</v>
      </c>
      <c r="FHG18" s="654">
        <f>+'Anexo 1. 01-FR-03 POA INSTITUC.'!FHG60</f>
        <v>0</v>
      </c>
      <c r="FHH18" s="654">
        <f>+'Anexo 1. 01-FR-03 POA INSTITUC.'!FHH60</f>
        <v>0</v>
      </c>
      <c r="FHI18" s="654">
        <f>+'Anexo 1. 01-FR-03 POA INSTITUC.'!FHI60</f>
        <v>0</v>
      </c>
      <c r="FHJ18" s="654">
        <f>+'Anexo 1. 01-FR-03 POA INSTITUC.'!FHJ60</f>
        <v>0</v>
      </c>
      <c r="FHK18" s="654">
        <f>+'Anexo 1. 01-FR-03 POA INSTITUC.'!FHK60</f>
        <v>0</v>
      </c>
      <c r="FHL18" s="654">
        <f>+'Anexo 1. 01-FR-03 POA INSTITUC.'!FHL60</f>
        <v>0</v>
      </c>
      <c r="FHM18" s="654">
        <f>+'Anexo 1. 01-FR-03 POA INSTITUC.'!FHM60</f>
        <v>0</v>
      </c>
      <c r="FHN18" s="654">
        <f>+'Anexo 1. 01-FR-03 POA INSTITUC.'!FHN60</f>
        <v>0</v>
      </c>
      <c r="FHO18" s="654">
        <f>+'Anexo 1. 01-FR-03 POA INSTITUC.'!FHO60</f>
        <v>0</v>
      </c>
      <c r="FHP18" s="654">
        <f>+'Anexo 1. 01-FR-03 POA INSTITUC.'!FHP60</f>
        <v>0</v>
      </c>
      <c r="FHQ18" s="654">
        <f>+'Anexo 1. 01-FR-03 POA INSTITUC.'!FHQ60</f>
        <v>0</v>
      </c>
      <c r="FHR18" s="654">
        <f>+'Anexo 1. 01-FR-03 POA INSTITUC.'!FHR60</f>
        <v>0</v>
      </c>
      <c r="FHS18" s="654">
        <f>+'Anexo 1. 01-FR-03 POA INSTITUC.'!FHS60</f>
        <v>0</v>
      </c>
      <c r="FHT18" s="654">
        <f>+'Anexo 1. 01-FR-03 POA INSTITUC.'!FHT60</f>
        <v>0</v>
      </c>
      <c r="FHU18" s="654">
        <f>+'Anexo 1. 01-FR-03 POA INSTITUC.'!FHU60</f>
        <v>0</v>
      </c>
      <c r="FHV18" s="654">
        <f>+'Anexo 1. 01-FR-03 POA INSTITUC.'!FHV60</f>
        <v>0</v>
      </c>
      <c r="FHW18" s="654">
        <f>+'Anexo 1. 01-FR-03 POA INSTITUC.'!FHW60</f>
        <v>0</v>
      </c>
      <c r="FHX18" s="654">
        <f>+'Anexo 1. 01-FR-03 POA INSTITUC.'!FHX60</f>
        <v>0</v>
      </c>
      <c r="FHY18" s="654">
        <f>+'Anexo 1. 01-FR-03 POA INSTITUC.'!FHY60</f>
        <v>0</v>
      </c>
      <c r="FHZ18" s="654">
        <f>+'Anexo 1. 01-FR-03 POA INSTITUC.'!FHZ60</f>
        <v>0</v>
      </c>
      <c r="FIA18" s="654">
        <f>+'Anexo 1. 01-FR-03 POA INSTITUC.'!FIA60</f>
        <v>0</v>
      </c>
      <c r="FIB18" s="654">
        <f>+'Anexo 1. 01-FR-03 POA INSTITUC.'!FIB60</f>
        <v>0</v>
      </c>
      <c r="FIC18" s="654">
        <f>+'Anexo 1. 01-FR-03 POA INSTITUC.'!FIC60</f>
        <v>0</v>
      </c>
      <c r="FID18" s="654">
        <f>+'Anexo 1. 01-FR-03 POA INSTITUC.'!FID60</f>
        <v>0</v>
      </c>
      <c r="FIE18" s="654">
        <f>+'Anexo 1. 01-FR-03 POA INSTITUC.'!FIE60</f>
        <v>0</v>
      </c>
      <c r="FIF18" s="654">
        <f>+'Anexo 1. 01-FR-03 POA INSTITUC.'!FIF60</f>
        <v>0</v>
      </c>
      <c r="FIG18" s="654">
        <f>+'Anexo 1. 01-FR-03 POA INSTITUC.'!FIG60</f>
        <v>0</v>
      </c>
      <c r="FIH18" s="654">
        <f>+'Anexo 1. 01-FR-03 POA INSTITUC.'!FIH60</f>
        <v>0</v>
      </c>
      <c r="FII18" s="654">
        <f>+'Anexo 1. 01-FR-03 POA INSTITUC.'!FII60</f>
        <v>0</v>
      </c>
      <c r="FIJ18" s="654">
        <f>+'Anexo 1. 01-FR-03 POA INSTITUC.'!FIJ60</f>
        <v>0</v>
      </c>
      <c r="FIK18" s="654">
        <f>+'Anexo 1. 01-FR-03 POA INSTITUC.'!FIK60</f>
        <v>0</v>
      </c>
      <c r="FIL18" s="654">
        <f>+'Anexo 1. 01-FR-03 POA INSTITUC.'!FIL60</f>
        <v>0</v>
      </c>
      <c r="FIM18" s="654">
        <f>+'Anexo 1. 01-FR-03 POA INSTITUC.'!FIM60</f>
        <v>0</v>
      </c>
      <c r="FIN18" s="654">
        <f>+'Anexo 1. 01-FR-03 POA INSTITUC.'!FIN60</f>
        <v>0</v>
      </c>
      <c r="FIO18" s="654">
        <f>+'Anexo 1. 01-FR-03 POA INSTITUC.'!FIO60</f>
        <v>0</v>
      </c>
      <c r="FIP18" s="654">
        <f>+'Anexo 1. 01-FR-03 POA INSTITUC.'!FIP60</f>
        <v>0</v>
      </c>
      <c r="FIQ18" s="654">
        <f>+'Anexo 1. 01-FR-03 POA INSTITUC.'!FIQ60</f>
        <v>0</v>
      </c>
      <c r="FIR18" s="654">
        <f>+'Anexo 1. 01-FR-03 POA INSTITUC.'!FIR60</f>
        <v>0</v>
      </c>
      <c r="FIS18" s="654">
        <f>+'Anexo 1. 01-FR-03 POA INSTITUC.'!FIS60</f>
        <v>0</v>
      </c>
      <c r="FIT18" s="654">
        <f>+'Anexo 1. 01-FR-03 POA INSTITUC.'!FIT60</f>
        <v>0</v>
      </c>
      <c r="FIU18" s="654">
        <f>+'Anexo 1. 01-FR-03 POA INSTITUC.'!FIU60</f>
        <v>0</v>
      </c>
      <c r="FIV18" s="654">
        <f>+'Anexo 1. 01-FR-03 POA INSTITUC.'!FIV60</f>
        <v>0</v>
      </c>
      <c r="FIW18" s="654">
        <f>+'Anexo 1. 01-FR-03 POA INSTITUC.'!FIW60</f>
        <v>0</v>
      </c>
      <c r="FIX18" s="654">
        <f>+'Anexo 1. 01-FR-03 POA INSTITUC.'!FIX60</f>
        <v>0</v>
      </c>
      <c r="FIY18" s="654">
        <f>+'Anexo 1. 01-FR-03 POA INSTITUC.'!FIY60</f>
        <v>0</v>
      </c>
      <c r="FIZ18" s="654">
        <f>+'Anexo 1. 01-FR-03 POA INSTITUC.'!FIZ60</f>
        <v>0</v>
      </c>
      <c r="FJA18" s="654">
        <f>+'Anexo 1. 01-FR-03 POA INSTITUC.'!FJA60</f>
        <v>0</v>
      </c>
      <c r="FJB18" s="654">
        <f>+'Anexo 1. 01-FR-03 POA INSTITUC.'!FJB60</f>
        <v>0</v>
      </c>
      <c r="FJC18" s="654">
        <f>+'Anexo 1. 01-FR-03 POA INSTITUC.'!FJC60</f>
        <v>0</v>
      </c>
      <c r="FJD18" s="654">
        <f>+'Anexo 1. 01-FR-03 POA INSTITUC.'!FJD60</f>
        <v>0</v>
      </c>
      <c r="FJE18" s="654">
        <f>+'Anexo 1. 01-FR-03 POA INSTITUC.'!FJE60</f>
        <v>0</v>
      </c>
      <c r="FJF18" s="654">
        <f>+'Anexo 1. 01-FR-03 POA INSTITUC.'!FJF60</f>
        <v>0</v>
      </c>
      <c r="FJG18" s="654">
        <f>+'Anexo 1. 01-FR-03 POA INSTITUC.'!FJG60</f>
        <v>0</v>
      </c>
      <c r="FJH18" s="654">
        <f>+'Anexo 1. 01-FR-03 POA INSTITUC.'!FJH60</f>
        <v>0</v>
      </c>
      <c r="FJI18" s="654">
        <f>+'Anexo 1. 01-FR-03 POA INSTITUC.'!FJI60</f>
        <v>0</v>
      </c>
      <c r="FJJ18" s="654">
        <f>+'Anexo 1. 01-FR-03 POA INSTITUC.'!FJJ60</f>
        <v>0</v>
      </c>
      <c r="FJK18" s="654">
        <f>+'Anexo 1. 01-FR-03 POA INSTITUC.'!FJK60</f>
        <v>0</v>
      </c>
      <c r="FJL18" s="654">
        <f>+'Anexo 1. 01-FR-03 POA INSTITUC.'!FJL60</f>
        <v>0</v>
      </c>
      <c r="FJM18" s="654">
        <f>+'Anexo 1. 01-FR-03 POA INSTITUC.'!FJM60</f>
        <v>0</v>
      </c>
      <c r="FJN18" s="654">
        <f>+'Anexo 1. 01-FR-03 POA INSTITUC.'!FJN60</f>
        <v>0</v>
      </c>
      <c r="FJO18" s="654">
        <f>+'Anexo 1. 01-FR-03 POA INSTITUC.'!FJO60</f>
        <v>0</v>
      </c>
      <c r="FJP18" s="654">
        <f>+'Anexo 1. 01-FR-03 POA INSTITUC.'!FJP60</f>
        <v>0</v>
      </c>
      <c r="FJQ18" s="654">
        <f>+'Anexo 1. 01-FR-03 POA INSTITUC.'!FJQ60</f>
        <v>0</v>
      </c>
      <c r="FJR18" s="654">
        <f>+'Anexo 1. 01-FR-03 POA INSTITUC.'!FJR60</f>
        <v>0</v>
      </c>
      <c r="FJS18" s="654">
        <f>+'Anexo 1. 01-FR-03 POA INSTITUC.'!FJS60</f>
        <v>0</v>
      </c>
      <c r="FJT18" s="654">
        <f>+'Anexo 1. 01-FR-03 POA INSTITUC.'!FJT60</f>
        <v>0</v>
      </c>
      <c r="FJU18" s="654">
        <f>+'Anexo 1. 01-FR-03 POA INSTITUC.'!FJU60</f>
        <v>0</v>
      </c>
      <c r="FJV18" s="654">
        <f>+'Anexo 1. 01-FR-03 POA INSTITUC.'!FJV60</f>
        <v>0</v>
      </c>
      <c r="FJW18" s="654">
        <f>+'Anexo 1. 01-FR-03 POA INSTITUC.'!FJW60</f>
        <v>0</v>
      </c>
      <c r="FJX18" s="654">
        <f>+'Anexo 1. 01-FR-03 POA INSTITUC.'!FJX60</f>
        <v>0</v>
      </c>
      <c r="FJY18" s="654">
        <f>+'Anexo 1. 01-FR-03 POA INSTITUC.'!FJY60</f>
        <v>0</v>
      </c>
      <c r="FJZ18" s="654">
        <f>+'Anexo 1. 01-FR-03 POA INSTITUC.'!FJZ60</f>
        <v>0</v>
      </c>
      <c r="FKA18" s="654">
        <f>+'Anexo 1. 01-FR-03 POA INSTITUC.'!FKA60</f>
        <v>0</v>
      </c>
      <c r="FKB18" s="654">
        <f>+'Anexo 1. 01-FR-03 POA INSTITUC.'!FKB60</f>
        <v>0</v>
      </c>
      <c r="FKC18" s="654">
        <f>+'Anexo 1. 01-FR-03 POA INSTITUC.'!FKC60</f>
        <v>0</v>
      </c>
      <c r="FKD18" s="654">
        <f>+'Anexo 1. 01-FR-03 POA INSTITUC.'!FKD60</f>
        <v>0</v>
      </c>
      <c r="FKE18" s="654">
        <f>+'Anexo 1. 01-FR-03 POA INSTITUC.'!FKE60</f>
        <v>0</v>
      </c>
      <c r="FKF18" s="654">
        <f>+'Anexo 1. 01-FR-03 POA INSTITUC.'!FKF60</f>
        <v>0</v>
      </c>
      <c r="FKG18" s="654">
        <f>+'Anexo 1. 01-FR-03 POA INSTITUC.'!FKG60</f>
        <v>0</v>
      </c>
      <c r="FKH18" s="654">
        <f>+'Anexo 1. 01-FR-03 POA INSTITUC.'!FKH60</f>
        <v>0</v>
      </c>
      <c r="FKI18" s="654">
        <f>+'Anexo 1. 01-FR-03 POA INSTITUC.'!FKI60</f>
        <v>0</v>
      </c>
      <c r="FKJ18" s="654">
        <f>+'Anexo 1. 01-FR-03 POA INSTITUC.'!FKJ60</f>
        <v>0</v>
      </c>
      <c r="FKK18" s="654">
        <f>+'Anexo 1. 01-FR-03 POA INSTITUC.'!FKK60</f>
        <v>0</v>
      </c>
      <c r="FKL18" s="654">
        <f>+'Anexo 1. 01-FR-03 POA INSTITUC.'!FKL60</f>
        <v>0</v>
      </c>
      <c r="FKM18" s="654">
        <f>+'Anexo 1. 01-FR-03 POA INSTITUC.'!FKM60</f>
        <v>0</v>
      </c>
      <c r="FKN18" s="654">
        <f>+'Anexo 1. 01-FR-03 POA INSTITUC.'!FKN60</f>
        <v>0</v>
      </c>
      <c r="FKO18" s="654">
        <f>+'Anexo 1. 01-FR-03 POA INSTITUC.'!FKO60</f>
        <v>0</v>
      </c>
      <c r="FKP18" s="654">
        <f>+'Anexo 1. 01-FR-03 POA INSTITUC.'!FKP60</f>
        <v>0</v>
      </c>
      <c r="FKQ18" s="654">
        <f>+'Anexo 1. 01-FR-03 POA INSTITUC.'!FKQ60</f>
        <v>0</v>
      </c>
      <c r="FKR18" s="654">
        <f>+'Anexo 1. 01-FR-03 POA INSTITUC.'!FKR60</f>
        <v>0</v>
      </c>
      <c r="FKS18" s="654">
        <f>+'Anexo 1. 01-FR-03 POA INSTITUC.'!FKS60</f>
        <v>0</v>
      </c>
      <c r="FKT18" s="654">
        <f>+'Anexo 1. 01-FR-03 POA INSTITUC.'!FKT60</f>
        <v>0</v>
      </c>
      <c r="FKU18" s="654">
        <f>+'Anexo 1. 01-FR-03 POA INSTITUC.'!FKU60</f>
        <v>0</v>
      </c>
      <c r="FKV18" s="654">
        <f>+'Anexo 1. 01-FR-03 POA INSTITUC.'!FKV60</f>
        <v>0</v>
      </c>
      <c r="FKW18" s="654">
        <f>+'Anexo 1. 01-FR-03 POA INSTITUC.'!FKW60</f>
        <v>0</v>
      </c>
      <c r="FKX18" s="654">
        <f>+'Anexo 1. 01-FR-03 POA INSTITUC.'!FKX60</f>
        <v>0</v>
      </c>
      <c r="FKY18" s="654">
        <f>+'Anexo 1. 01-FR-03 POA INSTITUC.'!FKY60</f>
        <v>0</v>
      </c>
      <c r="FKZ18" s="654">
        <f>+'Anexo 1. 01-FR-03 POA INSTITUC.'!FKZ60</f>
        <v>0</v>
      </c>
      <c r="FLA18" s="654">
        <f>+'Anexo 1. 01-FR-03 POA INSTITUC.'!FLA60</f>
        <v>0</v>
      </c>
      <c r="FLB18" s="654">
        <f>+'Anexo 1. 01-FR-03 POA INSTITUC.'!FLB60</f>
        <v>0</v>
      </c>
      <c r="FLC18" s="654">
        <f>+'Anexo 1. 01-FR-03 POA INSTITUC.'!FLC60</f>
        <v>0</v>
      </c>
      <c r="FLD18" s="654">
        <f>+'Anexo 1. 01-FR-03 POA INSTITUC.'!FLD60</f>
        <v>0</v>
      </c>
      <c r="FLE18" s="654">
        <f>+'Anexo 1. 01-FR-03 POA INSTITUC.'!FLE60</f>
        <v>0</v>
      </c>
      <c r="FLF18" s="654">
        <f>+'Anexo 1. 01-FR-03 POA INSTITUC.'!FLF60</f>
        <v>0</v>
      </c>
      <c r="FLG18" s="654">
        <f>+'Anexo 1. 01-FR-03 POA INSTITUC.'!FLG60</f>
        <v>0</v>
      </c>
      <c r="FLH18" s="654">
        <f>+'Anexo 1. 01-FR-03 POA INSTITUC.'!FLH60</f>
        <v>0</v>
      </c>
      <c r="FLI18" s="654">
        <f>+'Anexo 1. 01-FR-03 POA INSTITUC.'!FLI60</f>
        <v>0</v>
      </c>
      <c r="FLJ18" s="654">
        <f>+'Anexo 1. 01-FR-03 POA INSTITUC.'!FLJ60</f>
        <v>0</v>
      </c>
      <c r="FLK18" s="654">
        <f>+'Anexo 1. 01-FR-03 POA INSTITUC.'!FLK60</f>
        <v>0</v>
      </c>
      <c r="FLL18" s="654">
        <f>+'Anexo 1. 01-FR-03 POA INSTITUC.'!FLL60</f>
        <v>0</v>
      </c>
      <c r="FLM18" s="654">
        <f>+'Anexo 1. 01-FR-03 POA INSTITUC.'!FLM60</f>
        <v>0</v>
      </c>
      <c r="FLN18" s="654">
        <f>+'Anexo 1. 01-FR-03 POA INSTITUC.'!FLN60</f>
        <v>0</v>
      </c>
      <c r="FLO18" s="654">
        <f>+'Anexo 1. 01-FR-03 POA INSTITUC.'!FLO60</f>
        <v>0</v>
      </c>
      <c r="FLP18" s="654">
        <f>+'Anexo 1. 01-FR-03 POA INSTITUC.'!FLP60</f>
        <v>0</v>
      </c>
      <c r="FLQ18" s="654">
        <f>+'Anexo 1. 01-FR-03 POA INSTITUC.'!FLQ60</f>
        <v>0</v>
      </c>
      <c r="FLR18" s="654">
        <f>+'Anexo 1. 01-FR-03 POA INSTITUC.'!FLR60</f>
        <v>0</v>
      </c>
      <c r="FLS18" s="654">
        <f>+'Anexo 1. 01-FR-03 POA INSTITUC.'!FLS60</f>
        <v>0</v>
      </c>
      <c r="FLT18" s="654">
        <f>+'Anexo 1. 01-FR-03 POA INSTITUC.'!FLT60</f>
        <v>0</v>
      </c>
      <c r="FLU18" s="654">
        <f>+'Anexo 1. 01-FR-03 POA INSTITUC.'!FLU60</f>
        <v>0</v>
      </c>
      <c r="FLV18" s="654">
        <f>+'Anexo 1. 01-FR-03 POA INSTITUC.'!FLV60</f>
        <v>0</v>
      </c>
      <c r="FLW18" s="654">
        <f>+'Anexo 1. 01-FR-03 POA INSTITUC.'!FLW60</f>
        <v>0</v>
      </c>
      <c r="FLX18" s="654">
        <f>+'Anexo 1. 01-FR-03 POA INSTITUC.'!FLX60</f>
        <v>0</v>
      </c>
      <c r="FLY18" s="654">
        <f>+'Anexo 1. 01-FR-03 POA INSTITUC.'!FLY60</f>
        <v>0</v>
      </c>
      <c r="FLZ18" s="654">
        <f>+'Anexo 1. 01-FR-03 POA INSTITUC.'!FLZ60</f>
        <v>0</v>
      </c>
      <c r="FMA18" s="654">
        <f>+'Anexo 1. 01-FR-03 POA INSTITUC.'!FMA60</f>
        <v>0</v>
      </c>
      <c r="FMB18" s="654">
        <f>+'Anexo 1. 01-FR-03 POA INSTITUC.'!FMB60</f>
        <v>0</v>
      </c>
      <c r="FMC18" s="654">
        <f>+'Anexo 1. 01-FR-03 POA INSTITUC.'!FMC60</f>
        <v>0</v>
      </c>
      <c r="FMD18" s="654">
        <f>+'Anexo 1. 01-FR-03 POA INSTITUC.'!FMD60</f>
        <v>0</v>
      </c>
      <c r="FME18" s="654">
        <f>+'Anexo 1. 01-FR-03 POA INSTITUC.'!FME60</f>
        <v>0</v>
      </c>
      <c r="FMF18" s="654">
        <f>+'Anexo 1. 01-FR-03 POA INSTITUC.'!FMF60</f>
        <v>0</v>
      </c>
      <c r="FMG18" s="654">
        <f>+'Anexo 1. 01-FR-03 POA INSTITUC.'!FMG60</f>
        <v>0</v>
      </c>
      <c r="FMH18" s="654">
        <f>+'Anexo 1. 01-FR-03 POA INSTITUC.'!FMH60</f>
        <v>0</v>
      </c>
      <c r="FMI18" s="654">
        <f>+'Anexo 1. 01-FR-03 POA INSTITUC.'!FMI60</f>
        <v>0</v>
      </c>
      <c r="FMJ18" s="654">
        <f>+'Anexo 1. 01-FR-03 POA INSTITUC.'!FMJ60</f>
        <v>0</v>
      </c>
      <c r="FMK18" s="654">
        <f>+'Anexo 1. 01-FR-03 POA INSTITUC.'!FMK60</f>
        <v>0</v>
      </c>
      <c r="FML18" s="654">
        <f>+'Anexo 1. 01-FR-03 POA INSTITUC.'!FML60</f>
        <v>0</v>
      </c>
      <c r="FMM18" s="654">
        <f>+'Anexo 1. 01-FR-03 POA INSTITUC.'!FMM60</f>
        <v>0</v>
      </c>
      <c r="FMN18" s="654">
        <f>+'Anexo 1. 01-FR-03 POA INSTITUC.'!FMN60</f>
        <v>0</v>
      </c>
      <c r="FMO18" s="654">
        <f>+'Anexo 1. 01-FR-03 POA INSTITUC.'!FMO60</f>
        <v>0</v>
      </c>
      <c r="FMP18" s="654">
        <f>+'Anexo 1. 01-FR-03 POA INSTITUC.'!FMP60</f>
        <v>0</v>
      </c>
      <c r="FMQ18" s="654">
        <f>+'Anexo 1. 01-FR-03 POA INSTITUC.'!FMQ60</f>
        <v>0</v>
      </c>
      <c r="FMR18" s="654">
        <f>+'Anexo 1. 01-FR-03 POA INSTITUC.'!FMR60</f>
        <v>0</v>
      </c>
      <c r="FMS18" s="654">
        <f>+'Anexo 1. 01-FR-03 POA INSTITUC.'!FMS60</f>
        <v>0</v>
      </c>
      <c r="FMT18" s="654">
        <f>+'Anexo 1. 01-FR-03 POA INSTITUC.'!FMT60</f>
        <v>0</v>
      </c>
      <c r="FMU18" s="654">
        <f>+'Anexo 1. 01-FR-03 POA INSTITUC.'!FMU60</f>
        <v>0</v>
      </c>
      <c r="FMV18" s="654">
        <f>+'Anexo 1. 01-FR-03 POA INSTITUC.'!FMV60</f>
        <v>0</v>
      </c>
      <c r="FMW18" s="654">
        <f>+'Anexo 1. 01-FR-03 POA INSTITUC.'!FMW60</f>
        <v>0</v>
      </c>
      <c r="FMX18" s="654">
        <f>+'Anexo 1. 01-FR-03 POA INSTITUC.'!FMX60</f>
        <v>0</v>
      </c>
      <c r="FMY18" s="654">
        <f>+'Anexo 1. 01-FR-03 POA INSTITUC.'!FMY60</f>
        <v>0</v>
      </c>
      <c r="FMZ18" s="654">
        <f>+'Anexo 1. 01-FR-03 POA INSTITUC.'!FMZ60</f>
        <v>0</v>
      </c>
      <c r="FNA18" s="654">
        <f>+'Anexo 1. 01-FR-03 POA INSTITUC.'!FNA60</f>
        <v>0</v>
      </c>
      <c r="FNB18" s="654">
        <f>+'Anexo 1. 01-FR-03 POA INSTITUC.'!FNB60</f>
        <v>0</v>
      </c>
      <c r="FNC18" s="654">
        <f>+'Anexo 1. 01-FR-03 POA INSTITUC.'!FNC60</f>
        <v>0</v>
      </c>
      <c r="FND18" s="654">
        <f>+'Anexo 1. 01-FR-03 POA INSTITUC.'!FND60</f>
        <v>0</v>
      </c>
      <c r="FNE18" s="654">
        <f>+'Anexo 1. 01-FR-03 POA INSTITUC.'!FNE60</f>
        <v>0</v>
      </c>
      <c r="FNF18" s="654">
        <f>+'Anexo 1. 01-FR-03 POA INSTITUC.'!FNF60</f>
        <v>0</v>
      </c>
      <c r="FNG18" s="654">
        <f>+'Anexo 1. 01-FR-03 POA INSTITUC.'!FNG60</f>
        <v>0</v>
      </c>
      <c r="FNH18" s="654">
        <f>+'Anexo 1. 01-FR-03 POA INSTITUC.'!FNH60</f>
        <v>0</v>
      </c>
      <c r="FNI18" s="654">
        <f>+'Anexo 1. 01-FR-03 POA INSTITUC.'!FNI60</f>
        <v>0</v>
      </c>
      <c r="FNJ18" s="654">
        <f>+'Anexo 1. 01-FR-03 POA INSTITUC.'!FNJ60</f>
        <v>0</v>
      </c>
      <c r="FNK18" s="654">
        <f>+'Anexo 1. 01-FR-03 POA INSTITUC.'!FNK60</f>
        <v>0</v>
      </c>
      <c r="FNL18" s="654">
        <f>+'Anexo 1. 01-FR-03 POA INSTITUC.'!FNL60</f>
        <v>0</v>
      </c>
      <c r="FNM18" s="654">
        <f>+'Anexo 1. 01-FR-03 POA INSTITUC.'!FNM60</f>
        <v>0</v>
      </c>
      <c r="FNN18" s="654">
        <f>+'Anexo 1. 01-FR-03 POA INSTITUC.'!FNN60</f>
        <v>0</v>
      </c>
      <c r="FNO18" s="654">
        <f>+'Anexo 1. 01-FR-03 POA INSTITUC.'!FNO60</f>
        <v>0</v>
      </c>
      <c r="FNP18" s="654">
        <f>+'Anexo 1. 01-FR-03 POA INSTITUC.'!FNP60</f>
        <v>0</v>
      </c>
      <c r="FNQ18" s="654">
        <f>+'Anexo 1. 01-FR-03 POA INSTITUC.'!FNQ60</f>
        <v>0</v>
      </c>
      <c r="FNR18" s="654">
        <f>+'Anexo 1. 01-FR-03 POA INSTITUC.'!FNR60</f>
        <v>0</v>
      </c>
      <c r="FNS18" s="654">
        <f>+'Anexo 1. 01-FR-03 POA INSTITUC.'!FNS60</f>
        <v>0</v>
      </c>
      <c r="FNT18" s="654">
        <f>+'Anexo 1. 01-FR-03 POA INSTITUC.'!FNT60</f>
        <v>0</v>
      </c>
      <c r="FNU18" s="654">
        <f>+'Anexo 1. 01-FR-03 POA INSTITUC.'!FNU60</f>
        <v>0</v>
      </c>
      <c r="FNV18" s="654">
        <f>+'Anexo 1. 01-FR-03 POA INSTITUC.'!FNV60</f>
        <v>0</v>
      </c>
      <c r="FNW18" s="654">
        <f>+'Anexo 1. 01-FR-03 POA INSTITUC.'!FNW60</f>
        <v>0</v>
      </c>
      <c r="FNX18" s="654">
        <f>+'Anexo 1. 01-FR-03 POA INSTITUC.'!FNX60</f>
        <v>0</v>
      </c>
      <c r="FNY18" s="654">
        <f>+'Anexo 1. 01-FR-03 POA INSTITUC.'!FNY60</f>
        <v>0</v>
      </c>
      <c r="FNZ18" s="654">
        <f>+'Anexo 1. 01-FR-03 POA INSTITUC.'!FNZ60</f>
        <v>0</v>
      </c>
      <c r="FOA18" s="654">
        <f>+'Anexo 1. 01-FR-03 POA INSTITUC.'!FOA60</f>
        <v>0</v>
      </c>
      <c r="FOB18" s="654">
        <f>+'Anexo 1. 01-FR-03 POA INSTITUC.'!FOB60</f>
        <v>0</v>
      </c>
      <c r="FOC18" s="654">
        <f>+'Anexo 1. 01-FR-03 POA INSTITUC.'!FOC60</f>
        <v>0</v>
      </c>
      <c r="FOD18" s="654">
        <f>+'Anexo 1. 01-FR-03 POA INSTITUC.'!FOD60</f>
        <v>0</v>
      </c>
      <c r="FOE18" s="654">
        <f>+'Anexo 1. 01-FR-03 POA INSTITUC.'!FOE60</f>
        <v>0</v>
      </c>
      <c r="FOF18" s="654">
        <f>+'Anexo 1. 01-FR-03 POA INSTITUC.'!FOF60</f>
        <v>0</v>
      </c>
      <c r="FOG18" s="654">
        <f>+'Anexo 1. 01-FR-03 POA INSTITUC.'!FOG60</f>
        <v>0</v>
      </c>
      <c r="FOH18" s="654">
        <f>+'Anexo 1. 01-FR-03 POA INSTITUC.'!FOH60</f>
        <v>0</v>
      </c>
      <c r="FOI18" s="654">
        <f>+'Anexo 1. 01-FR-03 POA INSTITUC.'!FOI60</f>
        <v>0</v>
      </c>
      <c r="FOJ18" s="654">
        <f>+'Anexo 1. 01-FR-03 POA INSTITUC.'!FOJ60</f>
        <v>0</v>
      </c>
      <c r="FOK18" s="654">
        <f>+'Anexo 1. 01-FR-03 POA INSTITUC.'!FOK60</f>
        <v>0</v>
      </c>
      <c r="FOL18" s="654">
        <f>+'Anexo 1. 01-FR-03 POA INSTITUC.'!FOL60</f>
        <v>0</v>
      </c>
      <c r="FOM18" s="654">
        <f>+'Anexo 1. 01-FR-03 POA INSTITUC.'!FOM60</f>
        <v>0</v>
      </c>
      <c r="FON18" s="654">
        <f>+'Anexo 1. 01-FR-03 POA INSTITUC.'!FON60</f>
        <v>0</v>
      </c>
      <c r="FOO18" s="654">
        <f>+'Anexo 1. 01-FR-03 POA INSTITUC.'!FOO60</f>
        <v>0</v>
      </c>
      <c r="FOP18" s="654">
        <f>+'Anexo 1. 01-FR-03 POA INSTITUC.'!FOP60</f>
        <v>0</v>
      </c>
      <c r="FOQ18" s="654">
        <f>+'Anexo 1. 01-FR-03 POA INSTITUC.'!FOQ60</f>
        <v>0</v>
      </c>
      <c r="FOR18" s="654">
        <f>+'Anexo 1. 01-FR-03 POA INSTITUC.'!FOR60</f>
        <v>0</v>
      </c>
      <c r="FOS18" s="654">
        <f>+'Anexo 1. 01-FR-03 POA INSTITUC.'!FOS60</f>
        <v>0</v>
      </c>
      <c r="FOT18" s="654">
        <f>+'Anexo 1. 01-FR-03 POA INSTITUC.'!FOT60</f>
        <v>0</v>
      </c>
      <c r="FOU18" s="654">
        <f>+'Anexo 1. 01-FR-03 POA INSTITUC.'!FOU60</f>
        <v>0</v>
      </c>
      <c r="FOV18" s="654">
        <f>+'Anexo 1. 01-FR-03 POA INSTITUC.'!FOV60</f>
        <v>0</v>
      </c>
      <c r="FOW18" s="654">
        <f>+'Anexo 1. 01-FR-03 POA INSTITUC.'!FOW60</f>
        <v>0</v>
      </c>
      <c r="FOX18" s="654">
        <f>+'Anexo 1. 01-FR-03 POA INSTITUC.'!FOX60</f>
        <v>0</v>
      </c>
      <c r="FOY18" s="654">
        <f>+'Anexo 1. 01-FR-03 POA INSTITUC.'!FOY60</f>
        <v>0</v>
      </c>
      <c r="FOZ18" s="654">
        <f>+'Anexo 1. 01-FR-03 POA INSTITUC.'!FOZ60</f>
        <v>0</v>
      </c>
      <c r="FPA18" s="654">
        <f>+'Anexo 1. 01-FR-03 POA INSTITUC.'!FPA60</f>
        <v>0</v>
      </c>
      <c r="FPB18" s="654">
        <f>+'Anexo 1. 01-FR-03 POA INSTITUC.'!FPB60</f>
        <v>0</v>
      </c>
      <c r="FPC18" s="654">
        <f>+'Anexo 1. 01-FR-03 POA INSTITUC.'!FPC60</f>
        <v>0</v>
      </c>
      <c r="FPD18" s="654">
        <f>+'Anexo 1. 01-FR-03 POA INSTITUC.'!FPD60</f>
        <v>0</v>
      </c>
      <c r="FPE18" s="654">
        <f>+'Anexo 1. 01-FR-03 POA INSTITUC.'!FPE60</f>
        <v>0</v>
      </c>
      <c r="FPF18" s="654">
        <f>+'Anexo 1. 01-FR-03 POA INSTITUC.'!FPF60</f>
        <v>0</v>
      </c>
      <c r="FPG18" s="654">
        <f>+'Anexo 1. 01-FR-03 POA INSTITUC.'!FPG60</f>
        <v>0</v>
      </c>
      <c r="FPH18" s="654">
        <f>+'Anexo 1. 01-FR-03 POA INSTITUC.'!FPH60</f>
        <v>0</v>
      </c>
      <c r="FPI18" s="654">
        <f>+'Anexo 1. 01-FR-03 POA INSTITUC.'!FPI60</f>
        <v>0</v>
      </c>
      <c r="FPJ18" s="654">
        <f>+'Anexo 1. 01-FR-03 POA INSTITUC.'!FPJ60</f>
        <v>0</v>
      </c>
      <c r="FPK18" s="654">
        <f>+'Anexo 1. 01-FR-03 POA INSTITUC.'!FPK60</f>
        <v>0</v>
      </c>
      <c r="FPL18" s="654">
        <f>+'Anexo 1. 01-FR-03 POA INSTITUC.'!FPL60</f>
        <v>0</v>
      </c>
      <c r="FPM18" s="654">
        <f>+'Anexo 1. 01-FR-03 POA INSTITUC.'!FPM60</f>
        <v>0</v>
      </c>
      <c r="FPN18" s="654">
        <f>+'Anexo 1. 01-FR-03 POA INSTITUC.'!FPN60</f>
        <v>0</v>
      </c>
      <c r="FPO18" s="654">
        <f>+'Anexo 1. 01-FR-03 POA INSTITUC.'!FPO60</f>
        <v>0</v>
      </c>
      <c r="FPP18" s="654">
        <f>+'Anexo 1. 01-FR-03 POA INSTITUC.'!FPP60</f>
        <v>0</v>
      </c>
      <c r="FPQ18" s="654">
        <f>+'Anexo 1. 01-FR-03 POA INSTITUC.'!FPQ60</f>
        <v>0</v>
      </c>
      <c r="FPR18" s="654">
        <f>+'Anexo 1. 01-FR-03 POA INSTITUC.'!FPR60</f>
        <v>0</v>
      </c>
      <c r="FPS18" s="654">
        <f>+'Anexo 1. 01-FR-03 POA INSTITUC.'!FPS60</f>
        <v>0</v>
      </c>
      <c r="FPT18" s="654">
        <f>+'Anexo 1. 01-FR-03 POA INSTITUC.'!FPT60</f>
        <v>0</v>
      </c>
      <c r="FPU18" s="654">
        <f>+'Anexo 1. 01-FR-03 POA INSTITUC.'!FPU60</f>
        <v>0</v>
      </c>
      <c r="FPV18" s="654">
        <f>+'Anexo 1. 01-FR-03 POA INSTITUC.'!FPV60</f>
        <v>0</v>
      </c>
      <c r="FPW18" s="654">
        <f>+'Anexo 1. 01-FR-03 POA INSTITUC.'!FPW60</f>
        <v>0</v>
      </c>
      <c r="FPX18" s="654">
        <f>+'Anexo 1. 01-FR-03 POA INSTITUC.'!FPX60</f>
        <v>0</v>
      </c>
      <c r="FPY18" s="654">
        <f>+'Anexo 1. 01-FR-03 POA INSTITUC.'!FPY60</f>
        <v>0</v>
      </c>
      <c r="FPZ18" s="654">
        <f>+'Anexo 1. 01-FR-03 POA INSTITUC.'!FPZ60</f>
        <v>0</v>
      </c>
      <c r="FQA18" s="654">
        <f>+'Anexo 1. 01-FR-03 POA INSTITUC.'!FQA60</f>
        <v>0</v>
      </c>
      <c r="FQB18" s="654">
        <f>+'Anexo 1. 01-FR-03 POA INSTITUC.'!FQB60</f>
        <v>0</v>
      </c>
      <c r="FQC18" s="654">
        <f>+'Anexo 1. 01-FR-03 POA INSTITUC.'!FQC60</f>
        <v>0</v>
      </c>
      <c r="FQD18" s="654">
        <f>+'Anexo 1. 01-FR-03 POA INSTITUC.'!FQD60</f>
        <v>0</v>
      </c>
      <c r="FQE18" s="654">
        <f>+'Anexo 1. 01-FR-03 POA INSTITUC.'!FQE60</f>
        <v>0</v>
      </c>
      <c r="FQF18" s="654">
        <f>+'Anexo 1. 01-FR-03 POA INSTITUC.'!FQF60</f>
        <v>0</v>
      </c>
      <c r="FQG18" s="654">
        <f>+'Anexo 1. 01-FR-03 POA INSTITUC.'!FQG60</f>
        <v>0</v>
      </c>
      <c r="FQH18" s="654">
        <f>+'Anexo 1. 01-FR-03 POA INSTITUC.'!FQH60</f>
        <v>0</v>
      </c>
      <c r="FQI18" s="654">
        <f>+'Anexo 1. 01-FR-03 POA INSTITUC.'!FQI60</f>
        <v>0</v>
      </c>
      <c r="FQJ18" s="654">
        <f>+'Anexo 1. 01-FR-03 POA INSTITUC.'!FQJ60</f>
        <v>0</v>
      </c>
      <c r="FQK18" s="654">
        <f>+'Anexo 1. 01-FR-03 POA INSTITUC.'!FQK60</f>
        <v>0</v>
      </c>
      <c r="FQL18" s="654">
        <f>+'Anexo 1. 01-FR-03 POA INSTITUC.'!FQL60</f>
        <v>0</v>
      </c>
      <c r="FQM18" s="654">
        <f>+'Anexo 1. 01-FR-03 POA INSTITUC.'!FQM60</f>
        <v>0</v>
      </c>
      <c r="FQN18" s="654">
        <f>+'Anexo 1. 01-FR-03 POA INSTITUC.'!FQN60</f>
        <v>0</v>
      </c>
      <c r="FQO18" s="654">
        <f>+'Anexo 1. 01-FR-03 POA INSTITUC.'!FQO60</f>
        <v>0</v>
      </c>
      <c r="FQP18" s="654">
        <f>+'Anexo 1. 01-FR-03 POA INSTITUC.'!FQP60</f>
        <v>0</v>
      </c>
      <c r="FQQ18" s="654">
        <f>+'Anexo 1. 01-FR-03 POA INSTITUC.'!FQQ60</f>
        <v>0</v>
      </c>
      <c r="FQR18" s="654">
        <f>+'Anexo 1. 01-FR-03 POA INSTITUC.'!FQR60</f>
        <v>0</v>
      </c>
      <c r="FQS18" s="654">
        <f>+'Anexo 1. 01-FR-03 POA INSTITUC.'!FQS60</f>
        <v>0</v>
      </c>
      <c r="FQT18" s="654">
        <f>+'Anexo 1. 01-FR-03 POA INSTITUC.'!FQT60</f>
        <v>0</v>
      </c>
      <c r="FQU18" s="654">
        <f>+'Anexo 1. 01-FR-03 POA INSTITUC.'!FQU60</f>
        <v>0</v>
      </c>
      <c r="FQV18" s="654">
        <f>+'Anexo 1. 01-FR-03 POA INSTITUC.'!FQV60</f>
        <v>0</v>
      </c>
      <c r="FQW18" s="654">
        <f>+'Anexo 1. 01-FR-03 POA INSTITUC.'!FQW60</f>
        <v>0</v>
      </c>
      <c r="FQX18" s="654">
        <f>+'Anexo 1. 01-FR-03 POA INSTITUC.'!FQX60</f>
        <v>0</v>
      </c>
      <c r="FQY18" s="654">
        <f>+'Anexo 1. 01-FR-03 POA INSTITUC.'!FQY60</f>
        <v>0</v>
      </c>
      <c r="FQZ18" s="654">
        <f>+'Anexo 1. 01-FR-03 POA INSTITUC.'!FQZ60</f>
        <v>0</v>
      </c>
      <c r="FRA18" s="654">
        <f>+'Anexo 1. 01-FR-03 POA INSTITUC.'!FRA60</f>
        <v>0</v>
      </c>
      <c r="FRB18" s="654">
        <f>+'Anexo 1. 01-FR-03 POA INSTITUC.'!FRB60</f>
        <v>0</v>
      </c>
      <c r="FRC18" s="654">
        <f>+'Anexo 1. 01-FR-03 POA INSTITUC.'!FRC60</f>
        <v>0</v>
      </c>
      <c r="FRD18" s="654">
        <f>+'Anexo 1. 01-FR-03 POA INSTITUC.'!FRD60</f>
        <v>0</v>
      </c>
      <c r="FRE18" s="654">
        <f>+'Anexo 1. 01-FR-03 POA INSTITUC.'!FRE60</f>
        <v>0</v>
      </c>
      <c r="FRF18" s="654">
        <f>+'Anexo 1. 01-FR-03 POA INSTITUC.'!FRF60</f>
        <v>0</v>
      </c>
      <c r="FRG18" s="654">
        <f>+'Anexo 1. 01-FR-03 POA INSTITUC.'!FRG60</f>
        <v>0</v>
      </c>
      <c r="FRH18" s="654">
        <f>+'Anexo 1. 01-FR-03 POA INSTITUC.'!FRH60</f>
        <v>0</v>
      </c>
      <c r="FRI18" s="654">
        <f>+'Anexo 1. 01-FR-03 POA INSTITUC.'!FRI60</f>
        <v>0</v>
      </c>
      <c r="FRJ18" s="654">
        <f>+'Anexo 1. 01-FR-03 POA INSTITUC.'!FRJ60</f>
        <v>0</v>
      </c>
      <c r="FRK18" s="654">
        <f>+'Anexo 1. 01-FR-03 POA INSTITUC.'!FRK60</f>
        <v>0</v>
      </c>
      <c r="FRL18" s="654">
        <f>+'Anexo 1. 01-FR-03 POA INSTITUC.'!FRL60</f>
        <v>0</v>
      </c>
      <c r="FRM18" s="654">
        <f>+'Anexo 1. 01-FR-03 POA INSTITUC.'!FRM60</f>
        <v>0</v>
      </c>
      <c r="FRN18" s="654">
        <f>+'Anexo 1. 01-FR-03 POA INSTITUC.'!FRN60</f>
        <v>0</v>
      </c>
      <c r="FRO18" s="654">
        <f>+'Anexo 1. 01-FR-03 POA INSTITUC.'!FRO60</f>
        <v>0</v>
      </c>
      <c r="FRP18" s="654">
        <f>+'Anexo 1. 01-FR-03 POA INSTITUC.'!FRP60</f>
        <v>0</v>
      </c>
      <c r="FRQ18" s="654">
        <f>+'Anexo 1. 01-FR-03 POA INSTITUC.'!FRQ60</f>
        <v>0</v>
      </c>
      <c r="FRR18" s="654">
        <f>+'Anexo 1. 01-FR-03 POA INSTITUC.'!FRR60</f>
        <v>0</v>
      </c>
      <c r="FRS18" s="654">
        <f>+'Anexo 1. 01-FR-03 POA INSTITUC.'!FRS60</f>
        <v>0</v>
      </c>
      <c r="FRT18" s="654">
        <f>+'Anexo 1. 01-FR-03 POA INSTITUC.'!FRT60</f>
        <v>0</v>
      </c>
      <c r="FRU18" s="654">
        <f>+'Anexo 1. 01-FR-03 POA INSTITUC.'!FRU60</f>
        <v>0</v>
      </c>
      <c r="FRV18" s="654">
        <f>+'Anexo 1. 01-FR-03 POA INSTITUC.'!FRV60</f>
        <v>0</v>
      </c>
      <c r="FRW18" s="654">
        <f>+'Anexo 1. 01-FR-03 POA INSTITUC.'!FRW60</f>
        <v>0</v>
      </c>
      <c r="FRX18" s="654">
        <f>+'Anexo 1. 01-FR-03 POA INSTITUC.'!FRX60</f>
        <v>0</v>
      </c>
      <c r="FRY18" s="654">
        <f>+'Anexo 1. 01-FR-03 POA INSTITUC.'!FRY60</f>
        <v>0</v>
      </c>
      <c r="FRZ18" s="654">
        <f>+'Anexo 1. 01-FR-03 POA INSTITUC.'!FRZ60</f>
        <v>0</v>
      </c>
      <c r="FSA18" s="654">
        <f>+'Anexo 1. 01-FR-03 POA INSTITUC.'!FSA60</f>
        <v>0</v>
      </c>
      <c r="FSB18" s="654">
        <f>+'Anexo 1. 01-FR-03 POA INSTITUC.'!FSB60</f>
        <v>0</v>
      </c>
      <c r="FSC18" s="654">
        <f>+'Anexo 1. 01-FR-03 POA INSTITUC.'!FSC60</f>
        <v>0</v>
      </c>
      <c r="FSD18" s="654">
        <f>+'Anexo 1. 01-FR-03 POA INSTITUC.'!FSD60</f>
        <v>0</v>
      </c>
      <c r="FSE18" s="654">
        <f>+'Anexo 1. 01-FR-03 POA INSTITUC.'!FSE60</f>
        <v>0</v>
      </c>
      <c r="FSF18" s="654">
        <f>+'Anexo 1. 01-FR-03 POA INSTITUC.'!FSF60</f>
        <v>0</v>
      </c>
      <c r="FSG18" s="654">
        <f>+'Anexo 1. 01-FR-03 POA INSTITUC.'!FSG60</f>
        <v>0</v>
      </c>
      <c r="FSH18" s="654">
        <f>+'Anexo 1. 01-FR-03 POA INSTITUC.'!FSH60</f>
        <v>0</v>
      </c>
      <c r="FSI18" s="654">
        <f>+'Anexo 1. 01-FR-03 POA INSTITUC.'!FSI60</f>
        <v>0</v>
      </c>
      <c r="FSJ18" s="654">
        <f>+'Anexo 1. 01-FR-03 POA INSTITUC.'!FSJ60</f>
        <v>0</v>
      </c>
      <c r="FSK18" s="654">
        <f>+'Anexo 1. 01-FR-03 POA INSTITUC.'!FSK60</f>
        <v>0</v>
      </c>
      <c r="FSL18" s="654">
        <f>+'Anexo 1. 01-FR-03 POA INSTITUC.'!FSL60</f>
        <v>0</v>
      </c>
      <c r="FSM18" s="654">
        <f>+'Anexo 1. 01-FR-03 POA INSTITUC.'!FSM60</f>
        <v>0</v>
      </c>
      <c r="FSN18" s="654">
        <f>+'Anexo 1. 01-FR-03 POA INSTITUC.'!FSN60</f>
        <v>0</v>
      </c>
      <c r="FSO18" s="654">
        <f>+'Anexo 1. 01-FR-03 POA INSTITUC.'!FSO60</f>
        <v>0</v>
      </c>
      <c r="FSP18" s="654">
        <f>+'Anexo 1. 01-FR-03 POA INSTITUC.'!FSP60</f>
        <v>0</v>
      </c>
      <c r="FSQ18" s="654">
        <f>+'Anexo 1. 01-FR-03 POA INSTITUC.'!FSQ60</f>
        <v>0</v>
      </c>
      <c r="FSR18" s="654">
        <f>+'Anexo 1. 01-FR-03 POA INSTITUC.'!FSR60</f>
        <v>0</v>
      </c>
      <c r="FSS18" s="654">
        <f>+'Anexo 1. 01-FR-03 POA INSTITUC.'!FSS60</f>
        <v>0</v>
      </c>
      <c r="FST18" s="654">
        <f>+'Anexo 1. 01-FR-03 POA INSTITUC.'!FST60</f>
        <v>0</v>
      </c>
      <c r="FSU18" s="654">
        <f>+'Anexo 1. 01-FR-03 POA INSTITUC.'!FSU60</f>
        <v>0</v>
      </c>
      <c r="FSV18" s="654">
        <f>+'Anexo 1. 01-FR-03 POA INSTITUC.'!FSV60</f>
        <v>0</v>
      </c>
      <c r="FSW18" s="654">
        <f>+'Anexo 1. 01-FR-03 POA INSTITUC.'!FSW60</f>
        <v>0</v>
      </c>
      <c r="FSX18" s="654">
        <f>+'Anexo 1. 01-FR-03 POA INSTITUC.'!FSX60</f>
        <v>0</v>
      </c>
      <c r="FSY18" s="654">
        <f>+'Anexo 1. 01-FR-03 POA INSTITUC.'!FSY60</f>
        <v>0</v>
      </c>
      <c r="FSZ18" s="654">
        <f>+'Anexo 1. 01-FR-03 POA INSTITUC.'!FSZ60</f>
        <v>0</v>
      </c>
      <c r="FTA18" s="654">
        <f>+'Anexo 1. 01-FR-03 POA INSTITUC.'!FTA60</f>
        <v>0</v>
      </c>
      <c r="FTB18" s="654">
        <f>+'Anexo 1. 01-FR-03 POA INSTITUC.'!FTB60</f>
        <v>0</v>
      </c>
      <c r="FTC18" s="654">
        <f>+'Anexo 1. 01-FR-03 POA INSTITUC.'!FTC60</f>
        <v>0</v>
      </c>
      <c r="FTD18" s="654">
        <f>+'Anexo 1. 01-FR-03 POA INSTITUC.'!FTD60</f>
        <v>0</v>
      </c>
      <c r="FTE18" s="654">
        <f>+'Anexo 1. 01-FR-03 POA INSTITUC.'!FTE60</f>
        <v>0</v>
      </c>
      <c r="FTF18" s="654">
        <f>+'Anexo 1. 01-FR-03 POA INSTITUC.'!FTF60</f>
        <v>0</v>
      </c>
      <c r="FTG18" s="654">
        <f>+'Anexo 1. 01-FR-03 POA INSTITUC.'!FTG60</f>
        <v>0</v>
      </c>
      <c r="FTH18" s="654">
        <f>+'Anexo 1. 01-FR-03 POA INSTITUC.'!FTH60</f>
        <v>0</v>
      </c>
      <c r="FTI18" s="654">
        <f>+'Anexo 1. 01-FR-03 POA INSTITUC.'!FTI60</f>
        <v>0</v>
      </c>
      <c r="FTJ18" s="654">
        <f>+'Anexo 1. 01-FR-03 POA INSTITUC.'!FTJ60</f>
        <v>0</v>
      </c>
      <c r="FTK18" s="654">
        <f>+'Anexo 1. 01-FR-03 POA INSTITUC.'!FTK60</f>
        <v>0</v>
      </c>
      <c r="FTL18" s="654">
        <f>+'Anexo 1. 01-FR-03 POA INSTITUC.'!FTL60</f>
        <v>0</v>
      </c>
      <c r="FTM18" s="654">
        <f>+'Anexo 1. 01-FR-03 POA INSTITUC.'!FTM60</f>
        <v>0</v>
      </c>
      <c r="FTN18" s="654">
        <f>+'Anexo 1. 01-FR-03 POA INSTITUC.'!FTN60</f>
        <v>0</v>
      </c>
      <c r="FTO18" s="654">
        <f>+'Anexo 1. 01-FR-03 POA INSTITUC.'!FTO60</f>
        <v>0</v>
      </c>
      <c r="FTP18" s="654">
        <f>+'Anexo 1. 01-FR-03 POA INSTITUC.'!FTP60</f>
        <v>0</v>
      </c>
      <c r="FTQ18" s="654">
        <f>+'Anexo 1. 01-FR-03 POA INSTITUC.'!FTQ60</f>
        <v>0</v>
      </c>
      <c r="FTR18" s="654">
        <f>+'Anexo 1. 01-FR-03 POA INSTITUC.'!FTR60</f>
        <v>0</v>
      </c>
      <c r="FTS18" s="654">
        <f>+'Anexo 1. 01-FR-03 POA INSTITUC.'!FTS60</f>
        <v>0</v>
      </c>
      <c r="FTT18" s="654">
        <f>+'Anexo 1. 01-FR-03 POA INSTITUC.'!FTT60</f>
        <v>0</v>
      </c>
      <c r="FTU18" s="654">
        <f>+'Anexo 1. 01-FR-03 POA INSTITUC.'!FTU60</f>
        <v>0</v>
      </c>
      <c r="FTV18" s="654">
        <f>+'Anexo 1. 01-FR-03 POA INSTITUC.'!FTV60</f>
        <v>0</v>
      </c>
      <c r="FTW18" s="654">
        <f>+'Anexo 1. 01-FR-03 POA INSTITUC.'!FTW60</f>
        <v>0</v>
      </c>
      <c r="FTX18" s="654">
        <f>+'Anexo 1. 01-FR-03 POA INSTITUC.'!FTX60</f>
        <v>0</v>
      </c>
      <c r="FTY18" s="654">
        <f>+'Anexo 1. 01-FR-03 POA INSTITUC.'!FTY60</f>
        <v>0</v>
      </c>
      <c r="FTZ18" s="654">
        <f>+'Anexo 1. 01-FR-03 POA INSTITUC.'!FTZ60</f>
        <v>0</v>
      </c>
      <c r="FUA18" s="654">
        <f>+'Anexo 1. 01-FR-03 POA INSTITUC.'!FUA60</f>
        <v>0</v>
      </c>
      <c r="FUB18" s="654">
        <f>+'Anexo 1. 01-FR-03 POA INSTITUC.'!FUB60</f>
        <v>0</v>
      </c>
      <c r="FUC18" s="654">
        <f>+'Anexo 1. 01-FR-03 POA INSTITUC.'!FUC60</f>
        <v>0</v>
      </c>
      <c r="FUD18" s="654">
        <f>+'Anexo 1. 01-FR-03 POA INSTITUC.'!FUD60</f>
        <v>0</v>
      </c>
      <c r="FUE18" s="654">
        <f>+'Anexo 1. 01-FR-03 POA INSTITUC.'!FUE60</f>
        <v>0</v>
      </c>
      <c r="FUF18" s="654">
        <f>+'Anexo 1. 01-FR-03 POA INSTITUC.'!FUF60</f>
        <v>0</v>
      </c>
      <c r="FUG18" s="654">
        <f>+'Anexo 1. 01-FR-03 POA INSTITUC.'!FUG60</f>
        <v>0</v>
      </c>
      <c r="FUH18" s="654">
        <f>+'Anexo 1. 01-FR-03 POA INSTITUC.'!FUH60</f>
        <v>0</v>
      </c>
      <c r="FUI18" s="654">
        <f>+'Anexo 1. 01-FR-03 POA INSTITUC.'!FUI60</f>
        <v>0</v>
      </c>
      <c r="FUJ18" s="654">
        <f>+'Anexo 1. 01-FR-03 POA INSTITUC.'!FUJ60</f>
        <v>0</v>
      </c>
      <c r="FUK18" s="654">
        <f>+'Anexo 1. 01-FR-03 POA INSTITUC.'!FUK60</f>
        <v>0</v>
      </c>
      <c r="FUL18" s="654">
        <f>+'Anexo 1. 01-FR-03 POA INSTITUC.'!FUL60</f>
        <v>0</v>
      </c>
      <c r="FUM18" s="654">
        <f>+'Anexo 1. 01-FR-03 POA INSTITUC.'!FUM60</f>
        <v>0</v>
      </c>
      <c r="FUN18" s="654">
        <f>+'Anexo 1. 01-FR-03 POA INSTITUC.'!FUN60</f>
        <v>0</v>
      </c>
      <c r="FUO18" s="654">
        <f>+'Anexo 1. 01-FR-03 POA INSTITUC.'!FUO60</f>
        <v>0</v>
      </c>
      <c r="FUP18" s="654">
        <f>+'Anexo 1. 01-FR-03 POA INSTITUC.'!FUP60</f>
        <v>0</v>
      </c>
      <c r="FUQ18" s="654">
        <f>+'Anexo 1. 01-FR-03 POA INSTITUC.'!FUQ60</f>
        <v>0</v>
      </c>
      <c r="FUR18" s="654">
        <f>+'Anexo 1. 01-FR-03 POA INSTITUC.'!FUR60</f>
        <v>0</v>
      </c>
      <c r="FUS18" s="654">
        <f>+'Anexo 1. 01-FR-03 POA INSTITUC.'!FUS60</f>
        <v>0</v>
      </c>
      <c r="FUT18" s="654">
        <f>+'Anexo 1. 01-FR-03 POA INSTITUC.'!FUT60</f>
        <v>0</v>
      </c>
      <c r="FUU18" s="654">
        <f>+'Anexo 1. 01-FR-03 POA INSTITUC.'!FUU60</f>
        <v>0</v>
      </c>
      <c r="FUV18" s="654">
        <f>+'Anexo 1. 01-FR-03 POA INSTITUC.'!FUV60</f>
        <v>0</v>
      </c>
      <c r="FUW18" s="654">
        <f>+'Anexo 1. 01-FR-03 POA INSTITUC.'!FUW60</f>
        <v>0</v>
      </c>
      <c r="FUX18" s="654">
        <f>+'Anexo 1. 01-FR-03 POA INSTITUC.'!FUX60</f>
        <v>0</v>
      </c>
      <c r="FUY18" s="654">
        <f>+'Anexo 1. 01-FR-03 POA INSTITUC.'!FUY60</f>
        <v>0</v>
      </c>
      <c r="FUZ18" s="654">
        <f>+'Anexo 1. 01-FR-03 POA INSTITUC.'!FUZ60</f>
        <v>0</v>
      </c>
      <c r="FVA18" s="654">
        <f>+'Anexo 1. 01-FR-03 POA INSTITUC.'!FVA60</f>
        <v>0</v>
      </c>
      <c r="FVB18" s="654">
        <f>+'Anexo 1. 01-FR-03 POA INSTITUC.'!FVB60</f>
        <v>0</v>
      </c>
      <c r="FVC18" s="654">
        <f>+'Anexo 1. 01-FR-03 POA INSTITUC.'!FVC60</f>
        <v>0</v>
      </c>
      <c r="FVD18" s="654">
        <f>+'Anexo 1. 01-FR-03 POA INSTITUC.'!FVD60</f>
        <v>0</v>
      </c>
      <c r="FVE18" s="654">
        <f>+'Anexo 1. 01-FR-03 POA INSTITUC.'!FVE60</f>
        <v>0</v>
      </c>
      <c r="FVF18" s="654">
        <f>+'Anexo 1. 01-FR-03 POA INSTITUC.'!FVF60</f>
        <v>0</v>
      </c>
      <c r="FVG18" s="654">
        <f>+'Anexo 1. 01-FR-03 POA INSTITUC.'!FVG60</f>
        <v>0</v>
      </c>
      <c r="FVH18" s="654">
        <f>+'Anexo 1. 01-FR-03 POA INSTITUC.'!FVH60</f>
        <v>0</v>
      </c>
      <c r="FVI18" s="654">
        <f>+'Anexo 1. 01-FR-03 POA INSTITUC.'!FVI60</f>
        <v>0</v>
      </c>
      <c r="FVJ18" s="654">
        <f>+'Anexo 1. 01-FR-03 POA INSTITUC.'!FVJ60</f>
        <v>0</v>
      </c>
      <c r="FVK18" s="654">
        <f>+'Anexo 1. 01-FR-03 POA INSTITUC.'!FVK60</f>
        <v>0</v>
      </c>
      <c r="FVL18" s="654">
        <f>+'Anexo 1. 01-FR-03 POA INSTITUC.'!FVL60</f>
        <v>0</v>
      </c>
      <c r="FVM18" s="654">
        <f>+'Anexo 1. 01-FR-03 POA INSTITUC.'!FVM60</f>
        <v>0</v>
      </c>
      <c r="FVN18" s="654">
        <f>+'Anexo 1. 01-FR-03 POA INSTITUC.'!FVN60</f>
        <v>0</v>
      </c>
      <c r="FVO18" s="654">
        <f>+'Anexo 1. 01-FR-03 POA INSTITUC.'!FVO60</f>
        <v>0</v>
      </c>
      <c r="FVP18" s="654">
        <f>+'Anexo 1. 01-FR-03 POA INSTITUC.'!FVP60</f>
        <v>0</v>
      </c>
      <c r="FVQ18" s="654">
        <f>+'Anexo 1. 01-FR-03 POA INSTITUC.'!FVQ60</f>
        <v>0</v>
      </c>
      <c r="FVR18" s="654">
        <f>+'Anexo 1. 01-FR-03 POA INSTITUC.'!FVR60</f>
        <v>0</v>
      </c>
      <c r="FVS18" s="654">
        <f>+'Anexo 1. 01-FR-03 POA INSTITUC.'!FVS60</f>
        <v>0</v>
      </c>
      <c r="FVT18" s="654">
        <f>+'Anexo 1. 01-FR-03 POA INSTITUC.'!FVT60</f>
        <v>0</v>
      </c>
      <c r="FVU18" s="654">
        <f>+'Anexo 1. 01-FR-03 POA INSTITUC.'!FVU60</f>
        <v>0</v>
      </c>
      <c r="FVV18" s="654">
        <f>+'Anexo 1. 01-FR-03 POA INSTITUC.'!FVV60</f>
        <v>0</v>
      </c>
      <c r="FVW18" s="654">
        <f>+'Anexo 1. 01-FR-03 POA INSTITUC.'!FVW60</f>
        <v>0</v>
      </c>
      <c r="FVX18" s="654">
        <f>+'Anexo 1. 01-FR-03 POA INSTITUC.'!FVX60</f>
        <v>0</v>
      </c>
      <c r="FVY18" s="654">
        <f>+'Anexo 1. 01-FR-03 POA INSTITUC.'!FVY60</f>
        <v>0</v>
      </c>
      <c r="FVZ18" s="654">
        <f>+'Anexo 1. 01-FR-03 POA INSTITUC.'!FVZ60</f>
        <v>0</v>
      </c>
      <c r="FWA18" s="654">
        <f>+'Anexo 1. 01-FR-03 POA INSTITUC.'!FWA60</f>
        <v>0</v>
      </c>
      <c r="FWB18" s="654">
        <f>+'Anexo 1. 01-FR-03 POA INSTITUC.'!FWB60</f>
        <v>0</v>
      </c>
      <c r="FWC18" s="654">
        <f>+'Anexo 1. 01-FR-03 POA INSTITUC.'!FWC60</f>
        <v>0</v>
      </c>
      <c r="FWD18" s="654">
        <f>+'Anexo 1. 01-FR-03 POA INSTITUC.'!FWD60</f>
        <v>0</v>
      </c>
      <c r="FWE18" s="654">
        <f>+'Anexo 1. 01-FR-03 POA INSTITUC.'!FWE60</f>
        <v>0</v>
      </c>
      <c r="FWF18" s="654">
        <f>+'Anexo 1. 01-FR-03 POA INSTITUC.'!FWF60</f>
        <v>0</v>
      </c>
      <c r="FWG18" s="654">
        <f>+'Anexo 1. 01-FR-03 POA INSTITUC.'!FWG60</f>
        <v>0</v>
      </c>
      <c r="FWH18" s="654">
        <f>+'Anexo 1. 01-FR-03 POA INSTITUC.'!FWH60</f>
        <v>0</v>
      </c>
      <c r="FWI18" s="654">
        <f>+'Anexo 1. 01-FR-03 POA INSTITUC.'!FWI60</f>
        <v>0</v>
      </c>
      <c r="FWJ18" s="654">
        <f>+'Anexo 1. 01-FR-03 POA INSTITUC.'!FWJ60</f>
        <v>0</v>
      </c>
      <c r="FWK18" s="654">
        <f>+'Anexo 1. 01-FR-03 POA INSTITUC.'!FWK60</f>
        <v>0</v>
      </c>
      <c r="FWL18" s="654">
        <f>+'Anexo 1. 01-FR-03 POA INSTITUC.'!FWL60</f>
        <v>0</v>
      </c>
      <c r="FWM18" s="654">
        <f>+'Anexo 1. 01-FR-03 POA INSTITUC.'!FWM60</f>
        <v>0</v>
      </c>
      <c r="FWN18" s="654">
        <f>+'Anexo 1. 01-FR-03 POA INSTITUC.'!FWN60</f>
        <v>0</v>
      </c>
      <c r="FWO18" s="654">
        <f>+'Anexo 1. 01-FR-03 POA INSTITUC.'!FWO60</f>
        <v>0</v>
      </c>
      <c r="FWP18" s="654">
        <f>+'Anexo 1. 01-FR-03 POA INSTITUC.'!FWP60</f>
        <v>0</v>
      </c>
      <c r="FWQ18" s="654">
        <f>+'Anexo 1. 01-FR-03 POA INSTITUC.'!FWQ60</f>
        <v>0</v>
      </c>
      <c r="FWR18" s="654">
        <f>+'Anexo 1. 01-FR-03 POA INSTITUC.'!FWR60</f>
        <v>0</v>
      </c>
      <c r="FWS18" s="654">
        <f>+'Anexo 1. 01-FR-03 POA INSTITUC.'!FWS60</f>
        <v>0</v>
      </c>
      <c r="FWT18" s="654">
        <f>+'Anexo 1. 01-FR-03 POA INSTITUC.'!FWT60</f>
        <v>0</v>
      </c>
      <c r="FWU18" s="654">
        <f>+'Anexo 1. 01-FR-03 POA INSTITUC.'!FWU60</f>
        <v>0</v>
      </c>
      <c r="FWV18" s="654">
        <f>+'Anexo 1. 01-FR-03 POA INSTITUC.'!FWV60</f>
        <v>0</v>
      </c>
      <c r="FWW18" s="654">
        <f>+'Anexo 1. 01-FR-03 POA INSTITUC.'!FWW60</f>
        <v>0</v>
      </c>
      <c r="FWX18" s="654">
        <f>+'Anexo 1. 01-FR-03 POA INSTITUC.'!FWX60</f>
        <v>0</v>
      </c>
      <c r="FWY18" s="654">
        <f>+'Anexo 1. 01-FR-03 POA INSTITUC.'!FWY60</f>
        <v>0</v>
      </c>
      <c r="FWZ18" s="654">
        <f>+'Anexo 1. 01-FR-03 POA INSTITUC.'!FWZ60</f>
        <v>0</v>
      </c>
      <c r="FXA18" s="654">
        <f>+'Anexo 1. 01-FR-03 POA INSTITUC.'!FXA60</f>
        <v>0</v>
      </c>
      <c r="FXB18" s="654">
        <f>+'Anexo 1. 01-FR-03 POA INSTITUC.'!FXB60</f>
        <v>0</v>
      </c>
      <c r="FXC18" s="654">
        <f>+'Anexo 1. 01-FR-03 POA INSTITUC.'!FXC60</f>
        <v>0</v>
      </c>
      <c r="FXD18" s="654">
        <f>+'Anexo 1. 01-FR-03 POA INSTITUC.'!FXD60</f>
        <v>0</v>
      </c>
      <c r="FXE18" s="654">
        <f>+'Anexo 1. 01-FR-03 POA INSTITUC.'!FXE60</f>
        <v>0</v>
      </c>
      <c r="FXF18" s="654">
        <f>+'Anexo 1. 01-FR-03 POA INSTITUC.'!FXF60</f>
        <v>0</v>
      </c>
      <c r="FXG18" s="654">
        <f>+'Anexo 1. 01-FR-03 POA INSTITUC.'!FXG60</f>
        <v>0</v>
      </c>
      <c r="FXH18" s="654">
        <f>+'Anexo 1. 01-FR-03 POA INSTITUC.'!FXH60</f>
        <v>0</v>
      </c>
      <c r="FXI18" s="654">
        <f>+'Anexo 1. 01-FR-03 POA INSTITUC.'!FXI60</f>
        <v>0</v>
      </c>
      <c r="FXJ18" s="654">
        <f>+'Anexo 1. 01-FR-03 POA INSTITUC.'!FXJ60</f>
        <v>0</v>
      </c>
      <c r="FXK18" s="654">
        <f>+'Anexo 1. 01-FR-03 POA INSTITUC.'!FXK60</f>
        <v>0</v>
      </c>
      <c r="FXL18" s="654">
        <f>+'Anexo 1. 01-FR-03 POA INSTITUC.'!FXL60</f>
        <v>0</v>
      </c>
      <c r="FXM18" s="654">
        <f>+'Anexo 1. 01-FR-03 POA INSTITUC.'!FXM60</f>
        <v>0</v>
      </c>
      <c r="FXN18" s="654">
        <f>+'Anexo 1. 01-FR-03 POA INSTITUC.'!FXN60</f>
        <v>0</v>
      </c>
      <c r="FXO18" s="654">
        <f>+'Anexo 1. 01-FR-03 POA INSTITUC.'!FXO60</f>
        <v>0</v>
      </c>
      <c r="FXP18" s="654">
        <f>+'Anexo 1. 01-FR-03 POA INSTITUC.'!FXP60</f>
        <v>0</v>
      </c>
      <c r="FXQ18" s="654">
        <f>+'Anexo 1. 01-FR-03 POA INSTITUC.'!FXQ60</f>
        <v>0</v>
      </c>
      <c r="FXR18" s="654">
        <f>+'Anexo 1. 01-FR-03 POA INSTITUC.'!FXR60</f>
        <v>0</v>
      </c>
      <c r="FXS18" s="654">
        <f>+'Anexo 1. 01-FR-03 POA INSTITUC.'!FXS60</f>
        <v>0</v>
      </c>
      <c r="FXT18" s="654">
        <f>+'Anexo 1. 01-FR-03 POA INSTITUC.'!FXT60</f>
        <v>0</v>
      </c>
      <c r="FXU18" s="654">
        <f>+'Anexo 1. 01-FR-03 POA INSTITUC.'!FXU60</f>
        <v>0</v>
      </c>
      <c r="FXV18" s="654">
        <f>+'Anexo 1. 01-FR-03 POA INSTITUC.'!FXV60</f>
        <v>0</v>
      </c>
      <c r="FXW18" s="654">
        <f>+'Anexo 1. 01-FR-03 POA INSTITUC.'!FXW60</f>
        <v>0</v>
      </c>
      <c r="FXX18" s="654">
        <f>+'Anexo 1. 01-FR-03 POA INSTITUC.'!FXX60</f>
        <v>0</v>
      </c>
      <c r="FXY18" s="654">
        <f>+'Anexo 1. 01-FR-03 POA INSTITUC.'!FXY60</f>
        <v>0</v>
      </c>
      <c r="FXZ18" s="654">
        <f>+'Anexo 1. 01-FR-03 POA INSTITUC.'!FXZ60</f>
        <v>0</v>
      </c>
      <c r="FYA18" s="654">
        <f>+'Anexo 1. 01-FR-03 POA INSTITUC.'!FYA60</f>
        <v>0</v>
      </c>
      <c r="FYB18" s="654">
        <f>+'Anexo 1. 01-FR-03 POA INSTITUC.'!FYB60</f>
        <v>0</v>
      </c>
      <c r="FYC18" s="654">
        <f>+'Anexo 1. 01-FR-03 POA INSTITUC.'!FYC60</f>
        <v>0</v>
      </c>
      <c r="FYD18" s="654">
        <f>+'Anexo 1. 01-FR-03 POA INSTITUC.'!FYD60</f>
        <v>0</v>
      </c>
      <c r="FYE18" s="654">
        <f>+'Anexo 1. 01-FR-03 POA INSTITUC.'!FYE60</f>
        <v>0</v>
      </c>
      <c r="FYF18" s="654">
        <f>+'Anexo 1. 01-FR-03 POA INSTITUC.'!FYF60</f>
        <v>0</v>
      </c>
      <c r="FYG18" s="654">
        <f>+'Anexo 1. 01-FR-03 POA INSTITUC.'!FYG60</f>
        <v>0</v>
      </c>
      <c r="FYH18" s="654">
        <f>+'Anexo 1. 01-FR-03 POA INSTITUC.'!FYH60</f>
        <v>0</v>
      </c>
      <c r="FYI18" s="654">
        <f>+'Anexo 1. 01-FR-03 POA INSTITUC.'!FYI60</f>
        <v>0</v>
      </c>
      <c r="FYJ18" s="654">
        <f>+'Anexo 1. 01-FR-03 POA INSTITUC.'!FYJ60</f>
        <v>0</v>
      </c>
      <c r="FYK18" s="654">
        <f>+'Anexo 1. 01-FR-03 POA INSTITUC.'!FYK60</f>
        <v>0</v>
      </c>
      <c r="FYL18" s="654">
        <f>+'Anexo 1. 01-FR-03 POA INSTITUC.'!FYL60</f>
        <v>0</v>
      </c>
      <c r="FYM18" s="654">
        <f>+'Anexo 1. 01-FR-03 POA INSTITUC.'!FYM60</f>
        <v>0</v>
      </c>
      <c r="FYN18" s="654">
        <f>+'Anexo 1. 01-FR-03 POA INSTITUC.'!FYN60</f>
        <v>0</v>
      </c>
      <c r="FYO18" s="654">
        <f>+'Anexo 1. 01-FR-03 POA INSTITUC.'!FYO60</f>
        <v>0</v>
      </c>
      <c r="FYP18" s="654">
        <f>+'Anexo 1. 01-FR-03 POA INSTITUC.'!FYP60</f>
        <v>0</v>
      </c>
      <c r="FYQ18" s="654">
        <f>+'Anexo 1. 01-FR-03 POA INSTITUC.'!FYQ60</f>
        <v>0</v>
      </c>
      <c r="FYR18" s="654">
        <f>+'Anexo 1. 01-FR-03 POA INSTITUC.'!FYR60</f>
        <v>0</v>
      </c>
      <c r="FYS18" s="654">
        <f>+'Anexo 1. 01-FR-03 POA INSTITUC.'!FYS60</f>
        <v>0</v>
      </c>
      <c r="FYT18" s="654">
        <f>+'Anexo 1. 01-FR-03 POA INSTITUC.'!FYT60</f>
        <v>0</v>
      </c>
      <c r="FYU18" s="654">
        <f>+'Anexo 1. 01-FR-03 POA INSTITUC.'!FYU60</f>
        <v>0</v>
      </c>
      <c r="FYV18" s="654">
        <f>+'Anexo 1. 01-FR-03 POA INSTITUC.'!FYV60</f>
        <v>0</v>
      </c>
      <c r="FYW18" s="654">
        <f>+'Anexo 1. 01-FR-03 POA INSTITUC.'!FYW60</f>
        <v>0</v>
      </c>
      <c r="FYX18" s="654">
        <f>+'Anexo 1. 01-FR-03 POA INSTITUC.'!FYX60</f>
        <v>0</v>
      </c>
      <c r="FYY18" s="654">
        <f>+'Anexo 1. 01-FR-03 POA INSTITUC.'!FYY60</f>
        <v>0</v>
      </c>
      <c r="FYZ18" s="654">
        <f>+'Anexo 1. 01-FR-03 POA INSTITUC.'!FYZ60</f>
        <v>0</v>
      </c>
      <c r="FZA18" s="654">
        <f>+'Anexo 1. 01-FR-03 POA INSTITUC.'!FZA60</f>
        <v>0</v>
      </c>
      <c r="FZB18" s="654">
        <f>+'Anexo 1. 01-FR-03 POA INSTITUC.'!FZB60</f>
        <v>0</v>
      </c>
      <c r="FZC18" s="654">
        <f>+'Anexo 1. 01-FR-03 POA INSTITUC.'!FZC60</f>
        <v>0</v>
      </c>
      <c r="FZD18" s="654">
        <f>+'Anexo 1. 01-FR-03 POA INSTITUC.'!FZD60</f>
        <v>0</v>
      </c>
      <c r="FZE18" s="654">
        <f>+'Anexo 1. 01-FR-03 POA INSTITUC.'!FZE60</f>
        <v>0</v>
      </c>
      <c r="FZF18" s="654">
        <f>+'Anexo 1. 01-FR-03 POA INSTITUC.'!FZF60</f>
        <v>0</v>
      </c>
      <c r="FZG18" s="654">
        <f>+'Anexo 1. 01-FR-03 POA INSTITUC.'!FZG60</f>
        <v>0</v>
      </c>
      <c r="FZH18" s="654">
        <f>+'Anexo 1. 01-FR-03 POA INSTITUC.'!FZH60</f>
        <v>0</v>
      </c>
      <c r="FZI18" s="654">
        <f>+'Anexo 1. 01-FR-03 POA INSTITUC.'!FZI60</f>
        <v>0</v>
      </c>
      <c r="FZJ18" s="654">
        <f>+'Anexo 1. 01-FR-03 POA INSTITUC.'!FZJ60</f>
        <v>0</v>
      </c>
      <c r="FZK18" s="654">
        <f>+'Anexo 1. 01-FR-03 POA INSTITUC.'!FZK60</f>
        <v>0</v>
      </c>
      <c r="FZL18" s="654">
        <f>+'Anexo 1. 01-FR-03 POA INSTITUC.'!FZL60</f>
        <v>0</v>
      </c>
      <c r="FZM18" s="654">
        <f>+'Anexo 1. 01-FR-03 POA INSTITUC.'!FZM60</f>
        <v>0</v>
      </c>
      <c r="FZN18" s="654">
        <f>+'Anexo 1. 01-FR-03 POA INSTITUC.'!FZN60</f>
        <v>0</v>
      </c>
      <c r="FZO18" s="654">
        <f>+'Anexo 1. 01-FR-03 POA INSTITUC.'!FZO60</f>
        <v>0</v>
      </c>
      <c r="FZP18" s="654">
        <f>+'Anexo 1. 01-FR-03 POA INSTITUC.'!FZP60</f>
        <v>0</v>
      </c>
      <c r="FZQ18" s="654">
        <f>+'Anexo 1. 01-FR-03 POA INSTITUC.'!FZQ60</f>
        <v>0</v>
      </c>
      <c r="FZR18" s="654">
        <f>+'Anexo 1. 01-FR-03 POA INSTITUC.'!FZR60</f>
        <v>0</v>
      </c>
      <c r="FZS18" s="654">
        <f>+'Anexo 1. 01-FR-03 POA INSTITUC.'!FZS60</f>
        <v>0</v>
      </c>
      <c r="FZT18" s="654">
        <f>+'Anexo 1. 01-FR-03 POA INSTITUC.'!FZT60</f>
        <v>0</v>
      </c>
      <c r="FZU18" s="654">
        <f>+'Anexo 1. 01-FR-03 POA INSTITUC.'!FZU60</f>
        <v>0</v>
      </c>
      <c r="FZV18" s="654">
        <f>+'Anexo 1. 01-FR-03 POA INSTITUC.'!FZV60</f>
        <v>0</v>
      </c>
      <c r="FZW18" s="654">
        <f>+'Anexo 1. 01-FR-03 POA INSTITUC.'!FZW60</f>
        <v>0</v>
      </c>
      <c r="FZX18" s="654">
        <f>+'Anexo 1. 01-FR-03 POA INSTITUC.'!FZX60</f>
        <v>0</v>
      </c>
      <c r="FZY18" s="654">
        <f>+'Anexo 1. 01-FR-03 POA INSTITUC.'!FZY60</f>
        <v>0</v>
      </c>
      <c r="FZZ18" s="654">
        <f>+'Anexo 1. 01-FR-03 POA INSTITUC.'!FZZ60</f>
        <v>0</v>
      </c>
      <c r="GAA18" s="654">
        <f>+'Anexo 1. 01-FR-03 POA INSTITUC.'!GAA60</f>
        <v>0</v>
      </c>
      <c r="GAB18" s="654">
        <f>+'Anexo 1. 01-FR-03 POA INSTITUC.'!GAB60</f>
        <v>0</v>
      </c>
      <c r="GAC18" s="654">
        <f>+'Anexo 1. 01-FR-03 POA INSTITUC.'!GAC60</f>
        <v>0</v>
      </c>
      <c r="GAD18" s="654">
        <f>+'Anexo 1. 01-FR-03 POA INSTITUC.'!GAD60</f>
        <v>0</v>
      </c>
      <c r="GAE18" s="654">
        <f>+'Anexo 1. 01-FR-03 POA INSTITUC.'!GAE60</f>
        <v>0</v>
      </c>
      <c r="GAF18" s="654">
        <f>+'Anexo 1. 01-FR-03 POA INSTITUC.'!GAF60</f>
        <v>0</v>
      </c>
      <c r="GAG18" s="654">
        <f>+'Anexo 1. 01-FR-03 POA INSTITUC.'!GAG60</f>
        <v>0</v>
      </c>
      <c r="GAH18" s="654">
        <f>+'Anexo 1. 01-FR-03 POA INSTITUC.'!GAH60</f>
        <v>0</v>
      </c>
      <c r="GAI18" s="654">
        <f>+'Anexo 1. 01-FR-03 POA INSTITUC.'!GAI60</f>
        <v>0</v>
      </c>
      <c r="GAJ18" s="654">
        <f>+'Anexo 1. 01-FR-03 POA INSTITUC.'!GAJ60</f>
        <v>0</v>
      </c>
      <c r="GAK18" s="654">
        <f>+'Anexo 1. 01-FR-03 POA INSTITUC.'!GAK60</f>
        <v>0</v>
      </c>
      <c r="GAL18" s="654">
        <f>+'Anexo 1. 01-FR-03 POA INSTITUC.'!GAL60</f>
        <v>0</v>
      </c>
      <c r="GAM18" s="654">
        <f>+'Anexo 1. 01-FR-03 POA INSTITUC.'!GAM60</f>
        <v>0</v>
      </c>
      <c r="GAN18" s="654">
        <f>+'Anexo 1. 01-FR-03 POA INSTITUC.'!GAN60</f>
        <v>0</v>
      </c>
      <c r="GAO18" s="654">
        <f>+'Anexo 1. 01-FR-03 POA INSTITUC.'!GAO60</f>
        <v>0</v>
      </c>
      <c r="GAP18" s="654">
        <f>+'Anexo 1. 01-FR-03 POA INSTITUC.'!GAP60</f>
        <v>0</v>
      </c>
      <c r="GAQ18" s="654">
        <f>+'Anexo 1. 01-FR-03 POA INSTITUC.'!GAQ60</f>
        <v>0</v>
      </c>
      <c r="GAR18" s="654">
        <f>+'Anexo 1. 01-FR-03 POA INSTITUC.'!GAR60</f>
        <v>0</v>
      </c>
      <c r="GAS18" s="654">
        <f>+'Anexo 1. 01-FR-03 POA INSTITUC.'!GAS60</f>
        <v>0</v>
      </c>
      <c r="GAT18" s="654">
        <f>+'Anexo 1. 01-FR-03 POA INSTITUC.'!GAT60</f>
        <v>0</v>
      </c>
      <c r="GAU18" s="654">
        <f>+'Anexo 1. 01-FR-03 POA INSTITUC.'!GAU60</f>
        <v>0</v>
      </c>
      <c r="GAV18" s="654">
        <f>+'Anexo 1. 01-FR-03 POA INSTITUC.'!GAV60</f>
        <v>0</v>
      </c>
      <c r="GAW18" s="654">
        <f>+'Anexo 1. 01-FR-03 POA INSTITUC.'!GAW60</f>
        <v>0</v>
      </c>
      <c r="GAX18" s="654">
        <f>+'Anexo 1. 01-FR-03 POA INSTITUC.'!GAX60</f>
        <v>0</v>
      </c>
      <c r="GAY18" s="654">
        <f>+'Anexo 1. 01-FR-03 POA INSTITUC.'!GAY60</f>
        <v>0</v>
      </c>
      <c r="GAZ18" s="654">
        <f>+'Anexo 1. 01-FR-03 POA INSTITUC.'!GAZ60</f>
        <v>0</v>
      </c>
      <c r="GBA18" s="654">
        <f>+'Anexo 1. 01-FR-03 POA INSTITUC.'!GBA60</f>
        <v>0</v>
      </c>
      <c r="GBB18" s="654">
        <f>+'Anexo 1. 01-FR-03 POA INSTITUC.'!GBB60</f>
        <v>0</v>
      </c>
      <c r="GBC18" s="654">
        <f>+'Anexo 1. 01-FR-03 POA INSTITUC.'!GBC60</f>
        <v>0</v>
      </c>
      <c r="GBD18" s="654">
        <f>+'Anexo 1. 01-FR-03 POA INSTITUC.'!GBD60</f>
        <v>0</v>
      </c>
      <c r="GBE18" s="654">
        <f>+'Anexo 1. 01-FR-03 POA INSTITUC.'!GBE60</f>
        <v>0</v>
      </c>
      <c r="GBF18" s="654">
        <f>+'Anexo 1. 01-FR-03 POA INSTITUC.'!GBF60</f>
        <v>0</v>
      </c>
      <c r="GBG18" s="654">
        <f>+'Anexo 1. 01-FR-03 POA INSTITUC.'!GBG60</f>
        <v>0</v>
      </c>
      <c r="GBH18" s="654">
        <f>+'Anexo 1. 01-FR-03 POA INSTITUC.'!GBH60</f>
        <v>0</v>
      </c>
      <c r="GBI18" s="654">
        <f>+'Anexo 1. 01-FR-03 POA INSTITUC.'!GBI60</f>
        <v>0</v>
      </c>
      <c r="GBJ18" s="654">
        <f>+'Anexo 1. 01-FR-03 POA INSTITUC.'!GBJ60</f>
        <v>0</v>
      </c>
      <c r="GBK18" s="654">
        <f>+'Anexo 1. 01-FR-03 POA INSTITUC.'!GBK60</f>
        <v>0</v>
      </c>
      <c r="GBL18" s="654">
        <f>+'Anexo 1. 01-FR-03 POA INSTITUC.'!GBL60</f>
        <v>0</v>
      </c>
      <c r="GBM18" s="654">
        <f>+'Anexo 1. 01-FR-03 POA INSTITUC.'!GBM60</f>
        <v>0</v>
      </c>
      <c r="GBN18" s="654">
        <f>+'Anexo 1. 01-FR-03 POA INSTITUC.'!GBN60</f>
        <v>0</v>
      </c>
      <c r="GBO18" s="654">
        <f>+'Anexo 1. 01-FR-03 POA INSTITUC.'!GBO60</f>
        <v>0</v>
      </c>
      <c r="GBP18" s="654">
        <f>+'Anexo 1. 01-FR-03 POA INSTITUC.'!GBP60</f>
        <v>0</v>
      </c>
      <c r="GBQ18" s="654">
        <f>+'Anexo 1. 01-FR-03 POA INSTITUC.'!GBQ60</f>
        <v>0</v>
      </c>
      <c r="GBR18" s="654">
        <f>+'Anexo 1. 01-FR-03 POA INSTITUC.'!GBR60</f>
        <v>0</v>
      </c>
      <c r="GBS18" s="654">
        <f>+'Anexo 1. 01-FR-03 POA INSTITUC.'!GBS60</f>
        <v>0</v>
      </c>
      <c r="GBT18" s="654">
        <f>+'Anexo 1. 01-FR-03 POA INSTITUC.'!GBT60</f>
        <v>0</v>
      </c>
      <c r="GBU18" s="654">
        <f>+'Anexo 1. 01-FR-03 POA INSTITUC.'!GBU60</f>
        <v>0</v>
      </c>
      <c r="GBV18" s="654">
        <f>+'Anexo 1. 01-FR-03 POA INSTITUC.'!GBV60</f>
        <v>0</v>
      </c>
      <c r="GBW18" s="654">
        <f>+'Anexo 1. 01-FR-03 POA INSTITUC.'!GBW60</f>
        <v>0</v>
      </c>
      <c r="GBX18" s="654">
        <f>+'Anexo 1. 01-FR-03 POA INSTITUC.'!GBX60</f>
        <v>0</v>
      </c>
      <c r="GBY18" s="654">
        <f>+'Anexo 1. 01-FR-03 POA INSTITUC.'!GBY60</f>
        <v>0</v>
      </c>
      <c r="GBZ18" s="654">
        <f>+'Anexo 1. 01-FR-03 POA INSTITUC.'!GBZ60</f>
        <v>0</v>
      </c>
      <c r="GCA18" s="654">
        <f>+'Anexo 1. 01-FR-03 POA INSTITUC.'!GCA60</f>
        <v>0</v>
      </c>
      <c r="GCB18" s="654">
        <f>+'Anexo 1. 01-FR-03 POA INSTITUC.'!GCB60</f>
        <v>0</v>
      </c>
      <c r="GCC18" s="654">
        <f>+'Anexo 1. 01-FR-03 POA INSTITUC.'!GCC60</f>
        <v>0</v>
      </c>
      <c r="GCD18" s="654">
        <f>+'Anexo 1. 01-FR-03 POA INSTITUC.'!GCD60</f>
        <v>0</v>
      </c>
      <c r="GCE18" s="654">
        <f>+'Anexo 1. 01-FR-03 POA INSTITUC.'!GCE60</f>
        <v>0</v>
      </c>
      <c r="GCF18" s="654">
        <f>+'Anexo 1. 01-FR-03 POA INSTITUC.'!GCF60</f>
        <v>0</v>
      </c>
      <c r="GCG18" s="654">
        <f>+'Anexo 1. 01-FR-03 POA INSTITUC.'!GCG60</f>
        <v>0</v>
      </c>
      <c r="GCH18" s="654">
        <f>+'Anexo 1. 01-FR-03 POA INSTITUC.'!GCH60</f>
        <v>0</v>
      </c>
      <c r="GCI18" s="654">
        <f>+'Anexo 1. 01-FR-03 POA INSTITUC.'!GCI60</f>
        <v>0</v>
      </c>
      <c r="GCJ18" s="654">
        <f>+'Anexo 1. 01-FR-03 POA INSTITUC.'!GCJ60</f>
        <v>0</v>
      </c>
      <c r="GCK18" s="654">
        <f>+'Anexo 1. 01-FR-03 POA INSTITUC.'!GCK60</f>
        <v>0</v>
      </c>
      <c r="GCL18" s="654">
        <f>+'Anexo 1. 01-FR-03 POA INSTITUC.'!GCL60</f>
        <v>0</v>
      </c>
      <c r="GCM18" s="654">
        <f>+'Anexo 1. 01-FR-03 POA INSTITUC.'!GCM60</f>
        <v>0</v>
      </c>
      <c r="GCN18" s="654">
        <f>+'Anexo 1. 01-FR-03 POA INSTITUC.'!GCN60</f>
        <v>0</v>
      </c>
      <c r="GCO18" s="654">
        <f>+'Anexo 1. 01-FR-03 POA INSTITUC.'!GCO60</f>
        <v>0</v>
      </c>
      <c r="GCP18" s="654">
        <f>+'Anexo 1. 01-FR-03 POA INSTITUC.'!GCP60</f>
        <v>0</v>
      </c>
      <c r="GCQ18" s="654">
        <f>+'Anexo 1. 01-FR-03 POA INSTITUC.'!GCQ60</f>
        <v>0</v>
      </c>
      <c r="GCR18" s="654">
        <f>+'Anexo 1. 01-FR-03 POA INSTITUC.'!GCR60</f>
        <v>0</v>
      </c>
      <c r="GCS18" s="654">
        <f>+'Anexo 1. 01-FR-03 POA INSTITUC.'!GCS60</f>
        <v>0</v>
      </c>
      <c r="GCT18" s="654">
        <f>+'Anexo 1. 01-FR-03 POA INSTITUC.'!GCT60</f>
        <v>0</v>
      </c>
      <c r="GCU18" s="654">
        <f>+'Anexo 1. 01-FR-03 POA INSTITUC.'!GCU60</f>
        <v>0</v>
      </c>
      <c r="GCV18" s="654">
        <f>+'Anexo 1. 01-FR-03 POA INSTITUC.'!GCV60</f>
        <v>0</v>
      </c>
      <c r="GCW18" s="654">
        <f>+'Anexo 1. 01-FR-03 POA INSTITUC.'!GCW60</f>
        <v>0</v>
      </c>
      <c r="GCX18" s="654">
        <f>+'Anexo 1. 01-FR-03 POA INSTITUC.'!GCX60</f>
        <v>0</v>
      </c>
      <c r="GCY18" s="654">
        <f>+'Anexo 1. 01-FR-03 POA INSTITUC.'!GCY60</f>
        <v>0</v>
      </c>
      <c r="GCZ18" s="654">
        <f>+'Anexo 1. 01-FR-03 POA INSTITUC.'!GCZ60</f>
        <v>0</v>
      </c>
      <c r="GDA18" s="654">
        <f>+'Anexo 1. 01-FR-03 POA INSTITUC.'!GDA60</f>
        <v>0</v>
      </c>
      <c r="GDB18" s="654">
        <f>+'Anexo 1. 01-FR-03 POA INSTITUC.'!GDB60</f>
        <v>0</v>
      </c>
      <c r="GDC18" s="654">
        <f>+'Anexo 1. 01-FR-03 POA INSTITUC.'!GDC60</f>
        <v>0</v>
      </c>
      <c r="GDD18" s="654">
        <f>+'Anexo 1. 01-FR-03 POA INSTITUC.'!GDD60</f>
        <v>0</v>
      </c>
      <c r="GDE18" s="654">
        <f>+'Anexo 1. 01-FR-03 POA INSTITUC.'!GDE60</f>
        <v>0</v>
      </c>
      <c r="GDF18" s="654">
        <f>+'Anexo 1. 01-FR-03 POA INSTITUC.'!GDF60</f>
        <v>0</v>
      </c>
      <c r="GDG18" s="654">
        <f>+'Anexo 1. 01-FR-03 POA INSTITUC.'!GDG60</f>
        <v>0</v>
      </c>
      <c r="GDH18" s="654">
        <f>+'Anexo 1. 01-FR-03 POA INSTITUC.'!GDH60</f>
        <v>0</v>
      </c>
      <c r="GDI18" s="654">
        <f>+'Anexo 1. 01-FR-03 POA INSTITUC.'!GDI60</f>
        <v>0</v>
      </c>
      <c r="GDJ18" s="654">
        <f>+'Anexo 1. 01-FR-03 POA INSTITUC.'!GDJ60</f>
        <v>0</v>
      </c>
      <c r="GDK18" s="654">
        <f>+'Anexo 1. 01-FR-03 POA INSTITUC.'!GDK60</f>
        <v>0</v>
      </c>
      <c r="GDL18" s="654">
        <f>+'Anexo 1. 01-FR-03 POA INSTITUC.'!GDL60</f>
        <v>0</v>
      </c>
      <c r="GDM18" s="654">
        <f>+'Anexo 1. 01-FR-03 POA INSTITUC.'!GDM60</f>
        <v>0</v>
      </c>
      <c r="GDN18" s="654">
        <f>+'Anexo 1. 01-FR-03 POA INSTITUC.'!GDN60</f>
        <v>0</v>
      </c>
      <c r="GDO18" s="654">
        <f>+'Anexo 1. 01-FR-03 POA INSTITUC.'!GDO60</f>
        <v>0</v>
      </c>
      <c r="GDP18" s="654">
        <f>+'Anexo 1. 01-FR-03 POA INSTITUC.'!GDP60</f>
        <v>0</v>
      </c>
      <c r="GDQ18" s="654">
        <f>+'Anexo 1. 01-FR-03 POA INSTITUC.'!GDQ60</f>
        <v>0</v>
      </c>
      <c r="GDR18" s="654">
        <f>+'Anexo 1. 01-FR-03 POA INSTITUC.'!GDR60</f>
        <v>0</v>
      </c>
      <c r="GDS18" s="654">
        <f>+'Anexo 1. 01-FR-03 POA INSTITUC.'!GDS60</f>
        <v>0</v>
      </c>
      <c r="GDT18" s="654">
        <f>+'Anexo 1. 01-FR-03 POA INSTITUC.'!GDT60</f>
        <v>0</v>
      </c>
      <c r="GDU18" s="654">
        <f>+'Anexo 1. 01-FR-03 POA INSTITUC.'!GDU60</f>
        <v>0</v>
      </c>
      <c r="GDV18" s="654">
        <f>+'Anexo 1. 01-FR-03 POA INSTITUC.'!GDV60</f>
        <v>0</v>
      </c>
      <c r="GDW18" s="654">
        <f>+'Anexo 1. 01-FR-03 POA INSTITUC.'!GDW60</f>
        <v>0</v>
      </c>
      <c r="GDX18" s="654">
        <f>+'Anexo 1. 01-FR-03 POA INSTITUC.'!GDX60</f>
        <v>0</v>
      </c>
      <c r="GDY18" s="654">
        <f>+'Anexo 1. 01-FR-03 POA INSTITUC.'!GDY60</f>
        <v>0</v>
      </c>
      <c r="GDZ18" s="654">
        <f>+'Anexo 1. 01-FR-03 POA INSTITUC.'!GDZ60</f>
        <v>0</v>
      </c>
      <c r="GEA18" s="654">
        <f>+'Anexo 1. 01-FR-03 POA INSTITUC.'!GEA60</f>
        <v>0</v>
      </c>
      <c r="GEB18" s="654">
        <f>+'Anexo 1. 01-FR-03 POA INSTITUC.'!GEB60</f>
        <v>0</v>
      </c>
      <c r="GEC18" s="654">
        <f>+'Anexo 1. 01-FR-03 POA INSTITUC.'!GEC60</f>
        <v>0</v>
      </c>
      <c r="GED18" s="654">
        <f>+'Anexo 1. 01-FR-03 POA INSTITUC.'!GED60</f>
        <v>0</v>
      </c>
      <c r="GEE18" s="654">
        <f>+'Anexo 1. 01-FR-03 POA INSTITUC.'!GEE60</f>
        <v>0</v>
      </c>
      <c r="GEF18" s="654">
        <f>+'Anexo 1. 01-FR-03 POA INSTITUC.'!GEF60</f>
        <v>0</v>
      </c>
      <c r="GEG18" s="654">
        <f>+'Anexo 1. 01-FR-03 POA INSTITUC.'!GEG60</f>
        <v>0</v>
      </c>
      <c r="GEH18" s="654">
        <f>+'Anexo 1. 01-FR-03 POA INSTITUC.'!GEH60</f>
        <v>0</v>
      </c>
      <c r="GEI18" s="654">
        <f>+'Anexo 1. 01-FR-03 POA INSTITUC.'!GEI60</f>
        <v>0</v>
      </c>
      <c r="GEJ18" s="654">
        <f>+'Anexo 1. 01-FR-03 POA INSTITUC.'!GEJ60</f>
        <v>0</v>
      </c>
      <c r="GEK18" s="654">
        <f>+'Anexo 1. 01-FR-03 POA INSTITUC.'!GEK60</f>
        <v>0</v>
      </c>
      <c r="GEL18" s="654">
        <f>+'Anexo 1. 01-FR-03 POA INSTITUC.'!GEL60</f>
        <v>0</v>
      </c>
      <c r="GEM18" s="654">
        <f>+'Anexo 1. 01-FR-03 POA INSTITUC.'!GEM60</f>
        <v>0</v>
      </c>
      <c r="GEN18" s="654">
        <f>+'Anexo 1. 01-FR-03 POA INSTITUC.'!GEN60</f>
        <v>0</v>
      </c>
      <c r="GEO18" s="654">
        <f>+'Anexo 1. 01-FR-03 POA INSTITUC.'!GEO60</f>
        <v>0</v>
      </c>
      <c r="GEP18" s="654">
        <f>+'Anexo 1. 01-FR-03 POA INSTITUC.'!GEP60</f>
        <v>0</v>
      </c>
      <c r="GEQ18" s="654">
        <f>+'Anexo 1. 01-FR-03 POA INSTITUC.'!GEQ60</f>
        <v>0</v>
      </c>
      <c r="GER18" s="654">
        <f>+'Anexo 1. 01-FR-03 POA INSTITUC.'!GER60</f>
        <v>0</v>
      </c>
      <c r="GES18" s="654">
        <f>+'Anexo 1. 01-FR-03 POA INSTITUC.'!GES60</f>
        <v>0</v>
      </c>
      <c r="GET18" s="654">
        <f>+'Anexo 1. 01-FR-03 POA INSTITUC.'!GET60</f>
        <v>0</v>
      </c>
      <c r="GEU18" s="654">
        <f>+'Anexo 1. 01-FR-03 POA INSTITUC.'!GEU60</f>
        <v>0</v>
      </c>
      <c r="GEV18" s="654">
        <f>+'Anexo 1. 01-FR-03 POA INSTITUC.'!GEV60</f>
        <v>0</v>
      </c>
      <c r="GEW18" s="654">
        <f>+'Anexo 1. 01-FR-03 POA INSTITUC.'!GEW60</f>
        <v>0</v>
      </c>
      <c r="GEX18" s="654">
        <f>+'Anexo 1. 01-FR-03 POA INSTITUC.'!GEX60</f>
        <v>0</v>
      </c>
      <c r="GEY18" s="654">
        <f>+'Anexo 1. 01-FR-03 POA INSTITUC.'!GEY60</f>
        <v>0</v>
      </c>
      <c r="GEZ18" s="654">
        <f>+'Anexo 1. 01-FR-03 POA INSTITUC.'!GEZ60</f>
        <v>0</v>
      </c>
      <c r="GFA18" s="654">
        <f>+'Anexo 1. 01-FR-03 POA INSTITUC.'!GFA60</f>
        <v>0</v>
      </c>
      <c r="GFB18" s="654">
        <f>+'Anexo 1. 01-FR-03 POA INSTITUC.'!GFB60</f>
        <v>0</v>
      </c>
      <c r="GFC18" s="654">
        <f>+'Anexo 1. 01-FR-03 POA INSTITUC.'!GFC60</f>
        <v>0</v>
      </c>
      <c r="GFD18" s="654">
        <f>+'Anexo 1. 01-FR-03 POA INSTITUC.'!GFD60</f>
        <v>0</v>
      </c>
      <c r="GFE18" s="654">
        <f>+'Anexo 1. 01-FR-03 POA INSTITUC.'!GFE60</f>
        <v>0</v>
      </c>
      <c r="GFF18" s="654">
        <f>+'Anexo 1. 01-FR-03 POA INSTITUC.'!GFF60</f>
        <v>0</v>
      </c>
      <c r="GFG18" s="654">
        <f>+'Anexo 1. 01-FR-03 POA INSTITUC.'!GFG60</f>
        <v>0</v>
      </c>
      <c r="GFH18" s="654">
        <f>+'Anexo 1. 01-FR-03 POA INSTITUC.'!GFH60</f>
        <v>0</v>
      </c>
      <c r="GFI18" s="654">
        <f>+'Anexo 1. 01-FR-03 POA INSTITUC.'!GFI60</f>
        <v>0</v>
      </c>
      <c r="GFJ18" s="654">
        <f>+'Anexo 1. 01-FR-03 POA INSTITUC.'!GFJ60</f>
        <v>0</v>
      </c>
      <c r="GFK18" s="654">
        <f>+'Anexo 1. 01-FR-03 POA INSTITUC.'!GFK60</f>
        <v>0</v>
      </c>
      <c r="GFL18" s="654">
        <f>+'Anexo 1. 01-FR-03 POA INSTITUC.'!GFL60</f>
        <v>0</v>
      </c>
      <c r="GFM18" s="654">
        <f>+'Anexo 1. 01-FR-03 POA INSTITUC.'!GFM60</f>
        <v>0</v>
      </c>
      <c r="GFN18" s="654">
        <f>+'Anexo 1. 01-FR-03 POA INSTITUC.'!GFN60</f>
        <v>0</v>
      </c>
      <c r="GFO18" s="654">
        <f>+'Anexo 1. 01-FR-03 POA INSTITUC.'!GFO60</f>
        <v>0</v>
      </c>
      <c r="GFP18" s="654">
        <f>+'Anexo 1. 01-FR-03 POA INSTITUC.'!GFP60</f>
        <v>0</v>
      </c>
      <c r="GFQ18" s="654">
        <f>+'Anexo 1. 01-FR-03 POA INSTITUC.'!GFQ60</f>
        <v>0</v>
      </c>
      <c r="GFR18" s="654">
        <f>+'Anexo 1. 01-FR-03 POA INSTITUC.'!GFR60</f>
        <v>0</v>
      </c>
      <c r="GFS18" s="654">
        <f>+'Anexo 1. 01-FR-03 POA INSTITUC.'!GFS60</f>
        <v>0</v>
      </c>
      <c r="GFT18" s="654">
        <f>+'Anexo 1. 01-FR-03 POA INSTITUC.'!GFT60</f>
        <v>0</v>
      </c>
      <c r="GFU18" s="654">
        <f>+'Anexo 1. 01-FR-03 POA INSTITUC.'!GFU60</f>
        <v>0</v>
      </c>
      <c r="GFV18" s="654">
        <f>+'Anexo 1. 01-FR-03 POA INSTITUC.'!GFV60</f>
        <v>0</v>
      </c>
      <c r="GFW18" s="654">
        <f>+'Anexo 1. 01-FR-03 POA INSTITUC.'!GFW60</f>
        <v>0</v>
      </c>
      <c r="GFX18" s="654">
        <f>+'Anexo 1. 01-FR-03 POA INSTITUC.'!GFX60</f>
        <v>0</v>
      </c>
      <c r="GFY18" s="654">
        <f>+'Anexo 1. 01-FR-03 POA INSTITUC.'!GFY60</f>
        <v>0</v>
      </c>
      <c r="GFZ18" s="654">
        <f>+'Anexo 1. 01-FR-03 POA INSTITUC.'!GFZ60</f>
        <v>0</v>
      </c>
      <c r="GGA18" s="654">
        <f>+'Anexo 1. 01-FR-03 POA INSTITUC.'!GGA60</f>
        <v>0</v>
      </c>
      <c r="GGB18" s="654">
        <f>+'Anexo 1. 01-FR-03 POA INSTITUC.'!GGB60</f>
        <v>0</v>
      </c>
      <c r="GGC18" s="654">
        <f>+'Anexo 1. 01-FR-03 POA INSTITUC.'!GGC60</f>
        <v>0</v>
      </c>
      <c r="GGD18" s="654">
        <f>+'Anexo 1. 01-FR-03 POA INSTITUC.'!GGD60</f>
        <v>0</v>
      </c>
      <c r="GGE18" s="654">
        <f>+'Anexo 1. 01-FR-03 POA INSTITUC.'!GGE60</f>
        <v>0</v>
      </c>
      <c r="GGF18" s="654">
        <f>+'Anexo 1. 01-FR-03 POA INSTITUC.'!GGF60</f>
        <v>0</v>
      </c>
      <c r="GGG18" s="654">
        <f>+'Anexo 1. 01-FR-03 POA INSTITUC.'!GGG60</f>
        <v>0</v>
      </c>
      <c r="GGH18" s="654">
        <f>+'Anexo 1. 01-FR-03 POA INSTITUC.'!GGH60</f>
        <v>0</v>
      </c>
      <c r="GGI18" s="654">
        <f>+'Anexo 1. 01-FR-03 POA INSTITUC.'!GGI60</f>
        <v>0</v>
      </c>
      <c r="GGJ18" s="654">
        <f>+'Anexo 1. 01-FR-03 POA INSTITUC.'!GGJ60</f>
        <v>0</v>
      </c>
      <c r="GGK18" s="654">
        <f>+'Anexo 1. 01-FR-03 POA INSTITUC.'!GGK60</f>
        <v>0</v>
      </c>
      <c r="GGL18" s="654">
        <f>+'Anexo 1. 01-FR-03 POA INSTITUC.'!GGL60</f>
        <v>0</v>
      </c>
      <c r="GGM18" s="654">
        <f>+'Anexo 1. 01-FR-03 POA INSTITUC.'!GGM60</f>
        <v>0</v>
      </c>
      <c r="GGN18" s="654">
        <f>+'Anexo 1. 01-FR-03 POA INSTITUC.'!GGN60</f>
        <v>0</v>
      </c>
      <c r="GGO18" s="654">
        <f>+'Anexo 1. 01-FR-03 POA INSTITUC.'!GGO60</f>
        <v>0</v>
      </c>
      <c r="GGP18" s="654">
        <f>+'Anexo 1. 01-FR-03 POA INSTITUC.'!GGP60</f>
        <v>0</v>
      </c>
      <c r="GGQ18" s="654">
        <f>+'Anexo 1. 01-FR-03 POA INSTITUC.'!GGQ60</f>
        <v>0</v>
      </c>
      <c r="GGR18" s="654">
        <f>+'Anexo 1. 01-FR-03 POA INSTITUC.'!GGR60</f>
        <v>0</v>
      </c>
      <c r="GGS18" s="654">
        <f>+'Anexo 1. 01-FR-03 POA INSTITUC.'!GGS60</f>
        <v>0</v>
      </c>
      <c r="GGT18" s="654">
        <f>+'Anexo 1. 01-FR-03 POA INSTITUC.'!GGT60</f>
        <v>0</v>
      </c>
      <c r="GGU18" s="654">
        <f>+'Anexo 1. 01-FR-03 POA INSTITUC.'!GGU60</f>
        <v>0</v>
      </c>
      <c r="GGV18" s="654">
        <f>+'Anexo 1. 01-FR-03 POA INSTITUC.'!GGV60</f>
        <v>0</v>
      </c>
      <c r="GGW18" s="654">
        <f>+'Anexo 1. 01-FR-03 POA INSTITUC.'!GGW60</f>
        <v>0</v>
      </c>
      <c r="GGX18" s="654">
        <f>+'Anexo 1. 01-FR-03 POA INSTITUC.'!GGX60</f>
        <v>0</v>
      </c>
      <c r="GGY18" s="654">
        <f>+'Anexo 1. 01-FR-03 POA INSTITUC.'!GGY60</f>
        <v>0</v>
      </c>
      <c r="GGZ18" s="654">
        <f>+'Anexo 1. 01-FR-03 POA INSTITUC.'!GGZ60</f>
        <v>0</v>
      </c>
      <c r="GHA18" s="654">
        <f>+'Anexo 1. 01-FR-03 POA INSTITUC.'!GHA60</f>
        <v>0</v>
      </c>
      <c r="GHB18" s="654">
        <f>+'Anexo 1. 01-FR-03 POA INSTITUC.'!GHB60</f>
        <v>0</v>
      </c>
      <c r="GHC18" s="654">
        <f>+'Anexo 1. 01-FR-03 POA INSTITUC.'!GHC60</f>
        <v>0</v>
      </c>
      <c r="GHD18" s="654">
        <f>+'Anexo 1. 01-FR-03 POA INSTITUC.'!GHD60</f>
        <v>0</v>
      </c>
      <c r="GHE18" s="654">
        <f>+'Anexo 1. 01-FR-03 POA INSTITUC.'!GHE60</f>
        <v>0</v>
      </c>
      <c r="GHF18" s="654">
        <f>+'Anexo 1. 01-FR-03 POA INSTITUC.'!GHF60</f>
        <v>0</v>
      </c>
      <c r="GHG18" s="654">
        <f>+'Anexo 1. 01-FR-03 POA INSTITUC.'!GHG60</f>
        <v>0</v>
      </c>
      <c r="GHH18" s="654">
        <f>+'Anexo 1. 01-FR-03 POA INSTITUC.'!GHH60</f>
        <v>0</v>
      </c>
      <c r="GHI18" s="654">
        <f>+'Anexo 1. 01-FR-03 POA INSTITUC.'!GHI60</f>
        <v>0</v>
      </c>
      <c r="GHJ18" s="654">
        <f>+'Anexo 1. 01-FR-03 POA INSTITUC.'!GHJ60</f>
        <v>0</v>
      </c>
      <c r="GHK18" s="654">
        <f>+'Anexo 1. 01-FR-03 POA INSTITUC.'!GHK60</f>
        <v>0</v>
      </c>
      <c r="GHL18" s="654">
        <f>+'Anexo 1. 01-FR-03 POA INSTITUC.'!GHL60</f>
        <v>0</v>
      </c>
      <c r="GHM18" s="654">
        <f>+'Anexo 1. 01-FR-03 POA INSTITUC.'!GHM60</f>
        <v>0</v>
      </c>
      <c r="GHN18" s="654">
        <f>+'Anexo 1. 01-FR-03 POA INSTITUC.'!GHN60</f>
        <v>0</v>
      </c>
      <c r="GHO18" s="654">
        <f>+'Anexo 1. 01-FR-03 POA INSTITUC.'!GHO60</f>
        <v>0</v>
      </c>
      <c r="GHP18" s="654">
        <f>+'Anexo 1. 01-FR-03 POA INSTITUC.'!GHP60</f>
        <v>0</v>
      </c>
      <c r="GHQ18" s="654">
        <f>+'Anexo 1. 01-FR-03 POA INSTITUC.'!GHQ60</f>
        <v>0</v>
      </c>
      <c r="GHR18" s="654">
        <f>+'Anexo 1. 01-FR-03 POA INSTITUC.'!GHR60</f>
        <v>0</v>
      </c>
      <c r="GHS18" s="654">
        <f>+'Anexo 1. 01-FR-03 POA INSTITUC.'!GHS60</f>
        <v>0</v>
      </c>
      <c r="GHT18" s="654">
        <f>+'Anexo 1. 01-FR-03 POA INSTITUC.'!GHT60</f>
        <v>0</v>
      </c>
      <c r="GHU18" s="654">
        <f>+'Anexo 1. 01-FR-03 POA INSTITUC.'!GHU60</f>
        <v>0</v>
      </c>
      <c r="GHV18" s="654">
        <f>+'Anexo 1. 01-FR-03 POA INSTITUC.'!GHV60</f>
        <v>0</v>
      </c>
      <c r="GHW18" s="654">
        <f>+'Anexo 1. 01-FR-03 POA INSTITUC.'!GHW60</f>
        <v>0</v>
      </c>
      <c r="GHX18" s="654">
        <f>+'Anexo 1. 01-FR-03 POA INSTITUC.'!GHX60</f>
        <v>0</v>
      </c>
      <c r="GHY18" s="654">
        <f>+'Anexo 1. 01-FR-03 POA INSTITUC.'!GHY60</f>
        <v>0</v>
      </c>
      <c r="GHZ18" s="654">
        <f>+'Anexo 1. 01-FR-03 POA INSTITUC.'!GHZ60</f>
        <v>0</v>
      </c>
      <c r="GIA18" s="654">
        <f>+'Anexo 1. 01-FR-03 POA INSTITUC.'!GIA60</f>
        <v>0</v>
      </c>
      <c r="GIB18" s="654">
        <f>+'Anexo 1. 01-FR-03 POA INSTITUC.'!GIB60</f>
        <v>0</v>
      </c>
      <c r="GIC18" s="654">
        <f>+'Anexo 1. 01-FR-03 POA INSTITUC.'!GIC60</f>
        <v>0</v>
      </c>
      <c r="GID18" s="654">
        <f>+'Anexo 1. 01-FR-03 POA INSTITUC.'!GID60</f>
        <v>0</v>
      </c>
      <c r="GIE18" s="654">
        <f>+'Anexo 1. 01-FR-03 POA INSTITUC.'!GIE60</f>
        <v>0</v>
      </c>
      <c r="GIF18" s="654">
        <f>+'Anexo 1. 01-FR-03 POA INSTITUC.'!GIF60</f>
        <v>0</v>
      </c>
      <c r="GIG18" s="654">
        <f>+'Anexo 1. 01-FR-03 POA INSTITUC.'!GIG60</f>
        <v>0</v>
      </c>
      <c r="GIH18" s="654">
        <f>+'Anexo 1. 01-FR-03 POA INSTITUC.'!GIH60</f>
        <v>0</v>
      </c>
      <c r="GII18" s="654">
        <f>+'Anexo 1. 01-FR-03 POA INSTITUC.'!GII60</f>
        <v>0</v>
      </c>
      <c r="GIJ18" s="654">
        <f>+'Anexo 1. 01-FR-03 POA INSTITUC.'!GIJ60</f>
        <v>0</v>
      </c>
      <c r="GIK18" s="654">
        <f>+'Anexo 1. 01-FR-03 POA INSTITUC.'!GIK60</f>
        <v>0</v>
      </c>
      <c r="GIL18" s="654">
        <f>+'Anexo 1. 01-FR-03 POA INSTITUC.'!GIL60</f>
        <v>0</v>
      </c>
      <c r="GIM18" s="654">
        <f>+'Anexo 1. 01-FR-03 POA INSTITUC.'!GIM60</f>
        <v>0</v>
      </c>
      <c r="GIN18" s="654">
        <f>+'Anexo 1. 01-FR-03 POA INSTITUC.'!GIN60</f>
        <v>0</v>
      </c>
      <c r="GIO18" s="654">
        <f>+'Anexo 1. 01-FR-03 POA INSTITUC.'!GIO60</f>
        <v>0</v>
      </c>
      <c r="GIP18" s="654">
        <f>+'Anexo 1. 01-FR-03 POA INSTITUC.'!GIP60</f>
        <v>0</v>
      </c>
      <c r="GIQ18" s="654">
        <f>+'Anexo 1. 01-FR-03 POA INSTITUC.'!GIQ60</f>
        <v>0</v>
      </c>
      <c r="GIR18" s="654">
        <f>+'Anexo 1. 01-FR-03 POA INSTITUC.'!GIR60</f>
        <v>0</v>
      </c>
      <c r="GIS18" s="654">
        <f>+'Anexo 1. 01-FR-03 POA INSTITUC.'!GIS60</f>
        <v>0</v>
      </c>
      <c r="GIT18" s="654">
        <f>+'Anexo 1. 01-FR-03 POA INSTITUC.'!GIT60</f>
        <v>0</v>
      </c>
      <c r="GIU18" s="654">
        <f>+'Anexo 1. 01-FR-03 POA INSTITUC.'!GIU60</f>
        <v>0</v>
      </c>
      <c r="GIV18" s="654">
        <f>+'Anexo 1. 01-FR-03 POA INSTITUC.'!GIV60</f>
        <v>0</v>
      </c>
      <c r="GIW18" s="654">
        <f>+'Anexo 1. 01-FR-03 POA INSTITUC.'!GIW60</f>
        <v>0</v>
      </c>
      <c r="GIX18" s="654">
        <f>+'Anexo 1. 01-FR-03 POA INSTITUC.'!GIX60</f>
        <v>0</v>
      </c>
      <c r="GIY18" s="654">
        <f>+'Anexo 1. 01-FR-03 POA INSTITUC.'!GIY60</f>
        <v>0</v>
      </c>
      <c r="GIZ18" s="654">
        <f>+'Anexo 1. 01-FR-03 POA INSTITUC.'!GIZ60</f>
        <v>0</v>
      </c>
      <c r="GJA18" s="654">
        <f>+'Anexo 1. 01-FR-03 POA INSTITUC.'!GJA60</f>
        <v>0</v>
      </c>
      <c r="GJB18" s="654">
        <f>+'Anexo 1. 01-FR-03 POA INSTITUC.'!GJB60</f>
        <v>0</v>
      </c>
      <c r="GJC18" s="654">
        <f>+'Anexo 1. 01-FR-03 POA INSTITUC.'!GJC60</f>
        <v>0</v>
      </c>
      <c r="GJD18" s="654">
        <f>+'Anexo 1. 01-FR-03 POA INSTITUC.'!GJD60</f>
        <v>0</v>
      </c>
      <c r="GJE18" s="654">
        <f>+'Anexo 1. 01-FR-03 POA INSTITUC.'!GJE60</f>
        <v>0</v>
      </c>
      <c r="GJF18" s="654">
        <f>+'Anexo 1. 01-FR-03 POA INSTITUC.'!GJF60</f>
        <v>0</v>
      </c>
      <c r="GJG18" s="654">
        <f>+'Anexo 1. 01-FR-03 POA INSTITUC.'!GJG60</f>
        <v>0</v>
      </c>
      <c r="GJH18" s="654">
        <f>+'Anexo 1. 01-FR-03 POA INSTITUC.'!GJH60</f>
        <v>0</v>
      </c>
      <c r="GJI18" s="654">
        <f>+'Anexo 1. 01-FR-03 POA INSTITUC.'!GJI60</f>
        <v>0</v>
      </c>
      <c r="GJJ18" s="654">
        <f>+'Anexo 1. 01-FR-03 POA INSTITUC.'!GJJ60</f>
        <v>0</v>
      </c>
      <c r="GJK18" s="654">
        <f>+'Anexo 1. 01-FR-03 POA INSTITUC.'!GJK60</f>
        <v>0</v>
      </c>
      <c r="GJL18" s="654">
        <f>+'Anexo 1. 01-FR-03 POA INSTITUC.'!GJL60</f>
        <v>0</v>
      </c>
      <c r="GJM18" s="654">
        <f>+'Anexo 1. 01-FR-03 POA INSTITUC.'!GJM60</f>
        <v>0</v>
      </c>
      <c r="GJN18" s="654">
        <f>+'Anexo 1. 01-FR-03 POA INSTITUC.'!GJN60</f>
        <v>0</v>
      </c>
      <c r="GJO18" s="654">
        <f>+'Anexo 1. 01-FR-03 POA INSTITUC.'!GJO60</f>
        <v>0</v>
      </c>
      <c r="GJP18" s="654">
        <f>+'Anexo 1. 01-FR-03 POA INSTITUC.'!GJP60</f>
        <v>0</v>
      </c>
      <c r="GJQ18" s="654">
        <f>+'Anexo 1. 01-FR-03 POA INSTITUC.'!GJQ60</f>
        <v>0</v>
      </c>
      <c r="GJR18" s="654">
        <f>+'Anexo 1. 01-FR-03 POA INSTITUC.'!GJR60</f>
        <v>0</v>
      </c>
      <c r="GJS18" s="654">
        <f>+'Anexo 1. 01-FR-03 POA INSTITUC.'!GJS60</f>
        <v>0</v>
      </c>
      <c r="GJT18" s="654">
        <f>+'Anexo 1. 01-FR-03 POA INSTITUC.'!GJT60</f>
        <v>0</v>
      </c>
      <c r="GJU18" s="654">
        <f>+'Anexo 1. 01-FR-03 POA INSTITUC.'!GJU60</f>
        <v>0</v>
      </c>
      <c r="GJV18" s="654">
        <f>+'Anexo 1. 01-FR-03 POA INSTITUC.'!GJV60</f>
        <v>0</v>
      </c>
      <c r="GJW18" s="654">
        <f>+'Anexo 1. 01-FR-03 POA INSTITUC.'!GJW60</f>
        <v>0</v>
      </c>
      <c r="GJX18" s="654">
        <f>+'Anexo 1. 01-FR-03 POA INSTITUC.'!GJX60</f>
        <v>0</v>
      </c>
      <c r="GJY18" s="654">
        <f>+'Anexo 1. 01-FR-03 POA INSTITUC.'!GJY60</f>
        <v>0</v>
      </c>
      <c r="GJZ18" s="654">
        <f>+'Anexo 1. 01-FR-03 POA INSTITUC.'!GJZ60</f>
        <v>0</v>
      </c>
      <c r="GKA18" s="654">
        <f>+'Anexo 1. 01-FR-03 POA INSTITUC.'!GKA60</f>
        <v>0</v>
      </c>
      <c r="GKB18" s="654">
        <f>+'Anexo 1. 01-FR-03 POA INSTITUC.'!GKB60</f>
        <v>0</v>
      </c>
      <c r="GKC18" s="654">
        <f>+'Anexo 1. 01-FR-03 POA INSTITUC.'!GKC60</f>
        <v>0</v>
      </c>
      <c r="GKD18" s="654">
        <f>+'Anexo 1. 01-FR-03 POA INSTITUC.'!GKD60</f>
        <v>0</v>
      </c>
      <c r="GKE18" s="654">
        <f>+'Anexo 1. 01-FR-03 POA INSTITUC.'!GKE60</f>
        <v>0</v>
      </c>
      <c r="GKF18" s="654">
        <f>+'Anexo 1. 01-FR-03 POA INSTITUC.'!GKF60</f>
        <v>0</v>
      </c>
      <c r="GKG18" s="654">
        <f>+'Anexo 1. 01-FR-03 POA INSTITUC.'!GKG60</f>
        <v>0</v>
      </c>
      <c r="GKH18" s="654">
        <f>+'Anexo 1. 01-FR-03 POA INSTITUC.'!GKH60</f>
        <v>0</v>
      </c>
      <c r="GKI18" s="654">
        <f>+'Anexo 1. 01-FR-03 POA INSTITUC.'!GKI60</f>
        <v>0</v>
      </c>
      <c r="GKJ18" s="654">
        <f>+'Anexo 1. 01-FR-03 POA INSTITUC.'!GKJ60</f>
        <v>0</v>
      </c>
      <c r="GKK18" s="654">
        <f>+'Anexo 1. 01-FR-03 POA INSTITUC.'!GKK60</f>
        <v>0</v>
      </c>
      <c r="GKL18" s="654">
        <f>+'Anexo 1. 01-FR-03 POA INSTITUC.'!GKL60</f>
        <v>0</v>
      </c>
      <c r="GKM18" s="654">
        <f>+'Anexo 1. 01-FR-03 POA INSTITUC.'!GKM60</f>
        <v>0</v>
      </c>
      <c r="GKN18" s="654">
        <f>+'Anexo 1. 01-FR-03 POA INSTITUC.'!GKN60</f>
        <v>0</v>
      </c>
      <c r="GKO18" s="654">
        <f>+'Anexo 1. 01-FR-03 POA INSTITUC.'!GKO60</f>
        <v>0</v>
      </c>
      <c r="GKP18" s="654">
        <f>+'Anexo 1. 01-FR-03 POA INSTITUC.'!GKP60</f>
        <v>0</v>
      </c>
      <c r="GKQ18" s="654">
        <f>+'Anexo 1. 01-FR-03 POA INSTITUC.'!GKQ60</f>
        <v>0</v>
      </c>
      <c r="GKR18" s="654">
        <f>+'Anexo 1. 01-FR-03 POA INSTITUC.'!GKR60</f>
        <v>0</v>
      </c>
      <c r="GKS18" s="654">
        <f>+'Anexo 1. 01-FR-03 POA INSTITUC.'!GKS60</f>
        <v>0</v>
      </c>
      <c r="GKT18" s="654">
        <f>+'Anexo 1. 01-FR-03 POA INSTITUC.'!GKT60</f>
        <v>0</v>
      </c>
      <c r="GKU18" s="654">
        <f>+'Anexo 1. 01-FR-03 POA INSTITUC.'!GKU60</f>
        <v>0</v>
      </c>
      <c r="GKV18" s="654">
        <f>+'Anexo 1. 01-FR-03 POA INSTITUC.'!GKV60</f>
        <v>0</v>
      </c>
      <c r="GKW18" s="654">
        <f>+'Anexo 1. 01-FR-03 POA INSTITUC.'!GKW60</f>
        <v>0</v>
      </c>
      <c r="GKX18" s="654">
        <f>+'Anexo 1. 01-FR-03 POA INSTITUC.'!GKX60</f>
        <v>0</v>
      </c>
      <c r="GKY18" s="654">
        <f>+'Anexo 1. 01-FR-03 POA INSTITUC.'!GKY60</f>
        <v>0</v>
      </c>
      <c r="GKZ18" s="654">
        <f>+'Anexo 1. 01-FR-03 POA INSTITUC.'!GKZ60</f>
        <v>0</v>
      </c>
      <c r="GLA18" s="654">
        <f>+'Anexo 1. 01-FR-03 POA INSTITUC.'!GLA60</f>
        <v>0</v>
      </c>
      <c r="GLB18" s="654">
        <f>+'Anexo 1. 01-FR-03 POA INSTITUC.'!GLB60</f>
        <v>0</v>
      </c>
      <c r="GLC18" s="654">
        <f>+'Anexo 1. 01-FR-03 POA INSTITUC.'!GLC60</f>
        <v>0</v>
      </c>
      <c r="GLD18" s="654">
        <f>+'Anexo 1. 01-FR-03 POA INSTITUC.'!GLD60</f>
        <v>0</v>
      </c>
      <c r="GLE18" s="654">
        <f>+'Anexo 1. 01-FR-03 POA INSTITUC.'!GLE60</f>
        <v>0</v>
      </c>
      <c r="GLF18" s="654">
        <f>+'Anexo 1. 01-FR-03 POA INSTITUC.'!GLF60</f>
        <v>0</v>
      </c>
      <c r="GLG18" s="654">
        <f>+'Anexo 1. 01-FR-03 POA INSTITUC.'!GLG60</f>
        <v>0</v>
      </c>
      <c r="GLH18" s="654">
        <f>+'Anexo 1. 01-FR-03 POA INSTITUC.'!GLH60</f>
        <v>0</v>
      </c>
      <c r="GLI18" s="654">
        <f>+'Anexo 1. 01-FR-03 POA INSTITUC.'!GLI60</f>
        <v>0</v>
      </c>
      <c r="GLJ18" s="654">
        <f>+'Anexo 1. 01-FR-03 POA INSTITUC.'!GLJ60</f>
        <v>0</v>
      </c>
      <c r="GLK18" s="654">
        <f>+'Anexo 1. 01-FR-03 POA INSTITUC.'!GLK60</f>
        <v>0</v>
      </c>
      <c r="GLL18" s="654">
        <f>+'Anexo 1. 01-FR-03 POA INSTITUC.'!GLL60</f>
        <v>0</v>
      </c>
      <c r="GLM18" s="654">
        <f>+'Anexo 1. 01-FR-03 POA INSTITUC.'!GLM60</f>
        <v>0</v>
      </c>
      <c r="GLN18" s="654">
        <f>+'Anexo 1. 01-FR-03 POA INSTITUC.'!GLN60</f>
        <v>0</v>
      </c>
      <c r="GLO18" s="654">
        <f>+'Anexo 1. 01-FR-03 POA INSTITUC.'!GLO60</f>
        <v>0</v>
      </c>
      <c r="GLP18" s="654">
        <f>+'Anexo 1. 01-FR-03 POA INSTITUC.'!GLP60</f>
        <v>0</v>
      </c>
      <c r="GLQ18" s="654">
        <f>+'Anexo 1. 01-FR-03 POA INSTITUC.'!GLQ60</f>
        <v>0</v>
      </c>
      <c r="GLR18" s="654">
        <f>+'Anexo 1. 01-FR-03 POA INSTITUC.'!GLR60</f>
        <v>0</v>
      </c>
      <c r="GLS18" s="654">
        <f>+'Anexo 1. 01-FR-03 POA INSTITUC.'!GLS60</f>
        <v>0</v>
      </c>
      <c r="GLT18" s="654">
        <f>+'Anexo 1. 01-FR-03 POA INSTITUC.'!GLT60</f>
        <v>0</v>
      </c>
      <c r="GLU18" s="654">
        <f>+'Anexo 1. 01-FR-03 POA INSTITUC.'!GLU60</f>
        <v>0</v>
      </c>
      <c r="GLV18" s="654">
        <f>+'Anexo 1. 01-FR-03 POA INSTITUC.'!GLV60</f>
        <v>0</v>
      </c>
      <c r="GLW18" s="654">
        <f>+'Anexo 1. 01-FR-03 POA INSTITUC.'!GLW60</f>
        <v>0</v>
      </c>
      <c r="GLX18" s="654">
        <f>+'Anexo 1. 01-FR-03 POA INSTITUC.'!GLX60</f>
        <v>0</v>
      </c>
      <c r="GLY18" s="654">
        <f>+'Anexo 1. 01-FR-03 POA INSTITUC.'!GLY60</f>
        <v>0</v>
      </c>
      <c r="GLZ18" s="654">
        <f>+'Anexo 1. 01-FR-03 POA INSTITUC.'!GLZ60</f>
        <v>0</v>
      </c>
      <c r="GMA18" s="654">
        <f>+'Anexo 1. 01-FR-03 POA INSTITUC.'!GMA60</f>
        <v>0</v>
      </c>
      <c r="GMB18" s="654">
        <f>+'Anexo 1. 01-FR-03 POA INSTITUC.'!GMB60</f>
        <v>0</v>
      </c>
      <c r="GMC18" s="654">
        <f>+'Anexo 1. 01-FR-03 POA INSTITUC.'!GMC60</f>
        <v>0</v>
      </c>
      <c r="GMD18" s="654">
        <f>+'Anexo 1. 01-FR-03 POA INSTITUC.'!GMD60</f>
        <v>0</v>
      </c>
      <c r="GME18" s="654">
        <f>+'Anexo 1. 01-FR-03 POA INSTITUC.'!GME60</f>
        <v>0</v>
      </c>
      <c r="GMF18" s="654">
        <f>+'Anexo 1. 01-FR-03 POA INSTITUC.'!GMF60</f>
        <v>0</v>
      </c>
      <c r="GMG18" s="654">
        <f>+'Anexo 1. 01-FR-03 POA INSTITUC.'!GMG60</f>
        <v>0</v>
      </c>
      <c r="GMH18" s="654">
        <f>+'Anexo 1. 01-FR-03 POA INSTITUC.'!GMH60</f>
        <v>0</v>
      </c>
      <c r="GMI18" s="654">
        <f>+'Anexo 1. 01-FR-03 POA INSTITUC.'!GMI60</f>
        <v>0</v>
      </c>
      <c r="GMJ18" s="654">
        <f>+'Anexo 1. 01-FR-03 POA INSTITUC.'!GMJ60</f>
        <v>0</v>
      </c>
      <c r="GMK18" s="654">
        <f>+'Anexo 1. 01-FR-03 POA INSTITUC.'!GMK60</f>
        <v>0</v>
      </c>
      <c r="GML18" s="654">
        <f>+'Anexo 1. 01-FR-03 POA INSTITUC.'!GML60</f>
        <v>0</v>
      </c>
      <c r="GMM18" s="654">
        <f>+'Anexo 1. 01-FR-03 POA INSTITUC.'!GMM60</f>
        <v>0</v>
      </c>
      <c r="GMN18" s="654">
        <f>+'Anexo 1. 01-FR-03 POA INSTITUC.'!GMN60</f>
        <v>0</v>
      </c>
      <c r="GMO18" s="654">
        <f>+'Anexo 1. 01-FR-03 POA INSTITUC.'!GMO60</f>
        <v>0</v>
      </c>
      <c r="GMP18" s="654">
        <f>+'Anexo 1. 01-FR-03 POA INSTITUC.'!GMP60</f>
        <v>0</v>
      </c>
      <c r="GMQ18" s="654">
        <f>+'Anexo 1. 01-FR-03 POA INSTITUC.'!GMQ60</f>
        <v>0</v>
      </c>
      <c r="GMR18" s="654">
        <f>+'Anexo 1. 01-FR-03 POA INSTITUC.'!GMR60</f>
        <v>0</v>
      </c>
      <c r="GMS18" s="654">
        <f>+'Anexo 1. 01-FR-03 POA INSTITUC.'!GMS60</f>
        <v>0</v>
      </c>
      <c r="GMT18" s="654">
        <f>+'Anexo 1. 01-FR-03 POA INSTITUC.'!GMT60</f>
        <v>0</v>
      </c>
      <c r="GMU18" s="654">
        <f>+'Anexo 1. 01-FR-03 POA INSTITUC.'!GMU60</f>
        <v>0</v>
      </c>
      <c r="GMV18" s="654">
        <f>+'Anexo 1. 01-FR-03 POA INSTITUC.'!GMV60</f>
        <v>0</v>
      </c>
      <c r="GMW18" s="654">
        <f>+'Anexo 1. 01-FR-03 POA INSTITUC.'!GMW60</f>
        <v>0</v>
      </c>
      <c r="GMX18" s="654">
        <f>+'Anexo 1. 01-FR-03 POA INSTITUC.'!GMX60</f>
        <v>0</v>
      </c>
      <c r="GMY18" s="654">
        <f>+'Anexo 1. 01-FR-03 POA INSTITUC.'!GMY60</f>
        <v>0</v>
      </c>
      <c r="GMZ18" s="654">
        <f>+'Anexo 1. 01-FR-03 POA INSTITUC.'!GMZ60</f>
        <v>0</v>
      </c>
      <c r="GNA18" s="654">
        <f>+'Anexo 1. 01-FR-03 POA INSTITUC.'!GNA60</f>
        <v>0</v>
      </c>
      <c r="GNB18" s="654">
        <f>+'Anexo 1. 01-FR-03 POA INSTITUC.'!GNB60</f>
        <v>0</v>
      </c>
      <c r="GNC18" s="654">
        <f>+'Anexo 1. 01-FR-03 POA INSTITUC.'!GNC60</f>
        <v>0</v>
      </c>
      <c r="GND18" s="654">
        <f>+'Anexo 1. 01-FR-03 POA INSTITUC.'!GND60</f>
        <v>0</v>
      </c>
      <c r="GNE18" s="654">
        <f>+'Anexo 1. 01-FR-03 POA INSTITUC.'!GNE60</f>
        <v>0</v>
      </c>
      <c r="GNF18" s="654">
        <f>+'Anexo 1. 01-FR-03 POA INSTITUC.'!GNF60</f>
        <v>0</v>
      </c>
      <c r="GNG18" s="654">
        <f>+'Anexo 1. 01-FR-03 POA INSTITUC.'!GNG60</f>
        <v>0</v>
      </c>
      <c r="GNH18" s="654">
        <f>+'Anexo 1. 01-FR-03 POA INSTITUC.'!GNH60</f>
        <v>0</v>
      </c>
      <c r="GNI18" s="654">
        <f>+'Anexo 1. 01-FR-03 POA INSTITUC.'!GNI60</f>
        <v>0</v>
      </c>
      <c r="GNJ18" s="654">
        <f>+'Anexo 1. 01-FR-03 POA INSTITUC.'!GNJ60</f>
        <v>0</v>
      </c>
      <c r="GNK18" s="654">
        <f>+'Anexo 1. 01-FR-03 POA INSTITUC.'!GNK60</f>
        <v>0</v>
      </c>
      <c r="GNL18" s="654">
        <f>+'Anexo 1. 01-FR-03 POA INSTITUC.'!GNL60</f>
        <v>0</v>
      </c>
      <c r="GNM18" s="654">
        <f>+'Anexo 1. 01-FR-03 POA INSTITUC.'!GNM60</f>
        <v>0</v>
      </c>
      <c r="GNN18" s="654">
        <f>+'Anexo 1. 01-FR-03 POA INSTITUC.'!GNN60</f>
        <v>0</v>
      </c>
      <c r="GNO18" s="654">
        <f>+'Anexo 1. 01-FR-03 POA INSTITUC.'!GNO60</f>
        <v>0</v>
      </c>
      <c r="GNP18" s="654">
        <f>+'Anexo 1. 01-FR-03 POA INSTITUC.'!GNP60</f>
        <v>0</v>
      </c>
      <c r="GNQ18" s="654">
        <f>+'Anexo 1. 01-FR-03 POA INSTITUC.'!GNQ60</f>
        <v>0</v>
      </c>
      <c r="GNR18" s="654">
        <f>+'Anexo 1. 01-FR-03 POA INSTITUC.'!GNR60</f>
        <v>0</v>
      </c>
      <c r="GNS18" s="654">
        <f>+'Anexo 1. 01-FR-03 POA INSTITUC.'!GNS60</f>
        <v>0</v>
      </c>
      <c r="GNT18" s="654">
        <f>+'Anexo 1. 01-FR-03 POA INSTITUC.'!GNT60</f>
        <v>0</v>
      </c>
      <c r="GNU18" s="654">
        <f>+'Anexo 1. 01-FR-03 POA INSTITUC.'!GNU60</f>
        <v>0</v>
      </c>
      <c r="GNV18" s="654">
        <f>+'Anexo 1. 01-FR-03 POA INSTITUC.'!GNV60</f>
        <v>0</v>
      </c>
      <c r="GNW18" s="654">
        <f>+'Anexo 1. 01-FR-03 POA INSTITUC.'!GNW60</f>
        <v>0</v>
      </c>
      <c r="GNX18" s="654">
        <f>+'Anexo 1. 01-FR-03 POA INSTITUC.'!GNX60</f>
        <v>0</v>
      </c>
      <c r="GNY18" s="654">
        <f>+'Anexo 1. 01-FR-03 POA INSTITUC.'!GNY60</f>
        <v>0</v>
      </c>
      <c r="GNZ18" s="654">
        <f>+'Anexo 1. 01-FR-03 POA INSTITUC.'!GNZ60</f>
        <v>0</v>
      </c>
      <c r="GOA18" s="654">
        <f>+'Anexo 1. 01-FR-03 POA INSTITUC.'!GOA60</f>
        <v>0</v>
      </c>
      <c r="GOB18" s="654">
        <f>+'Anexo 1. 01-FR-03 POA INSTITUC.'!GOB60</f>
        <v>0</v>
      </c>
      <c r="GOC18" s="654">
        <f>+'Anexo 1. 01-FR-03 POA INSTITUC.'!GOC60</f>
        <v>0</v>
      </c>
      <c r="GOD18" s="654">
        <f>+'Anexo 1. 01-FR-03 POA INSTITUC.'!GOD60</f>
        <v>0</v>
      </c>
      <c r="GOE18" s="654">
        <f>+'Anexo 1. 01-FR-03 POA INSTITUC.'!GOE60</f>
        <v>0</v>
      </c>
      <c r="GOF18" s="654">
        <f>+'Anexo 1. 01-FR-03 POA INSTITUC.'!GOF60</f>
        <v>0</v>
      </c>
      <c r="GOG18" s="654">
        <f>+'Anexo 1. 01-FR-03 POA INSTITUC.'!GOG60</f>
        <v>0</v>
      </c>
      <c r="GOH18" s="654">
        <f>+'Anexo 1. 01-FR-03 POA INSTITUC.'!GOH60</f>
        <v>0</v>
      </c>
      <c r="GOI18" s="654">
        <f>+'Anexo 1. 01-FR-03 POA INSTITUC.'!GOI60</f>
        <v>0</v>
      </c>
      <c r="GOJ18" s="654">
        <f>+'Anexo 1. 01-FR-03 POA INSTITUC.'!GOJ60</f>
        <v>0</v>
      </c>
      <c r="GOK18" s="654">
        <f>+'Anexo 1. 01-FR-03 POA INSTITUC.'!GOK60</f>
        <v>0</v>
      </c>
      <c r="GOL18" s="654">
        <f>+'Anexo 1. 01-FR-03 POA INSTITUC.'!GOL60</f>
        <v>0</v>
      </c>
      <c r="GOM18" s="654">
        <f>+'Anexo 1. 01-FR-03 POA INSTITUC.'!GOM60</f>
        <v>0</v>
      </c>
      <c r="GON18" s="654">
        <f>+'Anexo 1. 01-FR-03 POA INSTITUC.'!GON60</f>
        <v>0</v>
      </c>
      <c r="GOO18" s="654">
        <f>+'Anexo 1. 01-FR-03 POA INSTITUC.'!GOO60</f>
        <v>0</v>
      </c>
      <c r="GOP18" s="654">
        <f>+'Anexo 1. 01-FR-03 POA INSTITUC.'!GOP60</f>
        <v>0</v>
      </c>
      <c r="GOQ18" s="654">
        <f>+'Anexo 1. 01-FR-03 POA INSTITUC.'!GOQ60</f>
        <v>0</v>
      </c>
      <c r="GOR18" s="654">
        <f>+'Anexo 1. 01-FR-03 POA INSTITUC.'!GOR60</f>
        <v>0</v>
      </c>
      <c r="GOS18" s="654">
        <f>+'Anexo 1. 01-FR-03 POA INSTITUC.'!GOS60</f>
        <v>0</v>
      </c>
      <c r="GOT18" s="654">
        <f>+'Anexo 1. 01-FR-03 POA INSTITUC.'!GOT60</f>
        <v>0</v>
      </c>
      <c r="GOU18" s="654">
        <f>+'Anexo 1. 01-FR-03 POA INSTITUC.'!GOU60</f>
        <v>0</v>
      </c>
      <c r="GOV18" s="654">
        <f>+'Anexo 1. 01-FR-03 POA INSTITUC.'!GOV60</f>
        <v>0</v>
      </c>
      <c r="GOW18" s="654">
        <f>+'Anexo 1. 01-FR-03 POA INSTITUC.'!GOW60</f>
        <v>0</v>
      </c>
      <c r="GOX18" s="654">
        <f>+'Anexo 1. 01-FR-03 POA INSTITUC.'!GOX60</f>
        <v>0</v>
      </c>
      <c r="GOY18" s="654">
        <f>+'Anexo 1. 01-FR-03 POA INSTITUC.'!GOY60</f>
        <v>0</v>
      </c>
      <c r="GOZ18" s="654">
        <f>+'Anexo 1. 01-FR-03 POA INSTITUC.'!GOZ60</f>
        <v>0</v>
      </c>
      <c r="GPA18" s="654">
        <f>+'Anexo 1. 01-FR-03 POA INSTITUC.'!GPA60</f>
        <v>0</v>
      </c>
      <c r="GPB18" s="654">
        <f>+'Anexo 1. 01-FR-03 POA INSTITUC.'!GPB60</f>
        <v>0</v>
      </c>
      <c r="GPC18" s="654">
        <f>+'Anexo 1. 01-FR-03 POA INSTITUC.'!GPC60</f>
        <v>0</v>
      </c>
      <c r="GPD18" s="654">
        <f>+'Anexo 1. 01-FR-03 POA INSTITUC.'!GPD60</f>
        <v>0</v>
      </c>
      <c r="GPE18" s="654">
        <f>+'Anexo 1. 01-FR-03 POA INSTITUC.'!GPE60</f>
        <v>0</v>
      </c>
      <c r="GPF18" s="654">
        <f>+'Anexo 1. 01-FR-03 POA INSTITUC.'!GPF60</f>
        <v>0</v>
      </c>
      <c r="GPG18" s="654">
        <f>+'Anexo 1. 01-FR-03 POA INSTITUC.'!GPG60</f>
        <v>0</v>
      </c>
      <c r="GPH18" s="654">
        <f>+'Anexo 1. 01-FR-03 POA INSTITUC.'!GPH60</f>
        <v>0</v>
      </c>
      <c r="GPI18" s="654">
        <f>+'Anexo 1. 01-FR-03 POA INSTITUC.'!GPI60</f>
        <v>0</v>
      </c>
      <c r="GPJ18" s="654">
        <f>+'Anexo 1. 01-FR-03 POA INSTITUC.'!GPJ60</f>
        <v>0</v>
      </c>
      <c r="GPK18" s="654">
        <f>+'Anexo 1. 01-FR-03 POA INSTITUC.'!GPK60</f>
        <v>0</v>
      </c>
      <c r="GPL18" s="654">
        <f>+'Anexo 1. 01-FR-03 POA INSTITUC.'!GPL60</f>
        <v>0</v>
      </c>
      <c r="GPM18" s="654">
        <f>+'Anexo 1. 01-FR-03 POA INSTITUC.'!GPM60</f>
        <v>0</v>
      </c>
      <c r="GPN18" s="654">
        <f>+'Anexo 1. 01-FR-03 POA INSTITUC.'!GPN60</f>
        <v>0</v>
      </c>
      <c r="GPO18" s="654">
        <f>+'Anexo 1. 01-FR-03 POA INSTITUC.'!GPO60</f>
        <v>0</v>
      </c>
      <c r="GPP18" s="654">
        <f>+'Anexo 1. 01-FR-03 POA INSTITUC.'!GPP60</f>
        <v>0</v>
      </c>
      <c r="GPQ18" s="654">
        <f>+'Anexo 1. 01-FR-03 POA INSTITUC.'!GPQ60</f>
        <v>0</v>
      </c>
      <c r="GPR18" s="654">
        <f>+'Anexo 1. 01-FR-03 POA INSTITUC.'!GPR60</f>
        <v>0</v>
      </c>
      <c r="GPS18" s="654">
        <f>+'Anexo 1. 01-FR-03 POA INSTITUC.'!GPS60</f>
        <v>0</v>
      </c>
      <c r="GPT18" s="654">
        <f>+'Anexo 1. 01-FR-03 POA INSTITUC.'!GPT60</f>
        <v>0</v>
      </c>
      <c r="GPU18" s="654">
        <f>+'Anexo 1. 01-FR-03 POA INSTITUC.'!GPU60</f>
        <v>0</v>
      </c>
      <c r="GPV18" s="654">
        <f>+'Anexo 1. 01-FR-03 POA INSTITUC.'!GPV60</f>
        <v>0</v>
      </c>
      <c r="GPW18" s="654">
        <f>+'Anexo 1. 01-FR-03 POA INSTITUC.'!GPW60</f>
        <v>0</v>
      </c>
      <c r="GPX18" s="654">
        <f>+'Anexo 1. 01-FR-03 POA INSTITUC.'!GPX60</f>
        <v>0</v>
      </c>
      <c r="GPY18" s="654">
        <f>+'Anexo 1. 01-FR-03 POA INSTITUC.'!GPY60</f>
        <v>0</v>
      </c>
      <c r="GPZ18" s="654">
        <f>+'Anexo 1. 01-FR-03 POA INSTITUC.'!GPZ60</f>
        <v>0</v>
      </c>
      <c r="GQA18" s="654">
        <f>+'Anexo 1. 01-FR-03 POA INSTITUC.'!GQA60</f>
        <v>0</v>
      </c>
      <c r="GQB18" s="654">
        <f>+'Anexo 1. 01-FR-03 POA INSTITUC.'!GQB60</f>
        <v>0</v>
      </c>
      <c r="GQC18" s="654">
        <f>+'Anexo 1. 01-FR-03 POA INSTITUC.'!GQC60</f>
        <v>0</v>
      </c>
      <c r="GQD18" s="654">
        <f>+'Anexo 1. 01-FR-03 POA INSTITUC.'!GQD60</f>
        <v>0</v>
      </c>
      <c r="GQE18" s="654">
        <f>+'Anexo 1. 01-FR-03 POA INSTITUC.'!GQE60</f>
        <v>0</v>
      </c>
      <c r="GQF18" s="654">
        <f>+'Anexo 1. 01-FR-03 POA INSTITUC.'!GQF60</f>
        <v>0</v>
      </c>
      <c r="GQG18" s="654">
        <f>+'Anexo 1. 01-FR-03 POA INSTITUC.'!GQG60</f>
        <v>0</v>
      </c>
      <c r="GQH18" s="654">
        <f>+'Anexo 1. 01-FR-03 POA INSTITUC.'!GQH60</f>
        <v>0</v>
      </c>
      <c r="GQI18" s="654">
        <f>+'Anexo 1. 01-FR-03 POA INSTITUC.'!GQI60</f>
        <v>0</v>
      </c>
      <c r="GQJ18" s="654">
        <f>+'Anexo 1. 01-FR-03 POA INSTITUC.'!GQJ60</f>
        <v>0</v>
      </c>
      <c r="GQK18" s="654">
        <f>+'Anexo 1. 01-FR-03 POA INSTITUC.'!GQK60</f>
        <v>0</v>
      </c>
      <c r="GQL18" s="654">
        <f>+'Anexo 1. 01-FR-03 POA INSTITUC.'!GQL60</f>
        <v>0</v>
      </c>
      <c r="GQM18" s="654">
        <f>+'Anexo 1. 01-FR-03 POA INSTITUC.'!GQM60</f>
        <v>0</v>
      </c>
      <c r="GQN18" s="654">
        <f>+'Anexo 1. 01-FR-03 POA INSTITUC.'!GQN60</f>
        <v>0</v>
      </c>
      <c r="GQO18" s="654">
        <f>+'Anexo 1. 01-FR-03 POA INSTITUC.'!GQO60</f>
        <v>0</v>
      </c>
      <c r="GQP18" s="654">
        <f>+'Anexo 1. 01-FR-03 POA INSTITUC.'!GQP60</f>
        <v>0</v>
      </c>
      <c r="GQQ18" s="654">
        <f>+'Anexo 1. 01-FR-03 POA INSTITUC.'!GQQ60</f>
        <v>0</v>
      </c>
      <c r="GQR18" s="654">
        <f>+'Anexo 1. 01-FR-03 POA INSTITUC.'!GQR60</f>
        <v>0</v>
      </c>
      <c r="GQS18" s="654">
        <f>+'Anexo 1. 01-FR-03 POA INSTITUC.'!GQS60</f>
        <v>0</v>
      </c>
      <c r="GQT18" s="654">
        <f>+'Anexo 1. 01-FR-03 POA INSTITUC.'!GQT60</f>
        <v>0</v>
      </c>
      <c r="GQU18" s="654">
        <f>+'Anexo 1. 01-FR-03 POA INSTITUC.'!GQU60</f>
        <v>0</v>
      </c>
      <c r="GQV18" s="654">
        <f>+'Anexo 1. 01-FR-03 POA INSTITUC.'!GQV60</f>
        <v>0</v>
      </c>
      <c r="GQW18" s="654">
        <f>+'Anexo 1. 01-FR-03 POA INSTITUC.'!GQW60</f>
        <v>0</v>
      </c>
      <c r="GQX18" s="654">
        <f>+'Anexo 1. 01-FR-03 POA INSTITUC.'!GQX60</f>
        <v>0</v>
      </c>
      <c r="GQY18" s="654">
        <f>+'Anexo 1. 01-FR-03 POA INSTITUC.'!GQY60</f>
        <v>0</v>
      </c>
      <c r="GQZ18" s="654">
        <f>+'Anexo 1. 01-FR-03 POA INSTITUC.'!GQZ60</f>
        <v>0</v>
      </c>
      <c r="GRA18" s="654">
        <f>+'Anexo 1. 01-FR-03 POA INSTITUC.'!GRA60</f>
        <v>0</v>
      </c>
      <c r="GRB18" s="654">
        <f>+'Anexo 1. 01-FR-03 POA INSTITUC.'!GRB60</f>
        <v>0</v>
      </c>
      <c r="GRC18" s="654">
        <f>+'Anexo 1. 01-FR-03 POA INSTITUC.'!GRC60</f>
        <v>0</v>
      </c>
      <c r="GRD18" s="654">
        <f>+'Anexo 1. 01-FR-03 POA INSTITUC.'!GRD60</f>
        <v>0</v>
      </c>
      <c r="GRE18" s="654">
        <f>+'Anexo 1. 01-FR-03 POA INSTITUC.'!GRE60</f>
        <v>0</v>
      </c>
      <c r="GRF18" s="654">
        <f>+'Anexo 1. 01-FR-03 POA INSTITUC.'!GRF60</f>
        <v>0</v>
      </c>
      <c r="GRG18" s="654">
        <f>+'Anexo 1. 01-FR-03 POA INSTITUC.'!GRG60</f>
        <v>0</v>
      </c>
      <c r="GRH18" s="654">
        <f>+'Anexo 1. 01-FR-03 POA INSTITUC.'!GRH60</f>
        <v>0</v>
      </c>
      <c r="GRI18" s="654">
        <f>+'Anexo 1. 01-FR-03 POA INSTITUC.'!GRI60</f>
        <v>0</v>
      </c>
      <c r="GRJ18" s="654">
        <f>+'Anexo 1. 01-FR-03 POA INSTITUC.'!GRJ60</f>
        <v>0</v>
      </c>
      <c r="GRK18" s="654">
        <f>+'Anexo 1. 01-FR-03 POA INSTITUC.'!GRK60</f>
        <v>0</v>
      </c>
      <c r="GRL18" s="654">
        <f>+'Anexo 1. 01-FR-03 POA INSTITUC.'!GRL60</f>
        <v>0</v>
      </c>
      <c r="GRM18" s="654">
        <f>+'Anexo 1. 01-FR-03 POA INSTITUC.'!GRM60</f>
        <v>0</v>
      </c>
      <c r="GRN18" s="654">
        <f>+'Anexo 1. 01-FR-03 POA INSTITUC.'!GRN60</f>
        <v>0</v>
      </c>
      <c r="GRO18" s="654">
        <f>+'Anexo 1. 01-FR-03 POA INSTITUC.'!GRO60</f>
        <v>0</v>
      </c>
      <c r="GRP18" s="654">
        <f>+'Anexo 1. 01-FR-03 POA INSTITUC.'!GRP60</f>
        <v>0</v>
      </c>
      <c r="GRQ18" s="654">
        <f>+'Anexo 1. 01-FR-03 POA INSTITUC.'!GRQ60</f>
        <v>0</v>
      </c>
      <c r="GRR18" s="654">
        <f>+'Anexo 1. 01-FR-03 POA INSTITUC.'!GRR60</f>
        <v>0</v>
      </c>
      <c r="GRS18" s="654">
        <f>+'Anexo 1. 01-FR-03 POA INSTITUC.'!GRS60</f>
        <v>0</v>
      </c>
      <c r="GRT18" s="654">
        <f>+'Anexo 1. 01-FR-03 POA INSTITUC.'!GRT60</f>
        <v>0</v>
      </c>
      <c r="GRU18" s="654">
        <f>+'Anexo 1. 01-FR-03 POA INSTITUC.'!GRU60</f>
        <v>0</v>
      </c>
      <c r="GRV18" s="654">
        <f>+'Anexo 1. 01-FR-03 POA INSTITUC.'!GRV60</f>
        <v>0</v>
      </c>
      <c r="GRW18" s="654">
        <f>+'Anexo 1. 01-FR-03 POA INSTITUC.'!GRW60</f>
        <v>0</v>
      </c>
      <c r="GRX18" s="654">
        <f>+'Anexo 1. 01-FR-03 POA INSTITUC.'!GRX60</f>
        <v>0</v>
      </c>
      <c r="GRY18" s="654">
        <f>+'Anexo 1. 01-FR-03 POA INSTITUC.'!GRY60</f>
        <v>0</v>
      </c>
      <c r="GRZ18" s="654">
        <f>+'Anexo 1. 01-FR-03 POA INSTITUC.'!GRZ60</f>
        <v>0</v>
      </c>
      <c r="GSA18" s="654">
        <f>+'Anexo 1. 01-FR-03 POA INSTITUC.'!GSA60</f>
        <v>0</v>
      </c>
      <c r="GSB18" s="654">
        <f>+'Anexo 1. 01-FR-03 POA INSTITUC.'!GSB60</f>
        <v>0</v>
      </c>
      <c r="GSC18" s="654">
        <f>+'Anexo 1. 01-FR-03 POA INSTITUC.'!GSC60</f>
        <v>0</v>
      </c>
      <c r="GSD18" s="654">
        <f>+'Anexo 1. 01-FR-03 POA INSTITUC.'!GSD60</f>
        <v>0</v>
      </c>
      <c r="GSE18" s="654">
        <f>+'Anexo 1. 01-FR-03 POA INSTITUC.'!GSE60</f>
        <v>0</v>
      </c>
      <c r="GSF18" s="654">
        <f>+'Anexo 1. 01-FR-03 POA INSTITUC.'!GSF60</f>
        <v>0</v>
      </c>
      <c r="GSG18" s="654">
        <f>+'Anexo 1. 01-FR-03 POA INSTITUC.'!GSG60</f>
        <v>0</v>
      </c>
      <c r="GSH18" s="654">
        <f>+'Anexo 1. 01-FR-03 POA INSTITUC.'!GSH60</f>
        <v>0</v>
      </c>
      <c r="GSI18" s="654">
        <f>+'Anexo 1. 01-FR-03 POA INSTITUC.'!GSI60</f>
        <v>0</v>
      </c>
      <c r="GSJ18" s="654">
        <f>+'Anexo 1. 01-FR-03 POA INSTITUC.'!GSJ60</f>
        <v>0</v>
      </c>
      <c r="GSK18" s="654">
        <f>+'Anexo 1. 01-FR-03 POA INSTITUC.'!GSK60</f>
        <v>0</v>
      </c>
      <c r="GSL18" s="654">
        <f>+'Anexo 1. 01-FR-03 POA INSTITUC.'!GSL60</f>
        <v>0</v>
      </c>
      <c r="GSM18" s="654">
        <f>+'Anexo 1. 01-FR-03 POA INSTITUC.'!GSM60</f>
        <v>0</v>
      </c>
      <c r="GSN18" s="654">
        <f>+'Anexo 1. 01-FR-03 POA INSTITUC.'!GSN60</f>
        <v>0</v>
      </c>
      <c r="GSO18" s="654">
        <f>+'Anexo 1. 01-FR-03 POA INSTITUC.'!GSO60</f>
        <v>0</v>
      </c>
      <c r="GSP18" s="654">
        <f>+'Anexo 1. 01-FR-03 POA INSTITUC.'!GSP60</f>
        <v>0</v>
      </c>
      <c r="GSQ18" s="654">
        <f>+'Anexo 1. 01-FR-03 POA INSTITUC.'!GSQ60</f>
        <v>0</v>
      </c>
      <c r="GSR18" s="654">
        <f>+'Anexo 1. 01-FR-03 POA INSTITUC.'!GSR60</f>
        <v>0</v>
      </c>
      <c r="GSS18" s="654">
        <f>+'Anexo 1. 01-FR-03 POA INSTITUC.'!GSS60</f>
        <v>0</v>
      </c>
      <c r="GST18" s="654">
        <f>+'Anexo 1. 01-FR-03 POA INSTITUC.'!GST60</f>
        <v>0</v>
      </c>
      <c r="GSU18" s="654">
        <f>+'Anexo 1. 01-FR-03 POA INSTITUC.'!GSU60</f>
        <v>0</v>
      </c>
      <c r="GSV18" s="654">
        <f>+'Anexo 1. 01-FR-03 POA INSTITUC.'!GSV60</f>
        <v>0</v>
      </c>
      <c r="GSW18" s="654">
        <f>+'Anexo 1. 01-FR-03 POA INSTITUC.'!GSW60</f>
        <v>0</v>
      </c>
      <c r="GSX18" s="654">
        <f>+'Anexo 1. 01-FR-03 POA INSTITUC.'!GSX60</f>
        <v>0</v>
      </c>
      <c r="GSY18" s="654">
        <f>+'Anexo 1. 01-FR-03 POA INSTITUC.'!GSY60</f>
        <v>0</v>
      </c>
      <c r="GSZ18" s="654">
        <f>+'Anexo 1. 01-FR-03 POA INSTITUC.'!GSZ60</f>
        <v>0</v>
      </c>
      <c r="GTA18" s="654">
        <f>+'Anexo 1. 01-FR-03 POA INSTITUC.'!GTA60</f>
        <v>0</v>
      </c>
      <c r="GTB18" s="654">
        <f>+'Anexo 1. 01-FR-03 POA INSTITUC.'!GTB60</f>
        <v>0</v>
      </c>
      <c r="GTC18" s="654">
        <f>+'Anexo 1. 01-FR-03 POA INSTITUC.'!GTC60</f>
        <v>0</v>
      </c>
      <c r="GTD18" s="654">
        <f>+'Anexo 1. 01-FR-03 POA INSTITUC.'!GTD60</f>
        <v>0</v>
      </c>
      <c r="GTE18" s="654">
        <f>+'Anexo 1. 01-FR-03 POA INSTITUC.'!GTE60</f>
        <v>0</v>
      </c>
      <c r="GTF18" s="654">
        <f>+'Anexo 1. 01-FR-03 POA INSTITUC.'!GTF60</f>
        <v>0</v>
      </c>
      <c r="GTG18" s="654">
        <f>+'Anexo 1. 01-FR-03 POA INSTITUC.'!GTG60</f>
        <v>0</v>
      </c>
      <c r="GTH18" s="654">
        <f>+'Anexo 1. 01-FR-03 POA INSTITUC.'!GTH60</f>
        <v>0</v>
      </c>
      <c r="GTI18" s="654">
        <f>+'Anexo 1. 01-FR-03 POA INSTITUC.'!GTI60</f>
        <v>0</v>
      </c>
      <c r="GTJ18" s="654">
        <f>+'Anexo 1. 01-FR-03 POA INSTITUC.'!GTJ60</f>
        <v>0</v>
      </c>
      <c r="GTK18" s="654">
        <f>+'Anexo 1. 01-FR-03 POA INSTITUC.'!GTK60</f>
        <v>0</v>
      </c>
      <c r="GTL18" s="654">
        <f>+'Anexo 1. 01-FR-03 POA INSTITUC.'!GTL60</f>
        <v>0</v>
      </c>
      <c r="GTM18" s="654">
        <f>+'Anexo 1. 01-FR-03 POA INSTITUC.'!GTM60</f>
        <v>0</v>
      </c>
      <c r="GTN18" s="654">
        <f>+'Anexo 1. 01-FR-03 POA INSTITUC.'!GTN60</f>
        <v>0</v>
      </c>
      <c r="GTO18" s="654">
        <f>+'Anexo 1. 01-FR-03 POA INSTITUC.'!GTO60</f>
        <v>0</v>
      </c>
      <c r="GTP18" s="654">
        <f>+'Anexo 1. 01-FR-03 POA INSTITUC.'!GTP60</f>
        <v>0</v>
      </c>
      <c r="GTQ18" s="654">
        <f>+'Anexo 1. 01-FR-03 POA INSTITUC.'!GTQ60</f>
        <v>0</v>
      </c>
      <c r="GTR18" s="654">
        <f>+'Anexo 1. 01-FR-03 POA INSTITUC.'!GTR60</f>
        <v>0</v>
      </c>
      <c r="GTS18" s="654">
        <f>+'Anexo 1. 01-FR-03 POA INSTITUC.'!GTS60</f>
        <v>0</v>
      </c>
      <c r="GTT18" s="654">
        <f>+'Anexo 1. 01-FR-03 POA INSTITUC.'!GTT60</f>
        <v>0</v>
      </c>
      <c r="GTU18" s="654">
        <f>+'Anexo 1. 01-FR-03 POA INSTITUC.'!GTU60</f>
        <v>0</v>
      </c>
      <c r="GTV18" s="654">
        <f>+'Anexo 1. 01-FR-03 POA INSTITUC.'!GTV60</f>
        <v>0</v>
      </c>
      <c r="GTW18" s="654">
        <f>+'Anexo 1. 01-FR-03 POA INSTITUC.'!GTW60</f>
        <v>0</v>
      </c>
      <c r="GTX18" s="654">
        <f>+'Anexo 1. 01-FR-03 POA INSTITUC.'!GTX60</f>
        <v>0</v>
      </c>
      <c r="GTY18" s="654">
        <f>+'Anexo 1. 01-FR-03 POA INSTITUC.'!GTY60</f>
        <v>0</v>
      </c>
      <c r="GTZ18" s="654">
        <f>+'Anexo 1. 01-FR-03 POA INSTITUC.'!GTZ60</f>
        <v>0</v>
      </c>
      <c r="GUA18" s="654">
        <f>+'Anexo 1. 01-FR-03 POA INSTITUC.'!GUA60</f>
        <v>0</v>
      </c>
      <c r="GUB18" s="654">
        <f>+'Anexo 1. 01-FR-03 POA INSTITUC.'!GUB60</f>
        <v>0</v>
      </c>
      <c r="GUC18" s="654">
        <f>+'Anexo 1. 01-FR-03 POA INSTITUC.'!GUC60</f>
        <v>0</v>
      </c>
      <c r="GUD18" s="654">
        <f>+'Anexo 1. 01-FR-03 POA INSTITUC.'!GUD60</f>
        <v>0</v>
      </c>
      <c r="GUE18" s="654">
        <f>+'Anexo 1. 01-FR-03 POA INSTITUC.'!GUE60</f>
        <v>0</v>
      </c>
      <c r="GUF18" s="654">
        <f>+'Anexo 1. 01-FR-03 POA INSTITUC.'!GUF60</f>
        <v>0</v>
      </c>
      <c r="GUG18" s="654">
        <f>+'Anexo 1. 01-FR-03 POA INSTITUC.'!GUG60</f>
        <v>0</v>
      </c>
      <c r="GUH18" s="654">
        <f>+'Anexo 1. 01-FR-03 POA INSTITUC.'!GUH60</f>
        <v>0</v>
      </c>
      <c r="GUI18" s="654">
        <f>+'Anexo 1. 01-FR-03 POA INSTITUC.'!GUI60</f>
        <v>0</v>
      </c>
      <c r="GUJ18" s="654">
        <f>+'Anexo 1. 01-FR-03 POA INSTITUC.'!GUJ60</f>
        <v>0</v>
      </c>
      <c r="GUK18" s="654">
        <f>+'Anexo 1. 01-FR-03 POA INSTITUC.'!GUK60</f>
        <v>0</v>
      </c>
      <c r="GUL18" s="654">
        <f>+'Anexo 1. 01-FR-03 POA INSTITUC.'!GUL60</f>
        <v>0</v>
      </c>
      <c r="GUM18" s="654">
        <f>+'Anexo 1. 01-FR-03 POA INSTITUC.'!GUM60</f>
        <v>0</v>
      </c>
      <c r="GUN18" s="654">
        <f>+'Anexo 1. 01-FR-03 POA INSTITUC.'!GUN60</f>
        <v>0</v>
      </c>
      <c r="GUO18" s="654">
        <f>+'Anexo 1. 01-FR-03 POA INSTITUC.'!GUO60</f>
        <v>0</v>
      </c>
      <c r="GUP18" s="654">
        <f>+'Anexo 1. 01-FR-03 POA INSTITUC.'!GUP60</f>
        <v>0</v>
      </c>
      <c r="GUQ18" s="654">
        <f>+'Anexo 1. 01-FR-03 POA INSTITUC.'!GUQ60</f>
        <v>0</v>
      </c>
      <c r="GUR18" s="654">
        <f>+'Anexo 1. 01-FR-03 POA INSTITUC.'!GUR60</f>
        <v>0</v>
      </c>
      <c r="GUS18" s="654">
        <f>+'Anexo 1. 01-FR-03 POA INSTITUC.'!GUS60</f>
        <v>0</v>
      </c>
      <c r="GUT18" s="654">
        <f>+'Anexo 1. 01-FR-03 POA INSTITUC.'!GUT60</f>
        <v>0</v>
      </c>
      <c r="GUU18" s="654">
        <f>+'Anexo 1. 01-FR-03 POA INSTITUC.'!GUU60</f>
        <v>0</v>
      </c>
      <c r="GUV18" s="654">
        <f>+'Anexo 1. 01-FR-03 POA INSTITUC.'!GUV60</f>
        <v>0</v>
      </c>
      <c r="GUW18" s="654">
        <f>+'Anexo 1. 01-FR-03 POA INSTITUC.'!GUW60</f>
        <v>0</v>
      </c>
      <c r="GUX18" s="654">
        <f>+'Anexo 1. 01-FR-03 POA INSTITUC.'!GUX60</f>
        <v>0</v>
      </c>
      <c r="GUY18" s="654">
        <f>+'Anexo 1. 01-FR-03 POA INSTITUC.'!GUY60</f>
        <v>0</v>
      </c>
      <c r="GUZ18" s="654">
        <f>+'Anexo 1. 01-FR-03 POA INSTITUC.'!GUZ60</f>
        <v>0</v>
      </c>
      <c r="GVA18" s="654">
        <f>+'Anexo 1. 01-FR-03 POA INSTITUC.'!GVA60</f>
        <v>0</v>
      </c>
      <c r="GVB18" s="654">
        <f>+'Anexo 1. 01-FR-03 POA INSTITUC.'!GVB60</f>
        <v>0</v>
      </c>
      <c r="GVC18" s="654">
        <f>+'Anexo 1. 01-FR-03 POA INSTITUC.'!GVC60</f>
        <v>0</v>
      </c>
      <c r="GVD18" s="654">
        <f>+'Anexo 1. 01-FR-03 POA INSTITUC.'!GVD60</f>
        <v>0</v>
      </c>
      <c r="GVE18" s="654">
        <f>+'Anexo 1. 01-FR-03 POA INSTITUC.'!GVE60</f>
        <v>0</v>
      </c>
      <c r="GVF18" s="654">
        <f>+'Anexo 1. 01-FR-03 POA INSTITUC.'!GVF60</f>
        <v>0</v>
      </c>
      <c r="GVG18" s="654">
        <f>+'Anexo 1. 01-FR-03 POA INSTITUC.'!GVG60</f>
        <v>0</v>
      </c>
      <c r="GVH18" s="654">
        <f>+'Anexo 1. 01-FR-03 POA INSTITUC.'!GVH60</f>
        <v>0</v>
      </c>
      <c r="GVI18" s="654">
        <f>+'Anexo 1. 01-FR-03 POA INSTITUC.'!GVI60</f>
        <v>0</v>
      </c>
      <c r="GVJ18" s="654">
        <f>+'Anexo 1. 01-FR-03 POA INSTITUC.'!GVJ60</f>
        <v>0</v>
      </c>
      <c r="GVK18" s="654">
        <f>+'Anexo 1. 01-FR-03 POA INSTITUC.'!GVK60</f>
        <v>0</v>
      </c>
      <c r="GVL18" s="654">
        <f>+'Anexo 1. 01-FR-03 POA INSTITUC.'!GVL60</f>
        <v>0</v>
      </c>
      <c r="GVM18" s="654">
        <f>+'Anexo 1. 01-FR-03 POA INSTITUC.'!GVM60</f>
        <v>0</v>
      </c>
      <c r="GVN18" s="654">
        <f>+'Anexo 1. 01-FR-03 POA INSTITUC.'!GVN60</f>
        <v>0</v>
      </c>
      <c r="GVO18" s="654">
        <f>+'Anexo 1. 01-FR-03 POA INSTITUC.'!GVO60</f>
        <v>0</v>
      </c>
      <c r="GVP18" s="654">
        <f>+'Anexo 1. 01-FR-03 POA INSTITUC.'!GVP60</f>
        <v>0</v>
      </c>
      <c r="GVQ18" s="654">
        <f>+'Anexo 1. 01-FR-03 POA INSTITUC.'!GVQ60</f>
        <v>0</v>
      </c>
      <c r="GVR18" s="654">
        <f>+'Anexo 1. 01-FR-03 POA INSTITUC.'!GVR60</f>
        <v>0</v>
      </c>
      <c r="GVS18" s="654">
        <f>+'Anexo 1. 01-FR-03 POA INSTITUC.'!GVS60</f>
        <v>0</v>
      </c>
      <c r="GVT18" s="654">
        <f>+'Anexo 1. 01-FR-03 POA INSTITUC.'!GVT60</f>
        <v>0</v>
      </c>
      <c r="GVU18" s="654">
        <f>+'Anexo 1. 01-FR-03 POA INSTITUC.'!GVU60</f>
        <v>0</v>
      </c>
      <c r="GVV18" s="654">
        <f>+'Anexo 1. 01-FR-03 POA INSTITUC.'!GVV60</f>
        <v>0</v>
      </c>
      <c r="GVW18" s="654">
        <f>+'Anexo 1. 01-FR-03 POA INSTITUC.'!GVW60</f>
        <v>0</v>
      </c>
      <c r="GVX18" s="654">
        <f>+'Anexo 1. 01-FR-03 POA INSTITUC.'!GVX60</f>
        <v>0</v>
      </c>
      <c r="GVY18" s="654">
        <f>+'Anexo 1. 01-FR-03 POA INSTITUC.'!GVY60</f>
        <v>0</v>
      </c>
      <c r="GVZ18" s="654">
        <f>+'Anexo 1. 01-FR-03 POA INSTITUC.'!GVZ60</f>
        <v>0</v>
      </c>
      <c r="GWA18" s="654">
        <f>+'Anexo 1. 01-FR-03 POA INSTITUC.'!GWA60</f>
        <v>0</v>
      </c>
      <c r="GWB18" s="654">
        <f>+'Anexo 1. 01-FR-03 POA INSTITUC.'!GWB60</f>
        <v>0</v>
      </c>
      <c r="GWC18" s="654">
        <f>+'Anexo 1. 01-FR-03 POA INSTITUC.'!GWC60</f>
        <v>0</v>
      </c>
      <c r="GWD18" s="654">
        <f>+'Anexo 1. 01-FR-03 POA INSTITUC.'!GWD60</f>
        <v>0</v>
      </c>
      <c r="GWE18" s="654">
        <f>+'Anexo 1. 01-FR-03 POA INSTITUC.'!GWE60</f>
        <v>0</v>
      </c>
      <c r="GWF18" s="654">
        <f>+'Anexo 1. 01-FR-03 POA INSTITUC.'!GWF60</f>
        <v>0</v>
      </c>
      <c r="GWG18" s="654">
        <f>+'Anexo 1. 01-FR-03 POA INSTITUC.'!GWG60</f>
        <v>0</v>
      </c>
      <c r="GWH18" s="654">
        <f>+'Anexo 1. 01-FR-03 POA INSTITUC.'!GWH60</f>
        <v>0</v>
      </c>
      <c r="GWI18" s="654">
        <f>+'Anexo 1. 01-FR-03 POA INSTITUC.'!GWI60</f>
        <v>0</v>
      </c>
      <c r="GWJ18" s="654">
        <f>+'Anexo 1. 01-FR-03 POA INSTITUC.'!GWJ60</f>
        <v>0</v>
      </c>
      <c r="GWK18" s="654">
        <f>+'Anexo 1. 01-FR-03 POA INSTITUC.'!GWK60</f>
        <v>0</v>
      </c>
      <c r="GWL18" s="654">
        <f>+'Anexo 1. 01-FR-03 POA INSTITUC.'!GWL60</f>
        <v>0</v>
      </c>
      <c r="GWM18" s="654">
        <f>+'Anexo 1. 01-FR-03 POA INSTITUC.'!GWM60</f>
        <v>0</v>
      </c>
      <c r="GWN18" s="654">
        <f>+'Anexo 1. 01-FR-03 POA INSTITUC.'!GWN60</f>
        <v>0</v>
      </c>
      <c r="GWO18" s="654">
        <f>+'Anexo 1. 01-FR-03 POA INSTITUC.'!GWO60</f>
        <v>0</v>
      </c>
      <c r="GWP18" s="654">
        <f>+'Anexo 1. 01-FR-03 POA INSTITUC.'!GWP60</f>
        <v>0</v>
      </c>
      <c r="GWQ18" s="654">
        <f>+'Anexo 1. 01-FR-03 POA INSTITUC.'!GWQ60</f>
        <v>0</v>
      </c>
      <c r="GWR18" s="654">
        <f>+'Anexo 1. 01-FR-03 POA INSTITUC.'!GWR60</f>
        <v>0</v>
      </c>
      <c r="GWS18" s="654">
        <f>+'Anexo 1. 01-FR-03 POA INSTITUC.'!GWS60</f>
        <v>0</v>
      </c>
      <c r="GWT18" s="654">
        <f>+'Anexo 1. 01-FR-03 POA INSTITUC.'!GWT60</f>
        <v>0</v>
      </c>
      <c r="GWU18" s="654">
        <f>+'Anexo 1. 01-FR-03 POA INSTITUC.'!GWU60</f>
        <v>0</v>
      </c>
      <c r="GWV18" s="654">
        <f>+'Anexo 1. 01-FR-03 POA INSTITUC.'!GWV60</f>
        <v>0</v>
      </c>
      <c r="GWW18" s="654">
        <f>+'Anexo 1. 01-FR-03 POA INSTITUC.'!GWW60</f>
        <v>0</v>
      </c>
      <c r="GWX18" s="654">
        <f>+'Anexo 1. 01-FR-03 POA INSTITUC.'!GWX60</f>
        <v>0</v>
      </c>
      <c r="GWY18" s="654">
        <f>+'Anexo 1. 01-FR-03 POA INSTITUC.'!GWY60</f>
        <v>0</v>
      </c>
      <c r="GWZ18" s="654">
        <f>+'Anexo 1. 01-FR-03 POA INSTITUC.'!GWZ60</f>
        <v>0</v>
      </c>
      <c r="GXA18" s="654">
        <f>+'Anexo 1. 01-FR-03 POA INSTITUC.'!GXA60</f>
        <v>0</v>
      </c>
      <c r="GXB18" s="654">
        <f>+'Anexo 1. 01-FR-03 POA INSTITUC.'!GXB60</f>
        <v>0</v>
      </c>
      <c r="GXC18" s="654">
        <f>+'Anexo 1. 01-FR-03 POA INSTITUC.'!GXC60</f>
        <v>0</v>
      </c>
      <c r="GXD18" s="654">
        <f>+'Anexo 1. 01-FR-03 POA INSTITUC.'!GXD60</f>
        <v>0</v>
      </c>
      <c r="GXE18" s="654">
        <f>+'Anexo 1. 01-FR-03 POA INSTITUC.'!GXE60</f>
        <v>0</v>
      </c>
      <c r="GXF18" s="654">
        <f>+'Anexo 1. 01-FR-03 POA INSTITUC.'!GXF60</f>
        <v>0</v>
      </c>
      <c r="GXG18" s="654">
        <f>+'Anexo 1. 01-FR-03 POA INSTITUC.'!GXG60</f>
        <v>0</v>
      </c>
      <c r="GXH18" s="654">
        <f>+'Anexo 1. 01-FR-03 POA INSTITUC.'!GXH60</f>
        <v>0</v>
      </c>
      <c r="GXI18" s="654">
        <f>+'Anexo 1. 01-FR-03 POA INSTITUC.'!GXI60</f>
        <v>0</v>
      </c>
      <c r="GXJ18" s="654">
        <f>+'Anexo 1. 01-FR-03 POA INSTITUC.'!GXJ60</f>
        <v>0</v>
      </c>
      <c r="GXK18" s="654">
        <f>+'Anexo 1. 01-FR-03 POA INSTITUC.'!GXK60</f>
        <v>0</v>
      </c>
      <c r="GXL18" s="654">
        <f>+'Anexo 1. 01-FR-03 POA INSTITUC.'!GXL60</f>
        <v>0</v>
      </c>
      <c r="GXM18" s="654">
        <f>+'Anexo 1. 01-FR-03 POA INSTITUC.'!GXM60</f>
        <v>0</v>
      </c>
      <c r="GXN18" s="654">
        <f>+'Anexo 1. 01-FR-03 POA INSTITUC.'!GXN60</f>
        <v>0</v>
      </c>
      <c r="GXO18" s="654">
        <f>+'Anexo 1. 01-FR-03 POA INSTITUC.'!GXO60</f>
        <v>0</v>
      </c>
      <c r="GXP18" s="654">
        <f>+'Anexo 1. 01-FR-03 POA INSTITUC.'!GXP60</f>
        <v>0</v>
      </c>
      <c r="GXQ18" s="654">
        <f>+'Anexo 1. 01-FR-03 POA INSTITUC.'!GXQ60</f>
        <v>0</v>
      </c>
      <c r="GXR18" s="654">
        <f>+'Anexo 1. 01-FR-03 POA INSTITUC.'!GXR60</f>
        <v>0</v>
      </c>
      <c r="GXS18" s="654">
        <f>+'Anexo 1. 01-FR-03 POA INSTITUC.'!GXS60</f>
        <v>0</v>
      </c>
      <c r="GXT18" s="654">
        <f>+'Anexo 1. 01-FR-03 POA INSTITUC.'!GXT60</f>
        <v>0</v>
      </c>
      <c r="GXU18" s="654">
        <f>+'Anexo 1. 01-FR-03 POA INSTITUC.'!GXU60</f>
        <v>0</v>
      </c>
      <c r="GXV18" s="654">
        <f>+'Anexo 1. 01-FR-03 POA INSTITUC.'!GXV60</f>
        <v>0</v>
      </c>
      <c r="GXW18" s="654">
        <f>+'Anexo 1. 01-FR-03 POA INSTITUC.'!GXW60</f>
        <v>0</v>
      </c>
      <c r="GXX18" s="654">
        <f>+'Anexo 1. 01-FR-03 POA INSTITUC.'!GXX60</f>
        <v>0</v>
      </c>
      <c r="GXY18" s="654">
        <f>+'Anexo 1. 01-FR-03 POA INSTITUC.'!GXY60</f>
        <v>0</v>
      </c>
      <c r="GXZ18" s="654">
        <f>+'Anexo 1. 01-FR-03 POA INSTITUC.'!GXZ60</f>
        <v>0</v>
      </c>
      <c r="GYA18" s="654">
        <f>+'Anexo 1. 01-FR-03 POA INSTITUC.'!GYA60</f>
        <v>0</v>
      </c>
      <c r="GYB18" s="654">
        <f>+'Anexo 1. 01-FR-03 POA INSTITUC.'!GYB60</f>
        <v>0</v>
      </c>
      <c r="GYC18" s="654">
        <f>+'Anexo 1. 01-FR-03 POA INSTITUC.'!GYC60</f>
        <v>0</v>
      </c>
      <c r="GYD18" s="654">
        <f>+'Anexo 1. 01-FR-03 POA INSTITUC.'!GYD60</f>
        <v>0</v>
      </c>
      <c r="GYE18" s="654">
        <f>+'Anexo 1. 01-FR-03 POA INSTITUC.'!GYE60</f>
        <v>0</v>
      </c>
      <c r="GYF18" s="654">
        <f>+'Anexo 1. 01-FR-03 POA INSTITUC.'!GYF60</f>
        <v>0</v>
      </c>
      <c r="GYG18" s="654">
        <f>+'Anexo 1. 01-FR-03 POA INSTITUC.'!GYG60</f>
        <v>0</v>
      </c>
      <c r="GYH18" s="654">
        <f>+'Anexo 1. 01-FR-03 POA INSTITUC.'!GYH60</f>
        <v>0</v>
      </c>
      <c r="GYI18" s="654">
        <f>+'Anexo 1. 01-FR-03 POA INSTITUC.'!GYI60</f>
        <v>0</v>
      </c>
      <c r="GYJ18" s="654">
        <f>+'Anexo 1. 01-FR-03 POA INSTITUC.'!GYJ60</f>
        <v>0</v>
      </c>
      <c r="GYK18" s="654">
        <f>+'Anexo 1. 01-FR-03 POA INSTITUC.'!GYK60</f>
        <v>0</v>
      </c>
      <c r="GYL18" s="654">
        <f>+'Anexo 1. 01-FR-03 POA INSTITUC.'!GYL60</f>
        <v>0</v>
      </c>
      <c r="GYM18" s="654">
        <f>+'Anexo 1. 01-FR-03 POA INSTITUC.'!GYM60</f>
        <v>0</v>
      </c>
      <c r="GYN18" s="654">
        <f>+'Anexo 1. 01-FR-03 POA INSTITUC.'!GYN60</f>
        <v>0</v>
      </c>
      <c r="GYO18" s="654">
        <f>+'Anexo 1. 01-FR-03 POA INSTITUC.'!GYO60</f>
        <v>0</v>
      </c>
      <c r="GYP18" s="654">
        <f>+'Anexo 1. 01-FR-03 POA INSTITUC.'!GYP60</f>
        <v>0</v>
      </c>
      <c r="GYQ18" s="654">
        <f>+'Anexo 1. 01-FR-03 POA INSTITUC.'!GYQ60</f>
        <v>0</v>
      </c>
      <c r="GYR18" s="654">
        <f>+'Anexo 1. 01-FR-03 POA INSTITUC.'!GYR60</f>
        <v>0</v>
      </c>
      <c r="GYS18" s="654">
        <f>+'Anexo 1. 01-FR-03 POA INSTITUC.'!GYS60</f>
        <v>0</v>
      </c>
      <c r="GYT18" s="654">
        <f>+'Anexo 1. 01-FR-03 POA INSTITUC.'!GYT60</f>
        <v>0</v>
      </c>
      <c r="GYU18" s="654">
        <f>+'Anexo 1. 01-FR-03 POA INSTITUC.'!GYU60</f>
        <v>0</v>
      </c>
      <c r="GYV18" s="654">
        <f>+'Anexo 1. 01-FR-03 POA INSTITUC.'!GYV60</f>
        <v>0</v>
      </c>
      <c r="GYW18" s="654">
        <f>+'Anexo 1. 01-FR-03 POA INSTITUC.'!GYW60</f>
        <v>0</v>
      </c>
      <c r="GYX18" s="654">
        <f>+'Anexo 1. 01-FR-03 POA INSTITUC.'!GYX60</f>
        <v>0</v>
      </c>
      <c r="GYY18" s="654">
        <f>+'Anexo 1. 01-FR-03 POA INSTITUC.'!GYY60</f>
        <v>0</v>
      </c>
      <c r="GYZ18" s="654">
        <f>+'Anexo 1. 01-FR-03 POA INSTITUC.'!GYZ60</f>
        <v>0</v>
      </c>
      <c r="GZA18" s="654">
        <f>+'Anexo 1. 01-FR-03 POA INSTITUC.'!GZA60</f>
        <v>0</v>
      </c>
      <c r="GZB18" s="654">
        <f>+'Anexo 1. 01-FR-03 POA INSTITUC.'!GZB60</f>
        <v>0</v>
      </c>
      <c r="GZC18" s="654">
        <f>+'Anexo 1. 01-FR-03 POA INSTITUC.'!GZC60</f>
        <v>0</v>
      </c>
      <c r="GZD18" s="654">
        <f>+'Anexo 1. 01-FR-03 POA INSTITUC.'!GZD60</f>
        <v>0</v>
      </c>
      <c r="GZE18" s="654">
        <f>+'Anexo 1. 01-FR-03 POA INSTITUC.'!GZE60</f>
        <v>0</v>
      </c>
      <c r="GZF18" s="654">
        <f>+'Anexo 1. 01-FR-03 POA INSTITUC.'!GZF60</f>
        <v>0</v>
      </c>
      <c r="GZG18" s="654">
        <f>+'Anexo 1. 01-FR-03 POA INSTITUC.'!GZG60</f>
        <v>0</v>
      </c>
      <c r="GZH18" s="654">
        <f>+'Anexo 1. 01-FR-03 POA INSTITUC.'!GZH60</f>
        <v>0</v>
      </c>
      <c r="GZI18" s="654">
        <f>+'Anexo 1. 01-FR-03 POA INSTITUC.'!GZI60</f>
        <v>0</v>
      </c>
      <c r="GZJ18" s="654">
        <f>+'Anexo 1. 01-FR-03 POA INSTITUC.'!GZJ60</f>
        <v>0</v>
      </c>
      <c r="GZK18" s="654">
        <f>+'Anexo 1. 01-FR-03 POA INSTITUC.'!GZK60</f>
        <v>0</v>
      </c>
      <c r="GZL18" s="654">
        <f>+'Anexo 1. 01-FR-03 POA INSTITUC.'!GZL60</f>
        <v>0</v>
      </c>
      <c r="GZM18" s="654">
        <f>+'Anexo 1. 01-FR-03 POA INSTITUC.'!GZM60</f>
        <v>0</v>
      </c>
      <c r="GZN18" s="654">
        <f>+'Anexo 1. 01-FR-03 POA INSTITUC.'!GZN60</f>
        <v>0</v>
      </c>
      <c r="GZO18" s="654">
        <f>+'Anexo 1. 01-FR-03 POA INSTITUC.'!GZO60</f>
        <v>0</v>
      </c>
      <c r="GZP18" s="654">
        <f>+'Anexo 1. 01-FR-03 POA INSTITUC.'!GZP60</f>
        <v>0</v>
      </c>
      <c r="GZQ18" s="654">
        <f>+'Anexo 1. 01-FR-03 POA INSTITUC.'!GZQ60</f>
        <v>0</v>
      </c>
      <c r="GZR18" s="654">
        <f>+'Anexo 1. 01-FR-03 POA INSTITUC.'!GZR60</f>
        <v>0</v>
      </c>
      <c r="GZS18" s="654">
        <f>+'Anexo 1. 01-FR-03 POA INSTITUC.'!GZS60</f>
        <v>0</v>
      </c>
      <c r="GZT18" s="654">
        <f>+'Anexo 1. 01-FR-03 POA INSTITUC.'!GZT60</f>
        <v>0</v>
      </c>
      <c r="GZU18" s="654">
        <f>+'Anexo 1. 01-FR-03 POA INSTITUC.'!GZU60</f>
        <v>0</v>
      </c>
      <c r="GZV18" s="654">
        <f>+'Anexo 1. 01-FR-03 POA INSTITUC.'!GZV60</f>
        <v>0</v>
      </c>
      <c r="GZW18" s="654">
        <f>+'Anexo 1. 01-FR-03 POA INSTITUC.'!GZW60</f>
        <v>0</v>
      </c>
      <c r="GZX18" s="654">
        <f>+'Anexo 1. 01-FR-03 POA INSTITUC.'!GZX60</f>
        <v>0</v>
      </c>
      <c r="GZY18" s="654">
        <f>+'Anexo 1. 01-FR-03 POA INSTITUC.'!GZY60</f>
        <v>0</v>
      </c>
      <c r="GZZ18" s="654">
        <f>+'Anexo 1. 01-FR-03 POA INSTITUC.'!GZZ60</f>
        <v>0</v>
      </c>
      <c r="HAA18" s="654">
        <f>+'Anexo 1. 01-FR-03 POA INSTITUC.'!HAA60</f>
        <v>0</v>
      </c>
      <c r="HAB18" s="654">
        <f>+'Anexo 1. 01-FR-03 POA INSTITUC.'!HAB60</f>
        <v>0</v>
      </c>
      <c r="HAC18" s="654">
        <f>+'Anexo 1. 01-FR-03 POA INSTITUC.'!HAC60</f>
        <v>0</v>
      </c>
      <c r="HAD18" s="654">
        <f>+'Anexo 1. 01-FR-03 POA INSTITUC.'!HAD60</f>
        <v>0</v>
      </c>
      <c r="HAE18" s="654">
        <f>+'Anexo 1. 01-FR-03 POA INSTITUC.'!HAE60</f>
        <v>0</v>
      </c>
      <c r="HAF18" s="654">
        <f>+'Anexo 1. 01-FR-03 POA INSTITUC.'!HAF60</f>
        <v>0</v>
      </c>
      <c r="HAG18" s="654">
        <f>+'Anexo 1. 01-FR-03 POA INSTITUC.'!HAG60</f>
        <v>0</v>
      </c>
      <c r="HAH18" s="654">
        <f>+'Anexo 1. 01-FR-03 POA INSTITUC.'!HAH60</f>
        <v>0</v>
      </c>
      <c r="HAI18" s="654">
        <f>+'Anexo 1. 01-FR-03 POA INSTITUC.'!HAI60</f>
        <v>0</v>
      </c>
      <c r="HAJ18" s="654">
        <f>+'Anexo 1. 01-FR-03 POA INSTITUC.'!HAJ60</f>
        <v>0</v>
      </c>
      <c r="HAK18" s="654">
        <f>+'Anexo 1. 01-FR-03 POA INSTITUC.'!HAK60</f>
        <v>0</v>
      </c>
      <c r="HAL18" s="654">
        <f>+'Anexo 1. 01-FR-03 POA INSTITUC.'!HAL60</f>
        <v>0</v>
      </c>
      <c r="HAM18" s="654">
        <f>+'Anexo 1. 01-FR-03 POA INSTITUC.'!HAM60</f>
        <v>0</v>
      </c>
      <c r="HAN18" s="654">
        <f>+'Anexo 1. 01-FR-03 POA INSTITUC.'!HAN60</f>
        <v>0</v>
      </c>
      <c r="HAO18" s="654">
        <f>+'Anexo 1. 01-FR-03 POA INSTITUC.'!HAO60</f>
        <v>0</v>
      </c>
      <c r="HAP18" s="654">
        <f>+'Anexo 1. 01-FR-03 POA INSTITUC.'!HAP60</f>
        <v>0</v>
      </c>
      <c r="HAQ18" s="654">
        <f>+'Anexo 1. 01-FR-03 POA INSTITUC.'!HAQ60</f>
        <v>0</v>
      </c>
      <c r="HAR18" s="654">
        <f>+'Anexo 1. 01-FR-03 POA INSTITUC.'!HAR60</f>
        <v>0</v>
      </c>
      <c r="HAS18" s="654">
        <f>+'Anexo 1. 01-FR-03 POA INSTITUC.'!HAS60</f>
        <v>0</v>
      </c>
      <c r="HAT18" s="654">
        <f>+'Anexo 1. 01-FR-03 POA INSTITUC.'!HAT60</f>
        <v>0</v>
      </c>
      <c r="HAU18" s="654">
        <f>+'Anexo 1. 01-FR-03 POA INSTITUC.'!HAU60</f>
        <v>0</v>
      </c>
      <c r="HAV18" s="654">
        <f>+'Anexo 1. 01-FR-03 POA INSTITUC.'!HAV60</f>
        <v>0</v>
      </c>
      <c r="HAW18" s="654">
        <f>+'Anexo 1. 01-FR-03 POA INSTITUC.'!HAW60</f>
        <v>0</v>
      </c>
      <c r="HAX18" s="654">
        <f>+'Anexo 1. 01-FR-03 POA INSTITUC.'!HAX60</f>
        <v>0</v>
      </c>
      <c r="HAY18" s="654">
        <f>+'Anexo 1. 01-FR-03 POA INSTITUC.'!HAY60</f>
        <v>0</v>
      </c>
      <c r="HAZ18" s="654">
        <f>+'Anexo 1. 01-FR-03 POA INSTITUC.'!HAZ60</f>
        <v>0</v>
      </c>
      <c r="HBA18" s="654">
        <f>+'Anexo 1. 01-FR-03 POA INSTITUC.'!HBA60</f>
        <v>0</v>
      </c>
      <c r="HBB18" s="654">
        <f>+'Anexo 1. 01-FR-03 POA INSTITUC.'!HBB60</f>
        <v>0</v>
      </c>
      <c r="HBC18" s="654">
        <f>+'Anexo 1. 01-FR-03 POA INSTITUC.'!HBC60</f>
        <v>0</v>
      </c>
      <c r="HBD18" s="654">
        <f>+'Anexo 1. 01-FR-03 POA INSTITUC.'!HBD60</f>
        <v>0</v>
      </c>
      <c r="HBE18" s="654">
        <f>+'Anexo 1. 01-FR-03 POA INSTITUC.'!HBE60</f>
        <v>0</v>
      </c>
      <c r="HBF18" s="654">
        <f>+'Anexo 1. 01-FR-03 POA INSTITUC.'!HBF60</f>
        <v>0</v>
      </c>
      <c r="HBG18" s="654">
        <f>+'Anexo 1. 01-FR-03 POA INSTITUC.'!HBG60</f>
        <v>0</v>
      </c>
      <c r="HBH18" s="654">
        <f>+'Anexo 1. 01-FR-03 POA INSTITUC.'!HBH60</f>
        <v>0</v>
      </c>
      <c r="HBI18" s="654">
        <f>+'Anexo 1. 01-FR-03 POA INSTITUC.'!HBI60</f>
        <v>0</v>
      </c>
      <c r="HBJ18" s="654">
        <f>+'Anexo 1. 01-FR-03 POA INSTITUC.'!HBJ60</f>
        <v>0</v>
      </c>
      <c r="HBK18" s="654">
        <f>+'Anexo 1. 01-FR-03 POA INSTITUC.'!HBK60</f>
        <v>0</v>
      </c>
      <c r="HBL18" s="654">
        <f>+'Anexo 1. 01-FR-03 POA INSTITUC.'!HBL60</f>
        <v>0</v>
      </c>
      <c r="HBM18" s="654">
        <f>+'Anexo 1. 01-FR-03 POA INSTITUC.'!HBM60</f>
        <v>0</v>
      </c>
      <c r="HBN18" s="654">
        <f>+'Anexo 1. 01-FR-03 POA INSTITUC.'!HBN60</f>
        <v>0</v>
      </c>
      <c r="HBO18" s="654">
        <f>+'Anexo 1. 01-FR-03 POA INSTITUC.'!HBO60</f>
        <v>0</v>
      </c>
      <c r="HBP18" s="654">
        <f>+'Anexo 1. 01-FR-03 POA INSTITUC.'!HBP60</f>
        <v>0</v>
      </c>
      <c r="HBQ18" s="654">
        <f>+'Anexo 1. 01-FR-03 POA INSTITUC.'!HBQ60</f>
        <v>0</v>
      </c>
      <c r="HBR18" s="654">
        <f>+'Anexo 1. 01-FR-03 POA INSTITUC.'!HBR60</f>
        <v>0</v>
      </c>
      <c r="HBS18" s="654">
        <f>+'Anexo 1. 01-FR-03 POA INSTITUC.'!HBS60</f>
        <v>0</v>
      </c>
      <c r="HBT18" s="654">
        <f>+'Anexo 1. 01-FR-03 POA INSTITUC.'!HBT60</f>
        <v>0</v>
      </c>
      <c r="HBU18" s="654">
        <f>+'Anexo 1. 01-FR-03 POA INSTITUC.'!HBU60</f>
        <v>0</v>
      </c>
      <c r="HBV18" s="654">
        <f>+'Anexo 1. 01-FR-03 POA INSTITUC.'!HBV60</f>
        <v>0</v>
      </c>
      <c r="HBW18" s="654">
        <f>+'Anexo 1. 01-FR-03 POA INSTITUC.'!HBW60</f>
        <v>0</v>
      </c>
      <c r="HBX18" s="654">
        <f>+'Anexo 1. 01-FR-03 POA INSTITUC.'!HBX60</f>
        <v>0</v>
      </c>
      <c r="HBY18" s="654">
        <f>+'Anexo 1. 01-FR-03 POA INSTITUC.'!HBY60</f>
        <v>0</v>
      </c>
      <c r="HBZ18" s="654">
        <f>+'Anexo 1. 01-FR-03 POA INSTITUC.'!HBZ60</f>
        <v>0</v>
      </c>
      <c r="HCA18" s="654">
        <f>+'Anexo 1. 01-FR-03 POA INSTITUC.'!HCA60</f>
        <v>0</v>
      </c>
      <c r="HCB18" s="654">
        <f>+'Anexo 1. 01-FR-03 POA INSTITUC.'!HCB60</f>
        <v>0</v>
      </c>
      <c r="HCC18" s="654">
        <f>+'Anexo 1. 01-FR-03 POA INSTITUC.'!HCC60</f>
        <v>0</v>
      </c>
      <c r="HCD18" s="654">
        <f>+'Anexo 1. 01-FR-03 POA INSTITUC.'!HCD60</f>
        <v>0</v>
      </c>
      <c r="HCE18" s="654">
        <f>+'Anexo 1. 01-FR-03 POA INSTITUC.'!HCE60</f>
        <v>0</v>
      </c>
      <c r="HCF18" s="654">
        <f>+'Anexo 1. 01-FR-03 POA INSTITUC.'!HCF60</f>
        <v>0</v>
      </c>
      <c r="HCG18" s="654">
        <f>+'Anexo 1. 01-FR-03 POA INSTITUC.'!HCG60</f>
        <v>0</v>
      </c>
      <c r="HCH18" s="654">
        <f>+'Anexo 1. 01-FR-03 POA INSTITUC.'!HCH60</f>
        <v>0</v>
      </c>
      <c r="HCI18" s="654">
        <f>+'Anexo 1. 01-FR-03 POA INSTITUC.'!HCI60</f>
        <v>0</v>
      </c>
      <c r="HCJ18" s="654">
        <f>+'Anexo 1. 01-FR-03 POA INSTITUC.'!HCJ60</f>
        <v>0</v>
      </c>
      <c r="HCK18" s="654">
        <f>+'Anexo 1. 01-FR-03 POA INSTITUC.'!HCK60</f>
        <v>0</v>
      </c>
      <c r="HCL18" s="654">
        <f>+'Anexo 1. 01-FR-03 POA INSTITUC.'!HCL60</f>
        <v>0</v>
      </c>
      <c r="HCM18" s="654">
        <f>+'Anexo 1. 01-FR-03 POA INSTITUC.'!HCM60</f>
        <v>0</v>
      </c>
      <c r="HCN18" s="654">
        <f>+'Anexo 1. 01-FR-03 POA INSTITUC.'!HCN60</f>
        <v>0</v>
      </c>
      <c r="HCO18" s="654">
        <f>+'Anexo 1. 01-FR-03 POA INSTITUC.'!HCO60</f>
        <v>0</v>
      </c>
      <c r="HCP18" s="654">
        <f>+'Anexo 1. 01-FR-03 POA INSTITUC.'!HCP60</f>
        <v>0</v>
      </c>
      <c r="HCQ18" s="654">
        <f>+'Anexo 1. 01-FR-03 POA INSTITUC.'!HCQ60</f>
        <v>0</v>
      </c>
      <c r="HCR18" s="654">
        <f>+'Anexo 1. 01-FR-03 POA INSTITUC.'!HCR60</f>
        <v>0</v>
      </c>
      <c r="HCS18" s="654">
        <f>+'Anexo 1. 01-FR-03 POA INSTITUC.'!HCS60</f>
        <v>0</v>
      </c>
      <c r="HCT18" s="654">
        <f>+'Anexo 1. 01-FR-03 POA INSTITUC.'!HCT60</f>
        <v>0</v>
      </c>
      <c r="HCU18" s="654">
        <f>+'Anexo 1. 01-FR-03 POA INSTITUC.'!HCU60</f>
        <v>0</v>
      </c>
      <c r="HCV18" s="654">
        <f>+'Anexo 1. 01-FR-03 POA INSTITUC.'!HCV60</f>
        <v>0</v>
      </c>
      <c r="HCW18" s="654">
        <f>+'Anexo 1. 01-FR-03 POA INSTITUC.'!HCW60</f>
        <v>0</v>
      </c>
      <c r="HCX18" s="654">
        <f>+'Anexo 1. 01-FR-03 POA INSTITUC.'!HCX60</f>
        <v>0</v>
      </c>
      <c r="HCY18" s="654">
        <f>+'Anexo 1. 01-FR-03 POA INSTITUC.'!HCY60</f>
        <v>0</v>
      </c>
      <c r="HCZ18" s="654">
        <f>+'Anexo 1. 01-FR-03 POA INSTITUC.'!HCZ60</f>
        <v>0</v>
      </c>
      <c r="HDA18" s="654">
        <f>+'Anexo 1. 01-FR-03 POA INSTITUC.'!HDA60</f>
        <v>0</v>
      </c>
      <c r="HDB18" s="654">
        <f>+'Anexo 1. 01-FR-03 POA INSTITUC.'!HDB60</f>
        <v>0</v>
      </c>
      <c r="HDC18" s="654">
        <f>+'Anexo 1. 01-FR-03 POA INSTITUC.'!HDC60</f>
        <v>0</v>
      </c>
      <c r="HDD18" s="654">
        <f>+'Anexo 1. 01-FR-03 POA INSTITUC.'!HDD60</f>
        <v>0</v>
      </c>
      <c r="HDE18" s="654">
        <f>+'Anexo 1. 01-FR-03 POA INSTITUC.'!HDE60</f>
        <v>0</v>
      </c>
      <c r="HDF18" s="654">
        <f>+'Anexo 1. 01-FR-03 POA INSTITUC.'!HDF60</f>
        <v>0</v>
      </c>
      <c r="HDG18" s="654">
        <f>+'Anexo 1. 01-FR-03 POA INSTITUC.'!HDG60</f>
        <v>0</v>
      </c>
      <c r="HDH18" s="654">
        <f>+'Anexo 1. 01-FR-03 POA INSTITUC.'!HDH60</f>
        <v>0</v>
      </c>
      <c r="HDI18" s="654">
        <f>+'Anexo 1. 01-FR-03 POA INSTITUC.'!HDI60</f>
        <v>0</v>
      </c>
      <c r="HDJ18" s="654">
        <f>+'Anexo 1. 01-FR-03 POA INSTITUC.'!HDJ60</f>
        <v>0</v>
      </c>
      <c r="HDK18" s="654">
        <f>+'Anexo 1. 01-FR-03 POA INSTITUC.'!HDK60</f>
        <v>0</v>
      </c>
      <c r="HDL18" s="654">
        <f>+'Anexo 1. 01-FR-03 POA INSTITUC.'!HDL60</f>
        <v>0</v>
      </c>
      <c r="HDM18" s="654">
        <f>+'Anexo 1. 01-FR-03 POA INSTITUC.'!HDM60</f>
        <v>0</v>
      </c>
      <c r="HDN18" s="654">
        <f>+'Anexo 1. 01-FR-03 POA INSTITUC.'!HDN60</f>
        <v>0</v>
      </c>
      <c r="HDO18" s="654">
        <f>+'Anexo 1. 01-FR-03 POA INSTITUC.'!HDO60</f>
        <v>0</v>
      </c>
      <c r="HDP18" s="654">
        <f>+'Anexo 1. 01-FR-03 POA INSTITUC.'!HDP60</f>
        <v>0</v>
      </c>
      <c r="HDQ18" s="654">
        <f>+'Anexo 1. 01-FR-03 POA INSTITUC.'!HDQ60</f>
        <v>0</v>
      </c>
      <c r="HDR18" s="654">
        <f>+'Anexo 1. 01-FR-03 POA INSTITUC.'!HDR60</f>
        <v>0</v>
      </c>
      <c r="HDS18" s="654">
        <f>+'Anexo 1. 01-FR-03 POA INSTITUC.'!HDS60</f>
        <v>0</v>
      </c>
      <c r="HDT18" s="654">
        <f>+'Anexo 1. 01-FR-03 POA INSTITUC.'!HDT60</f>
        <v>0</v>
      </c>
      <c r="HDU18" s="654">
        <f>+'Anexo 1. 01-FR-03 POA INSTITUC.'!HDU60</f>
        <v>0</v>
      </c>
      <c r="HDV18" s="654">
        <f>+'Anexo 1. 01-FR-03 POA INSTITUC.'!HDV60</f>
        <v>0</v>
      </c>
      <c r="HDW18" s="654">
        <f>+'Anexo 1. 01-FR-03 POA INSTITUC.'!HDW60</f>
        <v>0</v>
      </c>
      <c r="HDX18" s="654">
        <f>+'Anexo 1. 01-FR-03 POA INSTITUC.'!HDX60</f>
        <v>0</v>
      </c>
      <c r="HDY18" s="654">
        <f>+'Anexo 1. 01-FR-03 POA INSTITUC.'!HDY60</f>
        <v>0</v>
      </c>
      <c r="HDZ18" s="654">
        <f>+'Anexo 1. 01-FR-03 POA INSTITUC.'!HDZ60</f>
        <v>0</v>
      </c>
      <c r="HEA18" s="654">
        <f>+'Anexo 1. 01-FR-03 POA INSTITUC.'!HEA60</f>
        <v>0</v>
      </c>
      <c r="HEB18" s="654">
        <f>+'Anexo 1. 01-FR-03 POA INSTITUC.'!HEB60</f>
        <v>0</v>
      </c>
      <c r="HEC18" s="654">
        <f>+'Anexo 1. 01-FR-03 POA INSTITUC.'!HEC60</f>
        <v>0</v>
      </c>
      <c r="HED18" s="654">
        <f>+'Anexo 1. 01-FR-03 POA INSTITUC.'!HED60</f>
        <v>0</v>
      </c>
      <c r="HEE18" s="654">
        <f>+'Anexo 1. 01-FR-03 POA INSTITUC.'!HEE60</f>
        <v>0</v>
      </c>
      <c r="HEF18" s="654">
        <f>+'Anexo 1. 01-FR-03 POA INSTITUC.'!HEF60</f>
        <v>0</v>
      </c>
      <c r="HEG18" s="654">
        <f>+'Anexo 1. 01-FR-03 POA INSTITUC.'!HEG60</f>
        <v>0</v>
      </c>
      <c r="HEH18" s="654">
        <f>+'Anexo 1. 01-FR-03 POA INSTITUC.'!HEH60</f>
        <v>0</v>
      </c>
      <c r="HEI18" s="654">
        <f>+'Anexo 1. 01-FR-03 POA INSTITUC.'!HEI60</f>
        <v>0</v>
      </c>
      <c r="HEJ18" s="654">
        <f>+'Anexo 1. 01-FR-03 POA INSTITUC.'!HEJ60</f>
        <v>0</v>
      </c>
      <c r="HEK18" s="654">
        <f>+'Anexo 1. 01-FR-03 POA INSTITUC.'!HEK60</f>
        <v>0</v>
      </c>
      <c r="HEL18" s="654">
        <f>+'Anexo 1. 01-FR-03 POA INSTITUC.'!HEL60</f>
        <v>0</v>
      </c>
      <c r="HEM18" s="654">
        <f>+'Anexo 1. 01-FR-03 POA INSTITUC.'!HEM60</f>
        <v>0</v>
      </c>
      <c r="HEN18" s="654">
        <f>+'Anexo 1. 01-FR-03 POA INSTITUC.'!HEN60</f>
        <v>0</v>
      </c>
      <c r="HEO18" s="654">
        <f>+'Anexo 1. 01-FR-03 POA INSTITUC.'!HEO60</f>
        <v>0</v>
      </c>
      <c r="HEP18" s="654">
        <f>+'Anexo 1. 01-FR-03 POA INSTITUC.'!HEP60</f>
        <v>0</v>
      </c>
      <c r="HEQ18" s="654">
        <f>+'Anexo 1. 01-FR-03 POA INSTITUC.'!HEQ60</f>
        <v>0</v>
      </c>
      <c r="HER18" s="654">
        <f>+'Anexo 1. 01-FR-03 POA INSTITUC.'!HER60</f>
        <v>0</v>
      </c>
      <c r="HES18" s="654">
        <f>+'Anexo 1. 01-FR-03 POA INSTITUC.'!HES60</f>
        <v>0</v>
      </c>
      <c r="HET18" s="654">
        <f>+'Anexo 1. 01-FR-03 POA INSTITUC.'!HET60</f>
        <v>0</v>
      </c>
      <c r="HEU18" s="654">
        <f>+'Anexo 1. 01-FR-03 POA INSTITUC.'!HEU60</f>
        <v>0</v>
      </c>
      <c r="HEV18" s="654">
        <f>+'Anexo 1. 01-FR-03 POA INSTITUC.'!HEV60</f>
        <v>0</v>
      </c>
      <c r="HEW18" s="654">
        <f>+'Anexo 1. 01-FR-03 POA INSTITUC.'!HEW60</f>
        <v>0</v>
      </c>
      <c r="HEX18" s="654">
        <f>+'Anexo 1. 01-FR-03 POA INSTITUC.'!HEX60</f>
        <v>0</v>
      </c>
      <c r="HEY18" s="654">
        <f>+'Anexo 1. 01-FR-03 POA INSTITUC.'!HEY60</f>
        <v>0</v>
      </c>
      <c r="HEZ18" s="654">
        <f>+'Anexo 1. 01-FR-03 POA INSTITUC.'!HEZ60</f>
        <v>0</v>
      </c>
      <c r="HFA18" s="654">
        <f>+'Anexo 1. 01-FR-03 POA INSTITUC.'!HFA60</f>
        <v>0</v>
      </c>
      <c r="HFB18" s="654">
        <f>+'Anexo 1. 01-FR-03 POA INSTITUC.'!HFB60</f>
        <v>0</v>
      </c>
      <c r="HFC18" s="654">
        <f>+'Anexo 1. 01-FR-03 POA INSTITUC.'!HFC60</f>
        <v>0</v>
      </c>
      <c r="HFD18" s="654">
        <f>+'Anexo 1. 01-FR-03 POA INSTITUC.'!HFD60</f>
        <v>0</v>
      </c>
      <c r="HFE18" s="654">
        <f>+'Anexo 1. 01-FR-03 POA INSTITUC.'!HFE60</f>
        <v>0</v>
      </c>
      <c r="HFF18" s="654">
        <f>+'Anexo 1. 01-FR-03 POA INSTITUC.'!HFF60</f>
        <v>0</v>
      </c>
      <c r="HFG18" s="654">
        <f>+'Anexo 1. 01-FR-03 POA INSTITUC.'!HFG60</f>
        <v>0</v>
      </c>
      <c r="HFH18" s="654">
        <f>+'Anexo 1. 01-FR-03 POA INSTITUC.'!HFH60</f>
        <v>0</v>
      </c>
      <c r="HFI18" s="654">
        <f>+'Anexo 1. 01-FR-03 POA INSTITUC.'!HFI60</f>
        <v>0</v>
      </c>
      <c r="HFJ18" s="654">
        <f>+'Anexo 1. 01-FR-03 POA INSTITUC.'!HFJ60</f>
        <v>0</v>
      </c>
      <c r="HFK18" s="654">
        <f>+'Anexo 1. 01-FR-03 POA INSTITUC.'!HFK60</f>
        <v>0</v>
      </c>
      <c r="HFL18" s="654">
        <f>+'Anexo 1. 01-FR-03 POA INSTITUC.'!HFL60</f>
        <v>0</v>
      </c>
      <c r="HFM18" s="654">
        <f>+'Anexo 1. 01-FR-03 POA INSTITUC.'!HFM60</f>
        <v>0</v>
      </c>
      <c r="HFN18" s="654">
        <f>+'Anexo 1. 01-FR-03 POA INSTITUC.'!HFN60</f>
        <v>0</v>
      </c>
      <c r="HFO18" s="654">
        <f>+'Anexo 1. 01-FR-03 POA INSTITUC.'!HFO60</f>
        <v>0</v>
      </c>
      <c r="HFP18" s="654">
        <f>+'Anexo 1. 01-FR-03 POA INSTITUC.'!HFP60</f>
        <v>0</v>
      </c>
      <c r="HFQ18" s="654">
        <f>+'Anexo 1. 01-FR-03 POA INSTITUC.'!HFQ60</f>
        <v>0</v>
      </c>
      <c r="HFR18" s="654">
        <f>+'Anexo 1. 01-FR-03 POA INSTITUC.'!HFR60</f>
        <v>0</v>
      </c>
      <c r="HFS18" s="654">
        <f>+'Anexo 1. 01-FR-03 POA INSTITUC.'!HFS60</f>
        <v>0</v>
      </c>
      <c r="HFT18" s="654">
        <f>+'Anexo 1. 01-FR-03 POA INSTITUC.'!HFT60</f>
        <v>0</v>
      </c>
      <c r="HFU18" s="654">
        <f>+'Anexo 1. 01-FR-03 POA INSTITUC.'!HFU60</f>
        <v>0</v>
      </c>
      <c r="HFV18" s="654">
        <f>+'Anexo 1. 01-FR-03 POA INSTITUC.'!HFV60</f>
        <v>0</v>
      </c>
      <c r="HFW18" s="654">
        <f>+'Anexo 1. 01-FR-03 POA INSTITUC.'!HFW60</f>
        <v>0</v>
      </c>
      <c r="HFX18" s="654">
        <f>+'Anexo 1. 01-FR-03 POA INSTITUC.'!HFX60</f>
        <v>0</v>
      </c>
      <c r="HFY18" s="654">
        <f>+'Anexo 1. 01-FR-03 POA INSTITUC.'!HFY60</f>
        <v>0</v>
      </c>
      <c r="HFZ18" s="654">
        <f>+'Anexo 1. 01-FR-03 POA INSTITUC.'!HFZ60</f>
        <v>0</v>
      </c>
      <c r="HGA18" s="654">
        <f>+'Anexo 1. 01-FR-03 POA INSTITUC.'!HGA60</f>
        <v>0</v>
      </c>
      <c r="HGB18" s="654">
        <f>+'Anexo 1. 01-FR-03 POA INSTITUC.'!HGB60</f>
        <v>0</v>
      </c>
      <c r="HGC18" s="654">
        <f>+'Anexo 1. 01-FR-03 POA INSTITUC.'!HGC60</f>
        <v>0</v>
      </c>
      <c r="HGD18" s="654">
        <f>+'Anexo 1. 01-FR-03 POA INSTITUC.'!HGD60</f>
        <v>0</v>
      </c>
      <c r="HGE18" s="654">
        <f>+'Anexo 1. 01-FR-03 POA INSTITUC.'!HGE60</f>
        <v>0</v>
      </c>
      <c r="HGF18" s="654">
        <f>+'Anexo 1. 01-FR-03 POA INSTITUC.'!HGF60</f>
        <v>0</v>
      </c>
      <c r="HGG18" s="654">
        <f>+'Anexo 1. 01-FR-03 POA INSTITUC.'!HGG60</f>
        <v>0</v>
      </c>
      <c r="HGH18" s="654">
        <f>+'Anexo 1. 01-FR-03 POA INSTITUC.'!HGH60</f>
        <v>0</v>
      </c>
      <c r="HGI18" s="654">
        <f>+'Anexo 1. 01-FR-03 POA INSTITUC.'!HGI60</f>
        <v>0</v>
      </c>
      <c r="HGJ18" s="654">
        <f>+'Anexo 1. 01-FR-03 POA INSTITUC.'!HGJ60</f>
        <v>0</v>
      </c>
      <c r="HGK18" s="654">
        <f>+'Anexo 1. 01-FR-03 POA INSTITUC.'!HGK60</f>
        <v>0</v>
      </c>
      <c r="HGL18" s="654">
        <f>+'Anexo 1. 01-FR-03 POA INSTITUC.'!HGL60</f>
        <v>0</v>
      </c>
      <c r="HGM18" s="654">
        <f>+'Anexo 1. 01-FR-03 POA INSTITUC.'!HGM60</f>
        <v>0</v>
      </c>
      <c r="HGN18" s="654">
        <f>+'Anexo 1. 01-FR-03 POA INSTITUC.'!HGN60</f>
        <v>0</v>
      </c>
      <c r="HGO18" s="654">
        <f>+'Anexo 1. 01-FR-03 POA INSTITUC.'!HGO60</f>
        <v>0</v>
      </c>
      <c r="HGP18" s="654">
        <f>+'Anexo 1. 01-FR-03 POA INSTITUC.'!HGP60</f>
        <v>0</v>
      </c>
      <c r="HGQ18" s="654">
        <f>+'Anexo 1. 01-FR-03 POA INSTITUC.'!HGQ60</f>
        <v>0</v>
      </c>
      <c r="HGR18" s="654">
        <f>+'Anexo 1. 01-FR-03 POA INSTITUC.'!HGR60</f>
        <v>0</v>
      </c>
      <c r="HGS18" s="654">
        <f>+'Anexo 1. 01-FR-03 POA INSTITUC.'!HGS60</f>
        <v>0</v>
      </c>
      <c r="HGT18" s="654">
        <f>+'Anexo 1. 01-FR-03 POA INSTITUC.'!HGT60</f>
        <v>0</v>
      </c>
      <c r="HGU18" s="654">
        <f>+'Anexo 1. 01-FR-03 POA INSTITUC.'!HGU60</f>
        <v>0</v>
      </c>
      <c r="HGV18" s="654">
        <f>+'Anexo 1. 01-FR-03 POA INSTITUC.'!HGV60</f>
        <v>0</v>
      </c>
      <c r="HGW18" s="654">
        <f>+'Anexo 1. 01-FR-03 POA INSTITUC.'!HGW60</f>
        <v>0</v>
      </c>
      <c r="HGX18" s="654">
        <f>+'Anexo 1. 01-FR-03 POA INSTITUC.'!HGX60</f>
        <v>0</v>
      </c>
      <c r="HGY18" s="654">
        <f>+'Anexo 1. 01-FR-03 POA INSTITUC.'!HGY60</f>
        <v>0</v>
      </c>
      <c r="HGZ18" s="654">
        <f>+'Anexo 1. 01-FR-03 POA INSTITUC.'!HGZ60</f>
        <v>0</v>
      </c>
      <c r="HHA18" s="654">
        <f>+'Anexo 1. 01-FR-03 POA INSTITUC.'!HHA60</f>
        <v>0</v>
      </c>
      <c r="HHB18" s="654">
        <f>+'Anexo 1. 01-FR-03 POA INSTITUC.'!HHB60</f>
        <v>0</v>
      </c>
      <c r="HHC18" s="654">
        <f>+'Anexo 1. 01-FR-03 POA INSTITUC.'!HHC60</f>
        <v>0</v>
      </c>
      <c r="HHD18" s="654">
        <f>+'Anexo 1. 01-FR-03 POA INSTITUC.'!HHD60</f>
        <v>0</v>
      </c>
      <c r="HHE18" s="654">
        <f>+'Anexo 1. 01-FR-03 POA INSTITUC.'!HHE60</f>
        <v>0</v>
      </c>
      <c r="HHF18" s="654">
        <f>+'Anexo 1. 01-FR-03 POA INSTITUC.'!HHF60</f>
        <v>0</v>
      </c>
      <c r="HHG18" s="654">
        <f>+'Anexo 1. 01-FR-03 POA INSTITUC.'!HHG60</f>
        <v>0</v>
      </c>
      <c r="HHH18" s="654">
        <f>+'Anexo 1. 01-FR-03 POA INSTITUC.'!HHH60</f>
        <v>0</v>
      </c>
      <c r="HHI18" s="654">
        <f>+'Anexo 1. 01-FR-03 POA INSTITUC.'!HHI60</f>
        <v>0</v>
      </c>
      <c r="HHJ18" s="654">
        <f>+'Anexo 1. 01-FR-03 POA INSTITUC.'!HHJ60</f>
        <v>0</v>
      </c>
      <c r="HHK18" s="654">
        <f>+'Anexo 1. 01-FR-03 POA INSTITUC.'!HHK60</f>
        <v>0</v>
      </c>
      <c r="HHL18" s="654">
        <f>+'Anexo 1. 01-FR-03 POA INSTITUC.'!HHL60</f>
        <v>0</v>
      </c>
      <c r="HHM18" s="654">
        <f>+'Anexo 1. 01-FR-03 POA INSTITUC.'!HHM60</f>
        <v>0</v>
      </c>
      <c r="HHN18" s="654">
        <f>+'Anexo 1. 01-FR-03 POA INSTITUC.'!HHN60</f>
        <v>0</v>
      </c>
      <c r="HHO18" s="654">
        <f>+'Anexo 1. 01-FR-03 POA INSTITUC.'!HHO60</f>
        <v>0</v>
      </c>
      <c r="HHP18" s="654">
        <f>+'Anexo 1. 01-FR-03 POA INSTITUC.'!HHP60</f>
        <v>0</v>
      </c>
      <c r="HHQ18" s="654">
        <f>+'Anexo 1. 01-FR-03 POA INSTITUC.'!HHQ60</f>
        <v>0</v>
      </c>
      <c r="HHR18" s="654">
        <f>+'Anexo 1. 01-FR-03 POA INSTITUC.'!HHR60</f>
        <v>0</v>
      </c>
      <c r="HHS18" s="654">
        <f>+'Anexo 1. 01-FR-03 POA INSTITUC.'!HHS60</f>
        <v>0</v>
      </c>
      <c r="HHT18" s="654">
        <f>+'Anexo 1. 01-FR-03 POA INSTITUC.'!HHT60</f>
        <v>0</v>
      </c>
      <c r="HHU18" s="654">
        <f>+'Anexo 1. 01-FR-03 POA INSTITUC.'!HHU60</f>
        <v>0</v>
      </c>
      <c r="HHV18" s="654">
        <f>+'Anexo 1. 01-FR-03 POA INSTITUC.'!HHV60</f>
        <v>0</v>
      </c>
      <c r="HHW18" s="654">
        <f>+'Anexo 1. 01-FR-03 POA INSTITUC.'!HHW60</f>
        <v>0</v>
      </c>
      <c r="HHX18" s="654">
        <f>+'Anexo 1. 01-FR-03 POA INSTITUC.'!HHX60</f>
        <v>0</v>
      </c>
      <c r="HHY18" s="654">
        <f>+'Anexo 1. 01-FR-03 POA INSTITUC.'!HHY60</f>
        <v>0</v>
      </c>
      <c r="HHZ18" s="654">
        <f>+'Anexo 1. 01-FR-03 POA INSTITUC.'!HHZ60</f>
        <v>0</v>
      </c>
      <c r="HIA18" s="654">
        <f>+'Anexo 1. 01-FR-03 POA INSTITUC.'!HIA60</f>
        <v>0</v>
      </c>
      <c r="HIB18" s="654">
        <f>+'Anexo 1. 01-FR-03 POA INSTITUC.'!HIB60</f>
        <v>0</v>
      </c>
      <c r="HIC18" s="654">
        <f>+'Anexo 1. 01-FR-03 POA INSTITUC.'!HIC60</f>
        <v>0</v>
      </c>
      <c r="HID18" s="654">
        <f>+'Anexo 1. 01-FR-03 POA INSTITUC.'!HID60</f>
        <v>0</v>
      </c>
      <c r="HIE18" s="654">
        <f>+'Anexo 1. 01-FR-03 POA INSTITUC.'!HIE60</f>
        <v>0</v>
      </c>
      <c r="HIF18" s="654">
        <f>+'Anexo 1. 01-FR-03 POA INSTITUC.'!HIF60</f>
        <v>0</v>
      </c>
      <c r="HIG18" s="654">
        <f>+'Anexo 1. 01-FR-03 POA INSTITUC.'!HIG60</f>
        <v>0</v>
      </c>
      <c r="HIH18" s="654">
        <f>+'Anexo 1. 01-FR-03 POA INSTITUC.'!HIH60</f>
        <v>0</v>
      </c>
      <c r="HII18" s="654">
        <f>+'Anexo 1. 01-FR-03 POA INSTITUC.'!HII60</f>
        <v>0</v>
      </c>
      <c r="HIJ18" s="654">
        <f>+'Anexo 1. 01-FR-03 POA INSTITUC.'!HIJ60</f>
        <v>0</v>
      </c>
      <c r="HIK18" s="654">
        <f>+'Anexo 1. 01-FR-03 POA INSTITUC.'!HIK60</f>
        <v>0</v>
      </c>
      <c r="HIL18" s="654">
        <f>+'Anexo 1. 01-FR-03 POA INSTITUC.'!HIL60</f>
        <v>0</v>
      </c>
      <c r="HIM18" s="654">
        <f>+'Anexo 1. 01-FR-03 POA INSTITUC.'!HIM60</f>
        <v>0</v>
      </c>
      <c r="HIN18" s="654">
        <f>+'Anexo 1. 01-FR-03 POA INSTITUC.'!HIN60</f>
        <v>0</v>
      </c>
      <c r="HIO18" s="654">
        <f>+'Anexo 1. 01-FR-03 POA INSTITUC.'!HIO60</f>
        <v>0</v>
      </c>
      <c r="HIP18" s="654">
        <f>+'Anexo 1. 01-FR-03 POA INSTITUC.'!HIP60</f>
        <v>0</v>
      </c>
      <c r="HIQ18" s="654">
        <f>+'Anexo 1. 01-FR-03 POA INSTITUC.'!HIQ60</f>
        <v>0</v>
      </c>
      <c r="HIR18" s="654">
        <f>+'Anexo 1. 01-FR-03 POA INSTITUC.'!HIR60</f>
        <v>0</v>
      </c>
      <c r="HIS18" s="654">
        <f>+'Anexo 1. 01-FR-03 POA INSTITUC.'!HIS60</f>
        <v>0</v>
      </c>
      <c r="HIT18" s="654">
        <f>+'Anexo 1. 01-FR-03 POA INSTITUC.'!HIT60</f>
        <v>0</v>
      </c>
      <c r="HIU18" s="654">
        <f>+'Anexo 1. 01-FR-03 POA INSTITUC.'!HIU60</f>
        <v>0</v>
      </c>
      <c r="HIV18" s="654">
        <f>+'Anexo 1. 01-FR-03 POA INSTITUC.'!HIV60</f>
        <v>0</v>
      </c>
      <c r="HIW18" s="654">
        <f>+'Anexo 1. 01-FR-03 POA INSTITUC.'!HIW60</f>
        <v>0</v>
      </c>
      <c r="HIX18" s="654">
        <f>+'Anexo 1. 01-FR-03 POA INSTITUC.'!HIX60</f>
        <v>0</v>
      </c>
      <c r="HIY18" s="654">
        <f>+'Anexo 1. 01-FR-03 POA INSTITUC.'!HIY60</f>
        <v>0</v>
      </c>
      <c r="HIZ18" s="654">
        <f>+'Anexo 1. 01-FR-03 POA INSTITUC.'!HIZ60</f>
        <v>0</v>
      </c>
      <c r="HJA18" s="654">
        <f>+'Anexo 1. 01-FR-03 POA INSTITUC.'!HJA60</f>
        <v>0</v>
      </c>
      <c r="HJB18" s="654">
        <f>+'Anexo 1. 01-FR-03 POA INSTITUC.'!HJB60</f>
        <v>0</v>
      </c>
      <c r="HJC18" s="654">
        <f>+'Anexo 1. 01-FR-03 POA INSTITUC.'!HJC60</f>
        <v>0</v>
      </c>
      <c r="HJD18" s="654">
        <f>+'Anexo 1. 01-FR-03 POA INSTITUC.'!HJD60</f>
        <v>0</v>
      </c>
      <c r="HJE18" s="654">
        <f>+'Anexo 1. 01-FR-03 POA INSTITUC.'!HJE60</f>
        <v>0</v>
      </c>
      <c r="HJF18" s="654">
        <f>+'Anexo 1. 01-FR-03 POA INSTITUC.'!HJF60</f>
        <v>0</v>
      </c>
      <c r="HJG18" s="654">
        <f>+'Anexo 1. 01-FR-03 POA INSTITUC.'!HJG60</f>
        <v>0</v>
      </c>
      <c r="HJH18" s="654">
        <f>+'Anexo 1. 01-FR-03 POA INSTITUC.'!HJH60</f>
        <v>0</v>
      </c>
      <c r="HJI18" s="654">
        <f>+'Anexo 1. 01-FR-03 POA INSTITUC.'!HJI60</f>
        <v>0</v>
      </c>
      <c r="HJJ18" s="654">
        <f>+'Anexo 1. 01-FR-03 POA INSTITUC.'!HJJ60</f>
        <v>0</v>
      </c>
      <c r="HJK18" s="654">
        <f>+'Anexo 1. 01-FR-03 POA INSTITUC.'!HJK60</f>
        <v>0</v>
      </c>
      <c r="HJL18" s="654">
        <f>+'Anexo 1. 01-FR-03 POA INSTITUC.'!HJL60</f>
        <v>0</v>
      </c>
      <c r="HJM18" s="654">
        <f>+'Anexo 1. 01-FR-03 POA INSTITUC.'!HJM60</f>
        <v>0</v>
      </c>
      <c r="HJN18" s="654">
        <f>+'Anexo 1. 01-FR-03 POA INSTITUC.'!HJN60</f>
        <v>0</v>
      </c>
      <c r="HJO18" s="654">
        <f>+'Anexo 1. 01-FR-03 POA INSTITUC.'!HJO60</f>
        <v>0</v>
      </c>
      <c r="HJP18" s="654">
        <f>+'Anexo 1. 01-FR-03 POA INSTITUC.'!HJP60</f>
        <v>0</v>
      </c>
      <c r="HJQ18" s="654">
        <f>+'Anexo 1. 01-FR-03 POA INSTITUC.'!HJQ60</f>
        <v>0</v>
      </c>
      <c r="HJR18" s="654">
        <f>+'Anexo 1. 01-FR-03 POA INSTITUC.'!HJR60</f>
        <v>0</v>
      </c>
      <c r="HJS18" s="654">
        <f>+'Anexo 1. 01-FR-03 POA INSTITUC.'!HJS60</f>
        <v>0</v>
      </c>
      <c r="HJT18" s="654">
        <f>+'Anexo 1. 01-FR-03 POA INSTITUC.'!HJT60</f>
        <v>0</v>
      </c>
      <c r="HJU18" s="654">
        <f>+'Anexo 1. 01-FR-03 POA INSTITUC.'!HJU60</f>
        <v>0</v>
      </c>
      <c r="HJV18" s="654">
        <f>+'Anexo 1. 01-FR-03 POA INSTITUC.'!HJV60</f>
        <v>0</v>
      </c>
      <c r="HJW18" s="654">
        <f>+'Anexo 1. 01-FR-03 POA INSTITUC.'!HJW60</f>
        <v>0</v>
      </c>
      <c r="HJX18" s="654">
        <f>+'Anexo 1. 01-FR-03 POA INSTITUC.'!HJX60</f>
        <v>0</v>
      </c>
      <c r="HJY18" s="654">
        <f>+'Anexo 1. 01-FR-03 POA INSTITUC.'!HJY60</f>
        <v>0</v>
      </c>
      <c r="HJZ18" s="654">
        <f>+'Anexo 1. 01-FR-03 POA INSTITUC.'!HJZ60</f>
        <v>0</v>
      </c>
      <c r="HKA18" s="654">
        <f>+'Anexo 1. 01-FR-03 POA INSTITUC.'!HKA60</f>
        <v>0</v>
      </c>
      <c r="HKB18" s="654">
        <f>+'Anexo 1. 01-FR-03 POA INSTITUC.'!HKB60</f>
        <v>0</v>
      </c>
      <c r="HKC18" s="654">
        <f>+'Anexo 1. 01-FR-03 POA INSTITUC.'!HKC60</f>
        <v>0</v>
      </c>
      <c r="HKD18" s="654">
        <f>+'Anexo 1. 01-FR-03 POA INSTITUC.'!HKD60</f>
        <v>0</v>
      </c>
      <c r="HKE18" s="654">
        <f>+'Anexo 1. 01-FR-03 POA INSTITUC.'!HKE60</f>
        <v>0</v>
      </c>
      <c r="HKF18" s="654">
        <f>+'Anexo 1. 01-FR-03 POA INSTITUC.'!HKF60</f>
        <v>0</v>
      </c>
      <c r="HKG18" s="654">
        <f>+'Anexo 1. 01-FR-03 POA INSTITUC.'!HKG60</f>
        <v>0</v>
      </c>
      <c r="HKH18" s="654">
        <f>+'Anexo 1. 01-FR-03 POA INSTITUC.'!HKH60</f>
        <v>0</v>
      </c>
      <c r="HKI18" s="654">
        <f>+'Anexo 1. 01-FR-03 POA INSTITUC.'!HKI60</f>
        <v>0</v>
      </c>
      <c r="HKJ18" s="654">
        <f>+'Anexo 1. 01-FR-03 POA INSTITUC.'!HKJ60</f>
        <v>0</v>
      </c>
      <c r="HKK18" s="654">
        <f>+'Anexo 1. 01-FR-03 POA INSTITUC.'!HKK60</f>
        <v>0</v>
      </c>
      <c r="HKL18" s="654">
        <f>+'Anexo 1. 01-FR-03 POA INSTITUC.'!HKL60</f>
        <v>0</v>
      </c>
      <c r="HKM18" s="654">
        <f>+'Anexo 1. 01-FR-03 POA INSTITUC.'!HKM60</f>
        <v>0</v>
      </c>
      <c r="HKN18" s="654">
        <f>+'Anexo 1. 01-FR-03 POA INSTITUC.'!HKN60</f>
        <v>0</v>
      </c>
      <c r="HKO18" s="654">
        <f>+'Anexo 1. 01-FR-03 POA INSTITUC.'!HKO60</f>
        <v>0</v>
      </c>
      <c r="HKP18" s="654">
        <f>+'Anexo 1. 01-FR-03 POA INSTITUC.'!HKP60</f>
        <v>0</v>
      </c>
      <c r="HKQ18" s="654">
        <f>+'Anexo 1. 01-FR-03 POA INSTITUC.'!HKQ60</f>
        <v>0</v>
      </c>
      <c r="HKR18" s="654">
        <f>+'Anexo 1. 01-FR-03 POA INSTITUC.'!HKR60</f>
        <v>0</v>
      </c>
      <c r="HKS18" s="654">
        <f>+'Anexo 1. 01-FR-03 POA INSTITUC.'!HKS60</f>
        <v>0</v>
      </c>
      <c r="HKT18" s="654">
        <f>+'Anexo 1. 01-FR-03 POA INSTITUC.'!HKT60</f>
        <v>0</v>
      </c>
      <c r="HKU18" s="654">
        <f>+'Anexo 1. 01-FR-03 POA INSTITUC.'!HKU60</f>
        <v>0</v>
      </c>
      <c r="HKV18" s="654">
        <f>+'Anexo 1. 01-FR-03 POA INSTITUC.'!HKV60</f>
        <v>0</v>
      </c>
      <c r="HKW18" s="654">
        <f>+'Anexo 1. 01-FR-03 POA INSTITUC.'!HKW60</f>
        <v>0</v>
      </c>
      <c r="HKX18" s="654">
        <f>+'Anexo 1. 01-FR-03 POA INSTITUC.'!HKX60</f>
        <v>0</v>
      </c>
      <c r="HKY18" s="654">
        <f>+'Anexo 1. 01-FR-03 POA INSTITUC.'!HKY60</f>
        <v>0</v>
      </c>
      <c r="HKZ18" s="654">
        <f>+'Anexo 1. 01-FR-03 POA INSTITUC.'!HKZ60</f>
        <v>0</v>
      </c>
      <c r="HLA18" s="654">
        <f>+'Anexo 1. 01-FR-03 POA INSTITUC.'!HLA60</f>
        <v>0</v>
      </c>
      <c r="HLB18" s="654">
        <f>+'Anexo 1. 01-FR-03 POA INSTITUC.'!HLB60</f>
        <v>0</v>
      </c>
      <c r="HLC18" s="654">
        <f>+'Anexo 1. 01-FR-03 POA INSTITUC.'!HLC60</f>
        <v>0</v>
      </c>
      <c r="HLD18" s="654">
        <f>+'Anexo 1. 01-FR-03 POA INSTITUC.'!HLD60</f>
        <v>0</v>
      </c>
      <c r="HLE18" s="654">
        <f>+'Anexo 1. 01-FR-03 POA INSTITUC.'!HLE60</f>
        <v>0</v>
      </c>
      <c r="HLF18" s="654">
        <f>+'Anexo 1. 01-FR-03 POA INSTITUC.'!HLF60</f>
        <v>0</v>
      </c>
      <c r="HLG18" s="654">
        <f>+'Anexo 1. 01-FR-03 POA INSTITUC.'!HLG60</f>
        <v>0</v>
      </c>
      <c r="HLH18" s="654">
        <f>+'Anexo 1. 01-FR-03 POA INSTITUC.'!HLH60</f>
        <v>0</v>
      </c>
      <c r="HLI18" s="654">
        <f>+'Anexo 1. 01-FR-03 POA INSTITUC.'!HLI60</f>
        <v>0</v>
      </c>
      <c r="HLJ18" s="654">
        <f>+'Anexo 1. 01-FR-03 POA INSTITUC.'!HLJ60</f>
        <v>0</v>
      </c>
      <c r="HLK18" s="654">
        <f>+'Anexo 1. 01-FR-03 POA INSTITUC.'!HLK60</f>
        <v>0</v>
      </c>
      <c r="HLL18" s="654">
        <f>+'Anexo 1. 01-FR-03 POA INSTITUC.'!HLL60</f>
        <v>0</v>
      </c>
      <c r="HLM18" s="654">
        <f>+'Anexo 1. 01-FR-03 POA INSTITUC.'!HLM60</f>
        <v>0</v>
      </c>
      <c r="HLN18" s="654">
        <f>+'Anexo 1. 01-FR-03 POA INSTITUC.'!HLN60</f>
        <v>0</v>
      </c>
      <c r="HLO18" s="654">
        <f>+'Anexo 1. 01-FR-03 POA INSTITUC.'!HLO60</f>
        <v>0</v>
      </c>
      <c r="HLP18" s="654">
        <f>+'Anexo 1. 01-FR-03 POA INSTITUC.'!HLP60</f>
        <v>0</v>
      </c>
      <c r="HLQ18" s="654">
        <f>+'Anexo 1. 01-FR-03 POA INSTITUC.'!HLQ60</f>
        <v>0</v>
      </c>
      <c r="HLR18" s="654">
        <f>+'Anexo 1. 01-FR-03 POA INSTITUC.'!HLR60</f>
        <v>0</v>
      </c>
      <c r="HLS18" s="654">
        <f>+'Anexo 1. 01-FR-03 POA INSTITUC.'!HLS60</f>
        <v>0</v>
      </c>
      <c r="HLT18" s="654">
        <f>+'Anexo 1. 01-FR-03 POA INSTITUC.'!HLT60</f>
        <v>0</v>
      </c>
      <c r="HLU18" s="654">
        <f>+'Anexo 1. 01-FR-03 POA INSTITUC.'!HLU60</f>
        <v>0</v>
      </c>
      <c r="HLV18" s="654">
        <f>+'Anexo 1. 01-FR-03 POA INSTITUC.'!HLV60</f>
        <v>0</v>
      </c>
      <c r="HLW18" s="654">
        <f>+'Anexo 1. 01-FR-03 POA INSTITUC.'!HLW60</f>
        <v>0</v>
      </c>
      <c r="HLX18" s="654">
        <f>+'Anexo 1. 01-FR-03 POA INSTITUC.'!HLX60</f>
        <v>0</v>
      </c>
      <c r="HLY18" s="654">
        <f>+'Anexo 1. 01-FR-03 POA INSTITUC.'!HLY60</f>
        <v>0</v>
      </c>
      <c r="HLZ18" s="654">
        <f>+'Anexo 1. 01-FR-03 POA INSTITUC.'!HLZ60</f>
        <v>0</v>
      </c>
      <c r="HMA18" s="654">
        <f>+'Anexo 1. 01-FR-03 POA INSTITUC.'!HMA60</f>
        <v>0</v>
      </c>
      <c r="HMB18" s="654">
        <f>+'Anexo 1. 01-FR-03 POA INSTITUC.'!HMB60</f>
        <v>0</v>
      </c>
      <c r="HMC18" s="654">
        <f>+'Anexo 1. 01-FR-03 POA INSTITUC.'!HMC60</f>
        <v>0</v>
      </c>
      <c r="HMD18" s="654">
        <f>+'Anexo 1. 01-FR-03 POA INSTITUC.'!HMD60</f>
        <v>0</v>
      </c>
      <c r="HME18" s="654">
        <f>+'Anexo 1. 01-FR-03 POA INSTITUC.'!HME60</f>
        <v>0</v>
      </c>
      <c r="HMF18" s="654">
        <f>+'Anexo 1. 01-FR-03 POA INSTITUC.'!HMF60</f>
        <v>0</v>
      </c>
      <c r="HMG18" s="654">
        <f>+'Anexo 1. 01-FR-03 POA INSTITUC.'!HMG60</f>
        <v>0</v>
      </c>
      <c r="HMH18" s="654">
        <f>+'Anexo 1. 01-FR-03 POA INSTITUC.'!HMH60</f>
        <v>0</v>
      </c>
      <c r="HMI18" s="654">
        <f>+'Anexo 1. 01-FR-03 POA INSTITUC.'!HMI60</f>
        <v>0</v>
      </c>
      <c r="HMJ18" s="654">
        <f>+'Anexo 1. 01-FR-03 POA INSTITUC.'!HMJ60</f>
        <v>0</v>
      </c>
      <c r="HMK18" s="654">
        <f>+'Anexo 1. 01-FR-03 POA INSTITUC.'!HMK60</f>
        <v>0</v>
      </c>
      <c r="HML18" s="654">
        <f>+'Anexo 1. 01-FR-03 POA INSTITUC.'!HML60</f>
        <v>0</v>
      </c>
      <c r="HMM18" s="654">
        <f>+'Anexo 1. 01-FR-03 POA INSTITUC.'!HMM60</f>
        <v>0</v>
      </c>
      <c r="HMN18" s="654">
        <f>+'Anexo 1. 01-FR-03 POA INSTITUC.'!HMN60</f>
        <v>0</v>
      </c>
      <c r="HMO18" s="654">
        <f>+'Anexo 1. 01-FR-03 POA INSTITUC.'!HMO60</f>
        <v>0</v>
      </c>
      <c r="HMP18" s="654">
        <f>+'Anexo 1. 01-FR-03 POA INSTITUC.'!HMP60</f>
        <v>0</v>
      </c>
      <c r="HMQ18" s="654">
        <f>+'Anexo 1. 01-FR-03 POA INSTITUC.'!HMQ60</f>
        <v>0</v>
      </c>
      <c r="HMR18" s="654">
        <f>+'Anexo 1. 01-FR-03 POA INSTITUC.'!HMR60</f>
        <v>0</v>
      </c>
      <c r="HMS18" s="654">
        <f>+'Anexo 1. 01-FR-03 POA INSTITUC.'!HMS60</f>
        <v>0</v>
      </c>
      <c r="HMT18" s="654">
        <f>+'Anexo 1. 01-FR-03 POA INSTITUC.'!HMT60</f>
        <v>0</v>
      </c>
      <c r="HMU18" s="654">
        <f>+'Anexo 1. 01-FR-03 POA INSTITUC.'!HMU60</f>
        <v>0</v>
      </c>
      <c r="HMV18" s="654">
        <f>+'Anexo 1. 01-FR-03 POA INSTITUC.'!HMV60</f>
        <v>0</v>
      </c>
      <c r="HMW18" s="654">
        <f>+'Anexo 1. 01-FR-03 POA INSTITUC.'!HMW60</f>
        <v>0</v>
      </c>
      <c r="HMX18" s="654">
        <f>+'Anexo 1. 01-FR-03 POA INSTITUC.'!HMX60</f>
        <v>0</v>
      </c>
      <c r="HMY18" s="654">
        <f>+'Anexo 1. 01-FR-03 POA INSTITUC.'!HMY60</f>
        <v>0</v>
      </c>
      <c r="HMZ18" s="654">
        <f>+'Anexo 1. 01-FR-03 POA INSTITUC.'!HMZ60</f>
        <v>0</v>
      </c>
      <c r="HNA18" s="654">
        <f>+'Anexo 1. 01-FR-03 POA INSTITUC.'!HNA60</f>
        <v>0</v>
      </c>
      <c r="HNB18" s="654">
        <f>+'Anexo 1. 01-FR-03 POA INSTITUC.'!HNB60</f>
        <v>0</v>
      </c>
      <c r="HNC18" s="654">
        <f>+'Anexo 1. 01-FR-03 POA INSTITUC.'!HNC60</f>
        <v>0</v>
      </c>
      <c r="HND18" s="654">
        <f>+'Anexo 1. 01-FR-03 POA INSTITUC.'!HND60</f>
        <v>0</v>
      </c>
      <c r="HNE18" s="654">
        <f>+'Anexo 1. 01-FR-03 POA INSTITUC.'!HNE60</f>
        <v>0</v>
      </c>
      <c r="HNF18" s="654">
        <f>+'Anexo 1. 01-FR-03 POA INSTITUC.'!HNF60</f>
        <v>0</v>
      </c>
      <c r="HNG18" s="654">
        <f>+'Anexo 1. 01-FR-03 POA INSTITUC.'!HNG60</f>
        <v>0</v>
      </c>
      <c r="HNH18" s="654">
        <f>+'Anexo 1. 01-FR-03 POA INSTITUC.'!HNH60</f>
        <v>0</v>
      </c>
      <c r="HNI18" s="654">
        <f>+'Anexo 1. 01-FR-03 POA INSTITUC.'!HNI60</f>
        <v>0</v>
      </c>
      <c r="HNJ18" s="654">
        <f>+'Anexo 1. 01-FR-03 POA INSTITUC.'!HNJ60</f>
        <v>0</v>
      </c>
      <c r="HNK18" s="654">
        <f>+'Anexo 1. 01-FR-03 POA INSTITUC.'!HNK60</f>
        <v>0</v>
      </c>
      <c r="HNL18" s="654">
        <f>+'Anexo 1. 01-FR-03 POA INSTITUC.'!HNL60</f>
        <v>0</v>
      </c>
      <c r="HNM18" s="654">
        <f>+'Anexo 1. 01-FR-03 POA INSTITUC.'!HNM60</f>
        <v>0</v>
      </c>
      <c r="HNN18" s="654">
        <f>+'Anexo 1. 01-FR-03 POA INSTITUC.'!HNN60</f>
        <v>0</v>
      </c>
      <c r="HNO18" s="654">
        <f>+'Anexo 1. 01-FR-03 POA INSTITUC.'!HNO60</f>
        <v>0</v>
      </c>
      <c r="HNP18" s="654">
        <f>+'Anexo 1. 01-FR-03 POA INSTITUC.'!HNP60</f>
        <v>0</v>
      </c>
      <c r="HNQ18" s="654">
        <f>+'Anexo 1. 01-FR-03 POA INSTITUC.'!HNQ60</f>
        <v>0</v>
      </c>
      <c r="HNR18" s="654">
        <f>+'Anexo 1. 01-FR-03 POA INSTITUC.'!HNR60</f>
        <v>0</v>
      </c>
      <c r="HNS18" s="654">
        <f>+'Anexo 1. 01-FR-03 POA INSTITUC.'!HNS60</f>
        <v>0</v>
      </c>
      <c r="HNT18" s="654">
        <f>+'Anexo 1. 01-FR-03 POA INSTITUC.'!HNT60</f>
        <v>0</v>
      </c>
      <c r="HNU18" s="654">
        <f>+'Anexo 1. 01-FR-03 POA INSTITUC.'!HNU60</f>
        <v>0</v>
      </c>
      <c r="HNV18" s="654">
        <f>+'Anexo 1. 01-FR-03 POA INSTITUC.'!HNV60</f>
        <v>0</v>
      </c>
      <c r="HNW18" s="654">
        <f>+'Anexo 1. 01-FR-03 POA INSTITUC.'!HNW60</f>
        <v>0</v>
      </c>
      <c r="HNX18" s="654">
        <f>+'Anexo 1. 01-FR-03 POA INSTITUC.'!HNX60</f>
        <v>0</v>
      </c>
      <c r="HNY18" s="654">
        <f>+'Anexo 1. 01-FR-03 POA INSTITUC.'!HNY60</f>
        <v>0</v>
      </c>
      <c r="HNZ18" s="654">
        <f>+'Anexo 1. 01-FR-03 POA INSTITUC.'!HNZ60</f>
        <v>0</v>
      </c>
      <c r="HOA18" s="654">
        <f>+'Anexo 1. 01-FR-03 POA INSTITUC.'!HOA60</f>
        <v>0</v>
      </c>
      <c r="HOB18" s="654">
        <f>+'Anexo 1. 01-FR-03 POA INSTITUC.'!HOB60</f>
        <v>0</v>
      </c>
      <c r="HOC18" s="654">
        <f>+'Anexo 1. 01-FR-03 POA INSTITUC.'!HOC60</f>
        <v>0</v>
      </c>
      <c r="HOD18" s="654">
        <f>+'Anexo 1. 01-FR-03 POA INSTITUC.'!HOD60</f>
        <v>0</v>
      </c>
      <c r="HOE18" s="654">
        <f>+'Anexo 1. 01-FR-03 POA INSTITUC.'!HOE60</f>
        <v>0</v>
      </c>
      <c r="HOF18" s="654">
        <f>+'Anexo 1. 01-FR-03 POA INSTITUC.'!HOF60</f>
        <v>0</v>
      </c>
      <c r="HOG18" s="654">
        <f>+'Anexo 1. 01-FR-03 POA INSTITUC.'!HOG60</f>
        <v>0</v>
      </c>
      <c r="HOH18" s="654">
        <f>+'Anexo 1. 01-FR-03 POA INSTITUC.'!HOH60</f>
        <v>0</v>
      </c>
      <c r="HOI18" s="654">
        <f>+'Anexo 1. 01-FR-03 POA INSTITUC.'!HOI60</f>
        <v>0</v>
      </c>
      <c r="HOJ18" s="654">
        <f>+'Anexo 1. 01-FR-03 POA INSTITUC.'!HOJ60</f>
        <v>0</v>
      </c>
      <c r="HOK18" s="654">
        <f>+'Anexo 1. 01-FR-03 POA INSTITUC.'!HOK60</f>
        <v>0</v>
      </c>
      <c r="HOL18" s="654">
        <f>+'Anexo 1. 01-FR-03 POA INSTITUC.'!HOL60</f>
        <v>0</v>
      </c>
      <c r="HOM18" s="654">
        <f>+'Anexo 1. 01-FR-03 POA INSTITUC.'!HOM60</f>
        <v>0</v>
      </c>
      <c r="HON18" s="654">
        <f>+'Anexo 1. 01-FR-03 POA INSTITUC.'!HON60</f>
        <v>0</v>
      </c>
      <c r="HOO18" s="654">
        <f>+'Anexo 1. 01-FR-03 POA INSTITUC.'!HOO60</f>
        <v>0</v>
      </c>
      <c r="HOP18" s="654">
        <f>+'Anexo 1. 01-FR-03 POA INSTITUC.'!HOP60</f>
        <v>0</v>
      </c>
      <c r="HOQ18" s="654">
        <f>+'Anexo 1. 01-FR-03 POA INSTITUC.'!HOQ60</f>
        <v>0</v>
      </c>
      <c r="HOR18" s="654">
        <f>+'Anexo 1. 01-FR-03 POA INSTITUC.'!HOR60</f>
        <v>0</v>
      </c>
      <c r="HOS18" s="654">
        <f>+'Anexo 1. 01-FR-03 POA INSTITUC.'!HOS60</f>
        <v>0</v>
      </c>
      <c r="HOT18" s="654">
        <f>+'Anexo 1. 01-FR-03 POA INSTITUC.'!HOT60</f>
        <v>0</v>
      </c>
      <c r="HOU18" s="654">
        <f>+'Anexo 1. 01-FR-03 POA INSTITUC.'!HOU60</f>
        <v>0</v>
      </c>
      <c r="HOV18" s="654">
        <f>+'Anexo 1. 01-FR-03 POA INSTITUC.'!HOV60</f>
        <v>0</v>
      </c>
      <c r="HOW18" s="654">
        <f>+'Anexo 1. 01-FR-03 POA INSTITUC.'!HOW60</f>
        <v>0</v>
      </c>
      <c r="HOX18" s="654">
        <f>+'Anexo 1. 01-FR-03 POA INSTITUC.'!HOX60</f>
        <v>0</v>
      </c>
      <c r="HOY18" s="654">
        <f>+'Anexo 1. 01-FR-03 POA INSTITUC.'!HOY60</f>
        <v>0</v>
      </c>
      <c r="HOZ18" s="654">
        <f>+'Anexo 1. 01-FR-03 POA INSTITUC.'!HOZ60</f>
        <v>0</v>
      </c>
      <c r="HPA18" s="654">
        <f>+'Anexo 1. 01-FR-03 POA INSTITUC.'!HPA60</f>
        <v>0</v>
      </c>
      <c r="HPB18" s="654">
        <f>+'Anexo 1. 01-FR-03 POA INSTITUC.'!HPB60</f>
        <v>0</v>
      </c>
      <c r="HPC18" s="654">
        <f>+'Anexo 1. 01-FR-03 POA INSTITUC.'!HPC60</f>
        <v>0</v>
      </c>
      <c r="HPD18" s="654">
        <f>+'Anexo 1. 01-FR-03 POA INSTITUC.'!HPD60</f>
        <v>0</v>
      </c>
      <c r="HPE18" s="654">
        <f>+'Anexo 1. 01-FR-03 POA INSTITUC.'!HPE60</f>
        <v>0</v>
      </c>
      <c r="HPF18" s="654">
        <f>+'Anexo 1. 01-FR-03 POA INSTITUC.'!HPF60</f>
        <v>0</v>
      </c>
      <c r="HPG18" s="654">
        <f>+'Anexo 1. 01-FR-03 POA INSTITUC.'!HPG60</f>
        <v>0</v>
      </c>
      <c r="HPH18" s="654">
        <f>+'Anexo 1. 01-FR-03 POA INSTITUC.'!HPH60</f>
        <v>0</v>
      </c>
      <c r="HPI18" s="654">
        <f>+'Anexo 1. 01-FR-03 POA INSTITUC.'!HPI60</f>
        <v>0</v>
      </c>
      <c r="HPJ18" s="654">
        <f>+'Anexo 1. 01-FR-03 POA INSTITUC.'!HPJ60</f>
        <v>0</v>
      </c>
      <c r="HPK18" s="654">
        <f>+'Anexo 1. 01-FR-03 POA INSTITUC.'!HPK60</f>
        <v>0</v>
      </c>
      <c r="HPL18" s="654">
        <f>+'Anexo 1. 01-FR-03 POA INSTITUC.'!HPL60</f>
        <v>0</v>
      </c>
      <c r="HPM18" s="654">
        <f>+'Anexo 1. 01-FR-03 POA INSTITUC.'!HPM60</f>
        <v>0</v>
      </c>
      <c r="HPN18" s="654">
        <f>+'Anexo 1. 01-FR-03 POA INSTITUC.'!HPN60</f>
        <v>0</v>
      </c>
      <c r="HPO18" s="654">
        <f>+'Anexo 1. 01-FR-03 POA INSTITUC.'!HPO60</f>
        <v>0</v>
      </c>
      <c r="HPP18" s="654">
        <f>+'Anexo 1. 01-FR-03 POA INSTITUC.'!HPP60</f>
        <v>0</v>
      </c>
      <c r="HPQ18" s="654">
        <f>+'Anexo 1. 01-FR-03 POA INSTITUC.'!HPQ60</f>
        <v>0</v>
      </c>
      <c r="HPR18" s="654">
        <f>+'Anexo 1. 01-FR-03 POA INSTITUC.'!HPR60</f>
        <v>0</v>
      </c>
      <c r="HPS18" s="654">
        <f>+'Anexo 1. 01-FR-03 POA INSTITUC.'!HPS60</f>
        <v>0</v>
      </c>
      <c r="HPT18" s="654">
        <f>+'Anexo 1. 01-FR-03 POA INSTITUC.'!HPT60</f>
        <v>0</v>
      </c>
      <c r="HPU18" s="654">
        <f>+'Anexo 1. 01-FR-03 POA INSTITUC.'!HPU60</f>
        <v>0</v>
      </c>
      <c r="HPV18" s="654">
        <f>+'Anexo 1. 01-FR-03 POA INSTITUC.'!HPV60</f>
        <v>0</v>
      </c>
      <c r="HPW18" s="654">
        <f>+'Anexo 1. 01-FR-03 POA INSTITUC.'!HPW60</f>
        <v>0</v>
      </c>
      <c r="HPX18" s="654">
        <f>+'Anexo 1. 01-FR-03 POA INSTITUC.'!HPX60</f>
        <v>0</v>
      </c>
      <c r="HPY18" s="654">
        <f>+'Anexo 1. 01-FR-03 POA INSTITUC.'!HPY60</f>
        <v>0</v>
      </c>
      <c r="HPZ18" s="654">
        <f>+'Anexo 1. 01-FR-03 POA INSTITUC.'!HPZ60</f>
        <v>0</v>
      </c>
      <c r="HQA18" s="654">
        <f>+'Anexo 1. 01-FR-03 POA INSTITUC.'!HQA60</f>
        <v>0</v>
      </c>
      <c r="HQB18" s="654">
        <f>+'Anexo 1. 01-FR-03 POA INSTITUC.'!HQB60</f>
        <v>0</v>
      </c>
      <c r="HQC18" s="654">
        <f>+'Anexo 1. 01-FR-03 POA INSTITUC.'!HQC60</f>
        <v>0</v>
      </c>
      <c r="HQD18" s="654">
        <f>+'Anexo 1. 01-FR-03 POA INSTITUC.'!HQD60</f>
        <v>0</v>
      </c>
      <c r="HQE18" s="654">
        <f>+'Anexo 1. 01-FR-03 POA INSTITUC.'!HQE60</f>
        <v>0</v>
      </c>
      <c r="HQF18" s="654">
        <f>+'Anexo 1. 01-FR-03 POA INSTITUC.'!HQF60</f>
        <v>0</v>
      </c>
      <c r="HQG18" s="654">
        <f>+'Anexo 1. 01-FR-03 POA INSTITUC.'!HQG60</f>
        <v>0</v>
      </c>
      <c r="HQH18" s="654">
        <f>+'Anexo 1. 01-FR-03 POA INSTITUC.'!HQH60</f>
        <v>0</v>
      </c>
      <c r="HQI18" s="654">
        <f>+'Anexo 1. 01-FR-03 POA INSTITUC.'!HQI60</f>
        <v>0</v>
      </c>
      <c r="HQJ18" s="654">
        <f>+'Anexo 1. 01-FR-03 POA INSTITUC.'!HQJ60</f>
        <v>0</v>
      </c>
      <c r="HQK18" s="654">
        <f>+'Anexo 1. 01-FR-03 POA INSTITUC.'!HQK60</f>
        <v>0</v>
      </c>
      <c r="HQL18" s="654">
        <f>+'Anexo 1. 01-FR-03 POA INSTITUC.'!HQL60</f>
        <v>0</v>
      </c>
      <c r="HQM18" s="654">
        <f>+'Anexo 1. 01-FR-03 POA INSTITUC.'!HQM60</f>
        <v>0</v>
      </c>
      <c r="HQN18" s="654">
        <f>+'Anexo 1. 01-FR-03 POA INSTITUC.'!HQN60</f>
        <v>0</v>
      </c>
      <c r="HQO18" s="654">
        <f>+'Anexo 1. 01-FR-03 POA INSTITUC.'!HQO60</f>
        <v>0</v>
      </c>
      <c r="HQP18" s="654">
        <f>+'Anexo 1. 01-FR-03 POA INSTITUC.'!HQP60</f>
        <v>0</v>
      </c>
      <c r="HQQ18" s="654">
        <f>+'Anexo 1. 01-FR-03 POA INSTITUC.'!HQQ60</f>
        <v>0</v>
      </c>
      <c r="HQR18" s="654">
        <f>+'Anexo 1. 01-FR-03 POA INSTITUC.'!HQR60</f>
        <v>0</v>
      </c>
      <c r="HQS18" s="654">
        <f>+'Anexo 1. 01-FR-03 POA INSTITUC.'!HQS60</f>
        <v>0</v>
      </c>
      <c r="HQT18" s="654">
        <f>+'Anexo 1. 01-FR-03 POA INSTITUC.'!HQT60</f>
        <v>0</v>
      </c>
      <c r="HQU18" s="654">
        <f>+'Anexo 1. 01-FR-03 POA INSTITUC.'!HQU60</f>
        <v>0</v>
      </c>
      <c r="HQV18" s="654">
        <f>+'Anexo 1. 01-FR-03 POA INSTITUC.'!HQV60</f>
        <v>0</v>
      </c>
      <c r="HQW18" s="654">
        <f>+'Anexo 1. 01-FR-03 POA INSTITUC.'!HQW60</f>
        <v>0</v>
      </c>
      <c r="HQX18" s="654">
        <f>+'Anexo 1. 01-FR-03 POA INSTITUC.'!HQX60</f>
        <v>0</v>
      </c>
      <c r="HQY18" s="654">
        <f>+'Anexo 1. 01-FR-03 POA INSTITUC.'!HQY60</f>
        <v>0</v>
      </c>
      <c r="HQZ18" s="654">
        <f>+'Anexo 1. 01-FR-03 POA INSTITUC.'!HQZ60</f>
        <v>0</v>
      </c>
      <c r="HRA18" s="654">
        <f>+'Anexo 1. 01-FR-03 POA INSTITUC.'!HRA60</f>
        <v>0</v>
      </c>
      <c r="HRB18" s="654">
        <f>+'Anexo 1. 01-FR-03 POA INSTITUC.'!HRB60</f>
        <v>0</v>
      </c>
      <c r="HRC18" s="654">
        <f>+'Anexo 1. 01-FR-03 POA INSTITUC.'!HRC60</f>
        <v>0</v>
      </c>
      <c r="HRD18" s="654">
        <f>+'Anexo 1. 01-FR-03 POA INSTITUC.'!HRD60</f>
        <v>0</v>
      </c>
      <c r="HRE18" s="654">
        <f>+'Anexo 1. 01-FR-03 POA INSTITUC.'!HRE60</f>
        <v>0</v>
      </c>
      <c r="HRF18" s="654">
        <f>+'Anexo 1. 01-FR-03 POA INSTITUC.'!HRF60</f>
        <v>0</v>
      </c>
      <c r="HRG18" s="654">
        <f>+'Anexo 1. 01-FR-03 POA INSTITUC.'!HRG60</f>
        <v>0</v>
      </c>
      <c r="HRH18" s="654">
        <f>+'Anexo 1. 01-FR-03 POA INSTITUC.'!HRH60</f>
        <v>0</v>
      </c>
      <c r="HRI18" s="654">
        <f>+'Anexo 1. 01-FR-03 POA INSTITUC.'!HRI60</f>
        <v>0</v>
      </c>
      <c r="HRJ18" s="654">
        <f>+'Anexo 1. 01-FR-03 POA INSTITUC.'!HRJ60</f>
        <v>0</v>
      </c>
      <c r="HRK18" s="654">
        <f>+'Anexo 1. 01-FR-03 POA INSTITUC.'!HRK60</f>
        <v>0</v>
      </c>
      <c r="HRL18" s="654">
        <f>+'Anexo 1. 01-FR-03 POA INSTITUC.'!HRL60</f>
        <v>0</v>
      </c>
      <c r="HRM18" s="654">
        <f>+'Anexo 1. 01-FR-03 POA INSTITUC.'!HRM60</f>
        <v>0</v>
      </c>
      <c r="HRN18" s="654">
        <f>+'Anexo 1. 01-FR-03 POA INSTITUC.'!HRN60</f>
        <v>0</v>
      </c>
      <c r="HRO18" s="654">
        <f>+'Anexo 1. 01-FR-03 POA INSTITUC.'!HRO60</f>
        <v>0</v>
      </c>
      <c r="HRP18" s="654">
        <f>+'Anexo 1. 01-FR-03 POA INSTITUC.'!HRP60</f>
        <v>0</v>
      </c>
      <c r="HRQ18" s="654">
        <f>+'Anexo 1. 01-FR-03 POA INSTITUC.'!HRQ60</f>
        <v>0</v>
      </c>
      <c r="HRR18" s="654">
        <f>+'Anexo 1. 01-FR-03 POA INSTITUC.'!HRR60</f>
        <v>0</v>
      </c>
      <c r="HRS18" s="654">
        <f>+'Anexo 1. 01-FR-03 POA INSTITUC.'!HRS60</f>
        <v>0</v>
      </c>
      <c r="HRT18" s="654">
        <f>+'Anexo 1. 01-FR-03 POA INSTITUC.'!HRT60</f>
        <v>0</v>
      </c>
      <c r="HRU18" s="654">
        <f>+'Anexo 1. 01-FR-03 POA INSTITUC.'!HRU60</f>
        <v>0</v>
      </c>
      <c r="HRV18" s="654">
        <f>+'Anexo 1. 01-FR-03 POA INSTITUC.'!HRV60</f>
        <v>0</v>
      </c>
      <c r="HRW18" s="654">
        <f>+'Anexo 1. 01-FR-03 POA INSTITUC.'!HRW60</f>
        <v>0</v>
      </c>
      <c r="HRX18" s="654">
        <f>+'Anexo 1. 01-FR-03 POA INSTITUC.'!HRX60</f>
        <v>0</v>
      </c>
      <c r="HRY18" s="654">
        <f>+'Anexo 1. 01-FR-03 POA INSTITUC.'!HRY60</f>
        <v>0</v>
      </c>
      <c r="HRZ18" s="654">
        <f>+'Anexo 1. 01-FR-03 POA INSTITUC.'!HRZ60</f>
        <v>0</v>
      </c>
      <c r="HSA18" s="654">
        <f>+'Anexo 1. 01-FR-03 POA INSTITUC.'!HSA60</f>
        <v>0</v>
      </c>
      <c r="HSB18" s="654">
        <f>+'Anexo 1. 01-FR-03 POA INSTITUC.'!HSB60</f>
        <v>0</v>
      </c>
      <c r="HSC18" s="654">
        <f>+'Anexo 1. 01-FR-03 POA INSTITUC.'!HSC60</f>
        <v>0</v>
      </c>
      <c r="HSD18" s="654">
        <f>+'Anexo 1. 01-FR-03 POA INSTITUC.'!HSD60</f>
        <v>0</v>
      </c>
      <c r="HSE18" s="654">
        <f>+'Anexo 1. 01-FR-03 POA INSTITUC.'!HSE60</f>
        <v>0</v>
      </c>
      <c r="HSF18" s="654">
        <f>+'Anexo 1. 01-FR-03 POA INSTITUC.'!HSF60</f>
        <v>0</v>
      </c>
      <c r="HSG18" s="654">
        <f>+'Anexo 1. 01-FR-03 POA INSTITUC.'!HSG60</f>
        <v>0</v>
      </c>
      <c r="HSH18" s="654">
        <f>+'Anexo 1. 01-FR-03 POA INSTITUC.'!HSH60</f>
        <v>0</v>
      </c>
      <c r="HSI18" s="654">
        <f>+'Anexo 1. 01-FR-03 POA INSTITUC.'!HSI60</f>
        <v>0</v>
      </c>
      <c r="HSJ18" s="654">
        <f>+'Anexo 1. 01-FR-03 POA INSTITUC.'!HSJ60</f>
        <v>0</v>
      </c>
      <c r="HSK18" s="654">
        <f>+'Anexo 1. 01-FR-03 POA INSTITUC.'!HSK60</f>
        <v>0</v>
      </c>
      <c r="HSL18" s="654">
        <f>+'Anexo 1. 01-FR-03 POA INSTITUC.'!HSL60</f>
        <v>0</v>
      </c>
      <c r="HSM18" s="654">
        <f>+'Anexo 1. 01-FR-03 POA INSTITUC.'!HSM60</f>
        <v>0</v>
      </c>
      <c r="HSN18" s="654">
        <f>+'Anexo 1. 01-FR-03 POA INSTITUC.'!HSN60</f>
        <v>0</v>
      </c>
      <c r="HSO18" s="654">
        <f>+'Anexo 1. 01-FR-03 POA INSTITUC.'!HSO60</f>
        <v>0</v>
      </c>
      <c r="HSP18" s="654">
        <f>+'Anexo 1. 01-FR-03 POA INSTITUC.'!HSP60</f>
        <v>0</v>
      </c>
      <c r="HSQ18" s="654">
        <f>+'Anexo 1. 01-FR-03 POA INSTITUC.'!HSQ60</f>
        <v>0</v>
      </c>
      <c r="HSR18" s="654">
        <f>+'Anexo 1. 01-FR-03 POA INSTITUC.'!HSR60</f>
        <v>0</v>
      </c>
      <c r="HSS18" s="654">
        <f>+'Anexo 1. 01-FR-03 POA INSTITUC.'!HSS60</f>
        <v>0</v>
      </c>
      <c r="HST18" s="654">
        <f>+'Anexo 1. 01-FR-03 POA INSTITUC.'!HST60</f>
        <v>0</v>
      </c>
      <c r="HSU18" s="654">
        <f>+'Anexo 1. 01-FR-03 POA INSTITUC.'!HSU60</f>
        <v>0</v>
      </c>
      <c r="HSV18" s="654">
        <f>+'Anexo 1. 01-FR-03 POA INSTITUC.'!HSV60</f>
        <v>0</v>
      </c>
      <c r="HSW18" s="654">
        <f>+'Anexo 1. 01-FR-03 POA INSTITUC.'!HSW60</f>
        <v>0</v>
      </c>
      <c r="HSX18" s="654">
        <f>+'Anexo 1. 01-FR-03 POA INSTITUC.'!HSX60</f>
        <v>0</v>
      </c>
      <c r="HSY18" s="654">
        <f>+'Anexo 1. 01-FR-03 POA INSTITUC.'!HSY60</f>
        <v>0</v>
      </c>
      <c r="HSZ18" s="654">
        <f>+'Anexo 1. 01-FR-03 POA INSTITUC.'!HSZ60</f>
        <v>0</v>
      </c>
      <c r="HTA18" s="654">
        <f>+'Anexo 1. 01-FR-03 POA INSTITUC.'!HTA60</f>
        <v>0</v>
      </c>
      <c r="HTB18" s="654">
        <f>+'Anexo 1. 01-FR-03 POA INSTITUC.'!HTB60</f>
        <v>0</v>
      </c>
      <c r="HTC18" s="654">
        <f>+'Anexo 1. 01-FR-03 POA INSTITUC.'!HTC60</f>
        <v>0</v>
      </c>
      <c r="HTD18" s="654">
        <f>+'Anexo 1. 01-FR-03 POA INSTITUC.'!HTD60</f>
        <v>0</v>
      </c>
      <c r="HTE18" s="654">
        <f>+'Anexo 1. 01-FR-03 POA INSTITUC.'!HTE60</f>
        <v>0</v>
      </c>
      <c r="HTF18" s="654">
        <f>+'Anexo 1. 01-FR-03 POA INSTITUC.'!HTF60</f>
        <v>0</v>
      </c>
      <c r="HTG18" s="654">
        <f>+'Anexo 1. 01-FR-03 POA INSTITUC.'!HTG60</f>
        <v>0</v>
      </c>
      <c r="HTH18" s="654">
        <f>+'Anexo 1. 01-FR-03 POA INSTITUC.'!HTH60</f>
        <v>0</v>
      </c>
      <c r="HTI18" s="654">
        <f>+'Anexo 1. 01-FR-03 POA INSTITUC.'!HTI60</f>
        <v>0</v>
      </c>
      <c r="HTJ18" s="654">
        <f>+'Anexo 1. 01-FR-03 POA INSTITUC.'!HTJ60</f>
        <v>0</v>
      </c>
      <c r="HTK18" s="654">
        <f>+'Anexo 1. 01-FR-03 POA INSTITUC.'!HTK60</f>
        <v>0</v>
      </c>
      <c r="HTL18" s="654">
        <f>+'Anexo 1. 01-FR-03 POA INSTITUC.'!HTL60</f>
        <v>0</v>
      </c>
      <c r="HTM18" s="654">
        <f>+'Anexo 1. 01-FR-03 POA INSTITUC.'!HTM60</f>
        <v>0</v>
      </c>
      <c r="HTN18" s="654">
        <f>+'Anexo 1. 01-FR-03 POA INSTITUC.'!HTN60</f>
        <v>0</v>
      </c>
      <c r="HTO18" s="654">
        <f>+'Anexo 1. 01-FR-03 POA INSTITUC.'!HTO60</f>
        <v>0</v>
      </c>
      <c r="HTP18" s="654">
        <f>+'Anexo 1. 01-FR-03 POA INSTITUC.'!HTP60</f>
        <v>0</v>
      </c>
      <c r="HTQ18" s="654">
        <f>+'Anexo 1. 01-FR-03 POA INSTITUC.'!HTQ60</f>
        <v>0</v>
      </c>
      <c r="HTR18" s="654">
        <f>+'Anexo 1. 01-FR-03 POA INSTITUC.'!HTR60</f>
        <v>0</v>
      </c>
      <c r="HTS18" s="654">
        <f>+'Anexo 1. 01-FR-03 POA INSTITUC.'!HTS60</f>
        <v>0</v>
      </c>
      <c r="HTT18" s="654">
        <f>+'Anexo 1. 01-FR-03 POA INSTITUC.'!HTT60</f>
        <v>0</v>
      </c>
      <c r="HTU18" s="654">
        <f>+'Anexo 1. 01-FR-03 POA INSTITUC.'!HTU60</f>
        <v>0</v>
      </c>
      <c r="HTV18" s="654">
        <f>+'Anexo 1. 01-FR-03 POA INSTITUC.'!HTV60</f>
        <v>0</v>
      </c>
      <c r="HTW18" s="654">
        <f>+'Anexo 1. 01-FR-03 POA INSTITUC.'!HTW60</f>
        <v>0</v>
      </c>
      <c r="HTX18" s="654">
        <f>+'Anexo 1. 01-FR-03 POA INSTITUC.'!HTX60</f>
        <v>0</v>
      </c>
      <c r="HTY18" s="654">
        <f>+'Anexo 1. 01-FR-03 POA INSTITUC.'!HTY60</f>
        <v>0</v>
      </c>
      <c r="HTZ18" s="654">
        <f>+'Anexo 1. 01-FR-03 POA INSTITUC.'!HTZ60</f>
        <v>0</v>
      </c>
      <c r="HUA18" s="654">
        <f>+'Anexo 1. 01-FR-03 POA INSTITUC.'!HUA60</f>
        <v>0</v>
      </c>
      <c r="HUB18" s="654">
        <f>+'Anexo 1. 01-FR-03 POA INSTITUC.'!HUB60</f>
        <v>0</v>
      </c>
      <c r="HUC18" s="654">
        <f>+'Anexo 1. 01-FR-03 POA INSTITUC.'!HUC60</f>
        <v>0</v>
      </c>
      <c r="HUD18" s="654">
        <f>+'Anexo 1. 01-FR-03 POA INSTITUC.'!HUD60</f>
        <v>0</v>
      </c>
      <c r="HUE18" s="654">
        <f>+'Anexo 1. 01-FR-03 POA INSTITUC.'!HUE60</f>
        <v>0</v>
      </c>
      <c r="HUF18" s="654">
        <f>+'Anexo 1. 01-FR-03 POA INSTITUC.'!HUF60</f>
        <v>0</v>
      </c>
      <c r="HUG18" s="654">
        <f>+'Anexo 1. 01-FR-03 POA INSTITUC.'!HUG60</f>
        <v>0</v>
      </c>
      <c r="HUH18" s="654">
        <f>+'Anexo 1. 01-FR-03 POA INSTITUC.'!HUH60</f>
        <v>0</v>
      </c>
      <c r="HUI18" s="654">
        <f>+'Anexo 1. 01-FR-03 POA INSTITUC.'!HUI60</f>
        <v>0</v>
      </c>
      <c r="HUJ18" s="654">
        <f>+'Anexo 1. 01-FR-03 POA INSTITUC.'!HUJ60</f>
        <v>0</v>
      </c>
      <c r="HUK18" s="654">
        <f>+'Anexo 1. 01-FR-03 POA INSTITUC.'!HUK60</f>
        <v>0</v>
      </c>
      <c r="HUL18" s="654">
        <f>+'Anexo 1. 01-FR-03 POA INSTITUC.'!HUL60</f>
        <v>0</v>
      </c>
      <c r="HUM18" s="654">
        <f>+'Anexo 1. 01-FR-03 POA INSTITUC.'!HUM60</f>
        <v>0</v>
      </c>
      <c r="HUN18" s="654">
        <f>+'Anexo 1. 01-FR-03 POA INSTITUC.'!HUN60</f>
        <v>0</v>
      </c>
      <c r="HUO18" s="654">
        <f>+'Anexo 1. 01-FR-03 POA INSTITUC.'!HUO60</f>
        <v>0</v>
      </c>
      <c r="HUP18" s="654">
        <f>+'Anexo 1. 01-FR-03 POA INSTITUC.'!HUP60</f>
        <v>0</v>
      </c>
      <c r="HUQ18" s="654">
        <f>+'Anexo 1. 01-FR-03 POA INSTITUC.'!HUQ60</f>
        <v>0</v>
      </c>
      <c r="HUR18" s="654">
        <f>+'Anexo 1. 01-FR-03 POA INSTITUC.'!HUR60</f>
        <v>0</v>
      </c>
      <c r="HUS18" s="654">
        <f>+'Anexo 1. 01-FR-03 POA INSTITUC.'!HUS60</f>
        <v>0</v>
      </c>
      <c r="HUT18" s="654">
        <f>+'Anexo 1. 01-FR-03 POA INSTITUC.'!HUT60</f>
        <v>0</v>
      </c>
      <c r="HUU18" s="654">
        <f>+'Anexo 1. 01-FR-03 POA INSTITUC.'!HUU60</f>
        <v>0</v>
      </c>
      <c r="HUV18" s="654">
        <f>+'Anexo 1. 01-FR-03 POA INSTITUC.'!HUV60</f>
        <v>0</v>
      </c>
      <c r="HUW18" s="654">
        <f>+'Anexo 1. 01-FR-03 POA INSTITUC.'!HUW60</f>
        <v>0</v>
      </c>
      <c r="HUX18" s="654">
        <f>+'Anexo 1. 01-FR-03 POA INSTITUC.'!HUX60</f>
        <v>0</v>
      </c>
      <c r="HUY18" s="654">
        <f>+'Anexo 1. 01-FR-03 POA INSTITUC.'!HUY60</f>
        <v>0</v>
      </c>
      <c r="HUZ18" s="654">
        <f>+'Anexo 1. 01-FR-03 POA INSTITUC.'!HUZ60</f>
        <v>0</v>
      </c>
      <c r="HVA18" s="654">
        <f>+'Anexo 1. 01-FR-03 POA INSTITUC.'!HVA60</f>
        <v>0</v>
      </c>
      <c r="HVB18" s="654">
        <f>+'Anexo 1. 01-FR-03 POA INSTITUC.'!HVB60</f>
        <v>0</v>
      </c>
      <c r="HVC18" s="654">
        <f>+'Anexo 1. 01-FR-03 POA INSTITUC.'!HVC60</f>
        <v>0</v>
      </c>
      <c r="HVD18" s="654">
        <f>+'Anexo 1. 01-FR-03 POA INSTITUC.'!HVD60</f>
        <v>0</v>
      </c>
      <c r="HVE18" s="654">
        <f>+'Anexo 1. 01-FR-03 POA INSTITUC.'!HVE60</f>
        <v>0</v>
      </c>
      <c r="HVF18" s="654">
        <f>+'Anexo 1. 01-FR-03 POA INSTITUC.'!HVF60</f>
        <v>0</v>
      </c>
      <c r="HVG18" s="654">
        <f>+'Anexo 1. 01-FR-03 POA INSTITUC.'!HVG60</f>
        <v>0</v>
      </c>
      <c r="HVH18" s="654">
        <f>+'Anexo 1. 01-FR-03 POA INSTITUC.'!HVH60</f>
        <v>0</v>
      </c>
      <c r="HVI18" s="654">
        <f>+'Anexo 1. 01-FR-03 POA INSTITUC.'!HVI60</f>
        <v>0</v>
      </c>
      <c r="HVJ18" s="654">
        <f>+'Anexo 1. 01-FR-03 POA INSTITUC.'!HVJ60</f>
        <v>0</v>
      </c>
      <c r="HVK18" s="654">
        <f>+'Anexo 1. 01-FR-03 POA INSTITUC.'!HVK60</f>
        <v>0</v>
      </c>
      <c r="HVL18" s="654">
        <f>+'Anexo 1. 01-FR-03 POA INSTITUC.'!HVL60</f>
        <v>0</v>
      </c>
      <c r="HVM18" s="654">
        <f>+'Anexo 1. 01-FR-03 POA INSTITUC.'!HVM60</f>
        <v>0</v>
      </c>
      <c r="HVN18" s="654">
        <f>+'Anexo 1. 01-FR-03 POA INSTITUC.'!HVN60</f>
        <v>0</v>
      </c>
      <c r="HVO18" s="654">
        <f>+'Anexo 1. 01-FR-03 POA INSTITUC.'!HVO60</f>
        <v>0</v>
      </c>
      <c r="HVP18" s="654">
        <f>+'Anexo 1. 01-FR-03 POA INSTITUC.'!HVP60</f>
        <v>0</v>
      </c>
      <c r="HVQ18" s="654">
        <f>+'Anexo 1. 01-FR-03 POA INSTITUC.'!HVQ60</f>
        <v>0</v>
      </c>
      <c r="HVR18" s="654">
        <f>+'Anexo 1. 01-FR-03 POA INSTITUC.'!HVR60</f>
        <v>0</v>
      </c>
      <c r="HVS18" s="654">
        <f>+'Anexo 1. 01-FR-03 POA INSTITUC.'!HVS60</f>
        <v>0</v>
      </c>
      <c r="HVT18" s="654">
        <f>+'Anexo 1. 01-FR-03 POA INSTITUC.'!HVT60</f>
        <v>0</v>
      </c>
      <c r="HVU18" s="654">
        <f>+'Anexo 1. 01-FR-03 POA INSTITUC.'!HVU60</f>
        <v>0</v>
      </c>
      <c r="HVV18" s="654">
        <f>+'Anexo 1. 01-FR-03 POA INSTITUC.'!HVV60</f>
        <v>0</v>
      </c>
      <c r="HVW18" s="654">
        <f>+'Anexo 1. 01-FR-03 POA INSTITUC.'!HVW60</f>
        <v>0</v>
      </c>
      <c r="HVX18" s="654">
        <f>+'Anexo 1. 01-FR-03 POA INSTITUC.'!HVX60</f>
        <v>0</v>
      </c>
      <c r="HVY18" s="654">
        <f>+'Anexo 1. 01-FR-03 POA INSTITUC.'!HVY60</f>
        <v>0</v>
      </c>
      <c r="HVZ18" s="654">
        <f>+'Anexo 1. 01-FR-03 POA INSTITUC.'!HVZ60</f>
        <v>0</v>
      </c>
      <c r="HWA18" s="654">
        <f>+'Anexo 1. 01-FR-03 POA INSTITUC.'!HWA60</f>
        <v>0</v>
      </c>
      <c r="HWB18" s="654">
        <f>+'Anexo 1. 01-FR-03 POA INSTITUC.'!HWB60</f>
        <v>0</v>
      </c>
      <c r="HWC18" s="654">
        <f>+'Anexo 1. 01-FR-03 POA INSTITUC.'!HWC60</f>
        <v>0</v>
      </c>
      <c r="HWD18" s="654">
        <f>+'Anexo 1. 01-FR-03 POA INSTITUC.'!HWD60</f>
        <v>0</v>
      </c>
      <c r="HWE18" s="654">
        <f>+'Anexo 1. 01-FR-03 POA INSTITUC.'!HWE60</f>
        <v>0</v>
      </c>
      <c r="HWF18" s="654">
        <f>+'Anexo 1. 01-FR-03 POA INSTITUC.'!HWF60</f>
        <v>0</v>
      </c>
      <c r="HWG18" s="654">
        <f>+'Anexo 1. 01-FR-03 POA INSTITUC.'!HWG60</f>
        <v>0</v>
      </c>
      <c r="HWH18" s="654">
        <f>+'Anexo 1. 01-FR-03 POA INSTITUC.'!HWH60</f>
        <v>0</v>
      </c>
      <c r="HWI18" s="654">
        <f>+'Anexo 1. 01-FR-03 POA INSTITUC.'!HWI60</f>
        <v>0</v>
      </c>
      <c r="HWJ18" s="654">
        <f>+'Anexo 1. 01-FR-03 POA INSTITUC.'!HWJ60</f>
        <v>0</v>
      </c>
      <c r="HWK18" s="654">
        <f>+'Anexo 1. 01-FR-03 POA INSTITUC.'!HWK60</f>
        <v>0</v>
      </c>
      <c r="HWL18" s="654">
        <f>+'Anexo 1. 01-FR-03 POA INSTITUC.'!HWL60</f>
        <v>0</v>
      </c>
      <c r="HWM18" s="654">
        <f>+'Anexo 1. 01-FR-03 POA INSTITUC.'!HWM60</f>
        <v>0</v>
      </c>
      <c r="HWN18" s="654">
        <f>+'Anexo 1. 01-FR-03 POA INSTITUC.'!HWN60</f>
        <v>0</v>
      </c>
      <c r="HWO18" s="654">
        <f>+'Anexo 1. 01-FR-03 POA INSTITUC.'!HWO60</f>
        <v>0</v>
      </c>
      <c r="HWP18" s="654">
        <f>+'Anexo 1. 01-FR-03 POA INSTITUC.'!HWP60</f>
        <v>0</v>
      </c>
      <c r="HWQ18" s="654">
        <f>+'Anexo 1. 01-FR-03 POA INSTITUC.'!HWQ60</f>
        <v>0</v>
      </c>
      <c r="HWR18" s="654">
        <f>+'Anexo 1. 01-FR-03 POA INSTITUC.'!HWR60</f>
        <v>0</v>
      </c>
      <c r="HWS18" s="654">
        <f>+'Anexo 1. 01-FR-03 POA INSTITUC.'!HWS60</f>
        <v>0</v>
      </c>
      <c r="HWT18" s="654">
        <f>+'Anexo 1. 01-FR-03 POA INSTITUC.'!HWT60</f>
        <v>0</v>
      </c>
      <c r="HWU18" s="654">
        <f>+'Anexo 1. 01-FR-03 POA INSTITUC.'!HWU60</f>
        <v>0</v>
      </c>
      <c r="HWV18" s="654">
        <f>+'Anexo 1. 01-FR-03 POA INSTITUC.'!HWV60</f>
        <v>0</v>
      </c>
      <c r="HWW18" s="654">
        <f>+'Anexo 1. 01-FR-03 POA INSTITUC.'!HWW60</f>
        <v>0</v>
      </c>
      <c r="HWX18" s="654">
        <f>+'Anexo 1. 01-FR-03 POA INSTITUC.'!HWX60</f>
        <v>0</v>
      </c>
      <c r="HWY18" s="654">
        <f>+'Anexo 1. 01-FR-03 POA INSTITUC.'!HWY60</f>
        <v>0</v>
      </c>
      <c r="HWZ18" s="654">
        <f>+'Anexo 1. 01-FR-03 POA INSTITUC.'!HWZ60</f>
        <v>0</v>
      </c>
      <c r="HXA18" s="654">
        <f>+'Anexo 1. 01-FR-03 POA INSTITUC.'!HXA60</f>
        <v>0</v>
      </c>
      <c r="HXB18" s="654">
        <f>+'Anexo 1. 01-FR-03 POA INSTITUC.'!HXB60</f>
        <v>0</v>
      </c>
      <c r="HXC18" s="654">
        <f>+'Anexo 1. 01-FR-03 POA INSTITUC.'!HXC60</f>
        <v>0</v>
      </c>
      <c r="HXD18" s="654">
        <f>+'Anexo 1. 01-FR-03 POA INSTITUC.'!HXD60</f>
        <v>0</v>
      </c>
      <c r="HXE18" s="654">
        <f>+'Anexo 1. 01-FR-03 POA INSTITUC.'!HXE60</f>
        <v>0</v>
      </c>
      <c r="HXF18" s="654">
        <f>+'Anexo 1. 01-FR-03 POA INSTITUC.'!HXF60</f>
        <v>0</v>
      </c>
      <c r="HXG18" s="654">
        <f>+'Anexo 1. 01-FR-03 POA INSTITUC.'!HXG60</f>
        <v>0</v>
      </c>
      <c r="HXH18" s="654">
        <f>+'Anexo 1. 01-FR-03 POA INSTITUC.'!HXH60</f>
        <v>0</v>
      </c>
      <c r="HXI18" s="654">
        <f>+'Anexo 1. 01-FR-03 POA INSTITUC.'!HXI60</f>
        <v>0</v>
      </c>
      <c r="HXJ18" s="654">
        <f>+'Anexo 1. 01-FR-03 POA INSTITUC.'!HXJ60</f>
        <v>0</v>
      </c>
      <c r="HXK18" s="654">
        <f>+'Anexo 1. 01-FR-03 POA INSTITUC.'!HXK60</f>
        <v>0</v>
      </c>
      <c r="HXL18" s="654">
        <f>+'Anexo 1. 01-FR-03 POA INSTITUC.'!HXL60</f>
        <v>0</v>
      </c>
      <c r="HXM18" s="654">
        <f>+'Anexo 1. 01-FR-03 POA INSTITUC.'!HXM60</f>
        <v>0</v>
      </c>
      <c r="HXN18" s="654">
        <f>+'Anexo 1. 01-FR-03 POA INSTITUC.'!HXN60</f>
        <v>0</v>
      </c>
      <c r="HXO18" s="654">
        <f>+'Anexo 1. 01-FR-03 POA INSTITUC.'!HXO60</f>
        <v>0</v>
      </c>
      <c r="HXP18" s="654">
        <f>+'Anexo 1. 01-FR-03 POA INSTITUC.'!HXP60</f>
        <v>0</v>
      </c>
      <c r="HXQ18" s="654">
        <f>+'Anexo 1. 01-FR-03 POA INSTITUC.'!HXQ60</f>
        <v>0</v>
      </c>
      <c r="HXR18" s="654">
        <f>+'Anexo 1. 01-FR-03 POA INSTITUC.'!HXR60</f>
        <v>0</v>
      </c>
      <c r="HXS18" s="654">
        <f>+'Anexo 1. 01-FR-03 POA INSTITUC.'!HXS60</f>
        <v>0</v>
      </c>
      <c r="HXT18" s="654">
        <f>+'Anexo 1. 01-FR-03 POA INSTITUC.'!HXT60</f>
        <v>0</v>
      </c>
      <c r="HXU18" s="654">
        <f>+'Anexo 1. 01-FR-03 POA INSTITUC.'!HXU60</f>
        <v>0</v>
      </c>
      <c r="HXV18" s="654">
        <f>+'Anexo 1. 01-FR-03 POA INSTITUC.'!HXV60</f>
        <v>0</v>
      </c>
      <c r="HXW18" s="654">
        <f>+'Anexo 1. 01-FR-03 POA INSTITUC.'!HXW60</f>
        <v>0</v>
      </c>
      <c r="HXX18" s="654">
        <f>+'Anexo 1. 01-FR-03 POA INSTITUC.'!HXX60</f>
        <v>0</v>
      </c>
      <c r="HXY18" s="654">
        <f>+'Anexo 1. 01-FR-03 POA INSTITUC.'!HXY60</f>
        <v>0</v>
      </c>
      <c r="HXZ18" s="654">
        <f>+'Anexo 1. 01-FR-03 POA INSTITUC.'!HXZ60</f>
        <v>0</v>
      </c>
      <c r="HYA18" s="654">
        <f>+'Anexo 1. 01-FR-03 POA INSTITUC.'!HYA60</f>
        <v>0</v>
      </c>
      <c r="HYB18" s="654">
        <f>+'Anexo 1. 01-FR-03 POA INSTITUC.'!HYB60</f>
        <v>0</v>
      </c>
      <c r="HYC18" s="654">
        <f>+'Anexo 1. 01-FR-03 POA INSTITUC.'!HYC60</f>
        <v>0</v>
      </c>
      <c r="HYD18" s="654">
        <f>+'Anexo 1. 01-FR-03 POA INSTITUC.'!HYD60</f>
        <v>0</v>
      </c>
      <c r="HYE18" s="654">
        <f>+'Anexo 1. 01-FR-03 POA INSTITUC.'!HYE60</f>
        <v>0</v>
      </c>
      <c r="HYF18" s="654">
        <f>+'Anexo 1. 01-FR-03 POA INSTITUC.'!HYF60</f>
        <v>0</v>
      </c>
      <c r="HYG18" s="654">
        <f>+'Anexo 1. 01-FR-03 POA INSTITUC.'!HYG60</f>
        <v>0</v>
      </c>
      <c r="HYH18" s="654">
        <f>+'Anexo 1. 01-FR-03 POA INSTITUC.'!HYH60</f>
        <v>0</v>
      </c>
      <c r="HYI18" s="654">
        <f>+'Anexo 1. 01-FR-03 POA INSTITUC.'!HYI60</f>
        <v>0</v>
      </c>
      <c r="HYJ18" s="654">
        <f>+'Anexo 1. 01-FR-03 POA INSTITUC.'!HYJ60</f>
        <v>0</v>
      </c>
      <c r="HYK18" s="654">
        <f>+'Anexo 1. 01-FR-03 POA INSTITUC.'!HYK60</f>
        <v>0</v>
      </c>
      <c r="HYL18" s="654">
        <f>+'Anexo 1. 01-FR-03 POA INSTITUC.'!HYL60</f>
        <v>0</v>
      </c>
      <c r="HYM18" s="654">
        <f>+'Anexo 1. 01-FR-03 POA INSTITUC.'!HYM60</f>
        <v>0</v>
      </c>
      <c r="HYN18" s="654">
        <f>+'Anexo 1. 01-FR-03 POA INSTITUC.'!HYN60</f>
        <v>0</v>
      </c>
      <c r="HYO18" s="654">
        <f>+'Anexo 1. 01-FR-03 POA INSTITUC.'!HYO60</f>
        <v>0</v>
      </c>
      <c r="HYP18" s="654">
        <f>+'Anexo 1. 01-FR-03 POA INSTITUC.'!HYP60</f>
        <v>0</v>
      </c>
      <c r="HYQ18" s="654">
        <f>+'Anexo 1. 01-FR-03 POA INSTITUC.'!HYQ60</f>
        <v>0</v>
      </c>
      <c r="HYR18" s="654">
        <f>+'Anexo 1. 01-FR-03 POA INSTITUC.'!HYR60</f>
        <v>0</v>
      </c>
      <c r="HYS18" s="654">
        <f>+'Anexo 1. 01-FR-03 POA INSTITUC.'!HYS60</f>
        <v>0</v>
      </c>
      <c r="HYT18" s="654">
        <f>+'Anexo 1. 01-FR-03 POA INSTITUC.'!HYT60</f>
        <v>0</v>
      </c>
      <c r="HYU18" s="654">
        <f>+'Anexo 1. 01-FR-03 POA INSTITUC.'!HYU60</f>
        <v>0</v>
      </c>
      <c r="HYV18" s="654">
        <f>+'Anexo 1. 01-FR-03 POA INSTITUC.'!HYV60</f>
        <v>0</v>
      </c>
      <c r="HYW18" s="654">
        <f>+'Anexo 1. 01-FR-03 POA INSTITUC.'!HYW60</f>
        <v>0</v>
      </c>
      <c r="HYX18" s="654">
        <f>+'Anexo 1. 01-FR-03 POA INSTITUC.'!HYX60</f>
        <v>0</v>
      </c>
      <c r="HYY18" s="654">
        <f>+'Anexo 1. 01-FR-03 POA INSTITUC.'!HYY60</f>
        <v>0</v>
      </c>
      <c r="HYZ18" s="654">
        <f>+'Anexo 1. 01-FR-03 POA INSTITUC.'!HYZ60</f>
        <v>0</v>
      </c>
      <c r="HZA18" s="654">
        <f>+'Anexo 1. 01-FR-03 POA INSTITUC.'!HZA60</f>
        <v>0</v>
      </c>
      <c r="HZB18" s="654">
        <f>+'Anexo 1. 01-FR-03 POA INSTITUC.'!HZB60</f>
        <v>0</v>
      </c>
      <c r="HZC18" s="654">
        <f>+'Anexo 1. 01-FR-03 POA INSTITUC.'!HZC60</f>
        <v>0</v>
      </c>
      <c r="HZD18" s="654">
        <f>+'Anexo 1. 01-FR-03 POA INSTITUC.'!HZD60</f>
        <v>0</v>
      </c>
      <c r="HZE18" s="654">
        <f>+'Anexo 1. 01-FR-03 POA INSTITUC.'!HZE60</f>
        <v>0</v>
      </c>
      <c r="HZF18" s="654">
        <f>+'Anexo 1. 01-FR-03 POA INSTITUC.'!HZF60</f>
        <v>0</v>
      </c>
      <c r="HZG18" s="654">
        <f>+'Anexo 1. 01-FR-03 POA INSTITUC.'!HZG60</f>
        <v>0</v>
      </c>
      <c r="HZH18" s="654">
        <f>+'Anexo 1. 01-FR-03 POA INSTITUC.'!HZH60</f>
        <v>0</v>
      </c>
      <c r="HZI18" s="654">
        <f>+'Anexo 1. 01-FR-03 POA INSTITUC.'!HZI60</f>
        <v>0</v>
      </c>
      <c r="HZJ18" s="654">
        <f>+'Anexo 1. 01-FR-03 POA INSTITUC.'!HZJ60</f>
        <v>0</v>
      </c>
      <c r="HZK18" s="654">
        <f>+'Anexo 1. 01-FR-03 POA INSTITUC.'!HZK60</f>
        <v>0</v>
      </c>
      <c r="HZL18" s="654">
        <f>+'Anexo 1. 01-FR-03 POA INSTITUC.'!HZL60</f>
        <v>0</v>
      </c>
      <c r="HZM18" s="654">
        <f>+'Anexo 1. 01-FR-03 POA INSTITUC.'!HZM60</f>
        <v>0</v>
      </c>
      <c r="HZN18" s="654">
        <f>+'Anexo 1. 01-FR-03 POA INSTITUC.'!HZN60</f>
        <v>0</v>
      </c>
      <c r="HZO18" s="654">
        <f>+'Anexo 1. 01-FR-03 POA INSTITUC.'!HZO60</f>
        <v>0</v>
      </c>
      <c r="HZP18" s="654">
        <f>+'Anexo 1. 01-FR-03 POA INSTITUC.'!HZP60</f>
        <v>0</v>
      </c>
      <c r="HZQ18" s="654">
        <f>+'Anexo 1. 01-FR-03 POA INSTITUC.'!HZQ60</f>
        <v>0</v>
      </c>
      <c r="HZR18" s="654">
        <f>+'Anexo 1. 01-FR-03 POA INSTITUC.'!HZR60</f>
        <v>0</v>
      </c>
      <c r="HZS18" s="654">
        <f>+'Anexo 1. 01-FR-03 POA INSTITUC.'!HZS60</f>
        <v>0</v>
      </c>
      <c r="HZT18" s="654">
        <f>+'Anexo 1. 01-FR-03 POA INSTITUC.'!HZT60</f>
        <v>0</v>
      </c>
      <c r="HZU18" s="654">
        <f>+'Anexo 1. 01-FR-03 POA INSTITUC.'!HZU60</f>
        <v>0</v>
      </c>
      <c r="HZV18" s="654">
        <f>+'Anexo 1. 01-FR-03 POA INSTITUC.'!HZV60</f>
        <v>0</v>
      </c>
      <c r="HZW18" s="654">
        <f>+'Anexo 1. 01-FR-03 POA INSTITUC.'!HZW60</f>
        <v>0</v>
      </c>
      <c r="HZX18" s="654">
        <f>+'Anexo 1. 01-FR-03 POA INSTITUC.'!HZX60</f>
        <v>0</v>
      </c>
      <c r="HZY18" s="654">
        <f>+'Anexo 1. 01-FR-03 POA INSTITUC.'!HZY60</f>
        <v>0</v>
      </c>
      <c r="HZZ18" s="654">
        <f>+'Anexo 1. 01-FR-03 POA INSTITUC.'!HZZ60</f>
        <v>0</v>
      </c>
      <c r="IAA18" s="654">
        <f>+'Anexo 1. 01-FR-03 POA INSTITUC.'!IAA60</f>
        <v>0</v>
      </c>
      <c r="IAB18" s="654">
        <f>+'Anexo 1. 01-FR-03 POA INSTITUC.'!IAB60</f>
        <v>0</v>
      </c>
      <c r="IAC18" s="654">
        <f>+'Anexo 1. 01-FR-03 POA INSTITUC.'!IAC60</f>
        <v>0</v>
      </c>
      <c r="IAD18" s="654">
        <f>+'Anexo 1. 01-FR-03 POA INSTITUC.'!IAD60</f>
        <v>0</v>
      </c>
      <c r="IAE18" s="654">
        <f>+'Anexo 1. 01-FR-03 POA INSTITUC.'!IAE60</f>
        <v>0</v>
      </c>
      <c r="IAF18" s="654">
        <f>+'Anexo 1. 01-FR-03 POA INSTITUC.'!IAF60</f>
        <v>0</v>
      </c>
      <c r="IAG18" s="654">
        <f>+'Anexo 1. 01-FR-03 POA INSTITUC.'!IAG60</f>
        <v>0</v>
      </c>
      <c r="IAH18" s="654">
        <f>+'Anexo 1. 01-FR-03 POA INSTITUC.'!IAH60</f>
        <v>0</v>
      </c>
      <c r="IAI18" s="654">
        <f>+'Anexo 1. 01-FR-03 POA INSTITUC.'!IAI60</f>
        <v>0</v>
      </c>
      <c r="IAJ18" s="654">
        <f>+'Anexo 1. 01-FR-03 POA INSTITUC.'!IAJ60</f>
        <v>0</v>
      </c>
      <c r="IAK18" s="654">
        <f>+'Anexo 1. 01-FR-03 POA INSTITUC.'!IAK60</f>
        <v>0</v>
      </c>
      <c r="IAL18" s="654">
        <f>+'Anexo 1. 01-FR-03 POA INSTITUC.'!IAL60</f>
        <v>0</v>
      </c>
      <c r="IAM18" s="654">
        <f>+'Anexo 1. 01-FR-03 POA INSTITUC.'!IAM60</f>
        <v>0</v>
      </c>
      <c r="IAN18" s="654">
        <f>+'Anexo 1. 01-FR-03 POA INSTITUC.'!IAN60</f>
        <v>0</v>
      </c>
      <c r="IAO18" s="654">
        <f>+'Anexo 1. 01-FR-03 POA INSTITUC.'!IAO60</f>
        <v>0</v>
      </c>
      <c r="IAP18" s="654">
        <f>+'Anexo 1. 01-FR-03 POA INSTITUC.'!IAP60</f>
        <v>0</v>
      </c>
      <c r="IAQ18" s="654">
        <f>+'Anexo 1. 01-FR-03 POA INSTITUC.'!IAQ60</f>
        <v>0</v>
      </c>
      <c r="IAR18" s="654">
        <f>+'Anexo 1. 01-FR-03 POA INSTITUC.'!IAR60</f>
        <v>0</v>
      </c>
      <c r="IAS18" s="654">
        <f>+'Anexo 1. 01-FR-03 POA INSTITUC.'!IAS60</f>
        <v>0</v>
      </c>
      <c r="IAT18" s="654">
        <f>+'Anexo 1. 01-FR-03 POA INSTITUC.'!IAT60</f>
        <v>0</v>
      </c>
      <c r="IAU18" s="654">
        <f>+'Anexo 1. 01-FR-03 POA INSTITUC.'!IAU60</f>
        <v>0</v>
      </c>
      <c r="IAV18" s="654">
        <f>+'Anexo 1. 01-FR-03 POA INSTITUC.'!IAV60</f>
        <v>0</v>
      </c>
      <c r="IAW18" s="654">
        <f>+'Anexo 1. 01-FR-03 POA INSTITUC.'!IAW60</f>
        <v>0</v>
      </c>
      <c r="IAX18" s="654">
        <f>+'Anexo 1. 01-FR-03 POA INSTITUC.'!IAX60</f>
        <v>0</v>
      </c>
      <c r="IAY18" s="654">
        <f>+'Anexo 1. 01-FR-03 POA INSTITUC.'!IAY60</f>
        <v>0</v>
      </c>
      <c r="IAZ18" s="654">
        <f>+'Anexo 1. 01-FR-03 POA INSTITUC.'!IAZ60</f>
        <v>0</v>
      </c>
      <c r="IBA18" s="654">
        <f>+'Anexo 1. 01-FR-03 POA INSTITUC.'!IBA60</f>
        <v>0</v>
      </c>
      <c r="IBB18" s="654">
        <f>+'Anexo 1. 01-FR-03 POA INSTITUC.'!IBB60</f>
        <v>0</v>
      </c>
      <c r="IBC18" s="654">
        <f>+'Anexo 1. 01-FR-03 POA INSTITUC.'!IBC60</f>
        <v>0</v>
      </c>
      <c r="IBD18" s="654">
        <f>+'Anexo 1. 01-FR-03 POA INSTITUC.'!IBD60</f>
        <v>0</v>
      </c>
      <c r="IBE18" s="654">
        <f>+'Anexo 1. 01-FR-03 POA INSTITUC.'!IBE60</f>
        <v>0</v>
      </c>
      <c r="IBF18" s="654">
        <f>+'Anexo 1. 01-FR-03 POA INSTITUC.'!IBF60</f>
        <v>0</v>
      </c>
      <c r="IBG18" s="654">
        <f>+'Anexo 1. 01-FR-03 POA INSTITUC.'!IBG60</f>
        <v>0</v>
      </c>
      <c r="IBH18" s="654">
        <f>+'Anexo 1. 01-FR-03 POA INSTITUC.'!IBH60</f>
        <v>0</v>
      </c>
      <c r="IBI18" s="654">
        <f>+'Anexo 1. 01-FR-03 POA INSTITUC.'!IBI60</f>
        <v>0</v>
      </c>
      <c r="IBJ18" s="654">
        <f>+'Anexo 1. 01-FR-03 POA INSTITUC.'!IBJ60</f>
        <v>0</v>
      </c>
      <c r="IBK18" s="654">
        <f>+'Anexo 1. 01-FR-03 POA INSTITUC.'!IBK60</f>
        <v>0</v>
      </c>
      <c r="IBL18" s="654">
        <f>+'Anexo 1. 01-FR-03 POA INSTITUC.'!IBL60</f>
        <v>0</v>
      </c>
      <c r="IBM18" s="654">
        <f>+'Anexo 1. 01-FR-03 POA INSTITUC.'!IBM60</f>
        <v>0</v>
      </c>
      <c r="IBN18" s="654">
        <f>+'Anexo 1. 01-FR-03 POA INSTITUC.'!IBN60</f>
        <v>0</v>
      </c>
      <c r="IBO18" s="654">
        <f>+'Anexo 1. 01-FR-03 POA INSTITUC.'!IBO60</f>
        <v>0</v>
      </c>
      <c r="IBP18" s="654">
        <f>+'Anexo 1. 01-FR-03 POA INSTITUC.'!IBP60</f>
        <v>0</v>
      </c>
      <c r="IBQ18" s="654">
        <f>+'Anexo 1. 01-FR-03 POA INSTITUC.'!IBQ60</f>
        <v>0</v>
      </c>
      <c r="IBR18" s="654">
        <f>+'Anexo 1. 01-FR-03 POA INSTITUC.'!IBR60</f>
        <v>0</v>
      </c>
      <c r="IBS18" s="654">
        <f>+'Anexo 1. 01-FR-03 POA INSTITUC.'!IBS60</f>
        <v>0</v>
      </c>
      <c r="IBT18" s="654">
        <f>+'Anexo 1. 01-FR-03 POA INSTITUC.'!IBT60</f>
        <v>0</v>
      </c>
      <c r="IBU18" s="654">
        <f>+'Anexo 1. 01-FR-03 POA INSTITUC.'!IBU60</f>
        <v>0</v>
      </c>
      <c r="IBV18" s="654">
        <f>+'Anexo 1. 01-FR-03 POA INSTITUC.'!IBV60</f>
        <v>0</v>
      </c>
      <c r="IBW18" s="654">
        <f>+'Anexo 1. 01-FR-03 POA INSTITUC.'!IBW60</f>
        <v>0</v>
      </c>
      <c r="IBX18" s="654">
        <f>+'Anexo 1. 01-FR-03 POA INSTITUC.'!IBX60</f>
        <v>0</v>
      </c>
      <c r="IBY18" s="654">
        <f>+'Anexo 1. 01-FR-03 POA INSTITUC.'!IBY60</f>
        <v>0</v>
      </c>
      <c r="IBZ18" s="654">
        <f>+'Anexo 1. 01-FR-03 POA INSTITUC.'!IBZ60</f>
        <v>0</v>
      </c>
      <c r="ICA18" s="654">
        <f>+'Anexo 1. 01-FR-03 POA INSTITUC.'!ICA60</f>
        <v>0</v>
      </c>
      <c r="ICB18" s="654">
        <f>+'Anexo 1. 01-FR-03 POA INSTITUC.'!ICB60</f>
        <v>0</v>
      </c>
      <c r="ICC18" s="654">
        <f>+'Anexo 1. 01-FR-03 POA INSTITUC.'!ICC60</f>
        <v>0</v>
      </c>
      <c r="ICD18" s="654">
        <f>+'Anexo 1. 01-FR-03 POA INSTITUC.'!ICD60</f>
        <v>0</v>
      </c>
      <c r="ICE18" s="654">
        <f>+'Anexo 1. 01-FR-03 POA INSTITUC.'!ICE60</f>
        <v>0</v>
      </c>
      <c r="ICF18" s="654">
        <f>+'Anexo 1. 01-FR-03 POA INSTITUC.'!ICF60</f>
        <v>0</v>
      </c>
      <c r="ICG18" s="654">
        <f>+'Anexo 1. 01-FR-03 POA INSTITUC.'!ICG60</f>
        <v>0</v>
      </c>
      <c r="ICH18" s="654">
        <f>+'Anexo 1. 01-FR-03 POA INSTITUC.'!ICH60</f>
        <v>0</v>
      </c>
      <c r="ICI18" s="654">
        <f>+'Anexo 1. 01-FR-03 POA INSTITUC.'!ICI60</f>
        <v>0</v>
      </c>
      <c r="ICJ18" s="654">
        <f>+'Anexo 1. 01-FR-03 POA INSTITUC.'!ICJ60</f>
        <v>0</v>
      </c>
      <c r="ICK18" s="654">
        <f>+'Anexo 1. 01-FR-03 POA INSTITUC.'!ICK60</f>
        <v>0</v>
      </c>
      <c r="ICL18" s="654">
        <f>+'Anexo 1. 01-FR-03 POA INSTITUC.'!ICL60</f>
        <v>0</v>
      </c>
      <c r="ICM18" s="654">
        <f>+'Anexo 1. 01-FR-03 POA INSTITUC.'!ICM60</f>
        <v>0</v>
      </c>
      <c r="ICN18" s="654">
        <f>+'Anexo 1. 01-FR-03 POA INSTITUC.'!ICN60</f>
        <v>0</v>
      </c>
      <c r="ICO18" s="654">
        <f>+'Anexo 1. 01-FR-03 POA INSTITUC.'!ICO60</f>
        <v>0</v>
      </c>
      <c r="ICP18" s="654">
        <f>+'Anexo 1. 01-FR-03 POA INSTITUC.'!ICP60</f>
        <v>0</v>
      </c>
      <c r="ICQ18" s="654">
        <f>+'Anexo 1. 01-FR-03 POA INSTITUC.'!ICQ60</f>
        <v>0</v>
      </c>
      <c r="ICR18" s="654">
        <f>+'Anexo 1. 01-FR-03 POA INSTITUC.'!ICR60</f>
        <v>0</v>
      </c>
      <c r="ICS18" s="654">
        <f>+'Anexo 1. 01-FR-03 POA INSTITUC.'!ICS60</f>
        <v>0</v>
      </c>
      <c r="ICT18" s="654">
        <f>+'Anexo 1. 01-FR-03 POA INSTITUC.'!ICT60</f>
        <v>0</v>
      </c>
      <c r="ICU18" s="654">
        <f>+'Anexo 1. 01-FR-03 POA INSTITUC.'!ICU60</f>
        <v>0</v>
      </c>
      <c r="ICV18" s="654">
        <f>+'Anexo 1. 01-FR-03 POA INSTITUC.'!ICV60</f>
        <v>0</v>
      </c>
      <c r="ICW18" s="654">
        <f>+'Anexo 1. 01-FR-03 POA INSTITUC.'!ICW60</f>
        <v>0</v>
      </c>
      <c r="ICX18" s="654">
        <f>+'Anexo 1. 01-FR-03 POA INSTITUC.'!ICX60</f>
        <v>0</v>
      </c>
      <c r="ICY18" s="654">
        <f>+'Anexo 1. 01-FR-03 POA INSTITUC.'!ICY60</f>
        <v>0</v>
      </c>
      <c r="ICZ18" s="654">
        <f>+'Anexo 1. 01-FR-03 POA INSTITUC.'!ICZ60</f>
        <v>0</v>
      </c>
      <c r="IDA18" s="654">
        <f>+'Anexo 1. 01-FR-03 POA INSTITUC.'!IDA60</f>
        <v>0</v>
      </c>
      <c r="IDB18" s="654">
        <f>+'Anexo 1. 01-FR-03 POA INSTITUC.'!IDB60</f>
        <v>0</v>
      </c>
      <c r="IDC18" s="654">
        <f>+'Anexo 1. 01-FR-03 POA INSTITUC.'!IDC60</f>
        <v>0</v>
      </c>
      <c r="IDD18" s="654">
        <f>+'Anexo 1. 01-FR-03 POA INSTITUC.'!IDD60</f>
        <v>0</v>
      </c>
      <c r="IDE18" s="654">
        <f>+'Anexo 1. 01-FR-03 POA INSTITUC.'!IDE60</f>
        <v>0</v>
      </c>
      <c r="IDF18" s="654">
        <f>+'Anexo 1. 01-FR-03 POA INSTITUC.'!IDF60</f>
        <v>0</v>
      </c>
      <c r="IDG18" s="654">
        <f>+'Anexo 1. 01-FR-03 POA INSTITUC.'!IDG60</f>
        <v>0</v>
      </c>
      <c r="IDH18" s="654">
        <f>+'Anexo 1. 01-FR-03 POA INSTITUC.'!IDH60</f>
        <v>0</v>
      </c>
      <c r="IDI18" s="654">
        <f>+'Anexo 1. 01-FR-03 POA INSTITUC.'!IDI60</f>
        <v>0</v>
      </c>
      <c r="IDJ18" s="654">
        <f>+'Anexo 1. 01-FR-03 POA INSTITUC.'!IDJ60</f>
        <v>0</v>
      </c>
      <c r="IDK18" s="654">
        <f>+'Anexo 1. 01-FR-03 POA INSTITUC.'!IDK60</f>
        <v>0</v>
      </c>
      <c r="IDL18" s="654">
        <f>+'Anexo 1. 01-FR-03 POA INSTITUC.'!IDL60</f>
        <v>0</v>
      </c>
      <c r="IDM18" s="654">
        <f>+'Anexo 1. 01-FR-03 POA INSTITUC.'!IDM60</f>
        <v>0</v>
      </c>
      <c r="IDN18" s="654">
        <f>+'Anexo 1. 01-FR-03 POA INSTITUC.'!IDN60</f>
        <v>0</v>
      </c>
      <c r="IDO18" s="654">
        <f>+'Anexo 1. 01-FR-03 POA INSTITUC.'!IDO60</f>
        <v>0</v>
      </c>
      <c r="IDP18" s="654">
        <f>+'Anexo 1. 01-FR-03 POA INSTITUC.'!IDP60</f>
        <v>0</v>
      </c>
      <c r="IDQ18" s="654">
        <f>+'Anexo 1. 01-FR-03 POA INSTITUC.'!IDQ60</f>
        <v>0</v>
      </c>
      <c r="IDR18" s="654">
        <f>+'Anexo 1. 01-FR-03 POA INSTITUC.'!IDR60</f>
        <v>0</v>
      </c>
      <c r="IDS18" s="654">
        <f>+'Anexo 1. 01-FR-03 POA INSTITUC.'!IDS60</f>
        <v>0</v>
      </c>
      <c r="IDT18" s="654">
        <f>+'Anexo 1. 01-FR-03 POA INSTITUC.'!IDT60</f>
        <v>0</v>
      </c>
      <c r="IDU18" s="654">
        <f>+'Anexo 1. 01-FR-03 POA INSTITUC.'!IDU60</f>
        <v>0</v>
      </c>
      <c r="IDV18" s="654">
        <f>+'Anexo 1. 01-FR-03 POA INSTITUC.'!IDV60</f>
        <v>0</v>
      </c>
      <c r="IDW18" s="654">
        <f>+'Anexo 1. 01-FR-03 POA INSTITUC.'!IDW60</f>
        <v>0</v>
      </c>
      <c r="IDX18" s="654">
        <f>+'Anexo 1. 01-FR-03 POA INSTITUC.'!IDX60</f>
        <v>0</v>
      </c>
      <c r="IDY18" s="654">
        <f>+'Anexo 1. 01-FR-03 POA INSTITUC.'!IDY60</f>
        <v>0</v>
      </c>
      <c r="IDZ18" s="654">
        <f>+'Anexo 1. 01-FR-03 POA INSTITUC.'!IDZ60</f>
        <v>0</v>
      </c>
      <c r="IEA18" s="654">
        <f>+'Anexo 1. 01-FR-03 POA INSTITUC.'!IEA60</f>
        <v>0</v>
      </c>
      <c r="IEB18" s="654">
        <f>+'Anexo 1. 01-FR-03 POA INSTITUC.'!IEB60</f>
        <v>0</v>
      </c>
      <c r="IEC18" s="654">
        <f>+'Anexo 1. 01-FR-03 POA INSTITUC.'!IEC60</f>
        <v>0</v>
      </c>
      <c r="IED18" s="654">
        <f>+'Anexo 1. 01-FR-03 POA INSTITUC.'!IED60</f>
        <v>0</v>
      </c>
      <c r="IEE18" s="654">
        <f>+'Anexo 1. 01-FR-03 POA INSTITUC.'!IEE60</f>
        <v>0</v>
      </c>
      <c r="IEF18" s="654">
        <f>+'Anexo 1. 01-FR-03 POA INSTITUC.'!IEF60</f>
        <v>0</v>
      </c>
      <c r="IEG18" s="654">
        <f>+'Anexo 1. 01-FR-03 POA INSTITUC.'!IEG60</f>
        <v>0</v>
      </c>
      <c r="IEH18" s="654">
        <f>+'Anexo 1. 01-FR-03 POA INSTITUC.'!IEH60</f>
        <v>0</v>
      </c>
      <c r="IEI18" s="654">
        <f>+'Anexo 1. 01-FR-03 POA INSTITUC.'!IEI60</f>
        <v>0</v>
      </c>
      <c r="IEJ18" s="654">
        <f>+'Anexo 1. 01-FR-03 POA INSTITUC.'!IEJ60</f>
        <v>0</v>
      </c>
      <c r="IEK18" s="654">
        <f>+'Anexo 1. 01-FR-03 POA INSTITUC.'!IEK60</f>
        <v>0</v>
      </c>
      <c r="IEL18" s="654">
        <f>+'Anexo 1. 01-FR-03 POA INSTITUC.'!IEL60</f>
        <v>0</v>
      </c>
      <c r="IEM18" s="654">
        <f>+'Anexo 1. 01-FR-03 POA INSTITUC.'!IEM60</f>
        <v>0</v>
      </c>
      <c r="IEN18" s="654">
        <f>+'Anexo 1. 01-FR-03 POA INSTITUC.'!IEN60</f>
        <v>0</v>
      </c>
      <c r="IEO18" s="654">
        <f>+'Anexo 1. 01-FR-03 POA INSTITUC.'!IEO60</f>
        <v>0</v>
      </c>
      <c r="IEP18" s="654">
        <f>+'Anexo 1. 01-FR-03 POA INSTITUC.'!IEP60</f>
        <v>0</v>
      </c>
      <c r="IEQ18" s="654">
        <f>+'Anexo 1. 01-FR-03 POA INSTITUC.'!IEQ60</f>
        <v>0</v>
      </c>
      <c r="IER18" s="654">
        <f>+'Anexo 1. 01-FR-03 POA INSTITUC.'!IER60</f>
        <v>0</v>
      </c>
      <c r="IES18" s="654">
        <f>+'Anexo 1. 01-FR-03 POA INSTITUC.'!IES60</f>
        <v>0</v>
      </c>
      <c r="IET18" s="654">
        <f>+'Anexo 1. 01-FR-03 POA INSTITUC.'!IET60</f>
        <v>0</v>
      </c>
      <c r="IEU18" s="654">
        <f>+'Anexo 1. 01-FR-03 POA INSTITUC.'!IEU60</f>
        <v>0</v>
      </c>
      <c r="IEV18" s="654">
        <f>+'Anexo 1. 01-FR-03 POA INSTITUC.'!IEV60</f>
        <v>0</v>
      </c>
      <c r="IEW18" s="654">
        <f>+'Anexo 1. 01-FR-03 POA INSTITUC.'!IEW60</f>
        <v>0</v>
      </c>
      <c r="IEX18" s="654">
        <f>+'Anexo 1. 01-FR-03 POA INSTITUC.'!IEX60</f>
        <v>0</v>
      </c>
      <c r="IEY18" s="654">
        <f>+'Anexo 1. 01-FR-03 POA INSTITUC.'!IEY60</f>
        <v>0</v>
      </c>
      <c r="IEZ18" s="654">
        <f>+'Anexo 1. 01-FR-03 POA INSTITUC.'!IEZ60</f>
        <v>0</v>
      </c>
      <c r="IFA18" s="654">
        <f>+'Anexo 1. 01-FR-03 POA INSTITUC.'!IFA60</f>
        <v>0</v>
      </c>
      <c r="IFB18" s="654">
        <f>+'Anexo 1. 01-FR-03 POA INSTITUC.'!IFB60</f>
        <v>0</v>
      </c>
      <c r="IFC18" s="654">
        <f>+'Anexo 1. 01-FR-03 POA INSTITUC.'!IFC60</f>
        <v>0</v>
      </c>
      <c r="IFD18" s="654">
        <f>+'Anexo 1. 01-FR-03 POA INSTITUC.'!IFD60</f>
        <v>0</v>
      </c>
      <c r="IFE18" s="654">
        <f>+'Anexo 1. 01-FR-03 POA INSTITUC.'!IFE60</f>
        <v>0</v>
      </c>
      <c r="IFF18" s="654">
        <f>+'Anexo 1. 01-FR-03 POA INSTITUC.'!IFF60</f>
        <v>0</v>
      </c>
      <c r="IFG18" s="654">
        <f>+'Anexo 1. 01-FR-03 POA INSTITUC.'!IFG60</f>
        <v>0</v>
      </c>
      <c r="IFH18" s="654">
        <f>+'Anexo 1. 01-FR-03 POA INSTITUC.'!IFH60</f>
        <v>0</v>
      </c>
      <c r="IFI18" s="654">
        <f>+'Anexo 1. 01-FR-03 POA INSTITUC.'!IFI60</f>
        <v>0</v>
      </c>
      <c r="IFJ18" s="654">
        <f>+'Anexo 1. 01-FR-03 POA INSTITUC.'!IFJ60</f>
        <v>0</v>
      </c>
      <c r="IFK18" s="654">
        <f>+'Anexo 1. 01-FR-03 POA INSTITUC.'!IFK60</f>
        <v>0</v>
      </c>
      <c r="IFL18" s="654">
        <f>+'Anexo 1. 01-FR-03 POA INSTITUC.'!IFL60</f>
        <v>0</v>
      </c>
      <c r="IFM18" s="654">
        <f>+'Anexo 1. 01-FR-03 POA INSTITUC.'!IFM60</f>
        <v>0</v>
      </c>
      <c r="IFN18" s="654">
        <f>+'Anexo 1. 01-FR-03 POA INSTITUC.'!IFN60</f>
        <v>0</v>
      </c>
      <c r="IFO18" s="654">
        <f>+'Anexo 1. 01-FR-03 POA INSTITUC.'!IFO60</f>
        <v>0</v>
      </c>
      <c r="IFP18" s="654">
        <f>+'Anexo 1. 01-FR-03 POA INSTITUC.'!IFP60</f>
        <v>0</v>
      </c>
      <c r="IFQ18" s="654">
        <f>+'Anexo 1. 01-FR-03 POA INSTITUC.'!IFQ60</f>
        <v>0</v>
      </c>
      <c r="IFR18" s="654">
        <f>+'Anexo 1. 01-FR-03 POA INSTITUC.'!IFR60</f>
        <v>0</v>
      </c>
      <c r="IFS18" s="654">
        <f>+'Anexo 1. 01-FR-03 POA INSTITUC.'!IFS60</f>
        <v>0</v>
      </c>
      <c r="IFT18" s="654">
        <f>+'Anexo 1. 01-FR-03 POA INSTITUC.'!IFT60</f>
        <v>0</v>
      </c>
      <c r="IFU18" s="654">
        <f>+'Anexo 1. 01-FR-03 POA INSTITUC.'!IFU60</f>
        <v>0</v>
      </c>
      <c r="IFV18" s="654">
        <f>+'Anexo 1. 01-FR-03 POA INSTITUC.'!IFV60</f>
        <v>0</v>
      </c>
      <c r="IFW18" s="654">
        <f>+'Anexo 1. 01-FR-03 POA INSTITUC.'!IFW60</f>
        <v>0</v>
      </c>
      <c r="IFX18" s="654">
        <f>+'Anexo 1. 01-FR-03 POA INSTITUC.'!IFX60</f>
        <v>0</v>
      </c>
      <c r="IFY18" s="654">
        <f>+'Anexo 1. 01-FR-03 POA INSTITUC.'!IFY60</f>
        <v>0</v>
      </c>
      <c r="IFZ18" s="654">
        <f>+'Anexo 1. 01-FR-03 POA INSTITUC.'!IFZ60</f>
        <v>0</v>
      </c>
      <c r="IGA18" s="654">
        <f>+'Anexo 1. 01-FR-03 POA INSTITUC.'!IGA60</f>
        <v>0</v>
      </c>
      <c r="IGB18" s="654">
        <f>+'Anexo 1. 01-FR-03 POA INSTITUC.'!IGB60</f>
        <v>0</v>
      </c>
      <c r="IGC18" s="654">
        <f>+'Anexo 1. 01-FR-03 POA INSTITUC.'!IGC60</f>
        <v>0</v>
      </c>
      <c r="IGD18" s="654">
        <f>+'Anexo 1. 01-FR-03 POA INSTITUC.'!IGD60</f>
        <v>0</v>
      </c>
      <c r="IGE18" s="654">
        <f>+'Anexo 1. 01-FR-03 POA INSTITUC.'!IGE60</f>
        <v>0</v>
      </c>
      <c r="IGF18" s="654">
        <f>+'Anexo 1. 01-FR-03 POA INSTITUC.'!IGF60</f>
        <v>0</v>
      </c>
      <c r="IGG18" s="654">
        <f>+'Anexo 1. 01-FR-03 POA INSTITUC.'!IGG60</f>
        <v>0</v>
      </c>
      <c r="IGH18" s="654">
        <f>+'Anexo 1. 01-FR-03 POA INSTITUC.'!IGH60</f>
        <v>0</v>
      </c>
      <c r="IGI18" s="654">
        <f>+'Anexo 1. 01-FR-03 POA INSTITUC.'!IGI60</f>
        <v>0</v>
      </c>
      <c r="IGJ18" s="654">
        <f>+'Anexo 1. 01-FR-03 POA INSTITUC.'!IGJ60</f>
        <v>0</v>
      </c>
      <c r="IGK18" s="654">
        <f>+'Anexo 1. 01-FR-03 POA INSTITUC.'!IGK60</f>
        <v>0</v>
      </c>
      <c r="IGL18" s="654">
        <f>+'Anexo 1. 01-FR-03 POA INSTITUC.'!IGL60</f>
        <v>0</v>
      </c>
      <c r="IGM18" s="654">
        <f>+'Anexo 1. 01-FR-03 POA INSTITUC.'!IGM60</f>
        <v>0</v>
      </c>
      <c r="IGN18" s="654">
        <f>+'Anexo 1. 01-FR-03 POA INSTITUC.'!IGN60</f>
        <v>0</v>
      </c>
      <c r="IGO18" s="654">
        <f>+'Anexo 1. 01-FR-03 POA INSTITUC.'!IGO60</f>
        <v>0</v>
      </c>
      <c r="IGP18" s="654">
        <f>+'Anexo 1. 01-FR-03 POA INSTITUC.'!IGP60</f>
        <v>0</v>
      </c>
      <c r="IGQ18" s="654">
        <f>+'Anexo 1. 01-FR-03 POA INSTITUC.'!IGQ60</f>
        <v>0</v>
      </c>
      <c r="IGR18" s="654">
        <f>+'Anexo 1. 01-FR-03 POA INSTITUC.'!IGR60</f>
        <v>0</v>
      </c>
      <c r="IGS18" s="654">
        <f>+'Anexo 1. 01-FR-03 POA INSTITUC.'!IGS60</f>
        <v>0</v>
      </c>
      <c r="IGT18" s="654">
        <f>+'Anexo 1. 01-FR-03 POA INSTITUC.'!IGT60</f>
        <v>0</v>
      </c>
      <c r="IGU18" s="654">
        <f>+'Anexo 1. 01-FR-03 POA INSTITUC.'!IGU60</f>
        <v>0</v>
      </c>
      <c r="IGV18" s="654">
        <f>+'Anexo 1. 01-FR-03 POA INSTITUC.'!IGV60</f>
        <v>0</v>
      </c>
      <c r="IGW18" s="654">
        <f>+'Anexo 1. 01-FR-03 POA INSTITUC.'!IGW60</f>
        <v>0</v>
      </c>
      <c r="IGX18" s="654">
        <f>+'Anexo 1. 01-FR-03 POA INSTITUC.'!IGX60</f>
        <v>0</v>
      </c>
      <c r="IGY18" s="654">
        <f>+'Anexo 1. 01-FR-03 POA INSTITUC.'!IGY60</f>
        <v>0</v>
      </c>
      <c r="IGZ18" s="654">
        <f>+'Anexo 1. 01-FR-03 POA INSTITUC.'!IGZ60</f>
        <v>0</v>
      </c>
      <c r="IHA18" s="654">
        <f>+'Anexo 1. 01-FR-03 POA INSTITUC.'!IHA60</f>
        <v>0</v>
      </c>
      <c r="IHB18" s="654">
        <f>+'Anexo 1. 01-FR-03 POA INSTITUC.'!IHB60</f>
        <v>0</v>
      </c>
      <c r="IHC18" s="654">
        <f>+'Anexo 1. 01-FR-03 POA INSTITUC.'!IHC60</f>
        <v>0</v>
      </c>
      <c r="IHD18" s="654">
        <f>+'Anexo 1. 01-FR-03 POA INSTITUC.'!IHD60</f>
        <v>0</v>
      </c>
      <c r="IHE18" s="654">
        <f>+'Anexo 1. 01-FR-03 POA INSTITUC.'!IHE60</f>
        <v>0</v>
      </c>
      <c r="IHF18" s="654">
        <f>+'Anexo 1. 01-FR-03 POA INSTITUC.'!IHF60</f>
        <v>0</v>
      </c>
      <c r="IHG18" s="654">
        <f>+'Anexo 1. 01-FR-03 POA INSTITUC.'!IHG60</f>
        <v>0</v>
      </c>
      <c r="IHH18" s="654">
        <f>+'Anexo 1. 01-FR-03 POA INSTITUC.'!IHH60</f>
        <v>0</v>
      </c>
      <c r="IHI18" s="654">
        <f>+'Anexo 1. 01-FR-03 POA INSTITUC.'!IHI60</f>
        <v>0</v>
      </c>
      <c r="IHJ18" s="654">
        <f>+'Anexo 1. 01-FR-03 POA INSTITUC.'!IHJ60</f>
        <v>0</v>
      </c>
      <c r="IHK18" s="654">
        <f>+'Anexo 1. 01-FR-03 POA INSTITUC.'!IHK60</f>
        <v>0</v>
      </c>
      <c r="IHL18" s="654">
        <f>+'Anexo 1. 01-FR-03 POA INSTITUC.'!IHL60</f>
        <v>0</v>
      </c>
      <c r="IHM18" s="654">
        <f>+'Anexo 1. 01-FR-03 POA INSTITUC.'!IHM60</f>
        <v>0</v>
      </c>
      <c r="IHN18" s="654">
        <f>+'Anexo 1. 01-FR-03 POA INSTITUC.'!IHN60</f>
        <v>0</v>
      </c>
      <c r="IHO18" s="654">
        <f>+'Anexo 1. 01-FR-03 POA INSTITUC.'!IHO60</f>
        <v>0</v>
      </c>
      <c r="IHP18" s="654">
        <f>+'Anexo 1. 01-FR-03 POA INSTITUC.'!IHP60</f>
        <v>0</v>
      </c>
      <c r="IHQ18" s="654">
        <f>+'Anexo 1. 01-FR-03 POA INSTITUC.'!IHQ60</f>
        <v>0</v>
      </c>
      <c r="IHR18" s="654">
        <f>+'Anexo 1. 01-FR-03 POA INSTITUC.'!IHR60</f>
        <v>0</v>
      </c>
      <c r="IHS18" s="654">
        <f>+'Anexo 1. 01-FR-03 POA INSTITUC.'!IHS60</f>
        <v>0</v>
      </c>
      <c r="IHT18" s="654">
        <f>+'Anexo 1. 01-FR-03 POA INSTITUC.'!IHT60</f>
        <v>0</v>
      </c>
      <c r="IHU18" s="654">
        <f>+'Anexo 1. 01-FR-03 POA INSTITUC.'!IHU60</f>
        <v>0</v>
      </c>
      <c r="IHV18" s="654">
        <f>+'Anexo 1. 01-FR-03 POA INSTITUC.'!IHV60</f>
        <v>0</v>
      </c>
      <c r="IHW18" s="654">
        <f>+'Anexo 1. 01-FR-03 POA INSTITUC.'!IHW60</f>
        <v>0</v>
      </c>
      <c r="IHX18" s="654">
        <f>+'Anexo 1. 01-FR-03 POA INSTITUC.'!IHX60</f>
        <v>0</v>
      </c>
      <c r="IHY18" s="654">
        <f>+'Anexo 1. 01-FR-03 POA INSTITUC.'!IHY60</f>
        <v>0</v>
      </c>
      <c r="IHZ18" s="654">
        <f>+'Anexo 1. 01-FR-03 POA INSTITUC.'!IHZ60</f>
        <v>0</v>
      </c>
      <c r="IIA18" s="654">
        <f>+'Anexo 1. 01-FR-03 POA INSTITUC.'!IIA60</f>
        <v>0</v>
      </c>
      <c r="IIB18" s="654">
        <f>+'Anexo 1. 01-FR-03 POA INSTITUC.'!IIB60</f>
        <v>0</v>
      </c>
      <c r="IIC18" s="654">
        <f>+'Anexo 1. 01-FR-03 POA INSTITUC.'!IIC60</f>
        <v>0</v>
      </c>
      <c r="IID18" s="654">
        <f>+'Anexo 1. 01-FR-03 POA INSTITUC.'!IID60</f>
        <v>0</v>
      </c>
      <c r="IIE18" s="654">
        <f>+'Anexo 1. 01-FR-03 POA INSTITUC.'!IIE60</f>
        <v>0</v>
      </c>
      <c r="IIF18" s="654">
        <f>+'Anexo 1. 01-FR-03 POA INSTITUC.'!IIF60</f>
        <v>0</v>
      </c>
      <c r="IIG18" s="654">
        <f>+'Anexo 1. 01-FR-03 POA INSTITUC.'!IIG60</f>
        <v>0</v>
      </c>
      <c r="IIH18" s="654">
        <f>+'Anexo 1. 01-FR-03 POA INSTITUC.'!IIH60</f>
        <v>0</v>
      </c>
      <c r="III18" s="654">
        <f>+'Anexo 1. 01-FR-03 POA INSTITUC.'!III60</f>
        <v>0</v>
      </c>
      <c r="IIJ18" s="654">
        <f>+'Anexo 1. 01-FR-03 POA INSTITUC.'!IIJ60</f>
        <v>0</v>
      </c>
      <c r="IIK18" s="654">
        <f>+'Anexo 1. 01-FR-03 POA INSTITUC.'!IIK60</f>
        <v>0</v>
      </c>
      <c r="IIL18" s="654">
        <f>+'Anexo 1. 01-FR-03 POA INSTITUC.'!IIL60</f>
        <v>0</v>
      </c>
      <c r="IIM18" s="654">
        <f>+'Anexo 1. 01-FR-03 POA INSTITUC.'!IIM60</f>
        <v>0</v>
      </c>
      <c r="IIN18" s="654">
        <f>+'Anexo 1. 01-FR-03 POA INSTITUC.'!IIN60</f>
        <v>0</v>
      </c>
      <c r="IIO18" s="654">
        <f>+'Anexo 1. 01-FR-03 POA INSTITUC.'!IIO60</f>
        <v>0</v>
      </c>
      <c r="IIP18" s="654">
        <f>+'Anexo 1. 01-FR-03 POA INSTITUC.'!IIP60</f>
        <v>0</v>
      </c>
      <c r="IIQ18" s="654">
        <f>+'Anexo 1. 01-FR-03 POA INSTITUC.'!IIQ60</f>
        <v>0</v>
      </c>
      <c r="IIR18" s="654">
        <f>+'Anexo 1. 01-FR-03 POA INSTITUC.'!IIR60</f>
        <v>0</v>
      </c>
      <c r="IIS18" s="654">
        <f>+'Anexo 1. 01-FR-03 POA INSTITUC.'!IIS60</f>
        <v>0</v>
      </c>
      <c r="IIT18" s="654">
        <f>+'Anexo 1. 01-FR-03 POA INSTITUC.'!IIT60</f>
        <v>0</v>
      </c>
      <c r="IIU18" s="654">
        <f>+'Anexo 1. 01-FR-03 POA INSTITUC.'!IIU60</f>
        <v>0</v>
      </c>
      <c r="IIV18" s="654">
        <f>+'Anexo 1. 01-FR-03 POA INSTITUC.'!IIV60</f>
        <v>0</v>
      </c>
      <c r="IIW18" s="654">
        <f>+'Anexo 1. 01-FR-03 POA INSTITUC.'!IIW60</f>
        <v>0</v>
      </c>
      <c r="IIX18" s="654">
        <f>+'Anexo 1. 01-FR-03 POA INSTITUC.'!IIX60</f>
        <v>0</v>
      </c>
      <c r="IIY18" s="654">
        <f>+'Anexo 1. 01-FR-03 POA INSTITUC.'!IIY60</f>
        <v>0</v>
      </c>
      <c r="IIZ18" s="654">
        <f>+'Anexo 1. 01-FR-03 POA INSTITUC.'!IIZ60</f>
        <v>0</v>
      </c>
      <c r="IJA18" s="654">
        <f>+'Anexo 1. 01-FR-03 POA INSTITUC.'!IJA60</f>
        <v>0</v>
      </c>
      <c r="IJB18" s="654">
        <f>+'Anexo 1. 01-FR-03 POA INSTITUC.'!IJB60</f>
        <v>0</v>
      </c>
      <c r="IJC18" s="654">
        <f>+'Anexo 1. 01-FR-03 POA INSTITUC.'!IJC60</f>
        <v>0</v>
      </c>
      <c r="IJD18" s="654">
        <f>+'Anexo 1. 01-FR-03 POA INSTITUC.'!IJD60</f>
        <v>0</v>
      </c>
      <c r="IJE18" s="654">
        <f>+'Anexo 1. 01-FR-03 POA INSTITUC.'!IJE60</f>
        <v>0</v>
      </c>
      <c r="IJF18" s="654">
        <f>+'Anexo 1. 01-FR-03 POA INSTITUC.'!IJF60</f>
        <v>0</v>
      </c>
      <c r="IJG18" s="654">
        <f>+'Anexo 1. 01-FR-03 POA INSTITUC.'!IJG60</f>
        <v>0</v>
      </c>
      <c r="IJH18" s="654">
        <f>+'Anexo 1. 01-FR-03 POA INSTITUC.'!IJH60</f>
        <v>0</v>
      </c>
      <c r="IJI18" s="654">
        <f>+'Anexo 1. 01-FR-03 POA INSTITUC.'!IJI60</f>
        <v>0</v>
      </c>
      <c r="IJJ18" s="654">
        <f>+'Anexo 1. 01-FR-03 POA INSTITUC.'!IJJ60</f>
        <v>0</v>
      </c>
      <c r="IJK18" s="654">
        <f>+'Anexo 1. 01-FR-03 POA INSTITUC.'!IJK60</f>
        <v>0</v>
      </c>
      <c r="IJL18" s="654">
        <f>+'Anexo 1. 01-FR-03 POA INSTITUC.'!IJL60</f>
        <v>0</v>
      </c>
      <c r="IJM18" s="654">
        <f>+'Anexo 1. 01-FR-03 POA INSTITUC.'!IJM60</f>
        <v>0</v>
      </c>
      <c r="IJN18" s="654">
        <f>+'Anexo 1. 01-FR-03 POA INSTITUC.'!IJN60</f>
        <v>0</v>
      </c>
      <c r="IJO18" s="654">
        <f>+'Anexo 1. 01-FR-03 POA INSTITUC.'!IJO60</f>
        <v>0</v>
      </c>
      <c r="IJP18" s="654">
        <f>+'Anexo 1. 01-FR-03 POA INSTITUC.'!IJP60</f>
        <v>0</v>
      </c>
      <c r="IJQ18" s="654">
        <f>+'Anexo 1. 01-FR-03 POA INSTITUC.'!IJQ60</f>
        <v>0</v>
      </c>
      <c r="IJR18" s="654">
        <f>+'Anexo 1. 01-FR-03 POA INSTITUC.'!IJR60</f>
        <v>0</v>
      </c>
      <c r="IJS18" s="654">
        <f>+'Anexo 1. 01-FR-03 POA INSTITUC.'!IJS60</f>
        <v>0</v>
      </c>
      <c r="IJT18" s="654">
        <f>+'Anexo 1. 01-FR-03 POA INSTITUC.'!IJT60</f>
        <v>0</v>
      </c>
      <c r="IJU18" s="654">
        <f>+'Anexo 1. 01-FR-03 POA INSTITUC.'!IJU60</f>
        <v>0</v>
      </c>
      <c r="IJV18" s="654">
        <f>+'Anexo 1. 01-FR-03 POA INSTITUC.'!IJV60</f>
        <v>0</v>
      </c>
      <c r="IJW18" s="654">
        <f>+'Anexo 1. 01-FR-03 POA INSTITUC.'!IJW60</f>
        <v>0</v>
      </c>
      <c r="IJX18" s="654">
        <f>+'Anexo 1. 01-FR-03 POA INSTITUC.'!IJX60</f>
        <v>0</v>
      </c>
      <c r="IJY18" s="654">
        <f>+'Anexo 1. 01-FR-03 POA INSTITUC.'!IJY60</f>
        <v>0</v>
      </c>
      <c r="IJZ18" s="654">
        <f>+'Anexo 1. 01-FR-03 POA INSTITUC.'!IJZ60</f>
        <v>0</v>
      </c>
      <c r="IKA18" s="654">
        <f>+'Anexo 1. 01-FR-03 POA INSTITUC.'!IKA60</f>
        <v>0</v>
      </c>
      <c r="IKB18" s="654">
        <f>+'Anexo 1. 01-FR-03 POA INSTITUC.'!IKB60</f>
        <v>0</v>
      </c>
      <c r="IKC18" s="654">
        <f>+'Anexo 1. 01-FR-03 POA INSTITUC.'!IKC60</f>
        <v>0</v>
      </c>
      <c r="IKD18" s="654">
        <f>+'Anexo 1. 01-FR-03 POA INSTITUC.'!IKD60</f>
        <v>0</v>
      </c>
      <c r="IKE18" s="654">
        <f>+'Anexo 1. 01-FR-03 POA INSTITUC.'!IKE60</f>
        <v>0</v>
      </c>
      <c r="IKF18" s="654">
        <f>+'Anexo 1. 01-FR-03 POA INSTITUC.'!IKF60</f>
        <v>0</v>
      </c>
      <c r="IKG18" s="654">
        <f>+'Anexo 1. 01-FR-03 POA INSTITUC.'!IKG60</f>
        <v>0</v>
      </c>
      <c r="IKH18" s="654">
        <f>+'Anexo 1. 01-FR-03 POA INSTITUC.'!IKH60</f>
        <v>0</v>
      </c>
      <c r="IKI18" s="654">
        <f>+'Anexo 1. 01-FR-03 POA INSTITUC.'!IKI60</f>
        <v>0</v>
      </c>
      <c r="IKJ18" s="654">
        <f>+'Anexo 1. 01-FR-03 POA INSTITUC.'!IKJ60</f>
        <v>0</v>
      </c>
      <c r="IKK18" s="654">
        <f>+'Anexo 1. 01-FR-03 POA INSTITUC.'!IKK60</f>
        <v>0</v>
      </c>
      <c r="IKL18" s="654">
        <f>+'Anexo 1. 01-FR-03 POA INSTITUC.'!IKL60</f>
        <v>0</v>
      </c>
      <c r="IKM18" s="654">
        <f>+'Anexo 1. 01-FR-03 POA INSTITUC.'!IKM60</f>
        <v>0</v>
      </c>
      <c r="IKN18" s="654">
        <f>+'Anexo 1. 01-FR-03 POA INSTITUC.'!IKN60</f>
        <v>0</v>
      </c>
      <c r="IKO18" s="654">
        <f>+'Anexo 1. 01-FR-03 POA INSTITUC.'!IKO60</f>
        <v>0</v>
      </c>
      <c r="IKP18" s="654">
        <f>+'Anexo 1. 01-FR-03 POA INSTITUC.'!IKP60</f>
        <v>0</v>
      </c>
      <c r="IKQ18" s="654">
        <f>+'Anexo 1. 01-FR-03 POA INSTITUC.'!IKQ60</f>
        <v>0</v>
      </c>
      <c r="IKR18" s="654">
        <f>+'Anexo 1. 01-FR-03 POA INSTITUC.'!IKR60</f>
        <v>0</v>
      </c>
      <c r="IKS18" s="654">
        <f>+'Anexo 1. 01-FR-03 POA INSTITUC.'!IKS60</f>
        <v>0</v>
      </c>
      <c r="IKT18" s="654">
        <f>+'Anexo 1. 01-FR-03 POA INSTITUC.'!IKT60</f>
        <v>0</v>
      </c>
      <c r="IKU18" s="654">
        <f>+'Anexo 1. 01-FR-03 POA INSTITUC.'!IKU60</f>
        <v>0</v>
      </c>
      <c r="IKV18" s="654">
        <f>+'Anexo 1. 01-FR-03 POA INSTITUC.'!IKV60</f>
        <v>0</v>
      </c>
      <c r="IKW18" s="654">
        <f>+'Anexo 1. 01-FR-03 POA INSTITUC.'!IKW60</f>
        <v>0</v>
      </c>
      <c r="IKX18" s="654">
        <f>+'Anexo 1. 01-FR-03 POA INSTITUC.'!IKX60</f>
        <v>0</v>
      </c>
      <c r="IKY18" s="654">
        <f>+'Anexo 1. 01-FR-03 POA INSTITUC.'!IKY60</f>
        <v>0</v>
      </c>
      <c r="IKZ18" s="654">
        <f>+'Anexo 1. 01-FR-03 POA INSTITUC.'!IKZ60</f>
        <v>0</v>
      </c>
      <c r="ILA18" s="654">
        <f>+'Anexo 1. 01-FR-03 POA INSTITUC.'!ILA60</f>
        <v>0</v>
      </c>
      <c r="ILB18" s="654">
        <f>+'Anexo 1. 01-FR-03 POA INSTITUC.'!ILB60</f>
        <v>0</v>
      </c>
      <c r="ILC18" s="654">
        <f>+'Anexo 1. 01-FR-03 POA INSTITUC.'!ILC60</f>
        <v>0</v>
      </c>
      <c r="ILD18" s="654">
        <f>+'Anexo 1. 01-FR-03 POA INSTITUC.'!ILD60</f>
        <v>0</v>
      </c>
      <c r="ILE18" s="654">
        <f>+'Anexo 1. 01-FR-03 POA INSTITUC.'!ILE60</f>
        <v>0</v>
      </c>
      <c r="ILF18" s="654">
        <f>+'Anexo 1. 01-FR-03 POA INSTITUC.'!ILF60</f>
        <v>0</v>
      </c>
      <c r="ILG18" s="654">
        <f>+'Anexo 1. 01-FR-03 POA INSTITUC.'!ILG60</f>
        <v>0</v>
      </c>
      <c r="ILH18" s="654">
        <f>+'Anexo 1. 01-FR-03 POA INSTITUC.'!ILH60</f>
        <v>0</v>
      </c>
      <c r="ILI18" s="654">
        <f>+'Anexo 1. 01-FR-03 POA INSTITUC.'!ILI60</f>
        <v>0</v>
      </c>
      <c r="ILJ18" s="654">
        <f>+'Anexo 1. 01-FR-03 POA INSTITUC.'!ILJ60</f>
        <v>0</v>
      </c>
      <c r="ILK18" s="654">
        <f>+'Anexo 1. 01-FR-03 POA INSTITUC.'!ILK60</f>
        <v>0</v>
      </c>
      <c r="ILL18" s="654">
        <f>+'Anexo 1. 01-FR-03 POA INSTITUC.'!ILL60</f>
        <v>0</v>
      </c>
      <c r="ILM18" s="654">
        <f>+'Anexo 1. 01-FR-03 POA INSTITUC.'!ILM60</f>
        <v>0</v>
      </c>
      <c r="ILN18" s="654">
        <f>+'Anexo 1. 01-FR-03 POA INSTITUC.'!ILN60</f>
        <v>0</v>
      </c>
      <c r="ILO18" s="654">
        <f>+'Anexo 1. 01-FR-03 POA INSTITUC.'!ILO60</f>
        <v>0</v>
      </c>
      <c r="ILP18" s="654">
        <f>+'Anexo 1. 01-FR-03 POA INSTITUC.'!ILP60</f>
        <v>0</v>
      </c>
      <c r="ILQ18" s="654">
        <f>+'Anexo 1. 01-FR-03 POA INSTITUC.'!ILQ60</f>
        <v>0</v>
      </c>
      <c r="ILR18" s="654">
        <f>+'Anexo 1. 01-FR-03 POA INSTITUC.'!ILR60</f>
        <v>0</v>
      </c>
      <c r="ILS18" s="654">
        <f>+'Anexo 1. 01-FR-03 POA INSTITUC.'!ILS60</f>
        <v>0</v>
      </c>
      <c r="ILT18" s="654">
        <f>+'Anexo 1. 01-FR-03 POA INSTITUC.'!ILT60</f>
        <v>0</v>
      </c>
      <c r="ILU18" s="654">
        <f>+'Anexo 1. 01-FR-03 POA INSTITUC.'!ILU60</f>
        <v>0</v>
      </c>
      <c r="ILV18" s="654">
        <f>+'Anexo 1. 01-FR-03 POA INSTITUC.'!ILV60</f>
        <v>0</v>
      </c>
      <c r="ILW18" s="654">
        <f>+'Anexo 1. 01-FR-03 POA INSTITUC.'!ILW60</f>
        <v>0</v>
      </c>
      <c r="ILX18" s="654">
        <f>+'Anexo 1. 01-FR-03 POA INSTITUC.'!ILX60</f>
        <v>0</v>
      </c>
      <c r="ILY18" s="654">
        <f>+'Anexo 1. 01-FR-03 POA INSTITUC.'!ILY60</f>
        <v>0</v>
      </c>
      <c r="ILZ18" s="654">
        <f>+'Anexo 1. 01-FR-03 POA INSTITUC.'!ILZ60</f>
        <v>0</v>
      </c>
      <c r="IMA18" s="654">
        <f>+'Anexo 1. 01-FR-03 POA INSTITUC.'!IMA60</f>
        <v>0</v>
      </c>
      <c r="IMB18" s="654">
        <f>+'Anexo 1. 01-FR-03 POA INSTITUC.'!IMB60</f>
        <v>0</v>
      </c>
      <c r="IMC18" s="654">
        <f>+'Anexo 1. 01-FR-03 POA INSTITUC.'!IMC60</f>
        <v>0</v>
      </c>
      <c r="IMD18" s="654">
        <f>+'Anexo 1. 01-FR-03 POA INSTITUC.'!IMD60</f>
        <v>0</v>
      </c>
      <c r="IME18" s="654">
        <f>+'Anexo 1. 01-FR-03 POA INSTITUC.'!IME60</f>
        <v>0</v>
      </c>
      <c r="IMF18" s="654">
        <f>+'Anexo 1. 01-FR-03 POA INSTITUC.'!IMF60</f>
        <v>0</v>
      </c>
      <c r="IMG18" s="654">
        <f>+'Anexo 1. 01-FR-03 POA INSTITUC.'!IMG60</f>
        <v>0</v>
      </c>
      <c r="IMH18" s="654">
        <f>+'Anexo 1. 01-FR-03 POA INSTITUC.'!IMH60</f>
        <v>0</v>
      </c>
      <c r="IMI18" s="654">
        <f>+'Anexo 1. 01-FR-03 POA INSTITUC.'!IMI60</f>
        <v>0</v>
      </c>
      <c r="IMJ18" s="654">
        <f>+'Anexo 1. 01-FR-03 POA INSTITUC.'!IMJ60</f>
        <v>0</v>
      </c>
      <c r="IMK18" s="654">
        <f>+'Anexo 1. 01-FR-03 POA INSTITUC.'!IMK60</f>
        <v>0</v>
      </c>
      <c r="IML18" s="654">
        <f>+'Anexo 1. 01-FR-03 POA INSTITUC.'!IML60</f>
        <v>0</v>
      </c>
      <c r="IMM18" s="654">
        <f>+'Anexo 1. 01-FR-03 POA INSTITUC.'!IMM60</f>
        <v>0</v>
      </c>
      <c r="IMN18" s="654">
        <f>+'Anexo 1. 01-FR-03 POA INSTITUC.'!IMN60</f>
        <v>0</v>
      </c>
      <c r="IMO18" s="654">
        <f>+'Anexo 1. 01-FR-03 POA INSTITUC.'!IMO60</f>
        <v>0</v>
      </c>
      <c r="IMP18" s="654">
        <f>+'Anexo 1. 01-FR-03 POA INSTITUC.'!IMP60</f>
        <v>0</v>
      </c>
      <c r="IMQ18" s="654">
        <f>+'Anexo 1. 01-FR-03 POA INSTITUC.'!IMQ60</f>
        <v>0</v>
      </c>
      <c r="IMR18" s="654">
        <f>+'Anexo 1. 01-FR-03 POA INSTITUC.'!IMR60</f>
        <v>0</v>
      </c>
      <c r="IMS18" s="654">
        <f>+'Anexo 1. 01-FR-03 POA INSTITUC.'!IMS60</f>
        <v>0</v>
      </c>
      <c r="IMT18" s="654">
        <f>+'Anexo 1. 01-FR-03 POA INSTITUC.'!IMT60</f>
        <v>0</v>
      </c>
      <c r="IMU18" s="654">
        <f>+'Anexo 1. 01-FR-03 POA INSTITUC.'!IMU60</f>
        <v>0</v>
      </c>
      <c r="IMV18" s="654">
        <f>+'Anexo 1. 01-FR-03 POA INSTITUC.'!IMV60</f>
        <v>0</v>
      </c>
      <c r="IMW18" s="654">
        <f>+'Anexo 1. 01-FR-03 POA INSTITUC.'!IMW60</f>
        <v>0</v>
      </c>
      <c r="IMX18" s="654">
        <f>+'Anexo 1. 01-FR-03 POA INSTITUC.'!IMX60</f>
        <v>0</v>
      </c>
      <c r="IMY18" s="654">
        <f>+'Anexo 1. 01-FR-03 POA INSTITUC.'!IMY60</f>
        <v>0</v>
      </c>
      <c r="IMZ18" s="654">
        <f>+'Anexo 1. 01-FR-03 POA INSTITUC.'!IMZ60</f>
        <v>0</v>
      </c>
      <c r="INA18" s="654">
        <f>+'Anexo 1. 01-FR-03 POA INSTITUC.'!INA60</f>
        <v>0</v>
      </c>
      <c r="INB18" s="654">
        <f>+'Anexo 1. 01-FR-03 POA INSTITUC.'!INB60</f>
        <v>0</v>
      </c>
      <c r="INC18" s="654">
        <f>+'Anexo 1. 01-FR-03 POA INSTITUC.'!INC60</f>
        <v>0</v>
      </c>
      <c r="IND18" s="654">
        <f>+'Anexo 1. 01-FR-03 POA INSTITUC.'!IND60</f>
        <v>0</v>
      </c>
      <c r="INE18" s="654">
        <f>+'Anexo 1. 01-FR-03 POA INSTITUC.'!INE60</f>
        <v>0</v>
      </c>
      <c r="INF18" s="654">
        <f>+'Anexo 1. 01-FR-03 POA INSTITUC.'!INF60</f>
        <v>0</v>
      </c>
      <c r="ING18" s="654">
        <f>+'Anexo 1. 01-FR-03 POA INSTITUC.'!ING60</f>
        <v>0</v>
      </c>
      <c r="INH18" s="654">
        <f>+'Anexo 1. 01-FR-03 POA INSTITUC.'!INH60</f>
        <v>0</v>
      </c>
      <c r="INI18" s="654">
        <f>+'Anexo 1. 01-FR-03 POA INSTITUC.'!INI60</f>
        <v>0</v>
      </c>
      <c r="INJ18" s="654">
        <f>+'Anexo 1. 01-FR-03 POA INSTITUC.'!INJ60</f>
        <v>0</v>
      </c>
      <c r="INK18" s="654">
        <f>+'Anexo 1. 01-FR-03 POA INSTITUC.'!INK60</f>
        <v>0</v>
      </c>
      <c r="INL18" s="654">
        <f>+'Anexo 1. 01-FR-03 POA INSTITUC.'!INL60</f>
        <v>0</v>
      </c>
      <c r="INM18" s="654">
        <f>+'Anexo 1. 01-FR-03 POA INSTITUC.'!INM60</f>
        <v>0</v>
      </c>
      <c r="INN18" s="654">
        <f>+'Anexo 1. 01-FR-03 POA INSTITUC.'!INN60</f>
        <v>0</v>
      </c>
      <c r="INO18" s="654">
        <f>+'Anexo 1. 01-FR-03 POA INSTITUC.'!INO60</f>
        <v>0</v>
      </c>
      <c r="INP18" s="654">
        <f>+'Anexo 1. 01-FR-03 POA INSTITUC.'!INP60</f>
        <v>0</v>
      </c>
      <c r="INQ18" s="654">
        <f>+'Anexo 1. 01-FR-03 POA INSTITUC.'!INQ60</f>
        <v>0</v>
      </c>
      <c r="INR18" s="654">
        <f>+'Anexo 1. 01-FR-03 POA INSTITUC.'!INR60</f>
        <v>0</v>
      </c>
      <c r="INS18" s="654">
        <f>+'Anexo 1. 01-FR-03 POA INSTITUC.'!INS60</f>
        <v>0</v>
      </c>
      <c r="INT18" s="654">
        <f>+'Anexo 1. 01-FR-03 POA INSTITUC.'!INT60</f>
        <v>0</v>
      </c>
      <c r="INU18" s="654">
        <f>+'Anexo 1. 01-FR-03 POA INSTITUC.'!INU60</f>
        <v>0</v>
      </c>
      <c r="INV18" s="654">
        <f>+'Anexo 1. 01-FR-03 POA INSTITUC.'!INV60</f>
        <v>0</v>
      </c>
      <c r="INW18" s="654">
        <f>+'Anexo 1. 01-FR-03 POA INSTITUC.'!INW60</f>
        <v>0</v>
      </c>
      <c r="INX18" s="654">
        <f>+'Anexo 1. 01-FR-03 POA INSTITUC.'!INX60</f>
        <v>0</v>
      </c>
      <c r="INY18" s="654">
        <f>+'Anexo 1. 01-FR-03 POA INSTITUC.'!INY60</f>
        <v>0</v>
      </c>
      <c r="INZ18" s="654">
        <f>+'Anexo 1. 01-FR-03 POA INSTITUC.'!INZ60</f>
        <v>0</v>
      </c>
      <c r="IOA18" s="654">
        <f>+'Anexo 1. 01-FR-03 POA INSTITUC.'!IOA60</f>
        <v>0</v>
      </c>
      <c r="IOB18" s="654">
        <f>+'Anexo 1. 01-FR-03 POA INSTITUC.'!IOB60</f>
        <v>0</v>
      </c>
      <c r="IOC18" s="654">
        <f>+'Anexo 1. 01-FR-03 POA INSTITUC.'!IOC60</f>
        <v>0</v>
      </c>
      <c r="IOD18" s="654">
        <f>+'Anexo 1. 01-FR-03 POA INSTITUC.'!IOD60</f>
        <v>0</v>
      </c>
      <c r="IOE18" s="654">
        <f>+'Anexo 1. 01-FR-03 POA INSTITUC.'!IOE60</f>
        <v>0</v>
      </c>
      <c r="IOF18" s="654">
        <f>+'Anexo 1. 01-FR-03 POA INSTITUC.'!IOF60</f>
        <v>0</v>
      </c>
      <c r="IOG18" s="654">
        <f>+'Anexo 1. 01-FR-03 POA INSTITUC.'!IOG60</f>
        <v>0</v>
      </c>
      <c r="IOH18" s="654">
        <f>+'Anexo 1. 01-FR-03 POA INSTITUC.'!IOH60</f>
        <v>0</v>
      </c>
      <c r="IOI18" s="654">
        <f>+'Anexo 1. 01-FR-03 POA INSTITUC.'!IOI60</f>
        <v>0</v>
      </c>
      <c r="IOJ18" s="654">
        <f>+'Anexo 1. 01-FR-03 POA INSTITUC.'!IOJ60</f>
        <v>0</v>
      </c>
      <c r="IOK18" s="654">
        <f>+'Anexo 1. 01-FR-03 POA INSTITUC.'!IOK60</f>
        <v>0</v>
      </c>
      <c r="IOL18" s="654">
        <f>+'Anexo 1. 01-FR-03 POA INSTITUC.'!IOL60</f>
        <v>0</v>
      </c>
      <c r="IOM18" s="654">
        <f>+'Anexo 1. 01-FR-03 POA INSTITUC.'!IOM60</f>
        <v>0</v>
      </c>
      <c r="ION18" s="654">
        <f>+'Anexo 1. 01-FR-03 POA INSTITUC.'!ION60</f>
        <v>0</v>
      </c>
      <c r="IOO18" s="654">
        <f>+'Anexo 1. 01-FR-03 POA INSTITUC.'!IOO60</f>
        <v>0</v>
      </c>
      <c r="IOP18" s="654">
        <f>+'Anexo 1. 01-FR-03 POA INSTITUC.'!IOP60</f>
        <v>0</v>
      </c>
      <c r="IOQ18" s="654">
        <f>+'Anexo 1. 01-FR-03 POA INSTITUC.'!IOQ60</f>
        <v>0</v>
      </c>
      <c r="IOR18" s="654">
        <f>+'Anexo 1. 01-FR-03 POA INSTITUC.'!IOR60</f>
        <v>0</v>
      </c>
      <c r="IOS18" s="654">
        <f>+'Anexo 1. 01-FR-03 POA INSTITUC.'!IOS60</f>
        <v>0</v>
      </c>
      <c r="IOT18" s="654">
        <f>+'Anexo 1. 01-FR-03 POA INSTITUC.'!IOT60</f>
        <v>0</v>
      </c>
      <c r="IOU18" s="654">
        <f>+'Anexo 1. 01-FR-03 POA INSTITUC.'!IOU60</f>
        <v>0</v>
      </c>
      <c r="IOV18" s="654">
        <f>+'Anexo 1. 01-FR-03 POA INSTITUC.'!IOV60</f>
        <v>0</v>
      </c>
      <c r="IOW18" s="654">
        <f>+'Anexo 1. 01-FR-03 POA INSTITUC.'!IOW60</f>
        <v>0</v>
      </c>
      <c r="IOX18" s="654">
        <f>+'Anexo 1. 01-FR-03 POA INSTITUC.'!IOX60</f>
        <v>0</v>
      </c>
      <c r="IOY18" s="654">
        <f>+'Anexo 1. 01-FR-03 POA INSTITUC.'!IOY60</f>
        <v>0</v>
      </c>
      <c r="IOZ18" s="654">
        <f>+'Anexo 1. 01-FR-03 POA INSTITUC.'!IOZ60</f>
        <v>0</v>
      </c>
      <c r="IPA18" s="654">
        <f>+'Anexo 1. 01-FR-03 POA INSTITUC.'!IPA60</f>
        <v>0</v>
      </c>
      <c r="IPB18" s="654">
        <f>+'Anexo 1. 01-FR-03 POA INSTITUC.'!IPB60</f>
        <v>0</v>
      </c>
      <c r="IPC18" s="654">
        <f>+'Anexo 1. 01-FR-03 POA INSTITUC.'!IPC60</f>
        <v>0</v>
      </c>
      <c r="IPD18" s="654">
        <f>+'Anexo 1. 01-FR-03 POA INSTITUC.'!IPD60</f>
        <v>0</v>
      </c>
      <c r="IPE18" s="654">
        <f>+'Anexo 1. 01-FR-03 POA INSTITUC.'!IPE60</f>
        <v>0</v>
      </c>
      <c r="IPF18" s="654">
        <f>+'Anexo 1. 01-FR-03 POA INSTITUC.'!IPF60</f>
        <v>0</v>
      </c>
      <c r="IPG18" s="654">
        <f>+'Anexo 1. 01-FR-03 POA INSTITUC.'!IPG60</f>
        <v>0</v>
      </c>
      <c r="IPH18" s="654">
        <f>+'Anexo 1. 01-FR-03 POA INSTITUC.'!IPH60</f>
        <v>0</v>
      </c>
      <c r="IPI18" s="654">
        <f>+'Anexo 1. 01-FR-03 POA INSTITUC.'!IPI60</f>
        <v>0</v>
      </c>
      <c r="IPJ18" s="654">
        <f>+'Anexo 1. 01-FR-03 POA INSTITUC.'!IPJ60</f>
        <v>0</v>
      </c>
      <c r="IPK18" s="654">
        <f>+'Anexo 1. 01-FR-03 POA INSTITUC.'!IPK60</f>
        <v>0</v>
      </c>
      <c r="IPL18" s="654">
        <f>+'Anexo 1. 01-FR-03 POA INSTITUC.'!IPL60</f>
        <v>0</v>
      </c>
      <c r="IPM18" s="654">
        <f>+'Anexo 1. 01-FR-03 POA INSTITUC.'!IPM60</f>
        <v>0</v>
      </c>
      <c r="IPN18" s="654">
        <f>+'Anexo 1. 01-FR-03 POA INSTITUC.'!IPN60</f>
        <v>0</v>
      </c>
      <c r="IPO18" s="654">
        <f>+'Anexo 1. 01-FR-03 POA INSTITUC.'!IPO60</f>
        <v>0</v>
      </c>
      <c r="IPP18" s="654">
        <f>+'Anexo 1. 01-FR-03 POA INSTITUC.'!IPP60</f>
        <v>0</v>
      </c>
      <c r="IPQ18" s="654">
        <f>+'Anexo 1. 01-FR-03 POA INSTITUC.'!IPQ60</f>
        <v>0</v>
      </c>
      <c r="IPR18" s="654">
        <f>+'Anexo 1. 01-FR-03 POA INSTITUC.'!IPR60</f>
        <v>0</v>
      </c>
      <c r="IPS18" s="654">
        <f>+'Anexo 1. 01-FR-03 POA INSTITUC.'!IPS60</f>
        <v>0</v>
      </c>
      <c r="IPT18" s="654">
        <f>+'Anexo 1. 01-FR-03 POA INSTITUC.'!IPT60</f>
        <v>0</v>
      </c>
      <c r="IPU18" s="654">
        <f>+'Anexo 1. 01-FR-03 POA INSTITUC.'!IPU60</f>
        <v>0</v>
      </c>
      <c r="IPV18" s="654">
        <f>+'Anexo 1. 01-FR-03 POA INSTITUC.'!IPV60</f>
        <v>0</v>
      </c>
      <c r="IPW18" s="654">
        <f>+'Anexo 1. 01-FR-03 POA INSTITUC.'!IPW60</f>
        <v>0</v>
      </c>
      <c r="IPX18" s="654">
        <f>+'Anexo 1. 01-FR-03 POA INSTITUC.'!IPX60</f>
        <v>0</v>
      </c>
      <c r="IPY18" s="654">
        <f>+'Anexo 1. 01-FR-03 POA INSTITUC.'!IPY60</f>
        <v>0</v>
      </c>
      <c r="IPZ18" s="654">
        <f>+'Anexo 1. 01-FR-03 POA INSTITUC.'!IPZ60</f>
        <v>0</v>
      </c>
      <c r="IQA18" s="654">
        <f>+'Anexo 1. 01-FR-03 POA INSTITUC.'!IQA60</f>
        <v>0</v>
      </c>
      <c r="IQB18" s="654">
        <f>+'Anexo 1. 01-FR-03 POA INSTITUC.'!IQB60</f>
        <v>0</v>
      </c>
      <c r="IQC18" s="654">
        <f>+'Anexo 1. 01-FR-03 POA INSTITUC.'!IQC60</f>
        <v>0</v>
      </c>
      <c r="IQD18" s="654">
        <f>+'Anexo 1. 01-FR-03 POA INSTITUC.'!IQD60</f>
        <v>0</v>
      </c>
      <c r="IQE18" s="654">
        <f>+'Anexo 1. 01-FR-03 POA INSTITUC.'!IQE60</f>
        <v>0</v>
      </c>
      <c r="IQF18" s="654">
        <f>+'Anexo 1. 01-FR-03 POA INSTITUC.'!IQF60</f>
        <v>0</v>
      </c>
      <c r="IQG18" s="654">
        <f>+'Anexo 1. 01-FR-03 POA INSTITUC.'!IQG60</f>
        <v>0</v>
      </c>
      <c r="IQH18" s="654">
        <f>+'Anexo 1. 01-FR-03 POA INSTITUC.'!IQH60</f>
        <v>0</v>
      </c>
      <c r="IQI18" s="654">
        <f>+'Anexo 1. 01-FR-03 POA INSTITUC.'!IQI60</f>
        <v>0</v>
      </c>
      <c r="IQJ18" s="654">
        <f>+'Anexo 1. 01-FR-03 POA INSTITUC.'!IQJ60</f>
        <v>0</v>
      </c>
      <c r="IQK18" s="654">
        <f>+'Anexo 1. 01-FR-03 POA INSTITUC.'!IQK60</f>
        <v>0</v>
      </c>
      <c r="IQL18" s="654">
        <f>+'Anexo 1. 01-FR-03 POA INSTITUC.'!IQL60</f>
        <v>0</v>
      </c>
      <c r="IQM18" s="654">
        <f>+'Anexo 1. 01-FR-03 POA INSTITUC.'!IQM60</f>
        <v>0</v>
      </c>
      <c r="IQN18" s="654">
        <f>+'Anexo 1. 01-FR-03 POA INSTITUC.'!IQN60</f>
        <v>0</v>
      </c>
      <c r="IQO18" s="654">
        <f>+'Anexo 1. 01-FR-03 POA INSTITUC.'!IQO60</f>
        <v>0</v>
      </c>
      <c r="IQP18" s="654">
        <f>+'Anexo 1. 01-FR-03 POA INSTITUC.'!IQP60</f>
        <v>0</v>
      </c>
      <c r="IQQ18" s="654">
        <f>+'Anexo 1. 01-FR-03 POA INSTITUC.'!IQQ60</f>
        <v>0</v>
      </c>
      <c r="IQR18" s="654">
        <f>+'Anexo 1. 01-FR-03 POA INSTITUC.'!IQR60</f>
        <v>0</v>
      </c>
      <c r="IQS18" s="654">
        <f>+'Anexo 1. 01-FR-03 POA INSTITUC.'!IQS60</f>
        <v>0</v>
      </c>
      <c r="IQT18" s="654">
        <f>+'Anexo 1. 01-FR-03 POA INSTITUC.'!IQT60</f>
        <v>0</v>
      </c>
      <c r="IQU18" s="654">
        <f>+'Anexo 1. 01-FR-03 POA INSTITUC.'!IQU60</f>
        <v>0</v>
      </c>
      <c r="IQV18" s="654">
        <f>+'Anexo 1. 01-FR-03 POA INSTITUC.'!IQV60</f>
        <v>0</v>
      </c>
      <c r="IQW18" s="654">
        <f>+'Anexo 1. 01-FR-03 POA INSTITUC.'!IQW60</f>
        <v>0</v>
      </c>
      <c r="IQX18" s="654">
        <f>+'Anexo 1. 01-FR-03 POA INSTITUC.'!IQX60</f>
        <v>0</v>
      </c>
      <c r="IQY18" s="654">
        <f>+'Anexo 1. 01-FR-03 POA INSTITUC.'!IQY60</f>
        <v>0</v>
      </c>
      <c r="IQZ18" s="654">
        <f>+'Anexo 1. 01-FR-03 POA INSTITUC.'!IQZ60</f>
        <v>0</v>
      </c>
      <c r="IRA18" s="654">
        <f>+'Anexo 1. 01-FR-03 POA INSTITUC.'!IRA60</f>
        <v>0</v>
      </c>
      <c r="IRB18" s="654">
        <f>+'Anexo 1. 01-FR-03 POA INSTITUC.'!IRB60</f>
        <v>0</v>
      </c>
      <c r="IRC18" s="654">
        <f>+'Anexo 1. 01-FR-03 POA INSTITUC.'!IRC60</f>
        <v>0</v>
      </c>
      <c r="IRD18" s="654">
        <f>+'Anexo 1. 01-FR-03 POA INSTITUC.'!IRD60</f>
        <v>0</v>
      </c>
      <c r="IRE18" s="654">
        <f>+'Anexo 1. 01-FR-03 POA INSTITUC.'!IRE60</f>
        <v>0</v>
      </c>
      <c r="IRF18" s="654">
        <f>+'Anexo 1. 01-FR-03 POA INSTITUC.'!IRF60</f>
        <v>0</v>
      </c>
      <c r="IRG18" s="654">
        <f>+'Anexo 1. 01-FR-03 POA INSTITUC.'!IRG60</f>
        <v>0</v>
      </c>
      <c r="IRH18" s="654">
        <f>+'Anexo 1. 01-FR-03 POA INSTITUC.'!IRH60</f>
        <v>0</v>
      </c>
      <c r="IRI18" s="654">
        <f>+'Anexo 1. 01-FR-03 POA INSTITUC.'!IRI60</f>
        <v>0</v>
      </c>
      <c r="IRJ18" s="654">
        <f>+'Anexo 1. 01-FR-03 POA INSTITUC.'!IRJ60</f>
        <v>0</v>
      </c>
      <c r="IRK18" s="654">
        <f>+'Anexo 1. 01-FR-03 POA INSTITUC.'!IRK60</f>
        <v>0</v>
      </c>
      <c r="IRL18" s="654">
        <f>+'Anexo 1. 01-FR-03 POA INSTITUC.'!IRL60</f>
        <v>0</v>
      </c>
      <c r="IRM18" s="654">
        <f>+'Anexo 1. 01-FR-03 POA INSTITUC.'!IRM60</f>
        <v>0</v>
      </c>
      <c r="IRN18" s="654">
        <f>+'Anexo 1. 01-FR-03 POA INSTITUC.'!IRN60</f>
        <v>0</v>
      </c>
      <c r="IRO18" s="654">
        <f>+'Anexo 1. 01-FR-03 POA INSTITUC.'!IRO60</f>
        <v>0</v>
      </c>
      <c r="IRP18" s="654">
        <f>+'Anexo 1. 01-FR-03 POA INSTITUC.'!IRP60</f>
        <v>0</v>
      </c>
      <c r="IRQ18" s="654">
        <f>+'Anexo 1. 01-FR-03 POA INSTITUC.'!IRQ60</f>
        <v>0</v>
      </c>
      <c r="IRR18" s="654">
        <f>+'Anexo 1. 01-FR-03 POA INSTITUC.'!IRR60</f>
        <v>0</v>
      </c>
      <c r="IRS18" s="654">
        <f>+'Anexo 1. 01-FR-03 POA INSTITUC.'!IRS60</f>
        <v>0</v>
      </c>
      <c r="IRT18" s="654">
        <f>+'Anexo 1. 01-FR-03 POA INSTITUC.'!IRT60</f>
        <v>0</v>
      </c>
      <c r="IRU18" s="654">
        <f>+'Anexo 1. 01-FR-03 POA INSTITUC.'!IRU60</f>
        <v>0</v>
      </c>
      <c r="IRV18" s="654">
        <f>+'Anexo 1. 01-FR-03 POA INSTITUC.'!IRV60</f>
        <v>0</v>
      </c>
      <c r="IRW18" s="654">
        <f>+'Anexo 1. 01-FR-03 POA INSTITUC.'!IRW60</f>
        <v>0</v>
      </c>
      <c r="IRX18" s="654">
        <f>+'Anexo 1. 01-FR-03 POA INSTITUC.'!IRX60</f>
        <v>0</v>
      </c>
      <c r="IRY18" s="654">
        <f>+'Anexo 1. 01-FR-03 POA INSTITUC.'!IRY60</f>
        <v>0</v>
      </c>
      <c r="IRZ18" s="654">
        <f>+'Anexo 1. 01-FR-03 POA INSTITUC.'!IRZ60</f>
        <v>0</v>
      </c>
      <c r="ISA18" s="654">
        <f>+'Anexo 1. 01-FR-03 POA INSTITUC.'!ISA60</f>
        <v>0</v>
      </c>
      <c r="ISB18" s="654">
        <f>+'Anexo 1. 01-FR-03 POA INSTITUC.'!ISB60</f>
        <v>0</v>
      </c>
      <c r="ISC18" s="654">
        <f>+'Anexo 1. 01-FR-03 POA INSTITUC.'!ISC60</f>
        <v>0</v>
      </c>
      <c r="ISD18" s="654">
        <f>+'Anexo 1. 01-FR-03 POA INSTITUC.'!ISD60</f>
        <v>0</v>
      </c>
      <c r="ISE18" s="654">
        <f>+'Anexo 1. 01-FR-03 POA INSTITUC.'!ISE60</f>
        <v>0</v>
      </c>
      <c r="ISF18" s="654">
        <f>+'Anexo 1. 01-FR-03 POA INSTITUC.'!ISF60</f>
        <v>0</v>
      </c>
      <c r="ISG18" s="654">
        <f>+'Anexo 1. 01-FR-03 POA INSTITUC.'!ISG60</f>
        <v>0</v>
      </c>
      <c r="ISH18" s="654">
        <f>+'Anexo 1. 01-FR-03 POA INSTITUC.'!ISH60</f>
        <v>0</v>
      </c>
      <c r="ISI18" s="654">
        <f>+'Anexo 1. 01-FR-03 POA INSTITUC.'!ISI60</f>
        <v>0</v>
      </c>
      <c r="ISJ18" s="654">
        <f>+'Anexo 1. 01-FR-03 POA INSTITUC.'!ISJ60</f>
        <v>0</v>
      </c>
      <c r="ISK18" s="654">
        <f>+'Anexo 1. 01-FR-03 POA INSTITUC.'!ISK60</f>
        <v>0</v>
      </c>
      <c r="ISL18" s="654">
        <f>+'Anexo 1. 01-FR-03 POA INSTITUC.'!ISL60</f>
        <v>0</v>
      </c>
      <c r="ISM18" s="654">
        <f>+'Anexo 1. 01-FR-03 POA INSTITUC.'!ISM60</f>
        <v>0</v>
      </c>
      <c r="ISN18" s="654">
        <f>+'Anexo 1. 01-FR-03 POA INSTITUC.'!ISN60</f>
        <v>0</v>
      </c>
      <c r="ISO18" s="654">
        <f>+'Anexo 1. 01-FR-03 POA INSTITUC.'!ISO60</f>
        <v>0</v>
      </c>
      <c r="ISP18" s="654">
        <f>+'Anexo 1. 01-FR-03 POA INSTITUC.'!ISP60</f>
        <v>0</v>
      </c>
      <c r="ISQ18" s="654">
        <f>+'Anexo 1. 01-FR-03 POA INSTITUC.'!ISQ60</f>
        <v>0</v>
      </c>
      <c r="ISR18" s="654">
        <f>+'Anexo 1. 01-FR-03 POA INSTITUC.'!ISR60</f>
        <v>0</v>
      </c>
      <c r="ISS18" s="654">
        <f>+'Anexo 1. 01-FR-03 POA INSTITUC.'!ISS60</f>
        <v>0</v>
      </c>
      <c r="IST18" s="654">
        <f>+'Anexo 1. 01-FR-03 POA INSTITUC.'!IST60</f>
        <v>0</v>
      </c>
      <c r="ISU18" s="654">
        <f>+'Anexo 1. 01-FR-03 POA INSTITUC.'!ISU60</f>
        <v>0</v>
      </c>
      <c r="ISV18" s="654">
        <f>+'Anexo 1. 01-FR-03 POA INSTITUC.'!ISV60</f>
        <v>0</v>
      </c>
      <c r="ISW18" s="654">
        <f>+'Anexo 1. 01-FR-03 POA INSTITUC.'!ISW60</f>
        <v>0</v>
      </c>
      <c r="ISX18" s="654">
        <f>+'Anexo 1. 01-FR-03 POA INSTITUC.'!ISX60</f>
        <v>0</v>
      </c>
      <c r="ISY18" s="654">
        <f>+'Anexo 1. 01-FR-03 POA INSTITUC.'!ISY60</f>
        <v>0</v>
      </c>
      <c r="ISZ18" s="654">
        <f>+'Anexo 1. 01-FR-03 POA INSTITUC.'!ISZ60</f>
        <v>0</v>
      </c>
      <c r="ITA18" s="654">
        <f>+'Anexo 1. 01-FR-03 POA INSTITUC.'!ITA60</f>
        <v>0</v>
      </c>
      <c r="ITB18" s="654">
        <f>+'Anexo 1. 01-FR-03 POA INSTITUC.'!ITB60</f>
        <v>0</v>
      </c>
      <c r="ITC18" s="654">
        <f>+'Anexo 1. 01-FR-03 POA INSTITUC.'!ITC60</f>
        <v>0</v>
      </c>
      <c r="ITD18" s="654">
        <f>+'Anexo 1. 01-FR-03 POA INSTITUC.'!ITD60</f>
        <v>0</v>
      </c>
      <c r="ITE18" s="654">
        <f>+'Anexo 1. 01-FR-03 POA INSTITUC.'!ITE60</f>
        <v>0</v>
      </c>
      <c r="ITF18" s="654">
        <f>+'Anexo 1. 01-FR-03 POA INSTITUC.'!ITF60</f>
        <v>0</v>
      </c>
      <c r="ITG18" s="654">
        <f>+'Anexo 1. 01-FR-03 POA INSTITUC.'!ITG60</f>
        <v>0</v>
      </c>
      <c r="ITH18" s="654">
        <f>+'Anexo 1. 01-FR-03 POA INSTITUC.'!ITH60</f>
        <v>0</v>
      </c>
      <c r="ITI18" s="654">
        <f>+'Anexo 1. 01-FR-03 POA INSTITUC.'!ITI60</f>
        <v>0</v>
      </c>
      <c r="ITJ18" s="654">
        <f>+'Anexo 1. 01-FR-03 POA INSTITUC.'!ITJ60</f>
        <v>0</v>
      </c>
      <c r="ITK18" s="654">
        <f>+'Anexo 1. 01-FR-03 POA INSTITUC.'!ITK60</f>
        <v>0</v>
      </c>
      <c r="ITL18" s="654">
        <f>+'Anexo 1. 01-FR-03 POA INSTITUC.'!ITL60</f>
        <v>0</v>
      </c>
      <c r="ITM18" s="654">
        <f>+'Anexo 1. 01-FR-03 POA INSTITUC.'!ITM60</f>
        <v>0</v>
      </c>
      <c r="ITN18" s="654">
        <f>+'Anexo 1. 01-FR-03 POA INSTITUC.'!ITN60</f>
        <v>0</v>
      </c>
      <c r="ITO18" s="654">
        <f>+'Anexo 1. 01-FR-03 POA INSTITUC.'!ITO60</f>
        <v>0</v>
      </c>
      <c r="ITP18" s="654">
        <f>+'Anexo 1. 01-FR-03 POA INSTITUC.'!ITP60</f>
        <v>0</v>
      </c>
      <c r="ITQ18" s="654">
        <f>+'Anexo 1. 01-FR-03 POA INSTITUC.'!ITQ60</f>
        <v>0</v>
      </c>
      <c r="ITR18" s="654">
        <f>+'Anexo 1. 01-FR-03 POA INSTITUC.'!ITR60</f>
        <v>0</v>
      </c>
      <c r="ITS18" s="654">
        <f>+'Anexo 1. 01-FR-03 POA INSTITUC.'!ITS60</f>
        <v>0</v>
      </c>
      <c r="ITT18" s="654">
        <f>+'Anexo 1. 01-FR-03 POA INSTITUC.'!ITT60</f>
        <v>0</v>
      </c>
      <c r="ITU18" s="654">
        <f>+'Anexo 1. 01-FR-03 POA INSTITUC.'!ITU60</f>
        <v>0</v>
      </c>
      <c r="ITV18" s="654">
        <f>+'Anexo 1. 01-FR-03 POA INSTITUC.'!ITV60</f>
        <v>0</v>
      </c>
      <c r="ITW18" s="654">
        <f>+'Anexo 1. 01-FR-03 POA INSTITUC.'!ITW60</f>
        <v>0</v>
      </c>
      <c r="ITX18" s="654">
        <f>+'Anexo 1. 01-FR-03 POA INSTITUC.'!ITX60</f>
        <v>0</v>
      </c>
      <c r="ITY18" s="654">
        <f>+'Anexo 1. 01-FR-03 POA INSTITUC.'!ITY60</f>
        <v>0</v>
      </c>
      <c r="ITZ18" s="654">
        <f>+'Anexo 1. 01-FR-03 POA INSTITUC.'!ITZ60</f>
        <v>0</v>
      </c>
      <c r="IUA18" s="654">
        <f>+'Anexo 1. 01-FR-03 POA INSTITUC.'!IUA60</f>
        <v>0</v>
      </c>
      <c r="IUB18" s="654">
        <f>+'Anexo 1. 01-FR-03 POA INSTITUC.'!IUB60</f>
        <v>0</v>
      </c>
      <c r="IUC18" s="654">
        <f>+'Anexo 1. 01-FR-03 POA INSTITUC.'!IUC60</f>
        <v>0</v>
      </c>
      <c r="IUD18" s="654">
        <f>+'Anexo 1. 01-FR-03 POA INSTITUC.'!IUD60</f>
        <v>0</v>
      </c>
      <c r="IUE18" s="654">
        <f>+'Anexo 1. 01-FR-03 POA INSTITUC.'!IUE60</f>
        <v>0</v>
      </c>
      <c r="IUF18" s="654">
        <f>+'Anexo 1. 01-FR-03 POA INSTITUC.'!IUF60</f>
        <v>0</v>
      </c>
      <c r="IUG18" s="654">
        <f>+'Anexo 1. 01-FR-03 POA INSTITUC.'!IUG60</f>
        <v>0</v>
      </c>
      <c r="IUH18" s="654">
        <f>+'Anexo 1. 01-FR-03 POA INSTITUC.'!IUH60</f>
        <v>0</v>
      </c>
      <c r="IUI18" s="654">
        <f>+'Anexo 1. 01-FR-03 POA INSTITUC.'!IUI60</f>
        <v>0</v>
      </c>
      <c r="IUJ18" s="654">
        <f>+'Anexo 1. 01-FR-03 POA INSTITUC.'!IUJ60</f>
        <v>0</v>
      </c>
      <c r="IUK18" s="654">
        <f>+'Anexo 1. 01-FR-03 POA INSTITUC.'!IUK60</f>
        <v>0</v>
      </c>
      <c r="IUL18" s="654">
        <f>+'Anexo 1. 01-FR-03 POA INSTITUC.'!IUL60</f>
        <v>0</v>
      </c>
      <c r="IUM18" s="654">
        <f>+'Anexo 1. 01-FR-03 POA INSTITUC.'!IUM60</f>
        <v>0</v>
      </c>
      <c r="IUN18" s="654">
        <f>+'Anexo 1. 01-FR-03 POA INSTITUC.'!IUN60</f>
        <v>0</v>
      </c>
      <c r="IUO18" s="654">
        <f>+'Anexo 1. 01-FR-03 POA INSTITUC.'!IUO60</f>
        <v>0</v>
      </c>
      <c r="IUP18" s="654">
        <f>+'Anexo 1. 01-FR-03 POA INSTITUC.'!IUP60</f>
        <v>0</v>
      </c>
      <c r="IUQ18" s="654">
        <f>+'Anexo 1. 01-FR-03 POA INSTITUC.'!IUQ60</f>
        <v>0</v>
      </c>
      <c r="IUR18" s="654">
        <f>+'Anexo 1. 01-FR-03 POA INSTITUC.'!IUR60</f>
        <v>0</v>
      </c>
      <c r="IUS18" s="654">
        <f>+'Anexo 1. 01-FR-03 POA INSTITUC.'!IUS60</f>
        <v>0</v>
      </c>
      <c r="IUT18" s="654">
        <f>+'Anexo 1. 01-FR-03 POA INSTITUC.'!IUT60</f>
        <v>0</v>
      </c>
      <c r="IUU18" s="654">
        <f>+'Anexo 1. 01-FR-03 POA INSTITUC.'!IUU60</f>
        <v>0</v>
      </c>
      <c r="IUV18" s="654">
        <f>+'Anexo 1. 01-FR-03 POA INSTITUC.'!IUV60</f>
        <v>0</v>
      </c>
      <c r="IUW18" s="654">
        <f>+'Anexo 1. 01-FR-03 POA INSTITUC.'!IUW60</f>
        <v>0</v>
      </c>
      <c r="IUX18" s="654">
        <f>+'Anexo 1. 01-FR-03 POA INSTITUC.'!IUX60</f>
        <v>0</v>
      </c>
      <c r="IUY18" s="654">
        <f>+'Anexo 1. 01-FR-03 POA INSTITUC.'!IUY60</f>
        <v>0</v>
      </c>
      <c r="IUZ18" s="654">
        <f>+'Anexo 1. 01-FR-03 POA INSTITUC.'!IUZ60</f>
        <v>0</v>
      </c>
      <c r="IVA18" s="654">
        <f>+'Anexo 1. 01-FR-03 POA INSTITUC.'!IVA60</f>
        <v>0</v>
      </c>
      <c r="IVB18" s="654">
        <f>+'Anexo 1. 01-FR-03 POA INSTITUC.'!IVB60</f>
        <v>0</v>
      </c>
      <c r="IVC18" s="654">
        <f>+'Anexo 1. 01-FR-03 POA INSTITUC.'!IVC60</f>
        <v>0</v>
      </c>
      <c r="IVD18" s="654">
        <f>+'Anexo 1. 01-FR-03 POA INSTITUC.'!IVD60</f>
        <v>0</v>
      </c>
      <c r="IVE18" s="654">
        <f>+'Anexo 1. 01-FR-03 POA INSTITUC.'!IVE60</f>
        <v>0</v>
      </c>
      <c r="IVF18" s="654">
        <f>+'Anexo 1. 01-FR-03 POA INSTITUC.'!IVF60</f>
        <v>0</v>
      </c>
      <c r="IVG18" s="654">
        <f>+'Anexo 1. 01-FR-03 POA INSTITUC.'!IVG60</f>
        <v>0</v>
      </c>
      <c r="IVH18" s="654">
        <f>+'Anexo 1. 01-FR-03 POA INSTITUC.'!IVH60</f>
        <v>0</v>
      </c>
      <c r="IVI18" s="654">
        <f>+'Anexo 1. 01-FR-03 POA INSTITUC.'!IVI60</f>
        <v>0</v>
      </c>
      <c r="IVJ18" s="654">
        <f>+'Anexo 1. 01-FR-03 POA INSTITUC.'!IVJ60</f>
        <v>0</v>
      </c>
      <c r="IVK18" s="654">
        <f>+'Anexo 1. 01-FR-03 POA INSTITUC.'!IVK60</f>
        <v>0</v>
      </c>
      <c r="IVL18" s="654">
        <f>+'Anexo 1. 01-FR-03 POA INSTITUC.'!IVL60</f>
        <v>0</v>
      </c>
      <c r="IVM18" s="654">
        <f>+'Anexo 1. 01-FR-03 POA INSTITUC.'!IVM60</f>
        <v>0</v>
      </c>
      <c r="IVN18" s="654">
        <f>+'Anexo 1. 01-FR-03 POA INSTITUC.'!IVN60</f>
        <v>0</v>
      </c>
      <c r="IVO18" s="654">
        <f>+'Anexo 1. 01-FR-03 POA INSTITUC.'!IVO60</f>
        <v>0</v>
      </c>
      <c r="IVP18" s="654">
        <f>+'Anexo 1. 01-FR-03 POA INSTITUC.'!IVP60</f>
        <v>0</v>
      </c>
      <c r="IVQ18" s="654">
        <f>+'Anexo 1. 01-FR-03 POA INSTITUC.'!IVQ60</f>
        <v>0</v>
      </c>
      <c r="IVR18" s="654">
        <f>+'Anexo 1. 01-FR-03 POA INSTITUC.'!IVR60</f>
        <v>0</v>
      </c>
      <c r="IVS18" s="654">
        <f>+'Anexo 1. 01-FR-03 POA INSTITUC.'!IVS60</f>
        <v>0</v>
      </c>
      <c r="IVT18" s="654">
        <f>+'Anexo 1. 01-FR-03 POA INSTITUC.'!IVT60</f>
        <v>0</v>
      </c>
      <c r="IVU18" s="654">
        <f>+'Anexo 1. 01-FR-03 POA INSTITUC.'!IVU60</f>
        <v>0</v>
      </c>
      <c r="IVV18" s="654">
        <f>+'Anexo 1. 01-FR-03 POA INSTITUC.'!IVV60</f>
        <v>0</v>
      </c>
      <c r="IVW18" s="654">
        <f>+'Anexo 1. 01-FR-03 POA INSTITUC.'!IVW60</f>
        <v>0</v>
      </c>
      <c r="IVX18" s="654">
        <f>+'Anexo 1. 01-FR-03 POA INSTITUC.'!IVX60</f>
        <v>0</v>
      </c>
      <c r="IVY18" s="654">
        <f>+'Anexo 1. 01-FR-03 POA INSTITUC.'!IVY60</f>
        <v>0</v>
      </c>
      <c r="IVZ18" s="654">
        <f>+'Anexo 1. 01-FR-03 POA INSTITUC.'!IVZ60</f>
        <v>0</v>
      </c>
      <c r="IWA18" s="654">
        <f>+'Anexo 1. 01-FR-03 POA INSTITUC.'!IWA60</f>
        <v>0</v>
      </c>
      <c r="IWB18" s="654">
        <f>+'Anexo 1. 01-FR-03 POA INSTITUC.'!IWB60</f>
        <v>0</v>
      </c>
      <c r="IWC18" s="654">
        <f>+'Anexo 1. 01-FR-03 POA INSTITUC.'!IWC60</f>
        <v>0</v>
      </c>
      <c r="IWD18" s="654">
        <f>+'Anexo 1. 01-FR-03 POA INSTITUC.'!IWD60</f>
        <v>0</v>
      </c>
      <c r="IWE18" s="654">
        <f>+'Anexo 1. 01-FR-03 POA INSTITUC.'!IWE60</f>
        <v>0</v>
      </c>
      <c r="IWF18" s="654">
        <f>+'Anexo 1. 01-FR-03 POA INSTITUC.'!IWF60</f>
        <v>0</v>
      </c>
      <c r="IWG18" s="654">
        <f>+'Anexo 1. 01-FR-03 POA INSTITUC.'!IWG60</f>
        <v>0</v>
      </c>
      <c r="IWH18" s="654">
        <f>+'Anexo 1. 01-FR-03 POA INSTITUC.'!IWH60</f>
        <v>0</v>
      </c>
      <c r="IWI18" s="654">
        <f>+'Anexo 1. 01-FR-03 POA INSTITUC.'!IWI60</f>
        <v>0</v>
      </c>
      <c r="IWJ18" s="654">
        <f>+'Anexo 1. 01-FR-03 POA INSTITUC.'!IWJ60</f>
        <v>0</v>
      </c>
      <c r="IWK18" s="654">
        <f>+'Anexo 1. 01-FR-03 POA INSTITUC.'!IWK60</f>
        <v>0</v>
      </c>
      <c r="IWL18" s="654">
        <f>+'Anexo 1. 01-FR-03 POA INSTITUC.'!IWL60</f>
        <v>0</v>
      </c>
      <c r="IWM18" s="654">
        <f>+'Anexo 1. 01-FR-03 POA INSTITUC.'!IWM60</f>
        <v>0</v>
      </c>
      <c r="IWN18" s="654">
        <f>+'Anexo 1. 01-FR-03 POA INSTITUC.'!IWN60</f>
        <v>0</v>
      </c>
      <c r="IWO18" s="654">
        <f>+'Anexo 1. 01-FR-03 POA INSTITUC.'!IWO60</f>
        <v>0</v>
      </c>
      <c r="IWP18" s="654">
        <f>+'Anexo 1. 01-FR-03 POA INSTITUC.'!IWP60</f>
        <v>0</v>
      </c>
      <c r="IWQ18" s="654">
        <f>+'Anexo 1. 01-FR-03 POA INSTITUC.'!IWQ60</f>
        <v>0</v>
      </c>
      <c r="IWR18" s="654">
        <f>+'Anexo 1. 01-FR-03 POA INSTITUC.'!IWR60</f>
        <v>0</v>
      </c>
      <c r="IWS18" s="654">
        <f>+'Anexo 1. 01-FR-03 POA INSTITUC.'!IWS60</f>
        <v>0</v>
      </c>
      <c r="IWT18" s="654">
        <f>+'Anexo 1. 01-FR-03 POA INSTITUC.'!IWT60</f>
        <v>0</v>
      </c>
      <c r="IWU18" s="654">
        <f>+'Anexo 1. 01-FR-03 POA INSTITUC.'!IWU60</f>
        <v>0</v>
      </c>
      <c r="IWV18" s="654">
        <f>+'Anexo 1. 01-FR-03 POA INSTITUC.'!IWV60</f>
        <v>0</v>
      </c>
      <c r="IWW18" s="654">
        <f>+'Anexo 1. 01-FR-03 POA INSTITUC.'!IWW60</f>
        <v>0</v>
      </c>
      <c r="IWX18" s="654">
        <f>+'Anexo 1. 01-FR-03 POA INSTITUC.'!IWX60</f>
        <v>0</v>
      </c>
      <c r="IWY18" s="654">
        <f>+'Anexo 1. 01-FR-03 POA INSTITUC.'!IWY60</f>
        <v>0</v>
      </c>
      <c r="IWZ18" s="654">
        <f>+'Anexo 1. 01-FR-03 POA INSTITUC.'!IWZ60</f>
        <v>0</v>
      </c>
      <c r="IXA18" s="654">
        <f>+'Anexo 1. 01-FR-03 POA INSTITUC.'!IXA60</f>
        <v>0</v>
      </c>
      <c r="IXB18" s="654">
        <f>+'Anexo 1. 01-FR-03 POA INSTITUC.'!IXB60</f>
        <v>0</v>
      </c>
      <c r="IXC18" s="654">
        <f>+'Anexo 1. 01-FR-03 POA INSTITUC.'!IXC60</f>
        <v>0</v>
      </c>
      <c r="IXD18" s="654">
        <f>+'Anexo 1. 01-FR-03 POA INSTITUC.'!IXD60</f>
        <v>0</v>
      </c>
      <c r="IXE18" s="654">
        <f>+'Anexo 1. 01-FR-03 POA INSTITUC.'!IXE60</f>
        <v>0</v>
      </c>
      <c r="IXF18" s="654">
        <f>+'Anexo 1. 01-FR-03 POA INSTITUC.'!IXF60</f>
        <v>0</v>
      </c>
      <c r="IXG18" s="654">
        <f>+'Anexo 1. 01-FR-03 POA INSTITUC.'!IXG60</f>
        <v>0</v>
      </c>
      <c r="IXH18" s="654">
        <f>+'Anexo 1. 01-FR-03 POA INSTITUC.'!IXH60</f>
        <v>0</v>
      </c>
      <c r="IXI18" s="654">
        <f>+'Anexo 1. 01-FR-03 POA INSTITUC.'!IXI60</f>
        <v>0</v>
      </c>
      <c r="IXJ18" s="654">
        <f>+'Anexo 1. 01-FR-03 POA INSTITUC.'!IXJ60</f>
        <v>0</v>
      </c>
      <c r="IXK18" s="654">
        <f>+'Anexo 1. 01-FR-03 POA INSTITUC.'!IXK60</f>
        <v>0</v>
      </c>
      <c r="IXL18" s="654">
        <f>+'Anexo 1. 01-FR-03 POA INSTITUC.'!IXL60</f>
        <v>0</v>
      </c>
      <c r="IXM18" s="654">
        <f>+'Anexo 1. 01-FR-03 POA INSTITUC.'!IXM60</f>
        <v>0</v>
      </c>
      <c r="IXN18" s="654">
        <f>+'Anexo 1. 01-FR-03 POA INSTITUC.'!IXN60</f>
        <v>0</v>
      </c>
      <c r="IXO18" s="654">
        <f>+'Anexo 1. 01-FR-03 POA INSTITUC.'!IXO60</f>
        <v>0</v>
      </c>
      <c r="IXP18" s="654">
        <f>+'Anexo 1. 01-FR-03 POA INSTITUC.'!IXP60</f>
        <v>0</v>
      </c>
      <c r="IXQ18" s="654">
        <f>+'Anexo 1. 01-FR-03 POA INSTITUC.'!IXQ60</f>
        <v>0</v>
      </c>
      <c r="IXR18" s="654">
        <f>+'Anexo 1. 01-FR-03 POA INSTITUC.'!IXR60</f>
        <v>0</v>
      </c>
      <c r="IXS18" s="654">
        <f>+'Anexo 1. 01-FR-03 POA INSTITUC.'!IXS60</f>
        <v>0</v>
      </c>
      <c r="IXT18" s="654">
        <f>+'Anexo 1. 01-FR-03 POA INSTITUC.'!IXT60</f>
        <v>0</v>
      </c>
      <c r="IXU18" s="654">
        <f>+'Anexo 1. 01-FR-03 POA INSTITUC.'!IXU60</f>
        <v>0</v>
      </c>
      <c r="IXV18" s="654">
        <f>+'Anexo 1. 01-FR-03 POA INSTITUC.'!IXV60</f>
        <v>0</v>
      </c>
      <c r="IXW18" s="654">
        <f>+'Anexo 1. 01-FR-03 POA INSTITUC.'!IXW60</f>
        <v>0</v>
      </c>
      <c r="IXX18" s="654">
        <f>+'Anexo 1. 01-FR-03 POA INSTITUC.'!IXX60</f>
        <v>0</v>
      </c>
      <c r="IXY18" s="654">
        <f>+'Anexo 1. 01-FR-03 POA INSTITUC.'!IXY60</f>
        <v>0</v>
      </c>
      <c r="IXZ18" s="654">
        <f>+'Anexo 1. 01-FR-03 POA INSTITUC.'!IXZ60</f>
        <v>0</v>
      </c>
      <c r="IYA18" s="654">
        <f>+'Anexo 1. 01-FR-03 POA INSTITUC.'!IYA60</f>
        <v>0</v>
      </c>
      <c r="IYB18" s="654">
        <f>+'Anexo 1. 01-FR-03 POA INSTITUC.'!IYB60</f>
        <v>0</v>
      </c>
      <c r="IYC18" s="654">
        <f>+'Anexo 1. 01-FR-03 POA INSTITUC.'!IYC60</f>
        <v>0</v>
      </c>
      <c r="IYD18" s="654">
        <f>+'Anexo 1. 01-FR-03 POA INSTITUC.'!IYD60</f>
        <v>0</v>
      </c>
      <c r="IYE18" s="654">
        <f>+'Anexo 1. 01-FR-03 POA INSTITUC.'!IYE60</f>
        <v>0</v>
      </c>
      <c r="IYF18" s="654">
        <f>+'Anexo 1. 01-FR-03 POA INSTITUC.'!IYF60</f>
        <v>0</v>
      </c>
      <c r="IYG18" s="654">
        <f>+'Anexo 1. 01-FR-03 POA INSTITUC.'!IYG60</f>
        <v>0</v>
      </c>
      <c r="IYH18" s="654">
        <f>+'Anexo 1. 01-FR-03 POA INSTITUC.'!IYH60</f>
        <v>0</v>
      </c>
      <c r="IYI18" s="654">
        <f>+'Anexo 1. 01-FR-03 POA INSTITUC.'!IYI60</f>
        <v>0</v>
      </c>
      <c r="IYJ18" s="654">
        <f>+'Anexo 1. 01-FR-03 POA INSTITUC.'!IYJ60</f>
        <v>0</v>
      </c>
      <c r="IYK18" s="654">
        <f>+'Anexo 1. 01-FR-03 POA INSTITUC.'!IYK60</f>
        <v>0</v>
      </c>
      <c r="IYL18" s="654">
        <f>+'Anexo 1. 01-FR-03 POA INSTITUC.'!IYL60</f>
        <v>0</v>
      </c>
      <c r="IYM18" s="654">
        <f>+'Anexo 1. 01-FR-03 POA INSTITUC.'!IYM60</f>
        <v>0</v>
      </c>
      <c r="IYN18" s="654">
        <f>+'Anexo 1. 01-FR-03 POA INSTITUC.'!IYN60</f>
        <v>0</v>
      </c>
      <c r="IYO18" s="654">
        <f>+'Anexo 1. 01-FR-03 POA INSTITUC.'!IYO60</f>
        <v>0</v>
      </c>
      <c r="IYP18" s="654">
        <f>+'Anexo 1. 01-FR-03 POA INSTITUC.'!IYP60</f>
        <v>0</v>
      </c>
      <c r="IYQ18" s="654">
        <f>+'Anexo 1. 01-FR-03 POA INSTITUC.'!IYQ60</f>
        <v>0</v>
      </c>
      <c r="IYR18" s="654">
        <f>+'Anexo 1. 01-FR-03 POA INSTITUC.'!IYR60</f>
        <v>0</v>
      </c>
      <c r="IYS18" s="654">
        <f>+'Anexo 1. 01-FR-03 POA INSTITUC.'!IYS60</f>
        <v>0</v>
      </c>
      <c r="IYT18" s="654">
        <f>+'Anexo 1. 01-FR-03 POA INSTITUC.'!IYT60</f>
        <v>0</v>
      </c>
      <c r="IYU18" s="654">
        <f>+'Anexo 1. 01-FR-03 POA INSTITUC.'!IYU60</f>
        <v>0</v>
      </c>
      <c r="IYV18" s="654">
        <f>+'Anexo 1. 01-FR-03 POA INSTITUC.'!IYV60</f>
        <v>0</v>
      </c>
      <c r="IYW18" s="654">
        <f>+'Anexo 1. 01-FR-03 POA INSTITUC.'!IYW60</f>
        <v>0</v>
      </c>
      <c r="IYX18" s="654">
        <f>+'Anexo 1. 01-FR-03 POA INSTITUC.'!IYX60</f>
        <v>0</v>
      </c>
      <c r="IYY18" s="654">
        <f>+'Anexo 1. 01-FR-03 POA INSTITUC.'!IYY60</f>
        <v>0</v>
      </c>
      <c r="IYZ18" s="654">
        <f>+'Anexo 1. 01-FR-03 POA INSTITUC.'!IYZ60</f>
        <v>0</v>
      </c>
      <c r="IZA18" s="654">
        <f>+'Anexo 1. 01-FR-03 POA INSTITUC.'!IZA60</f>
        <v>0</v>
      </c>
      <c r="IZB18" s="654">
        <f>+'Anexo 1. 01-FR-03 POA INSTITUC.'!IZB60</f>
        <v>0</v>
      </c>
      <c r="IZC18" s="654">
        <f>+'Anexo 1. 01-FR-03 POA INSTITUC.'!IZC60</f>
        <v>0</v>
      </c>
      <c r="IZD18" s="654">
        <f>+'Anexo 1. 01-FR-03 POA INSTITUC.'!IZD60</f>
        <v>0</v>
      </c>
      <c r="IZE18" s="654">
        <f>+'Anexo 1. 01-FR-03 POA INSTITUC.'!IZE60</f>
        <v>0</v>
      </c>
      <c r="IZF18" s="654">
        <f>+'Anexo 1. 01-FR-03 POA INSTITUC.'!IZF60</f>
        <v>0</v>
      </c>
      <c r="IZG18" s="654">
        <f>+'Anexo 1. 01-FR-03 POA INSTITUC.'!IZG60</f>
        <v>0</v>
      </c>
      <c r="IZH18" s="654">
        <f>+'Anexo 1. 01-FR-03 POA INSTITUC.'!IZH60</f>
        <v>0</v>
      </c>
      <c r="IZI18" s="654">
        <f>+'Anexo 1. 01-FR-03 POA INSTITUC.'!IZI60</f>
        <v>0</v>
      </c>
      <c r="IZJ18" s="654">
        <f>+'Anexo 1. 01-FR-03 POA INSTITUC.'!IZJ60</f>
        <v>0</v>
      </c>
      <c r="IZK18" s="654">
        <f>+'Anexo 1. 01-FR-03 POA INSTITUC.'!IZK60</f>
        <v>0</v>
      </c>
      <c r="IZL18" s="654">
        <f>+'Anexo 1. 01-FR-03 POA INSTITUC.'!IZL60</f>
        <v>0</v>
      </c>
      <c r="IZM18" s="654">
        <f>+'Anexo 1. 01-FR-03 POA INSTITUC.'!IZM60</f>
        <v>0</v>
      </c>
      <c r="IZN18" s="654">
        <f>+'Anexo 1. 01-FR-03 POA INSTITUC.'!IZN60</f>
        <v>0</v>
      </c>
      <c r="IZO18" s="654">
        <f>+'Anexo 1. 01-FR-03 POA INSTITUC.'!IZO60</f>
        <v>0</v>
      </c>
      <c r="IZP18" s="654">
        <f>+'Anexo 1. 01-FR-03 POA INSTITUC.'!IZP60</f>
        <v>0</v>
      </c>
      <c r="IZQ18" s="654">
        <f>+'Anexo 1. 01-FR-03 POA INSTITUC.'!IZQ60</f>
        <v>0</v>
      </c>
      <c r="IZR18" s="654">
        <f>+'Anexo 1. 01-FR-03 POA INSTITUC.'!IZR60</f>
        <v>0</v>
      </c>
      <c r="IZS18" s="654">
        <f>+'Anexo 1. 01-FR-03 POA INSTITUC.'!IZS60</f>
        <v>0</v>
      </c>
      <c r="IZT18" s="654">
        <f>+'Anexo 1. 01-FR-03 POA INSTITUC.'!IZT60</f>
        <v>0</v>
      </c>
      <c r="IZU18" s="654">
        <f>+'Anexo 1. 01-FR-03 POA INSTITUC.'!IZU60</f>
        <v>0</v>
      </c>
      <c r="IZV18" s="654">
        <f>+'Anexo 1. 01-FR-03 POA INSTITUC.'!IZV60</f>
        <v>0</v>
      </c>
      <c r="IZW18" s="654">
        <f>+'Anexo 1. 01-FR-03 POA INSTITUC.'!IZW60</f>
        <v>0</v>
      </c>
      <c r="IZX18" s="654">
        <f>+'Anexo 1. 01-FR-03 POA INSTITUC.'!IZX60</f>
        <v>0</v>
      </c>
      <c r="IZY18" s="654">
        <f>+'Anexo 1. 01-FR-03 POA INSTITUC.'!IZY60</f>
        <v>0</v>
      </c>
      <c r="IZZ18" s="654">
        <f>+'Anexo 1. 01-FR-03 POA INSTITUC.'!IZZ60</f>
        <v>0</v>
      </c>
      <c r="JAA18" s="654">
        <f>+'Anexo 1. 01-FR-03 POA INSTITUC.'!JAA60</f>
        <v>0</v>
      </c>
      <c r="JAB18" s="654">
        <f>+'Anexo 1. 01-FR-03 POA INSTITUC.'!JAB60</f>
        <v>0</v>
      </c>
      <c r="JAC18" s="654">
        <f>+'Anexo 1. 01-FR-03 POA INSTITUC.'!JAC60</f>
        <v>0</v>
      </c>
      <c r="JAD18" s="654">
        <f>+'Anexo 1. 01-FR-03 POA INSTITUC.'!JAD60</f>
        <v>0</v>
      </c>
      <c r="JAE18" s="654">
        <f>+'Anexo 1. 01-FR-03 POA INSTITUC.'!JAE60</f>
        <v>0</v>
      </c>
      <c r="JAF18" s="654">
        <f>+'Anexo 1. 01-FR-03 POA INSTITUC.'!JAF60</f>
        <v>0</v>
      </c>
      <c r="JAG18" s="654">
        <f>+'Anexo 1. 01-FR-03 POA INSTITUC.'!JAG60</f>
        <v>0</v>
      </c>
      <c r="JAH18" s="654">
        <f>+'Anexo 1. 01-FR-03 POA INSTITUC.'!JAH60</f>
        <v>0</v>
      </c>
      <c r="JAI18" s="654">
        <f>+'Anexo 1. 01-FR-03 POA INSTITUC.'!JAI60</f>
        <v>0</v>
      </c>
      <c r="JAJ18" s="654">
        <f>+'Anexo 1. 01-FR-03 POA INSTITUC.'!JAJ60</f>
        <v>0</v>
      </c>
      <c r="JAK18" s="654">
        <f>+'Anexo 1. 01-FR-03 POA INSTITUC.'!JAK60</f>
        <v>0</v>
      </c>
      <c r="JAL18" s="654">
        <f>+'Anexo 1. 01-FR-03 POA INSTITUC.'!JAL60</f>
        <v>0</v>
      </c>
      <c r="JAM18" s="654">
        <f>+'Anexo 1. 01-FR-03 POA INSTITUC.'!JAM60</f>
        <v>0</v>
      </c>
      <c r="JAN18" s="654">
        <f>+'Anexo 1. 01-FR-03 POA INSTITUC.'!JAN60</f>
        <v>0</v>
      </c>
      <c r="JAO18" s="654">
        <f>+'Anexo 1. 01-FR-03 POA INSTITUC.'!JAO60</f>
        <v>0</v>
      </c>
      <c r="JAP18" s="654">
        <f>+'Anexo 1. 01-FR-03 POA INSTITUC.'!JAP60</f>
        <v>0</v>
      </c>
      <c r="JAQ18" s="654">
        <f>+'Anexo 1. 01-FR-03 POA INSTITUC.'!JAQ60</f>
        <v>0</v>
      </c>
      <c r="JAR18" s="654">
        <f>+'Anexo 1. 01-FR-03 POA INSTITUC.'!JAR60</f>
        <v>0</v>
      </c>
      <c r="JAS18" s="654">
        <f>+'Anexo 1. 01-FR-03 POA INSTITUC.'!JAS60</f>
        <v>0</v>
      </c>
      <c r="JAT18" s="654">
        <f>+'Anexo 1. 01-FR-03 POA INSTITUC.'!JAT60</f>
        <v>0</v>
      </c>
      <c r="JAU18" s="654">
        <f>+'Anexo 1. 01-FR-03 POA INSTITUC.'!JAU60</f>
        <v>0</v>
      </c>
      <c r="JAV18" s="654">
        <f>+'Anexo 1. 01-FR-03 POA INSTITUC.'!JAV60</f>
        <v>0</v>
      </c>
      <c r="JAW18" s="654">
        <f>+'Anexo 1. 01-FR-03 POA INSTITUC.'!JAW60</f>
        <v>0</v>
      </c>
      <c r="JAX18" s="654">
        <f>+'Anexo 1. 01-FR-03 POA INSTITUC.'!JAX60</f>
        <v>0</v>
      </c>
      <c r="JAY18" s="654">
        <f>+'Anexo 1. 01-FR-03 POA INSTITUC.'!JAY60</f>
        <v>0</v>
      </c>
      <c r="JAZ18" s="654">
        <f>+'Anexo 1. 01-FR-03 POA INSTITUC.'!JAZ60</f>
        <v>0</v>
      </c>
      <c r="JBA18" s="654">
        <f>+'Anexo 1. 01-FR-03 POA INSTITUC.'!JBA60</f>
        <v>0</v>
      </c>
      <c r="JBB18" s="654">
        <f>+'Anexo 1. 01-FR-03 POA INSTITUC.'!JBB60</f>
        <v>0</v>
      </c>
      <c r="JBC18" s="654">
        <f>+'Anexo 1. 01-FR-03 POA INSTITUC.'!JBC60</f>
        <v>0</v>
      </c>
      <c r="JBD18" s="654">
        <f>+'Anexo 1. 01-FR-03 POA INSTITUC.'!JBD60</f>
        <v>0</v>
      </c>
      <c r="JBE18" s="654">
        <f>+'Anexo 1. 01-FR-03 POA INSTITUC.'!JBE60</f>
        <v>0</v>
      </c>
      <c r="JBF18" s="654">
        <f>+'Anexo 1. 01-FR-03 POA INSTITUC.'!JBF60</f>
        <v>0</v>
      </c>
      <c r="JBG18" s="654">
        <f>+'Anexo 1. 01-FR-03 POA INSTITUC.'!JBG60</f>
        <v>0</v>
      </c>
      <c r="JBH18" s="654">
        <f>+'Anexo 1. 01-FR-03 POA INSTITUC.'!JBH60</f>
        <v>0</v>
      </c>
      <c r="JBI18" s="654">
        <f>+'Anexo 1. 01-FR-03 POA INSTITUC.'!JBI60</f>
        <v>0</v>
      </c>
      <c r="JBJ18" s="654">
        <f>+'Anexo 1. 01-FR-03 POA INSTITUC.'!JBJ60</f>
        <v>0</v>
      </c>
      <c r="JBK18" s="654">
        <f>+'Anexo 1. 01-FR-03 POA INSTITUC.'!JBK60</f>
        <v>0</v>
      </c>
      <c r="JBL18" s="654">
        <f>+'Anexo 1. 01-FR-03 POA INSTITUC.'!JBL60</f>
        <v>0</v>
      </c>
      <c r="JBM18" s="654">
        <f>+'Anexo 1. 01-FR-03 POA INSTITUC.'!JBM60</f>
        <v>0</v>
      </c>
      <c r="JBN18" s="654">
        <f>+'Anexo 1. 01-FR-03 POA INSTITUC.'!JBN60</f>
        <v>0</v>
      </c>
      <c r="JBO18" s="654">
        <f>+'Anexo 1. 01-FR-03 POA INSTITUC.'!JBO60</f>
        <v>0</v>
      </c>
      <c r="JBP18" s="654">
        <f>+'Anexo 1. 01-FR-03 POA INSTITUC.'!JBP60</f>
        <v>0</v>
      </c>
      <c r="JBQ18" s="654">
        <f>+'Anexo 1. 01-FR-03 POA INSTITUC.'!JBQ60</f>
        <v>0</v>
      </c>
      <c r="JBR18" s="654">
        <f>+'Anexo 1. 01-FR-03 POA INSTITUC.'!JBR60</f>
        <v>0</v>
      </c>
      <c r="JBS18" s="654">
        <f>+'Anexo 1. 01-FR-03 POA INSTITUC.'!JBS60</f>
        <v>0</v>
      </c>
      <c r="JBT18" s="654">
        <f>+'Anexo 1. 01-FR-03 POA INSTITUC.'!JBT60</f>
        <v>0</v>
      </c>
      <c r="JBU18" s="654">
        <f>+'Anexo 1. 01-FR-03 POA INSTITUC.'!JBU60</f>
        <v>0</v>
      </c>
      <c r="JBV18" s="654">
        <f>+'Anexo 1. 01-FR-03 POA INSTITUC.'!JBV60</f>
        <v>0</v>
      </c>
      <c r="JBW18" s="654">
        <f>+'Anexo 1. 01-FR-03 POA INSTITUC.'!JBW60</f>
        <v>0</v>
      </c>
      <c r="JBX18" s="654">
        <f>+'Anexo 1. 01-FR-03 POA INSTITUC.'!JBX60</f>
        <v>0</v>
      </c>
      <c r="JBY18" s="654">
        <f>+'Anexo 1. 01-FR-03 POA INSTITUC.'!JBY60</f>
        <v>0</v>
      </c>
      <c r="JBZ18" s="654">
        <f>+'Anexo 1. 01-FR-03 POA INSTITUC.'!JBZ60</f>
        <v>0</v>
      </c>
      <c r="JCA18" s="654">
        <f>+'Anexo 1. 01-FR-03 POA INSTITUC.'!JCA60</f>
        <v>0</v>
      </c>
      <c r="JCB18" s="654">
        <f>+'Anexo 1. 01-FR-03 POA INSTITUC.'!JCB60</f>
        <v>0</v>
      </c>
      <c r="JCC18" s="654">
        <f>+'Anexo 1. 01-FR-03 POA INSTITUC.'!JCC60</f>
        <v>0</v>
      </c>
      <c r="JCD18" s="654">
        <f>+'Anexo 1. 01-FR-03 POA INSTITUC.'!JCD60</f>
        <v>0</v>
      </c>
      <c r="JCE18" s="654">
        <f>+'Anexo 1. 01-FR-03 POA INSTITUC.'!JCE60</f>
        <v>0</v>
      </c>
      <c r="JCF18" s="654">
        <f>+'Anexo 1. 01-FR-03 POA INSTITUC.'!JCF60</f>
        <v>0</v>
      </c>
      <c r="JCG18" s="654">
        <f>+'Anexo 1. 01-FR-03 POA INSTITUC.'!JCG60</f>
        <v>0</v>
      </c>
      <c r="JCH18" s="654">
        <f>+'Anexo 1. 01-FR-03 POA INSTITUC.'!JCH60</f>
        <v>0</v>
      </c>
      <c r="JCI18" s="654">
        <f>+'Anexo 1. 01-FR-03 POA INSTITUC.'!JCI60</f>
        <v>0</v>
      </c>
      <c r="JCJ18" s="654">
        <f>+'Anexo 1. 01-FR-03 POA INSTITUC.'!JCJ60</f>
        <v>0</v>
      </c>
      <c r="JCK18" s="654">
        <f>+'Anexo 1. 01-FR-03 POA INSTITUC.'!JCK60</f>
        <v>0</v>
      </c>
      <c r="JCL18" s="654">
        <f>+'Anexo 1. 01-FR-03 POA INSTITUC.'!JCL60</f>
        <v>0</v>
      </c>
      <c r="JCM18" s="654">
        <f>+'Anexo 1. 01-FR-03 POA INSTITUC.'!JCM60</f>
        <v>0</v>
      </c>
      <c r="JCN18" s="654">
        <f>+'Anexo 1. 01-FR-03 POA INSTITUC.'!JCN60</f>
        <v>0</v>
      </c>
      <c r="JCO18" s="654">
        <f>+'Anexo 1. 01-FR-03 POA INSTITUC.'!JCO60</f>
        <v>0</v>
      </c>
      <c r="JCP18" s="654">
        <f>+'Anexo 1. 01-FR-03 POA INSTITUC.'!JCP60</f>
        <v>0</v>
      </c>
      <c r="JCQ18" s="654">
        <f>+'Anexo 1. 01-FR-03 POA INSTITUC.'!JCQ60</f>
        <v>0</v>
      </c>
      <c r="JCR18" s="654">
        <f>+'Anexo 1. 01-FR-03 POA INSTITUC.'!JCR60</f>
        <v>0</v>
      </c>
      <c r="JCS18" s="654">
        <f>+'Anexo 1. 01-FR-03 POA INSTITUC.'!JCS60</f>
        <v>0</v>
      </c>
      <c r="JCT18" s="654">
        <f>+'Anexo 1. 01-FR-03 POA INSTITUC.'!JCT60</f>
        <v>0</v>
      </c>
      <c r="JCU18" s="654">
        <f>+'Anexo 1. 01-FR-03 POA INSTITUC.'!JCU60</f>
        <v>0</v>
      </c>
      <c r="JCV18" s="654">
        <f>+'Anexo 1. 01-FR-03 POA INSTITUC.'!JCV60</f>
        <v>0</v>
      </c>
      <c r="JCW18" s="654">
        <f>+'Anexo 1. 01-FR-03 POA INSTITUC.'!JCW60</f>
        <v>0</v>
      </c>
      <c r="JCX18" s="654">
        <f>+'Anexo 1. 01-FR-03 POA INSTITUC.'!JCX60</f>
        <v>0</v>
      </c>
      <c r="JCY18" s="654">
        <f>+'Anexo 1. 01-FR-03 POA INSTITUC.'!JCY60</f>
        <v>0</v>
      </c>
      <c r="JCZ18" s="654">
        <f>+'Anexo 1. 01-FR-03 POA INSTITUC.'!JCZ60</f>
        <v>0</v>
      </c>
      <c r="JDA18" s="654">
        <f>+'Anexo 1. 01-FR-03 POA INSTITUC.'!JDA60</f>
        <v>0</v>
      </c>
      <c r="JDB18" s="654">
        <f>+'Anexo 1. 01-FR-03 POA INSTITUC.'!JDB60</f>
        <v>0</v>
      </c>
      <c r="JDC18" s="654">
        <f>+'Anexo 1. 01-FR-03 POA INSTITUC.'!JDC60</f>
        <v>0</v>
      </c>
      <c r="JDD18" s="654">
        <f>+'Anexo 1. 01-FR-03 POA INSTITUC.'!JDD60</f>
        <v>0</v>
      </c>
      <c r="JDE18" s="654">
        <f>+'Anexo 1. 01-FR-03 POA INSTITUC.'!JDE60</f>
        <v>0</v>
      </c>
      <c r="JDF18" s="654">
        <f>+'Anexo 1. 01-FR-03 POA INSTITUC.'!JDF60</f>
        <v>0</v>
      </c>
      <c r="JDG18" s="654">
        <f>+'Anexo 1. 01-FR-03 POA INSTITUC.'!JDG60</f>
        <v>0</v>
      </c>
      <c r="JDH18" s="654">
        <f>+'Anexo 1. 01-FR-03 POA INSTITUC.'!JDH60</f>
        <v>0</v>
      </c>
      <c r="JDI18" s="654">
        <f>+'Anexo 1. 01-FR-03 POA INSTITUC.'!JDI60</f>
        <v>0</v>
      </c>
      <c r="JDJ18" s="654">
        <f>+'Anexo 1. 01-FR-03 POA INSTITUC.'!JDJ60</f>
        <v>0</v>
      </c>
      <c r="JDK18" s="654">
        <f>+'Anexo 1. 01-FR-03 POA INSTITUC.'!JDK60</f>
        <v>0</v>
      </c>
      <c r="JDL18" s="654">
        <f>+'Anexo 1. 01-FR-03 POA INSTITUC.'!JDL60</f>
        <v>0</v>
      </c>
      <c r="JDM18" s="654">
        <f>+'Anexo 1. 01-FR-03 POA INSTITUC.'!JDM60</f>
        <v>0</v>
      </c>
      <c r="JDN18" s="654">
        <f>+'Anexo 1. 01-FR-03 POA INSTITUC.'!JDN60</f>
        <v>0</v>
      </c>
      <c r="JDO18" s="654">
        <f>+'Anexo 1. 01-FR-03 POA INSTITUC.'!JDO60</f>
        <v>0</v>
      </c>
      <c r="JDP18" s="654">
        <f>+'Anexo 1. 01-FR-03 POA INSTITUC.'!JDP60</f>
        <v>0</v>
      </c>
      <c r="JDQ18" s="654">
        <f>+'Anexo 1. 01-FR-03 POA INSTITUC.'!JDQ60</f>
        <v>0</v>
      </c>
      <c r="JDR18" s="654">
        <f>+'Anexo 1. 01-FR-03 POA INSTITUC.'!JDR60</f>
        <v>0</v>
      </c>
      <c r="JDS18" s="654">
        <f>+'Anexo 1. 01-FR-03 POA INSTITUC.'!JDS60</f>
        <v>0</v>
      </c>
      <c r="JDT18" s="654">
        <f>+'Anexo 1. 01-FR-03 POA INSTITUC.'!JDT60</f>
        <v>0</v>
      </c>
      <c r="JDU18" s="654">
        <f>+'Anexo 1. 01-FR-03 POA INSTITUC.'!JDU60</f>
        <v>0</v>
      </c>
      <c r="JDV18" s="654">
        <f>+'Anexo 1. 01-FR-03 POA INSTITUC.'!JDV60</f>
        <v>0</v>
      </c>
      <c r="JDW18" s="654">
        <f>+'Anexo 1. 01-FR-03 POA INSTITUC.'!JDW60</f>
        <v>0</v>
      </c>
      <c r="JDX18" s="654">
        <f>+'Anexo 1. 01-FR-03 POA INSTITUC.'!JDX60</f>
        <v>0</v>
      </c>
      <c r="JDY18" s="654">
        <f>+'Anexo 1. 01-FR-03 POA INSTITUC.'!JDY60</f>
        <v>0</v>
      </c>
      <c r="JDZ18" s="654">
        <f>+'Anexo 1. 01-FR-03 POA INSTITUC.'!JDZ60</f>
        <v>0</v>
      </c>
      <c r="JEA18" s="654">
        <f>+'Anexo 1. 01-FR-03 POA INSTITUC.'!JEA60</f>
        <v>0</v>
      </c>
      <c r="JEB18" s="654">
        <f>+'Anexo 1. 01-FR-03 POA INSTITUC.'!JEB60</f>
        <v>0</v>
      </c>
      <c r="JEC18" s="654">
        <f>+'Anexo 1. 01-FR-03 POA INSTITUC.'!JEC60</f>
        <v>0</v>
      </c>
      <c r="JED18" s="654">
        <f>+'Anexo 1. 01-FR-03 POA INSTITUC.'!JED60</f>
        <v>0</v>
      </c>
      <c r="JEE18" s="654">
        <f>+'Anexo 1. 01-FR-03 POA INSTITUC.'!JEE60</f>
        <v>0</v>
      </c>
      <c r="JEF18" s="654">
        <f>+'Anexo 1. 01-FR-03 POA INSTITUC.'!JEF60</f>
        <v>0</v>
      </c>
      <c r="JEG18" s="654">
        <f>+'Anexo 1. 01-FR-03 POA INSTITUC.'!JEG60</f>
        <v>0</v>
      </c>
      <c r="JEH18" s="654">
        <f>+'Anexo 1. 01-FR-03 POA INSTITUC.'!JEH60</f>
        <v>0</v>
      </c>
      <c r="JEI18" s="654">
        <f>+'Anexo 1. 01-FR-03 POA INSTITUC.'!JEI60</f>
        <v>0</v>
      </c>
      <c r="JEJ18" s="654">
        <f>+'Anexo 1. 01-FR-03 POA INSTITUC.'!JEJ60</f>
        <v>0</v>
      </c>
      <c r="JEK18" s="654">
        <f>+'Anexo 1. 01-FR-03 POA INSTITUC.'!JEK60</f>
        <v>0</v>
      </c>
      <c r="JEL18" s="654">
        <f>+'Anexo 1. 01-FR-03 POA INSTITUC.'!JEL60</f>
        <v>0</v>
      </c>
      <c r="JEM18" s="654">
        <f>+'Anexo 1. 01-FR-03 POA INSTITUC.'!JEM60</f>
        <v>0</v>
      </c>
      <c r="JEN18" s="654">
        <f>+'Anexo 1. 01-FR-03 POA INSTITUC.'!JEN60</f>
        <v>0</v>
      </c>
      <c r="JEO18" s="654">
        <f>+'Anexo 1. 01-FR-03 POA INSTITUC.'!JEO60</f>
        <v>0</v>
      </c>
      <c r="JEP18" s="654">
        <f>+'Anexo 1. 01-FR-03 POA INSTITUC.'!JEP60</f>
        <v>0</v>
      </c>
      <c r="JEQ18" s="654">
        <f>+'Anexo 1. 01-FR-03 POA INSTITUC.'!JEQ60</f>
        <v>0</v>
      </c>
      <c r="JER18" s="654">
        <f>+'Anexo 1. 01-FR-03 POA INSTITUC.'!JER60</f>
        <v>0</v>
      </c>
      <c r="JES18" s="654">
        <f>+'Anexo 1. 01-FR-03 POA INSTITUC.'!JES60</f>
        <v>0</v>
      </c>
      <c r="JET18" s="654">
        <f>+'Anexo 1. 01-FR-03 POA INSTITUC.'!JET60</f>
        <v>0</v>
      </c>
      <c r="JEU18" s="654">
        <f>+'Anexo 1. 01-FR-03 POA INSTITUC.'!JEU60</f>
        <v>0</v>
      </c>
      <c r="JEV18" s="654">
        <f>+'Anexo 1. 01-FR-03 POA INSTITUC.'!JEV60</f>
        <v>0</v>
      </c>
      <c r="JEW18" s="654">
        <f>+'Anexo 1. 01-FR-03 POA INSTITUC.'!JEW60</f>
        <v>0</v>
      </c>
      <c r="JEX18" s="654">
        <f>+'Anexo 1. 01-FR-03 POA INSTITUC.'!JEX60</f>
        <v>0</v>
      </c>
      <c r="JEY18" s="654">
        <f>+'Anexo 1. 01-FR-03 POA INSTITUC.'!JEY60</f>
        <v>0</v>
      </c>
      <c r="JEZ18" s="654">
        <f>+'Anexo 1. 01-FR-03 POA INSTITUC.'!JEZ60</f>
        <v>0</v>
      </c>
      <c r="JFA18" s="654">
        <f>+'Anexo 1. 01-FR-03 POA INSTITUC.'!JFA60</f>
        <v>0</v>
      </c>
      <c r="JFB18" s="654">
        <f>+'Anexo 1. 01-FR-03 POA INSTITUC.'!JFB60</f>
        <v>0</v>
      </c>
      <c r="JFC18" s="654">
        <f>+'Anexo 1. 01-FR-03 POA INSTITUC.'!JFC60</f>
        <v>0</v>
      </c>
      <c r="JFD18" s="654">
        <f>+'Anexo 1. 01-FR-03 POA INSTITUC.'!JFD60</f>
        <v>0</v>
      </c>
      <c r="JFE18" s="654">
        <f>+'Anexo 1. 01-FR-03 POA INSTITUC.'!JFE60</f>
        <v>0</v>
      </c>
      <c r="JFF18" s="654">
        <f>+'Anexo 1. 01-FR-03 POA INSTITUC.'!JFF60</f>
        <v>0</v>
      </c>
      <c r="JFG18" s="654">
        <f>+'Anexo 1. 01-FR-03 POA INSTITUC.'!JFG60</f>
        <v>0</v>
      </c>
      <c r="JFH18" s="654">
        <f>+'Anexo 1. 01-FR-03 POA INSTITUC.'!JFH60</f>
        <v>0</v>
      </c>
      <c r="JFI18" s="654">
        <f>+'Anexo 1. 01-FR-03 POA INSTITUC.'!JFI60</f>
        <v>0</v>
      </c>
      <c r="JFJ18" s="654">
        <f>+'Anexo 1. 01-FR-03 POA INSTITUC.'!JFJ60</f>
        <v>0</v>
      </c>
      <c r="JFK18" s="654">
        <f>+'Anexo 1. 01-FR-03 POA INSTITUC.'!JFK60</f>
        <v>0</v>
      </c>
      <c r="JFL18" s="654">
        <f>+'Anexo 1. 01-FR-03 POA INSTITUC.'!JFL60</f>
        <v>0</v>
      </c>
      <c r="JFM18" s="654">
        <f>+'Anexo 1. 01-FR-03 POA INSTITUC.'!JFM60</f>
        <v>0</v>
      </c>
      <c r="JFN18" s="654">
        <f>+'Anexo 1. 01-FR-03 POA INSTITUC.'!JFN60</f>
        <v>0</v>
      </c>
      <c r="JFO18" s="654">
        <f>+'Anexo 1. 01-FR-03 POA INSTITUC.'!JFO60</f>
        <v>0</v>
      </c>
      <c r="JFP18" s="654">
        <f>+'Anexo 1. 01-FR-03 POA INSTITUC.'!JFP60</f>
        <v>0</v>
      </c>
      <c r="JFQ18" s="654">
        <f>+'Anexo 1. 01-FR-03 POA INSTITUC.'!JFQ60</f>
        <v>0</v>
      </c>
      <c r="JFR18" s="654">
        <f>+'Anexo 1. 01-FR-03 POA INSTITUC.'!JFR60</f>
        <v>0</v>
      </c>
      <c r="JFS18" s="654">
        <f>+'Anexo 1. 01-FR-03 POA INSTITUC.'!JFS60</f>
        <v>0</v>
      </c>
      <c r="JFT18" s="654">
        <f>+'Anexo 1. 01-FR-03 POA INSTITUC.'!JFT60</f>
        <v>0</v>
      </c>
      <c r="JFU18" s="654">
        <f>+'Anexo 1. 01-FR-03 POA INSTITUC.'!JFU60</f>
        <v>0</v>
      </c>
      <c r="JFV18" s="654">
        <f>+'Anexo 1. 01-FR-03 POA INSTITUC.'!JFV60</f>
        <v>0</v>
      </c>
      <c r="JFW18" s="654">
        <f>+'Anexo 1. 01-FR-03 POA INSTITUC.'!JFW60</f>
        <v>0</v>
      </c>
      <c r="JFX18" s="654">
        <f>+'Anexo 1. 01-FR-03 POA INSTITUC.'!JFX60</f>
        <v>0</v>
      </c>
      <c r="JFY18" s="654">
        <f>+'Anexo 1. 01-FR-03 POA INSTITUC.'!JFY60</f>
        <v>0</v>
      </c>
      <c r="JFZ18" s="654">
        <f>+'Anexo 1. 01-FR-03 POA INSTITUC.'!JFZ60</f>
        <v>0</v>
      </c>
      <c r="JGA18" s="654">
        <f>+'Anexo 1. 01-FR-03 POA INSTITUC.'!JGA60</f>
        <v>0</v>
      </c>
      <c r="JGB18" s="654">
        <f>+'Anexo 1. 01-FR-03 POA INSTITUC.'!JGB60</f>
        <v>0</v>
      </c>
      <c r="JGC18" s="654">
        <f>+'Anexo 1. 01-FR-03 POA INSTITUC.'!JGC60</f>
        <v>0</v>
      </c>
      <c r="JGD18" s="654">
        <f>+'Anexo 1. 01-FR-03 POA INSTITUC.'!JGD60</f>
        <v>0</v>
      </c>
      <c r="JGE18" s="654">
        <f>+'Anexo 1. 01-FR-03 POA INSTITUC.'!JGE60</f>
        <v>0</v>
      </c>
      <c r="JGF18" s="654">
        <f>+'Anexo 1. 01-FR-03 POA INSTITUC.'!JGF60</f>
        <v>0</v>
      </c>
      <c r="JGG18" s="654">
        <f>+'Anexo 1. 01-FR-03 POA INSTITUC.'!JGG60</f>
        <v>0</v>
      </c>
      <c r="JGH18" s="654">
        <f>+'Anexo 1. 01-FR-03 POA INSTITUC.'!JGH60</f>
        <v>0</v>
      </c>
      <c r="JGI18" s="654">
        <f>+'Anexo 1. 01-FR-03 POA INSTITUC.'!JGI60</f>
        <v>0</v>
      </c>
      <c r="JGJ18" s="654">
        <f>+'Anexo 1. 01-FR-03 POA INSTITUC.'!JGJ60</f>
        <v>0</v>
      </c>
      <c r="JGK18" s="654">
        <f>+'Anexo 1. 01-FR-03 POA INSTITUC.'!JGK60</f>
        <v>0</v>
      </c>
      <c r="JGL18" s="654">
        <f>+'Anexo 1. 01-FR-03 POA INSTITUC.'!JGL60</f>
        <v>0</v>
      </c>
      <c r="JGM18" s="654">
        <f>+'Anexo 1. 01-FR-03 POA INSTITUC.'!JGM60</f>
        <v>0</v>
      </c>
      <c r="JGN18" s="654">
        <f>+'Anexo 1. 01-FR-03 POA INSTITUC.'!JGN60</f>
        <v>0</v>
      </c>
      <c r="JGO18" s="654">
        <f>+'Anexo 1. 01-FR-03 POA INSTITUC.'!JGO60</f>
        <v>0</v>
      </c>
      <c r="JGP18" s="654">
        <f>+'Anexo 1. 01-FR-03 POA INSTITUC.'!JGP60</f>
        <v>0</v>
      </c>
      <c r="JGQ18" s="654">
        <f>+'Anexo 1. 01-FR-03 POA INSTITUC.'!JGQ60</f>
        <v>0</v>
      </c>
      <c r="JGR18" s="654">
        <f>+'Anexo 1. 01-FR-03 POA INSTITUC.'!JGR60</f>
        <v>0</v>
      </c>
      <c r="JGS18" s="654">
        <f>+'Anexo 1. 01-FR-03 POA INSTITUC.'!JGS60</f>
        <v>0</v>
      </c>
      <c r="JGT18" s="654">
        <f>+'Anexo 1. 01-FR-03 POA INSTITUC.'!JGT60</f>
        <v>0</v>
      </c>
      <c r="JGU18" s="654">
        <f>+'Anexo 1. 01-FR-03 POA INSTITUC.'!JGU60</f>
        <v>0</v>
      </c>
      <c r="JGV18" s="654">
        <f>+'Anexo 1. 01-FR-03 POA INSTITUC.'!JGV60</f>
        <v>0</v>
      </c>
      <c r="JGW18" s="654">
        <f>+'Anexo 1. 01-FR-03 POA INSTITUC.'!JGW60</f>
        <v>0</v>
      </c>
      <c r="JGX18" s="654">
        <f>+'Anexo 1. 01-FR-03 POA INSTITUC.'!JGX60</f>
        <v>0</v>
      </c>
      <c r="JGY18" s="654">
        <f>+'Anexo 1. 01-FR-03 POA INSTITUC.'!JGY60</f>
        <v>0</v>
      </c>
      <c r="JGZ18" s="654">
        <f>+'Anexo 1. 01-FR-03 POA INSTITUC.'!JGZ60</f>
        <v>0</v>
      </c>
      <c r="JHA18" s="654">
        <f>+'Anexo 1. 01-FR-03 POA INSTITUC.'!JHA60</f>
        <v>0</v>
      </c>
      <c r="JHB18" s="654">
        <f>+'Anexo 1. 01-FR-03 POA INSTITUC.'!JHB60</f>
        <v>0</v>
      </c>
      <c r="JHC18" s="654">
        <f>+'Anexo 1. 01-FR-03 POA INSTITUC.'!JHC60</f>
        <v>0</v>
      </c>
      <c r="JHD18" s="654">
        <f>+'Anexo 1. 01-FR-03 POA INSTITUC.'!JHD60</f>
        <v>0</v>
      </c>
      <c r="JHE18" s="654">
        <f>+'Anexo 1. 01-FR-03 POA INSTITUC.'!JHE60</f>
        <v>0</v>
      </c>
      <c r="JHF18" s="654">
        <f>+'Anexo 1. 01-FR-03 POA INSTITUC.'!JHF60</f>
        <v>0</v>
      </c>
      <c r="JHG18" s="654">
        <f>+'Anexo 1. 01-FR-03 POA INSTITUC.'!JHG60</f>
        <v>0</v>
      </c>
      <c r="JHH18" s="654">
        <f>+'Anexo 1. 01-FR-03 POA INSTITUC.'!JHH60</f>
        <v>0</v>
      </c>
      <c r="JHI18" s="654">
        <f>+'Anexo 1. 01-FR-03 POA INSTITUC.'!JHI60</f>
        <v>0</v>
      </c>
      <c r="JHJ18" s="654">
        <f>+'Anexo 1. 01-FR-03 POA INSTITUC.'!JHJ60</f>
        <v>0</v>
      </c>
      <c r="JHK18" s="654">
        <f>+'Anexo 1. 01-FR-03 POA INSTITUC.'!JHK60</f>
        <v>0</v>
      </c>
      <c r="JHL18" s="654">
        <f>+'Anexo 1. 01-FR-03 POA INSTITUC.'!JHL60</f>
        <v>0</v>
      </c>
      <c r="JHM18" s="654">
        <f>+'Anexo 1. 01-FR-03 POA INSTITUC.'!JHM60</f>
        <v>0</v>
      </c>
      <c r="JHN18" s="654">
        <f>+'Anexo 1. 01-FR-03 POA INSTITUC.'!JHN60</f>
        <v>0</v>
      </c>
      <c r="JHO18" s="654">
        <f>+'Anexo 1. 01-FR-03 POA INSTITUC.'!JHO60</f>
        <v>0</v>
      </c>
      <c r="JHP18" s="654">
        <f>+'Anexo 1. 01-FR-03 POA INSTITUC.'!JHP60</f>
        <v>0</v>
      </c>
      <c r="JHQ18" s="654">
        <f>+'Anexo 1. 01-FR-03 POA INSTITUC.'!JHQ60</f>
        <v>0</v>
      </c>
      <c r="JHR18" s="654">
        <f>+'Anexo 1. 01-FR-03 POA INSTITUC.'!JHR60</f>
        <v>0</v>
      </c>
      <c r="JHS18" s="654">
        <f>+'Anexo 1. 01-FR-03 POA INSTITUC.'!JHS60</f>
        <v>0</v>
      </c>
      <c r="JHT18" s="654">
        <f>+'Anexo 1. 01-FR-03 POA INSTITUC.'!JHT60</f>
        <v>0</v>
      </c>
      <c r="JHU18" s="654">
        <f>+'Anexo 1. 01-FR-03 POA INSTITUC.'!JHU60</f>
        <v>0</v>
      </c>
      <c r="JHV18" s="654">
        <f>+'Anexo 1. 01-FR-03 POA INSTITUC.'!JHV60</f>
        <v>0</v>
      </c>
      <c r="JHW18" s="654">
        <f>+'Anexo 1. 01-FR-03 POA INSTITUC.'!JHW60</f>
        <v>0</v>
      </c>
      <c r="JHX18" s="654">
        <f>+'Anexo 1. 01-FR-03 POA INSTITUC.'!JHX60</f>
        <v>0</v>
      </c>
      <c r="JHY18" s="654">
        <f>+'Anexo 1. 01-FR-03 POA INSTITUC.'!JHY60</f>
        <v>0</v>
      </c>
      <c r="JHZ18" s="654">
        <f>+'Anexo 1. 01-FR-03 POA INSTITUC.'!JHZ60</f>
        <v>0</v>
      </c>
      <c r="JIA18" s="654">
        <f>+'Anexo 1. 01-FR-03 POA INSTITUC.'!JIA60</f>
        <v>0</v>
      </c>
      <c r="JIB18" s="654">
        <f>+'Anexo 1. 01-FR-03 POA INSTITUC.'!JIB60</f>
        <v>0</v>
      </c>
      <c r="JIC18" s="654">
        <f>+'Anexo 1. 01-FR-03 POA INSTITUC.'!JIC60</f>
        <v>0</v>
      </c>
      <c r="JID18" s="654">
        <f>+'Anexo 1. 01-FR-03 POA INSTITUC.'!JID60</f>
        <v>0</v>
      </c>
      <c r="JIE18" s="654">
        <f>+'Anexo 1. 01-FR-03 POA INSTITUC.'!JIE60</f>
        <v>0</v>
      </c>
      <c r="JIF18" s="654">
        <f>+'Anexo 1. 01-FR-03 POA INSTITUC.'!JIF60</f>
        <v>0</v>
      </c>
      <c r="JIG18" s="654">
        <f>+'Anexo 1. 01-FR-03 POA INSTITUC.'!JIG60</f>
        <v>0</v>
      </c>
      <c r="JIH18" s="654">
        <f>+'Anexo 1. 01-FR-03 POA INSTITUC.'!JIH60</f>
        <v>0</v>
      </c>
      <c r="JII18" s="654">
        <f>+'Anexo 1. 01-FR-03 POA INSTITUC.'!JII60</f>
        <v>0</v>
      </c>
      <c r="JIJ18" s="654">
        <f>+'Anexo 1. 01-FR-03 POA INSTITUC.'!JIJ60</f>
        <v>0</v>
      </c>
      <c r="JIK18" s="654">
        <f>+'Anexo 1. 01-FR-03 POA INSTITUC.'!JIK60</f>
        <v>0</v>
      </c>
      <c r="JIL18" s="654">
        <f>+'Anexo 1. 01-FR-03 POA INSTITUC.'!JIL60</f>
        <v>0</v>
      </c>
      <c r="JIM18" s="654">
        <f>+'Anexo 1. 01-FR-03 POA INSTITUC.'!JIM60</f>
        <v>0</v>
      </c>
      <c r="JIN18" s="654">
        <f>+'Anexo 1. 01-FR-03 POA INSTITUC.'!JIN60</f>
        <v>0</v>
      </c>
      <c r="JIO18" s="654">
        <f>+'Anexo 1. 01-FR-03 POA INSTITUC.'!JIO60</f>
        <v>0</v>
      </c>
      <c r="JIP18" s="654">
        <f>+'Anexo 1. 01-FR-03 POA INSTITUC.'!JIP60</f>
        <v>0</v>
      </c>
      <c r="JIQ18" s="654">
        <f>+'Anexo 1. 01-FR-03 POA INSTITUC.'!JIQ60</f>
        <v>0</v>
      </c>
      <c r="JIR18" s="654">
        <f>+'Anexo 1. 01-FR-03 POA INSTITUC.'!JIR60</f>
        <v>0</v>
      </c>
      <c r="JIS18" s="654">
        <f>+'Anexo 1. 01-FR-03 POA INSTITUC.'!JIS60</f>
        <v>0</v>
      </c>
      <c r="JIT18" s="654">
        <f>+'Anexo 1. 01-FR-03 POA INSTITUC.'!JIT60</f>
        <v>0</v>
      </c>
      <c r="JIU18" s="654">
        <f>+'Anexo 1. 01-FR-03 POA INSTITUC.'!JIU60</f>
        <v>0</v>
      </c>
      <c r="JIV18" s="654">
        <f>+'Anexo 1. 01-FR-03 POA INSTITUC.'!JIV60</f>
        <v>0</v>
      </c>
      <c r="JIW18" s="654">
        <f>+'Anexo 1. 01-FR-03 POA INSTITUC.'!JIW60</f>
        <v>0</v>
      </c>
      <c r="JIX18" s="654">
        <f>+'Anexo 1. 01-FR-03 POA INSTITUC.'!JIX60</f>
        <v>0</v>
      </c>
      <c r="JIY18" s="654">
        <f>+'Anexo 1. 01-FR-03 POA INSTITUC.'!JIY60</f>
        <v>0</v>
      </c>
      <c r="JIZ18" s="654">
        <f>+'Anexo 1. 01-FR-03 POA INSTITUC.'!JIZ60</f>
        <v>0</v>
      </c>
      <c r="JJA18" s="654">
        <f>+'Anexo 1. 01-FR-03 POA INSTITUC.'!JJA60</f>
        <v>0</v>
      </c>
      <c r="JJB18" s="654">
        <f>+'Anexo 1. 01-FR-03 POA INSTITUC.'!JJB60</f>
        <v>0</v>
      </c>
      <c r="JJC18" s="654">
        <f>+'Anexo 1. 01-FR-03 POA INSTITUC.'!JJC60</f>
        <v>0</v>
      </c>
      <c r="JJD18" s="654">
        <f>+'Anexo 1. 01-FR-03 POA INSTITUC.'!JJD60</f>
        <v>0</v>
      </c>
      <c r="JJE18" s="654">
        <f>+'Anexo 1. 01-FR-03 POA INSTITUC.'!JJE60</f>
        <v>0</v>
      </c>
      <c r="JJF18" s="654">
        <f>+'Anexo 1. 01-FR-03 POA INSTITUC.'!JJF60</f>
        <v>0</v>
      </c>
      <c r="JJG18" s="654">
        <f>+'Anexo 1. 01-FR-03 POA INSTITUC.'!JJG60</f>
        <v>0</v>
      </c>
      <c r="JJH18" s="654">
        <f>+'Anexo 1. 01-FR-03 POA INSTITUC.'!JJH60</f>
        <v>0</v>
      </c>
      <c r="JJI18" s="654">
        <f>+'Anexo 1. 01-FR-03 POA INSTITUC.'!JJI60</f>
        <v>0</v>
      </c>
      <c r="JJJ18" s="654">
        <f>+'Anexo 1. 01-FR-03 POA INSTITUC.'!JJJ60</f>
        <v>0</v>
      </c>
      <c r="JJK18" s="654">
        <f>+'Anexo 1. 01-FR-03 POA INSTITUC.'!JJK60</f>
        <v>0</v>
      </c>
      <c r="JJL18" s="654">
        <f>+'Anexo 1. 01-FR-03 POA INSTITUC.'!JJL60</f>
        <v>0</v>
      </c>
      <c r="JJM18" s="654">
        <f>+'Anexo 1. 01-FR-03 POA INSTITUC.'!JJM60</f>
        <v>0</v>
      </c>
      <c r="JJN18" s="654">
        <f>+'Anexo 1. 01-FR-03 POA INSTITUC.'!JJN60</f>
        <v>0</v>
      </c>
      <c r="JJO18" s="654">
        <f>+'Anexo 1. 01-FR-03 POA INSTITUC.'!JJO60</f>
        <v>0</v>
      </c>
      <c r="JJP18" s="654">
        <f>+'Anexo 1. 01-FR-03 POA INSTITUC.'!JJP60</f>
        <v>0</v>
      </c>
      <c r="JJQ18" s="654">
        <f>+'Anexo 1. 01-FR-03 POA INSTITUC.'!JJQ60</f>
        <v>0</v>
      </c>
      <c r="JJR18" s="654">
        <f>+'Anexo 1. 01-FR-03 POA INSTITUC.'!JJR60</f>
        <v>0</v>
      </c>
      <c r="JJS18" s="654">
        <f>+'Anexo 1. 01-FR-03 POA INSTITUC.'!JJS60</f>
        <v>0</v>
      </c>
      <c r="JJT18" s="654">
        <f>+'Anexo 1. 01-FR-03 POA INSTITUC.'!JJT60</f>
        <v>0</v>
      </c>
      <c r="JJU18" s="654">
        <f>+'Anexo 1. 01-FR-03 POA INSTITUC.'!JJU60</f>
        <v>0</v>
      </c>
      <c r="JJV18" s="654">
        <f>+'Anexo 1. 01-FR-03 POA INSTITUC.'!JJV60</f>
        <v>0</v>
      </c>
      <c r="JJW18" s="654">
        <f>+'Anexo 1. 01-FR-03 POA INSTITUC.'!JJW60</f>
        <v>0</v>
      </c>
      <c r="JJX18" s="654">
        <f>+'Anexo 1. 01-FR-03 POA INSTITUC.'!JJX60</f>
        <v>0</v>
      </c>
      <c r="JJY18" s="654">
        <f>+'Anexo 1. 01-FR-03 POA INSTITUC.'!JJY60</f>
        <v>0</v>
      </c>
      <c r="JJZ18" s="654">
        <f>+'Anexo 1. 01-FR-03 POA INSTITUC.'!JJZ60</f>
        <v>0</v>
      </c>
      <c r="JKA18" s="654">
        <f>+'Anexo 1. 01-FR-03 POA INSTITUC.'!JKA60</f>
        <v>0</v>
      </c>
      <c r="JKB18" s="654">
        <f>+'Anexo 1. 01-FR-03 POA INSTITUC.'!JKB60</f>
        <v>0</v>
      </c>
      <c r="JKC18" s="654">
        <f>+'Anexo 1. 01-FR-03 POA INSTITUC.'!JKC60</f>
        <v>0</v>
      </c>
      <c r="JKD18" s="654">
        <f>+'Anexo 1. 01-FR-03 POA INSTITUC.'!JKD60</f>
        <v>0</v>
      </c>
      <c r="JKE18" s="654">
        <f>+'Anexo 1. 01-FR-03 POA INSTITUC.'!JKE60</f>
        <v>0</v>
      </c>
      <c r="JKF18" s="654">
        <f>+'Anexo 1. 01-FR-03 POA INSTITUC.'!JKF60</f>
        <v>0</v>
      </c>
      <c r="JKG18" s="654">
        <f>+'Anexo 1. 01-FR-03 POA INSTITUC.'!JKG60</f>
        <v>0</v>
      </c>
      <c r="JKH18" s="654">
        <f>+'Anexo 1. 01-FR-03 POA INSTITUC.'!JKH60</f>
        <v>0</v>
      </c>
      <c r="JKI18" s="654">
        <f>+'Anexo 1. 01-FR-03 POA INSTITUC.'!JKI60</f>
        <v>0</v>
      </c>
      <c r="JKJ18" s="654">
        <f>+'Anexo 1. 01-FR-03 POA INSTITUC.'!JKJ60</f>
        <v>0</v>
      </c>
      <c r="JKK18" s="654">
        <f>+'Anexo 1. 01-FR-03 POA INSTITUC.'!JKK60</f>
        <v>0</v>
      </c>
      <c r="JKL18" s="654">
        <f>+'Anexo 1. 01-FR-03 POA INSTITUC.'!JKL60</f>
        <v>0</v>
      </c>
      <c r="JKM18" s="654">
        <f>+'Anexo 1. 01-FR-03 POA INSTITUC.'!JKM60</f>
        <v>0</v>
      </c>
      <c r="JKN18" s="654">
        <f>+'Anexo 1. 01-FR-03 POA INSTITUC.'!JKN60</f>
        <v>0</v>
      </c>
      <c r="JKO18" s="654">
        <f>+'Anexo 1. 01-FR-03 POA INSTITUC.'!JKO60</f>
        <v>0</v>
      </c>
      <c r="JKP18" s="654">
        <f>+'Anexo 1. 01-FR-03 POA INSTITUC.'!JKP60</f>
        <v>0</v>
      </c>
      <c r="JKQ18" s="654">
        <f>+'Anexo 1. 01-FR-03 POA INSTITUC.'!JKQ60</f>
        <v>0</v>
      </c>
      <c r="JKR18" s="654">
        <f>+'Anexo 1. 01-FR-03 POA INSTITUC.'!JKR60</f>
        <v>0</v>
      </c>
      <c r="JKS18" s="654">
        <f>+'Anexo 1. 01-FR-03 POA INSTITUC.'!JKS60</f>
        <v>0</v>
      </c>
      <c r="JKT18" s="654">
        <f>+'Anexo 1. 01-FR-03 POA INSTITUC.'!JKT60</f>
        <v>0</v>
      </c>
      <c r="JKU18" s="654">
        <f>+'Anexo 1. 01-FR-03 POA INSTITUC.'!JKU60</f>
        <v>0</v>
      </c>
      <c r="JKV18" s="654">
        <f>+'Anexo 1. 01-FR-03 POA INSTITUC.'!JKV60</f>
        <v>0</v>
      </c>
      <c r="JKW18" s="654">
        <f>+'Anexo 1. 01-FR-03 POA INSTITUC.'!JKW60</f>
        <v>0</v>
      </c>
      <c r="JKX18" s="654">
        <f>+'Anexo 1. 01-FR-03 POA INSTITUC.'!JKX60</f>
        <v>0</v>
      </c>
      <c r="JKY18" s="654">
        <f>+'Anexo 1. 01-FR-03 POA INSTITUC.'!JKY60</f>
        <v>0</v>
      </c>
      <c r="JKZ18" s="654">
        <f>+'Anexo 1. 01-FR-03 POA INSTITUC.'!JKZ60</f>
        <v>0</v>
      </c>
      <c r="JLA18" s="654">
        <f>+'Anexo 1. 01-FR-03 POA INSTITUC.'!JLA60</f>
        <v>0</v>
      </c>
      <c r="JLB18" s="654">
        <f>+'Anexo 1. 01-FR-03 POA INSTITUC.'!JLB60</f>
        <v>0</v>
      </c>
      <c r="JLC18" s="654">
        <f>+'Anexo 1. 01-FR-03 POA INSTITUC.'!JLC60</f>
        <v>0</v>
      </c>
      <c r="JLD18" s="654">
        <f>+'Anexo 1. 01-FR-03 POA INSTITUC.'!JLD60</f>
        <v>0</v>
      </c>
      <c r="JLE18" s="654">
        <f>+'Anexo 1. 01-FR-03 POA INSTITUC.'!JLE60</f>
        <v>0</v>
      </c>
      <c r="JLF18" s="654">
        <f>+'Anexo 1. 01-FR-03 POA INSTITUC.'!JLF60</f>
        <v>0</v>
      </c>
      <c r="JLG18" s="654">
        <f>+'Anexo 1. 01-FR-03 POA INSTITUC.'!JLG60</f>
        <v>0</v>
      </c>
      <c r="JLH18" s="654">
        <f>+'Anexo 1. 01-FR-03 POA INSTITUC.'!JLH60</f>
        <v>0</v>
      </c>
      <c r="JLI18" s="654">
        <f>+'Anexo 1. 01-FR-03 POA INSTITUC.'!JLI60</f>
        <v>0</v>
      </c>
      <c r="JLJ18" s="654">
        <f>+'Anexo 1. 01-FR-03 POA INSTITUC.'!JLJ60</f>
        <v>0</v>
      </c>
      <c r="JLK18" s="654">
        <f>+'Anexo 1. 01-FR-03 POA INSTITUC.'!JLK60</f>
        <v>0</v>
      </c>
      <c r="JLL18" s="654">
        <f>+'Anexo 1. 01-FR-03 POA INSTITUC.'!JLL60</f>
        <v>0</v>
      </c>
      <c r="JLM18" s="654">
        <f>+'Anexo 1. 01-FR-03 POA INSTITUC.'!JLM60</f>
        <v>0</v>
      </c>
      <c r="JLN18" s="654">
        <f>+'Anexo 1. 01-FR-03 POA INSTITUC.'!JLN60</f>
        <v>0</v>
      </c>
      <c r="JLO18" s="654">
        <f>+'Anexo 1. 01-FR-03 POA INSTITUC.'!JLO60</f>
        <v>0</v>
      </c>
      <c r="JLP18" s="654">
        <f>+'Anexo 1. 01-FR-03 POA INSTITUC.'!JLP60</f>
        <v>0</v>
      </c>
      <c r="JLQ18" s="654">
        <f>+'Anexo 1. 01-FR-03 POA INSTITUC.'!JLQ60</f>
        <v>0</v>
      </c>
      <c r="JLR18" s="654">
        <f>+'Anexo 1. 01-FR-03 POA INSTITUC.'!JLR60</f>
        <v>0</v>
      </c>
      <c r="JLS18" s="654">
        <f>+'Anexo 1. 01-FR-03 POA INSTITUC.'!JLS60</f>
        <v>0</v>
      </c>
      <c r="JLT18" s="654">
        <f>+'Anexo 1. 01-FR-03 POA INSTITUC.'!JLT60</f>
        <v>0</v>
      </c>
      <c r="JLU18" s="654">
        <f>+'Anexo 1. 01-FR-03 POA INSTITUC.'!JLU60</f>
        <v>0</v>
      </c>
      <c r="JLV18" s="654">
        <f>+'Anexo 1. 01-FR-03 POA INSTITUC.'!JLV60</f>
        <v>0</v>
      </c>
      <c r="JLW18" s="654">
        <f>+'Anexo 1. 01-FR-03 POA INSTITUC.'!JLW60</f>
        <v>0</v>
      </c>
      <c r="JLX18" s="654">
        <f>+'Anexo 1. 01-FR-03 POA INSTITUC.'!JLX60</f>
        <v>0</v>
      </c>
      <c r="JLY18" s="654">
        <f>+'Anexo 1. 01-FR-03 POA INSTITUC.'!JLY60</f>
        <v>0</v>
      </c>
      <c r="JLZ18" s="654">
        <f>+'Anexo 1. 01-FR-03 POA INSTITUC.'!JLZ60</f>
        <v>0</v>
      </c>
      <c r="JMA18" s="654">
        <f>+'Anexo 1. 01-FR-03 POA INSTITUC.'!JMA60</f>
        <v>0</v>
      </c>
      <c r="JMB18" s="654">
        <f>+'Anexo 1. 01-FR-03 POA INSTITUC.'!JMB60</f>
        <v>0</v>
      </c>
      <c r="JMC18" s="654">
        <f>+'Anexo 1. 01-FR-03 POA INSTITUC.'!JMC60</f>
        <v>0</v>
      </c>
      <c r="JMD18" s="654">
        <f>+'Anexo 1. 01-FR-03 POA INSTITUC.'!JMD60</f>
        <v>0</v>
      </c>
      <c r="JME18" s="654">
        <f>+'Anexo 1. 01-FR-03 POA INSTITUC.'!JME60</f>
        <v>0</v>
      </c>
      <c r="JMF18" s="654">
        <f>+'Anexo 1. 01-FR-03 POA INSTITUC.'!JMF60</f>
        <v>0</v>
      </c>
      <c r="JMG18" s="654">
        <f>+'Anexo 1. 01-FR-03 POA INSTITUC.'!JMG60</f>
        <v>0</v>
      </c>
      <c r="JMH18" s="654">
        <f>+'Anexo 1. 01-FR-03 POA INSTITUC.'!JMH60</f>
        <v>0</v>
      </c>
      <c r="JMI18" s="654">
        <f>+'Anexo 1. 01-FR-03 POA INSTITUC.'!JMI60</f>
        <v>0</v>
      </c>
      <c r="JMJ18" s="654">
        <f>+'Anexo 1. 01-FR-03 POA INSTITUC.'!JMJ60</f>
        <v>0</v>
      </c>
      <c r="JMK18" s="654">
        <f>+'Anexo 1. 01-FR-03 POA INSTITUC.'!JMK60</f>
        <v>0</v>
      </c>
      <c r="JML18" s="654">
        <f>+'Anexo 1. 01-FR-03 POA INSTITUC.'!JML60</f>
        <v>0</v>
      </c>
      <c r="JMM18" s="654">
        <f>+'Anexo 1. 01-FR-03 POA INSTITUC.'!JMM60</f>
        <v>0</v>
      </c>
      <c r="JMN18" s="654">
        <f>+'Anexo 1. 01-FR-03 POA INSTITUC.'!JMN60</f>
        <v>0</v>
      </c>
      <c r="JMO18" s="654">
        <f>+'Anexo 1. 01-FR-03 POA INSTITUC.'!JMO60</f>
        <v>0</v>
      </c>
      <c r="JMP18" s="654">
        <f>+'Anexo 1. 01-FR-03 POA INSTITUC.'!JMP60</f>
        <v>0</v>
      </c>
      <c r="JMQ18" s="654">
        <f>+'Anexo 1. 01-FR-03 POA INSTITUC.'!JMQ60</f>
        <v>0</v>
      </c>
      <c r="JMR18" s="654">
        <f>+'Anexo 1. 01-FR-03 POA INSTITUC.'!JMR60</f>
        <v>0</v>
      </c>
      <c r="JMS18" s="654">
        <f>+'Anexo 1. 01-FR-03 POA INSTITUC.'!JMS60</f>
        <v>0</v>
      </c>
      <c r="JMT18" s="654">
        <f>+'Anexo 1. 01-FR-03 POA INSTITUC.'!JMT60</f>
        <v>0</v>
      </c>
      <c r="JMU18" s="654">
        <f>+'Anexo 1. 01-FR-03 POA INSTITUC.'!JMU60</f>
        <v>0</v>
      </c>
      <c r="JMV18" s="654">
        <f>+'Anexo 1. 01-FR-03 POA INSTITUC.'!JMV60</f>
        <v>0</v>
      </c>
      <c r="JMW18" s="654">
        <f>+'Anexo 1. 01-FR-03 POA INSTITUC.'!JMW60</f>
        <v>0</v>
      </c>
      <c r="JMX18" s="654">
        <f>+'Anexo 1. 01-FR-03 POA INSTITUC.'!JMX60</f>
        <v>0</v>
      </c>
      <c r="JMY18" s="654">
        <f>+'Anexo 1. 01-FR-03 POA INSTITUC.'!JMY60</f>
        <v>0</v>
      </c>
      <c r="JMZ18" s="654">
        <f>+'Anexo 1. 01-FR-03 POA INSTITUC.'!JMZ60</f>
        <v>0</v>
      </c>
      <c r="JNA18" s="654">
        <f>+'Anexo 1. 01-FR-03 POA INSTITUC.'!JNA60</f>
        <v>0</v>
      </c>
      <c r="JNB18" s="654">
        <f>+'Anexo 1. 01-FR-03 POA INSTITUC.'!JNB60</f>
        <v>0</v>
      </c>
      <c r="JNC18" s="654">
        <f>+'Anexo 1. 01-FR-03 POA INSTITUC.'!JNC60</f>
        <v>0</v>
      </c>
      <c r="JND18" s="654">
        <f>+'Anexo 1. 01-FR-03 POA INSTITUC.'!JND60</f>
        <v>0</v>
      </c>
      <c r="JNE18" s="654">
        <f>+'Anexo 1. 01-FR-03 POA INSTITUC.'!JNE60</f>
        <v>0</v>
      </c>
      <c r="JNF18" s="654">
        <f>+'Anexo 1. 01-FR-03 POA INSTITUC.'!JNF60</f>
        <v>0</v>
      </c>
      <c r="JNG18" s="654">
        <f>+'Anexo 1. 01-FR-03 POA INSTITUC.'!JNG60</f>
        <v>0</v>
      </c>
      <c r="JNH18" s="654">
        <f>+'Anexo 1. 01-FR-03 POA INSTITUC.'!JNH60</f>
        <v>0</v>
      </c>
      <c r="JNI18" s="654">
        <f>+'Anexo 1. 01-FR-03 POA INSTITUC.'!JNI60</f>
        <v>0</v>
      </c>
      <c r="JNJ18" s="654">
        <f>+'Anexo 1. 01-FR-03 POA INSTITUC.'!JNJ60</f>
        <v>0</v>
      </c>
      <c r="JNK18" s="654">
        <f>+'Anexo 1. 01-FR-03 POA INSTITUC.'!JNK60</f>
        <v>0</v>
      </c>
      <c r="JNL18" s="654">
        <f>+'Anexo 1. 01-FR-03 POA INSTITUC.'!JNL60</f>
        <v>0</v>
      </c>
      <c r="JNM18" s="654">
        <f>+'Anexo 1. 01-FR-03 POA INSTITUC.'!JNM60</f>
        <v>0</v>
      </c>
      <c r="JNN18" s="654">
        <f>+'Anexo 1. 01-FR-03 POA INSTITUC.'!JNN60</f>
        <v>0</v>
      </c>
      <c r="JNO18" s="654">
        <f>+'Anexo 1. 01-FR-03 POA INSTITUC.'!JNO60</f>
        <v>0</v>
      </c>
      <c r="JNP18" s="654">
        <f>+'Anexo 1. 01-FR-03 POA INSTITUC.'!JNP60</f>
        <v>0</v>
      </c>
      <c r="JNQ18" s="654">
        <f>+'Anexo 1. 01-FR-03 POA INSTITUC.'!JNQ60</f>
        <v>0</v>
      </c>
      <c r="JNR18" s="654">
        <f>+'Anexo 1. 01-FR-03 POA INSTITUC.'!JNR60</f>
        <v>0</v>
      </c>
      <c r="JNS18" s="654">
        <f>+'Anexo 1. 01-FR-03 POA INSTITUC.'!JNS60</f>
        <v>0</v>
      </c>
      <c r="JNT18" s="654">
        <f>+'Anexo 1. 01-FR-03 POA INSTITUC.'!JNT60</f>
        <v>0</v>
      </c>
      <c r="JNU18" s="654">
        <f>+'Anexo 1. 01-FR-03 POA INSTITUC.'!JNU60</f>
        <v>0</v>
      </c>
      <c r="JNV18" s="654">
        <f>+'Anexo 1. 01-FR-03 POA INSTITUC.'!JNV60</f>
        <v>0</v>
      </c>
      <c r="JNW18" s="654">
        <f>+'Anexo 1. 01-FR-03 POA INSTITUC.'!JNW60</f>
        <v>0</v>
      </c>
      <c r="JNX18" s="654">
        <f>+'Anexo 1. 01-FR-03 POA INSTITUC.'!JNX60</f>
        <v>0</v>
      </c>
      <c r="JNY18" s="654">
        <f>+'Anexo 1. 01-FR-03 POA INSTITUC.'!JNY60</f>
        <v>0</v>
      </c>
      <c r="JNZ18" s="654">
        <f>+'Anexo 1. 01-FR-03 POA INSTITUC.'!JNZ60</f>
        <v>0</v>
      </c>
      <c r="JOA18" s="654">
        <f>+'Anexo 1. 01-FR-03 POA INSTITUC.'!JOA60</f>
        <v>0</v>
      </c>
      <c r="JOB18" s="654">
        <f>+'Anexo 1. 01-FR-03 POA INSTITUC.'!JOB60</f>
        <v>0</v>
      </c>
      <c r="JOC18" s="654">
        <f>+'Anexo 1. 01-FR-03 POA INSTITUC.'!JOC60</f>
        <v>0</v>
      </c>
      <c r="JOD18" s="654">
        <f>+'Anexo 1. 01-FR-03 POA INSTITUC.'!JOD60</f>
        <v>0</v>
      </c>
      <c r="JOE18" s="654">
        <f>+'Anexo 1. 01-FR-03 POA INSTITUC.'!JOE60</f>
        <v>0</v>
      </c>
      <c r="JOF18" s="654">
        <f>+'Anexo 1. 01-FR-03 POA INSTITUC.'!JOF60</f>
        <v>0</v>
      </c>
      <c r="JOG18" s="654">
        <f>+'Anexo 1. 01-FR-03 POA INSTITUC.'!JOG60</f>
        <v>0</v>
      </c>
      <c r="JOH18" s="654">
        <f>+'Anexo 1. 01-FR-03 POA INSTITUC.'!JOH60</f>
        <v>0</v>
      </c>
      <c r="JOI18" s="654">
        <f>+'Anexo 1. 01-FR-03 POA INSTITUC.'!JOI60</f>
        <v>0</v>
      </c>
      <c r="JOJ18" s="654">
        <f>+'Anexo 1. 01-FR-03 POA INSTITUC.'!JOJ60</f>
        <v>0</v>
      </c>
      <c r="JOK18" s="654">
        <f>+'Anexo 1. 01-FR-03 POA INSTITUC.'!JOK60</f>
        <v>0</v>
      </c>
      <c r="JOL18" s="654">
        <f>+'Anexo 1. 01-FR-03 POA INSTITUC.'!JOL60</f>
        <v>0</v>
      </c>
      <c r="JOM18" s="654">
        <f>+'Anexo 1. 01-FR-03 POA INSTITUC.'!JOM60</f>
        <v>0</v>
      </c>
      <c r="JON18" s="654">
        <f>+'Anexo 1. 01-FR-03 POA INSTITUC.'!JON60</f>
        <v>0</v>
      </c>
      <c r="JOO18" s="654">
        <f>+'Anexo 1. 01-FR-03 POA INSTITUC.'!JOO60</f>
        <v>0</v>
      </c>
      <c r="JOP18" s="654">
        <f>+'Anexo 1. 01-FR-03 POA INSTITUC.'!JOP60</f>
        <v>0</v>
      </c>
      <c r="JOQ18" s="654">
        <f>+'Anexo 1. 01-FR-03 POA INSTITUC.'!JOQ60</f>
        <v>0</v>
      </c>
      <c r="JOR18" s="654">
        <f>+'Anexo 1. 01-FR-03 POA INSTITUC.'!JOR60</f>
        <v>0</v>
      </c>
      <c r="JOS18" s="654">
        <f>+'Anexo 1. 01-FR-03 POA INSTITUC.'!JOS60</f>
        <v>0</v>
      </c>
      <c r="JOT18" s="654">
        <f>+'Anexo 1. 01-FR-03 POA INSTITUC.'!JOT60</f>
        <v>0</v>
      </c>
      <c r="JOU18" s="654">
        <f>+'Anexo 1. 01-FR-03 POA INSTITUC.'!JOU60</f>
        <v>0</v>
      </c>
      <c r="JOV18" s="654">
        <f>+'Anexo 1. 01-FR-03 POA INSTITUC.'!JOV60</f>
        <v>0</v>
      </c>
      <c r="JOW18" s="654">
        <f>+'Anexo 1. 01-FR-03 POA INSTITUC.'!JOW60</f>
        <v>0</v>
      </c>
      <c r="JOX18" s="654">
        <f>+'Anexo 1. 01-FR-03 POA INSTITUC.'!JOX60</f>
        <v>0</v>
      </c>
      <c r="JOY18" s="654">
        <f>+'Anexo 1. 01-FR-03 POA INSTITUC.'!JOY60</f>
        <v>0</v>
      </c>
      <c r="JOZ18" s="654">
        <f>+'Anexo 1. 01-FR-03 POA INSTITUC.'!JOZ60</f>
        <v>0</v>
      </c>
      <c r="JPA18" s="654">
        <f>+'Anexo 1. 01-FR-03 POA INSTITUC.'!JPA60</f>
        <v>0</v>
      </c>
      <c r="JPB18" s="654">
        <f>+'Anexo 1. 01-FR-03 POA INSTITUC.'!JPB60</f>
        <v>0</v>
      </c>
      <c r="JPC18" s="654">
        <f>+'Anexo 1. 01-FR-03 POA INSTITUC.'!JPC60</f>
        <v>0</v>
      </c>
      <c r="JPD18" s="654">
        <f>+'Anexo 1. 01-FR-03 POA INSTITUC.'!JPD60</f>
        <v>0</v>
      </c>
      <c r="JPE18" s="654">
        <f>+'Anexo 1. 01-FR-03 POA INSTITUC.'!JPE60</f>
        <v>0</v>
      </c>
      <c r="JPF18" s="654">
        <f>+'Anexo 1. 01-FR-03 POA INSTITUC.'!JPF60</f>
        <v>0</v>
      </c>
      <c r="JPG18" s="654">
        <f>+'Anexo 1. 01-FR-03 POA INSTITUC.'!JPG60</f>
        <v>0</v>
      </c>
      <c r="JPH18" s="654">
        <f>+'Anexo 1. 01-FR-03 POA INSTITUC.'!JPH60</f>
        <v>0</v>
      </c>
      <c r="JPI18" s="654">
        <f>+'Anexo 1. 01-FR-03 POA INSTITUC.'!JPI60</f>
        <v>0</v>
      </c>
      <c r="JPJ18" s="654">
        <f>+'Anexo 1. 01-FR-03 POA INSTITUC.'!JPJ60</f>
        <v>0</v>
      </c>
      <c r="JPK18" s="654">
        <f>+'Anexo 1. 01-FR-03 POA INSTITUC.'!JPK60</f>
        <v>0</v>
      </c>
      <c r="JPL18" s="654">
        <f>+'Anexo 1. 01-FR-03 POA INSTITUC.'!JPL60</f>
        <v>0</v>
      </c>
      <c r="JPM18" s="654">
        <f>+'Anexo 1. 01-FR-03 POA INSTITUC.'!JPM60</f>
        <v>0</v>
      </c>
      <c r="JPN18" s="654">
        <f>+'Anexo 1. 01-FR-03 POA INSTITUC.'!JPN60</f>
        <v>0</v>
      </c>
      <c r="JPO18" s="654">
        <f>+'Anexo 1. 01-FR-03 POA INSTITUC.'!JPO60</f>
        <v>0</v>
      </c>
      <c r="JPP18" s="654">
        <f>+'Anexo 1. 01-FR-03 POA INSTITUC.'!JPP60</f>
        <v>0</v>
      </c>
      <c r="JPQ18" s="654">
        <f>+'Anexo 1. 01-FR-03 POA INSTITUC.'!JPQ60</f>
        <v>0</v>
      </c>
      <c r="JPR18" s="654">
        <f>+'Anexo 1. 01-FR-03 POA INSTITUC.'!JPR60</f>
        <v>0</v>
      </c>
      <c r="JPS18" s="654">
        <f>+'Anexo 1. 01-FR-03 POA INSTITUC.'!JPS60</f>
        <v>0</v>
      </c>
      <c r="JPT18" s="654">
        <f>+'Anexo 1. 01-FR-03 POA INSTITUC.'!JPT60</f>
        <v>0</v>
      </c>
      <c r="JPU18" s="654">
        <f>+'Anexo 1. 01-FR-03 POA INSTITUC.'!JPU60</f>
        <v>0</v>
      </c>
      <c r="JPV18" s="654">
        <f>+'Anexo 1. 01-FR-03 POA INSTITUC.'!JPV60</f>
        <v>0</v>
      </c>
      <c r="JPW18" s="654">
        <f>+'Anexo 1. 01-FR-03 POA INSTITUC.'!JPW60</f>
        <v>0</v>
      </c>
      <c r="JPX18" s="654">
        <f>+'Anexo 1. 01-FR-03 POA INSTITUC.'!JPX60</f>
        <v>0</v>
      </c>
      <c r="JPY18" s="654">
        <f>+'Anexo 1. 01-FR-03 POA INSTITUC.'!JPY60</f>
        <v>0</v>
      </c>
      <c r="JPZ18" s="654">
        <f>+'Anexo 1. 01-FR-03 POA INSTITUC.'!JPZ60</f>
        <v>0</v>
      </c>
      <c r="JQA18" s="654">
        <f>+'Anexo 1. 01-FR-03 POA INSTITUC.'!JQA60</f>
        <v>0</v>
      </c>
      <c r="JQB18" s="654">
        <f>+'Anexo 1. 01-FR-03 POA INSTITUC.'!JQB60</f>
        <v>0</v>
      </c>
      <c r="JQC18" s="654">
        <f>+'Anexo 1. 01-FR-03 POA INSTITUC.'!JQC60</f>
        <v>0</v>
      </c>
      <c r="JQD18" s="654">
        <f>+'Anexo 1. 01-FR-03 POA INSTITUC.'!JQD60</f>
        <v>0</v>
      </c>
      <c r="JQE18" s="654">
        <f>+'Anexo 1. 01-FR-03 POA INSTITUC.'!JQE60</f>
        <v>0</v>
      </c>
      <c r="JQF18" s="654">
        <f>+'Anexo 1. 01-FR-03 POA INSTITUC.'!JQF60</f>
        <v>0</v>
      </c>
      <c r="JQG18" s="654">
        <f>+'Anexo 1. 01-FR-03 POA INSTITUC.'!JQG60</f>
        <v>0</v>
      </c>
      <c r="JQH18" s="654">
        <f>+'Anexo 1. 01-FR-03 POA INSTITUC.'!JQH60</f>
        <v>0</v>
      </c>
      <c r="JQI18" s="654">
        <f>+'Anexo 1. 01-FR-03 POA INSTITUC.'!JQI60</f>
        <v>0</v>
      </c>
      <c r="JQJ18" s="654">
        <f>+'Anexo 1. 01-FR-03 POA INSTITUC.'!JQJ60</f>
        <v>0</v>
      </c>
      <c r="JQK18" s="654">
        <f>+'Anexo 1. 01-FR-03 POA INSTITUC.'!JQK60</f>
        <v>0</v>
      </c>
      <c r="JQL18" s="654">
        <f>+'Anexo 1. 01-FR-03 POA INSTITUC.'!JQL60</f>
        <v>0</v>
      </c>
      <c r="JQM18" s="654">
        <f>+'Anexo 1. 01-FR-03 POA INSTITUC.'!JQM60</f>
        <v>0</v>
      </c>
      <c r="JQN18" s="654">
        <f>+'Anexo 1. 01-FR-03 POA INSTITUC.'!JQN60</f>
        <v>0</v>
      </c>
      <c r="JQO18" s="654">
        <f>+'Anexo 1. 01-FR-03 POA INSTITUC.'!JQO60</f>
        <v>0</v>
      </c>
      <c r="JQP18" s="654">
        <f>+'Anexo 1. 01-FR-03 POA INSTITUC.'!JQP60</f>
        <v>0</v>
      </c>
      <c r="JQQ18" s="654">
        <f>+'Anexo 1. 01-FR-03 POA INSTITUC.'!JQQ60</f>
        <v>0</v>
      </c>
      <c r="JQR18" s="654">
        <f>+'Anexo 1. 01-FR-03 POA INSTITUC.'!JQR60</f>
        <v>0</v>
      </c>
      <c r="JQS18" s="654">
        <f>+'Anexo 1. 01-FR-03 POA INSTITUC.'!JQS60</f>
        <v>0</v>
      </c>
      <c r="JQT18" s="654">
        <f>+'Anexo 1. 01-FR-03 POA INSTITUC.'!JQT60</f>
        <v>0</v>
      </c>
      <c r="JQU18" s="654">
        <f>+'Anexo 1. 01-FR-03 POA INSTITUC.'!JQU60</f>
        <v>0</v>
      </c>
      <c r="JQV18" s="654">
        <f>+'Anexo 1. 01-FR-03 POA INSTITUC.'!JQV60</f>
        <v>0</v>
      </c>
      <c r="JQW18" s="654">
        <f>+'Anexo 1. 01-FR-03 POA INSTITUC.'!JQW60</f>
        <v>0</v>
      </c>
      <c r="JQX18" s="654">
        <f>+'Anexo 1. 01-FR-03 POA INSTITUC.'!JQX60</f>
        <v>0</v>
      </c>
      <c r="JQY18" s="654">
        <f>+'Anexo 1. 01-FR-03 POA INSTITUC.'!JQY60</f>
        <v>0</v>
      </c>
      <c r="JQZ18" s="654">
        <f>+'Anexo 1. 01-FR-03 POA INSTITUC.'!JQZ60</f>
        <v>0</v>
      </c>
      <c r="JRA18" s="654">
        <f>+'Anexo 1. 01-FR-03 POA INSTITUC.'!JRA60</f>
        <v>0</v>
      </c>
      <c r="JRB18" s="654">
        <f>+'Anexo 1. 01-FR-03 POA INSTITUC.'!JRB60</f>
        <v>0</v>
      </c>
      <c r="JRC18" s="654">
        <f>+'Anexo 1. 01-FR-03 POA INSTITUC.'!JRC60</f>
        <v>0</v>
      </c>
      <c r="JRD18" s="654">
        <f>+'Anexo 1. 01-FR-03 POA INSTITUC.'!JRD60</f>
        <v>0</v>
      </c>
      <c r="JRE18" s="654">
        <f>+'Anexo 1. 01-FR-03 POA INSTITUC.'!JRE60</f>
        <v>0</v>
      </c>
      <c r="JRF18" s="654">
        <f>+'Anexo 1. 01-FR-03 POA INSTITUC.'!JRF60</f>
        <v>0</v>
      </c>
      <c r="JRG18" s="654">
        <f>+'Anexo 1. 01-FR-03 POA INSTITUC.'!JRG60</f>
        <v>0</v>
      </c>
      <c r="JRH18" s="654">
        <f>+'Anexo 1. 01-FR-03 POA INSTITUC.'!JRH60</f>
        <v>0</v>
      </c>
      <c r="JRI18" s="654">
        <f>+'Anexo 1. 01-FR-03 POA INSTITUC.'!JRI60</f>
        <v>0</v>
      </c>
      <c r="JRJ18" s="654">
        <f>+'Anexo 1. 01-FR-03 POA INSTITUC.'!JRJ60</f>
        <v>0</v>
      </c>
      <c r="JRK18" s="654">
        <f>+'Anexo 1. 01-FR-03 POA INSTITUC.'!JRK60</f>
        <v>0</v>
      </c>
      <c r="JRL18" s="654">
        <f>+'Anexo 1. 01-FR-03 POA INSTITUC.'!JRL60</f>
        <v>0</v>
      </c>
      <c r="JRM18" s="654">
        <f>+'Anexo 1. 01-FR-03 POA INSTITUC.'!JRM60</f>
        <v>0</v>
      </c>
      <c r="JRN18" s="654">
        <f>+'Anexo 1. 01-FR-03 POA INSTITUC.'!JRN60</f>
        <v>0</v>
      </c>
      <c r="JRO18" s="654">
        <f>+'Anexo 1. 01-FR-03 POA INSTITUC.'!JRO60</f>
        <v>0</v>
      </c>
      <c r="JRP18" s="654">
        <f>+'Anexo 1. 01-FR-03 POA INSTITUC.'!JRP60</f>
        <v>0</v>
      </c>
      <c r="JRQ18" s="654">
        <f>+'Anexo 1. 01-FR-03 POA INSTITUC.'!JRQ60</f>
        <v>0</v>
      </c>
      <c r="JRR18" s="654">
        <f>+'Anexo 1. 01-FR-03 POA INSTITUC.'!JRR60</f>
        <v>0</v>
      </c>
      <c r="JRS18" s="654">
        <f>+'Anexo 1. 01-FR-03 POA INSTITUC.'!JRS60</f>
        <v>0</v>
      </c>
      <c r="JRT18" s="654">
        <f>+'Anexo 1. 01-FR-03 POA INSTITUC.'!JRT60</f>
        <v>0</v>
      </c>
      <c r="JRU18" s="654">
        <f>+'Anexo 1. 01-FR-03 POA INSTITUC.'!JRU60</f>
        <v>0</v>
      </c>
      <c r="JRV18" s="654">
        <f>+'Anexo 1. 01-FR-03 POA INSTITUC.'!JRV60</f>
        <v>0</v>
      </c>
      <c r="JRW18" s="654">
        <f>+'Anexo 1. 01-FR-03 POA INSTITUC.'!JRW60</f>
        <v>0</v>
      </c>
      <c r="JRX18" s="654">
        <f>+'Anexo 1. 01-FR-03 POA INSTITUC.'!JRX60</f>
        <v>0</v>
      </c>
      <c r="JRY18" s="654">
        <f>+'Anexo 1. 01-FR-03 POA INSTITUC.'!JRY60</f>
        <v>0</v>
      </c>
      <c r="JRZ18" s="654">
        <f>+'Anexo 1. 01-FR-03 POA INSTITUC.'!JRZ60</f>
        <v>0</v>
      </c>
      <c r="JSA18" s="654">
        <f>+'Anexo 1. 01-FR-03 POA INSTITUC.'!JSA60</f>
        <v>0</v>
      </c>
      <c r="JSB18" s="654">
        <f>+'Anexo 1. 01-FR-03 POA INSTITUC.'!JSB60</f>
        <v>0</v>
      </c>
      <c r="JSC18" s="654">
        <f>+'Anexo 1. 01-FR-03 POA INSTITUC.'!JSC60</f>
        <v>0</v>
      </c>
      <c r="JSD18" s="654">
        <f>+'Anexo 1. 01-FR-03 POA INSTITUC.'!JSD60</f>
        <v>0</v>
      </c>
      <c r="JSE18" s="654">
        <f>+'Anexo 1. 01-FR-03 POA INSTITUC.'!JSE60</f>
        <v>0</v>
      </c>
      <c r="JSF18" s="654">
        <f>+'Anexo 1. 01-FR-03 POA INSTITUC.'!JSF60</f>
        <v>0</v>
      </c>
      <c r="JSG18" s="654">
        <f>+'Anexo 1. 01-FR-03 POA INSTITUC.'!JSG60</f>
        <v>0</v>
      </c>
      <c r="JSH18" s="654">
        <f>+'Anexo 1. 01-FR-03 POA INSTITUC.'!JSH60</f>
        <v>0</v>
      </c>
      <c r="JSI18" s="654">
        <f>+'Anexo 1. 01-FR-03 POA INSTITUC.'!JSI60</f>
        <v>0</v>
      </c>
      <c r="JSJ18" s="654">
        <f>+'Anexo 1. 01-FR-03 POA INSTITUC.'!JSJ60</f>
        <v>0</v>
      </c>
      <c r="JSK18" s="654">
        <f>+'Anexo 1. 01-FR-03 POA INSTITUC.'!JSK60</f>
        <v>0</v>
      </c>
      <c r="JSL18" s="654">
        <f>+'Anexo 1. 01-FR-03 POA INSTITUC.'!JSL60</f>
        <v>0</v>
      </c>
      <c r="JSM18" s="654">
        <f>+'Anexo 1. 01-FR-03 POA INSTITUC.'!JSM60</f>
        <v>0</v>
      </c>
      <c r="JSN18" s="654">
        <f>+'Anexo 1. 01-FR-03 POA INSTITUC.'!JSN60</f>
        <v>0</v>
      </c>
      <c r="JSO18" s="654">
        <f>+'Anexo 1. 01-FR-03 POA INSTITUC.'!JSO60</f>
        <v>0</v>
      </c>
      <c r="JSP18" s="654">
        <f>+'Anexo 1. 01-FR-03 POA INSTITUC.'!JSP60</f>
        <v>0</v>
      </c>
      <c r="JSQ18" s="654">
        <f>+'Anexo 1. 01-FR-03 POA INSTITUC.'!JSQ60</f>
        <v>0</v>
      </c>
      <c r="JSR18" s="654">
        <f>+'Anexo 1. 01-FR-03 POA INSTITUC.'!JSR60</f>
        <v>0</v>
      </c>
      <c r="JSS18" s="654">
        <f>+'Anexo 1. 01-FR-03 POA INSTITUC.'!JSS60</f>
        <v>0</v>
      </c>
      <c r="JST18" s="654">
        <f>+'Anexo 1. 01-FR-03 POA INSTITUC.'!JST60</f>
        <v>0</v>
      </c>
      <c r="JSU18" s="654">
        <f>+'Anexo 1. 01-FR-03 POA INSTITUC.'!JSU60</f>
        <v>0</v>
      </c>
      <c r="JSV18" s="654">
        <f>+'Anexo 1. 01-FR-03 POA INSTITUC.'!JSV60</f>
        <v>0</v>
      </c>
      <c r="JSW18" s="654">
        <f>+'Anexo 1. 01-FR-03 POA INSTITUC.'!JSW60</f>
        <v>0</v>
      </c>
      <c r="JSX18" s="654">
        <f>+'Anexo 1. 01-FR-03 POA INSTITUC.'!JSX60</f>
        <v>0</v>
      </c>
      <c r="JSY18" s="654">
        <f>+'Anexo 1. 01-FR-03 POA INSTITUC.'!JSY60</f>
        <v>0</v>
      </c>
      <c r="JSZ18" s="654">
        <f>+'Anexo 1. 01-FR-03 POA INSTITUC.'!JSZ60</f>
        <v>0</v>
      </c>
      <c r="JTA18" s="654">
        <f>+'Anexo 1. 01-FR-03 POA INSTITUC.'!JTA60</f>
        <v>0</v>
      </c>
      <c r="JTB18" s="654">
        <f>+'Anexo 1. 01-FR-03 POA INSTITUC.'!JTB60</f>
        <v>0</v>
      </c>
      <c r="JTC18" s="654">
        <f>+'Anexo 1. 01-FR-03 POA INSTITUC.'!JTC60</f>
        <v>0</v>
      </c>
      <c r="JTD18" s="654">
        <f>+'Anexo 1. 01-FR-03 POA INSTITUC.'!JTD60</f>
        <v>0</v>
      </c>
      <c r="JTE18" s="654">
        <f>+'Anexo 1. 01-FR-03 POA INSTITUC.'!JTE60</f>
        <v>0</v>
      </c>
      <c r="JTF18" s="654">
        <f>+'Anexo 1. 01-FR-03 POA INSTITUC.'!JTF60</f>
        <v>0</v>
      </c>
      <c r="JTG18" s="654">
        <f>+'Anexo 1. 01-FR-03 POA INSTITUC.'!JTG60</f>
        <v>0</v>
      </c>
      <c r="JTH18" s="654">
        <f>+'Anexo 1. 01-FR-03 POA INSTITUC.'!JTH60</f>
        <v>0</v>
      </c>
      <c r="JTI18" s="654">
        <f>+'Anexo 1. 01-FR-03 POA INSTITUC.'!JTI60</f>
        <v>0</v>
      </c>
      <c r="JTJ18" s="654">
        <f>+'Anexo 1. 01-FR-03 POA INSTITUC.'!JTJ60</f>
        <v>0</v>
      </c>
      <c r="JTK18" s="654">
        <f>+'Anexo 1. 01-FR-03 POA INSTITUC.'!JTK60</f>
        <v>0</v>
      </c>
      <c r="JTL18" s="654">
        <f>+'Anexo 1. 01-FR-03 POA INSTITUC.'!JTL60</f>
        <v>0</v>
      </c>
      <c r="JTM18" s="654">
        <f>+'Anexo 1. 01-FR-03 POA INSTITUC.'!JTM60</f>
        <v>0</v>
      </c>
      <c r="JTN18" s="654">
        <f>+'Anexo 1. 01-FR-03 POA INSTITUC.'!JTN60</f>
        <v>0</v>
      </c>
      <c r="JTO18" s="654">
        <f>+'Anexo 1. 01-FR-03 POA INSTITUC.'!JTO60</f>
        <v>0</v>
      </c>
      <c r="JTP18" s="654">
        <f>+'Anexo 1. 01-FR-03 POA INSTITUC.'!JTP60</f>
        <v>0</v>
      </c>
      <c r="JTQ18" s="654">
        <f>+'Anexo 1. 01-FR-03 POA INSTITUC.'!JTQ60</f>
        <v>0</v>
      </c>
      <c r="JTR18" s="654">
        <f>+'Anexo 1. 01-FR-03 POA INSTITUC.'!JTR60</f>
        <v>0</v>
      </c>
      <c r="JTS18" s="654">
        <f>+'Anexo 1. 01-FR-03 POA INSTITUC.'!JTS60</f>
        <v>0</v>
      </c>
      <c r="JTT18" s="654">
        <f>+'Anexo 1. 01-FR-03 POA INSTITUC.'!JTT60</f>
        <v>0</v>
      </c>
      <c r="JTU18" s="654">
        <f>+'Anexo 1. 01-FR-03 POA INSTITUC.'!JTU60</f>
        <v>0</v>
      </c>
      <c r="JTV18" s="654">
        <f>+'Anexo 1. 01-FR-03 POA INSTITUC.'!JTV60</f>
        <v>0</v>
      </c>
      <c r="JTW18" s="654">
        <f>+'Anexo 1. 01-FR-03 POA INSTITUC.'!JTW60</f>
        <v>0</v>
      </c>
      <c r="JTX18" s="654">
        <f>+'Anexo 1. 01-FR-03 POA INSTITUC.'!JTX60</f>
        <v>0</v>
      </c>
      <c r="JTY18" s="654">
        <f>+'Anexo 1. 01-FR-03 POA INSTITUC.'!JTY60</f>
        <v>0</v>
      </c>
      <c r="JTZ18" s="654">
        <f>+'Anexo 1. 01-FR-03 POA INSTITUC.'!JTZ60</f>
        <v>0</v>
      </c>
      <c r="JUA18" s="654">
        <f>+'Anexo 1. 01-FR-03 POA INSTITUC.'!JUA60</f>
        <v>0</v>
      </c>
      <c r="JUB18" s="654">
        <f>+'Anexo 1. 01-FR-03 POA INSTITUC.'!JUB60</f>
        <v>0</v>
      </c>
      <c r="JUC18" s="654">
        <f>+'Anexo 1. 01-FR-03 POA INSTITUC.'!JUC60</f>
        <v>0</v>
      </c>
      <c r="JUD18" s="654">
        <f>+'Anexo 1. 01-FR-03 POA INSTITUC.'!JUD60</f>
        <v>0</v>
      </c>
      <c r="JUE18" s="654">
        <f>+'Anexo 1. 01-FR-03 POA INSTITUC.'!JUE60</f>
        <v>0</v>
      </c>
      <c r="JUF18" s="654">
        <f>+'Anexo 1. 01-FR-03 POA INSTITUC.'!JUF60</f>
        <v>0</v>
      </c>
      <c r="JUG18" s="654">
        <f>+'Anexo 1. 01-FR-03 POA INSTITUC.'!JUG60</f>
        <v>0</v>
      </c>
      <c r="JUH18" s="654">
        <f>+'Anexo 1. 01-FR-03 POA INSTITUC.'!JUH60</f>
        <v>0</v>
      </c>
      <c r="JUI18" s="654">
        <f>+'Anexo 1. 01-FR-03 POA INSTITUC.'!JUI60</f>
        <v>0</v>
      </c>
      <c r="JUJ18" s="654">
        <f>+'Anexo 1. 01-FR-03 POA INSTITUC.'!JUJ60</f>
        <v>0</v>
      </c>
      <c r="JUK18" s="654">
        <f>+'Anexo 1. 01-FR-03 POA INSTITUC.'!JUK60</f>
        <v>0</v>
      </c>
      <c r="JUL18" s="654">
        <f>+'Anexo 1. 01-FR-03 POA INSTITUC.'!JUL60</f>
        <v>0</v>
      </c>
      <c r="JUM18" s="654">
        <f>+'Anexo 1. 01-FR-03 POA INSTITUC.'!JUM60</f>
        <v>0</v>
      </c>
      <c r="JUN18" s="654">
        <f>+'Anexo 1. 01-FR-03 POA INSTITUC.'!JUN60</f>
        <v>0</v>
      </c>
      <c r="JUO18" s="654">
        <f>+'Anexo 1. 01-FR-03 POA INSTITUC.'!JUO60</f>
        <v>0</v>
      </c>
      <c r="JUP18" s="654">
        <f>+'Anexo 1. 01-FR-03 POA INSTITUC.'!JUP60</f>
        <v>0</v>
      </c>
      <c r="JUQ18" s="654">
        <f>+'Anexo 1. 01-FR-03 POA INSTITUC.'!JUQ60</f>
        <v>0</v>
      </c>
      <c r="JUR18" s="654">
        <f>+'Anexo 1. 01-FR-03 POA INSTITUC.'!JUR60</f>
        <v>0</v>
      </c>
      <c r="JUS18" s="654">
        <f>+'Anexo 1. 01-FR-03 POA INSTITUC.'!JUS60</f>
        <v>0</v>
      </c>
      <c r="JUT18" s="654">
        <f>+'Anexo 1. 01-FR-03 POA INSTITUC.'!JUT60</f>
        <v>0</v>
      </c>
      <c r="JUU18" s="654">
        <f>+'Anexo 1. 01-FR-03 POA INSTITUC.'!JUU60</f>
        <v>0</v>
      </c>
      <c r="JUV18" s="654">
        <f>+'Anexo 1. 01-FR-03 POA INSTITUC.'!JUV60</f>
        <v>0</v>
      </c>
      <c r="JUW18" s="654">
        <f>+'Anexo 1. 01-FR-03 POA INSTITUC.'!JUW60</f>
        <v>0</v>
      </c>
      <c r="JUX18" s="654">
        <f>+'Anexo 1. 01-FR-03 POA INSTITUC.'!JUX60</f>
        <v>0</v>
      </c>
      <c r="JUY18" s="654">
        <f>+'Anexo 1. 01-FR-03 POA INSTITUC.'!JUY60</f>
        <v>0</v>
      </c>
      <c r="JUZ18" s="654">
        <f>+'Anexo 1. 01-FR-03 POA INSTITUC.'!JUZ60</f>
        <v>0</v>
      </c>
      <c r="JVA18" s="654">
        <f>+'Anexo 1. 01-FR-03 POA INSTITUC.'!JVA60</f>
        <v>0</v>
      </c>
      <c r="JVB18" s="654">
        <f>+'Anexo 1. 01-FR-03 POA INSTITUC.'!JVB60</f>
        <v>0</v>
      </c>
      <c r="JVC18" s="654">
        <f>+'Anexo 1. 01-FR-03 POA INSTITUC.'!JVC60</f>
        <v>0</v>
      </c>
      <c r="JVD18" s="654">
        <f>+'Anexo 1. 01-FR-03 POA INSTITUC.'!JVD60</f>
        <v>0</v>
      </c>
      <c r="JVE18" s="654">
        <f>+'Anexo 1. 01-FR-03 POA INSTITUC.'!JVE60</f>
        <v>0</v>
      </c>
      <c r="JVF18" s="654">
        <f>+'Anexo 1. 01-FR-03 POA INSTITUC.'!JVF60</f>
        <v>0</v>
      </c>
      <c r="JVG18" s="654">
        <f>+'Anexo 1. 01-FR-03 POA INSTITUC.'!JVG60</f>
        <v>0</v>
      </c>
      <c r="JVH18" s="654">
        <f>+'Anexo 1. 01-FR-03 POA INSTITUC.'!JVH60</f>
        <v>0</v>
      </c>
      <c r="JVI18" s="654">
        <f>+'Anexo 1. 01-FR-03 POA INSTITUC.'!JVI60</f>
        <v>0</v>
      </c>
      <c r="JVJ18" s="654">
        <f>+'Anexo 1. 01-FR-03 POA INSTITUC.'!JVJ60</f>
        <v>0</v>
      </c>
      <c r="JVK18" s="654">
        <f>+'Anexo 1. 01-FR-03 POA INSTITUC.'!JVK60</f>
        <v>0</v>
      </c>
      <c r="JVL18" s="654">
        <f>+'Anexo 1. 01-FR-03 POA INSTITUC.'!JVL60</f>
        <v>0</v>
      </c>
      <c r="JVM18" s="654">
        <f>+'Anexo 1. 01-FR-03 POA INSTITUC.'!JVM60</f>
        <v>0</v>
      </c>
      <c r="JVN18" s="654">
        <f>+'Anexo 1. 01-FR-03 POA INSTITUC.'!JVN60</f>
        <v>0</v>
      </c>
      <c r="JVO18" s="654">
        <f>+'Anexo 1. 01-FR-03 POA INSTITUC.'!JVO60</f>
        <v>0</v>
      </c>
      <c r="JVP18" s="654">
        <f>+'Anexo 1. 01-FR-03 POA INSTITUC.'!JVP60</f>
        <v>0</v>
      </c>
      <c r="JVQ18" s="654">
        <f>+'Anexo 1. 01-FR-03 POA INSTITUC.'!JVQ60</f>
        <v>0</v>
      </c>
      <c r="JVR18" s="654">
        <f>+'Anexo 1. 01-FR-03 POA INSTITUC.'!JVR60</f>
        <v>0</v>
      </c>
      <c r="JVS18" s="654">
        <f>+'Anexo 1. 01-FR-03 POA INSTITUC.'!JVS60</f>
        <v>0</v>
      </c>
      <c r="JVT18" s="654">
        <f>+'Anexo 1. 01-FR-03 POA INSTITUC.'!JVT60</f>
        <v>0</v>
      </c>
      <c r="JVU18" s="654">
        <f>+'Anexo 1. 01-FR-03 POA INSTITUC.'!JVU60</f>
        <v>0</v>
      </c>
      <c r="JVV18" s="654">
        <f>+'Anexo 1. 01-FR-03 POA INSTITUC.'!JVV60</f>
        <v>0</v>
      </c>
      <c r="JVW18" s="654">
        <f>+'Anexo 1. 01-FR-03 POA INSTITUC.'!JVW60</f>
        <v>0</v>
      </c>
      <c r="JVX18" s="654">
        <f>+'Anexo 1. 01-FR-03 POA INSTITUC.'!JVX60</f>
        <v>0</v>
      </c>
      <c r="JVY18" s="654">
        <f>+'Anexo 1. 01-FR-03 POA INSTITUC.'!JVY60</f>
        <v>0</v>
      </c>
      <c r="JVZ18" s="654">
        <f>+'Anexo 1. 01-FR-03 POA INSTITUC.'!JVZ60</f>
        <v>0</v>
      </c>
      <c r="JWA18" s="654">
        <f>+'Anexo 1. 01-FR-03 POA INSTITUC.'!JWA60</f>
        <v>0</v>
      </c>
      <c r="JWB18" s="654">
        <f>+'Anexo 1. 01-FR-03 POA INSTITUC.'!JWB60</f>
        <v>0</v>
      </c>
      <c r="JWC18" s="654">
        <f>+'Anexo 1. 01-FR-03 POA INSTITUC.'!JWC60</f>
        <v>0</v>
      </c>
      <c r="JWD18" s="654">
        <f>+'Anexo 1. 01-FR-03 POA INSTITUC.'!JWD60</f>
        <v>0</v>
      </c>
      <c r="JWE18" s="654">
        <f>+'Anexo 1. 01-FR-03 POA INSTITUC.'!JWE60</f>
        <v>0</v>
      </c>
      <c r="JWF18" s="654">
        <f>+'Anexo 1. 01-FR-03 POA INSTITUC.'!JWF60</f>
        <v>0</v>
      </c>
      <c r="JWG18" s="654">
        <f>+'Anexo 1. 01-FR-03 POA INSTITUC.'!JWG60</f>
        <v>0</v>
      </c>
      <c r="JWH18" s="654">
        <f>+'Anexo 1. 01-FR-03 POA INSTITUC.'!JWH60</f>
        <v>0</v>
      </c>
      <c r="JWI18" s="654">
        <f>+'Anexo 1. 01-FR-03 POA INSTITUC.'!JWI60</f>
        <v>0</v>
      </c>
      <c r="JWJ18" s="654">
        <f>+'Anexo 1. 01-FR-03 POA INSTITUC.'!JWJ60</f>
        <v>0</v>
      </c>
      <c r="JWK18" s="654">
        <f>+'Anexo 1. 01-FR-03 POA INSTITUC.'!JWK60</f>
        <v>0</v>
      </c>
      <c r="JWL18" s="654">
        <f>+'Anexo 1. 01-FR-03 POA INSTITUC.'!JWL60</f>
        <v>0</v>
      </c>
      <c r="JWM18" s="654">
        <f>+'Anexo 1. 01-FR-03 POA INSTITUC.'!JWM60</f>
        <v>0</v>
      </c>
      <c r="JWN18" s="654">
        <f>+'Anexo 1. 01-FR-03 POA INSTITUC.'!JWN60</f>
        <v>0</v>
      </c>
      <c r="JWO18" s="654">
        <f>+'Anexo 1. 01-FR-03 POA INSTITUC.'!JWO60</f>
        <v>0</v>
      </c>
      <c r="JWP18" s="654">
        <f>+'Anexo 1. 01-FR-03 POA INSTITUC.'!JWP60</f>
        <v>0</v>
      </c>
      <c r="JWQ18" s="654">
        <f>+'Anexo 1. 01-FR-03 POA INSTITUC.'!JWQ60</f>
        <v>0</v>
      </c>
      <c r="JWR18" s="654">
        <f>+'Anexo 1. 01-FR-03 POA INSTITUC.'!JWR60</f>
        <v>0</v>
      </c>
      <c r="JWS18" s="654">
        <f>+'Anexo 1. 01-FR-03 POA INSTITUC.'!JWS60</f>
        <v>0</v>
      </c>
      <c r="JWT18" s="654">
        <f>+'Anexo 1. 01-FR-03 POA INSTITUC.'!JWT60</f>
        <v>0</v>
      </c>
      <c r="JWU18" s="654">
        <f>+'Anexo 1. 01-FR-03 POA INSTITUC.'!JWU60</f>
        <v>0</v>
      </c>
      <c r="JWV18" s="654">
        <f>+'Anexo 1. 01-FR-03 POA INSTITUC.'!JWV60</f>
        <v>0</v>
      </c>
      <c r="JWW18" s="654">
        <f>+'Anexo 1. 01-FR-03 POA INSTITUC.'!JWW60</f>
        <v>0</v>
      </c>
      <c r="JWX18" s="654">
        <f>+'Anexo 1. 01-FR-03 POA INSTITUC.'!JWX60</f>
        <v>0</v>
      </c>
      <c r="JWY18" s="654">
        <f>+'Anexo 1. 01-FR-03 POA INSTITUC.'!JWY60</f>
        <v>0</v>
      </c>
      <c r="JWZ18" s="654">
        <f>+'Anexo 1. 01-FR-03 POA INSTITUC.'!JWZ60</f>
        <v>0</v>
      </c>
      <c r="JXA18" s="654">
        <f>+'Anexo 1. 01-FR-03 POA INSTITUC.'!JXA60</f>
        <v>0</v>
      </c>
      <c r="JXB18" s="654">
        <f>+'Anexo 1. 01-FR-03 POA INSTITUC.'!JXB60</f>
        <v>0</v>
      </c>
      <c r="JXC18" s="654">
        <f>+'Anexo 1. 01-FR-03 POA INSTITUC.'!JXC60</f>
        <v>0</v>
      </c>
      <c r="JXD18" s="654">
        <f>+'Anexo 1. 01-FR-03 POA INSTITUC.'!JXD60</f>
        <v>0</v>
      </c>
      <c r="JXE18" s="654">
        <f>+'Anexo 1. 01-FR-03 POA INSTITUC.'!JXE60</f>
        <v>0</v>
      </c>
      <c r="JXF18" s="654">
        <f>+'Anexo 1. 01-FR-03 POA INSTITUC.'!JXF60</f>
        <v>0</v>
      </c>
      <c r="JXG18" s="654">
        <f>+'Anexo 1. 01-FR-03 POA INSTITUC.'!JXG60</f>
        <v>0</v>
      </c>
      <c r="JXH18" s="654">
        <f>+'Anexo 1. 01-FR-03 POA INSTITUC.'!JXH60</f>
        <v>0</v>
      </c>
      <c r="JXI18" s="654">
        <f>+'Anexo 1. 01-FR-03 POA INSTITUC.'!JXI60</f>
        <v>0</v>
      </c>
      <c r="JXJ18" s="654">
        <f>+'Anexo 1. 01-FR-03 POA INSTITUC.'!JXJ60</f>
        <v>0</v>
      </c>
      <c r="JXK18" s="654">
        <f>+'Anexo 1. 01-FR-03 POA INSTITUC.'!JXK60</f>
        <v>0</v>
      </c>
      <c r="JXL18" s="654">
        <f>+'Anexo 1. 01-FR-03 POA INSTITUC.'!JXL60</f>
        <v>0</v>
      </c>
      <c r="JXM18" s="654">
        <f>+'Anexo 1. 01-FR-03 POA INSTITUC.'!JXM60</f>
        <v>0</v>
      </c>
      <c r="JXN18" s="654">
        <f>+'Anexo 1. 01-FR-03 POA INSTITUC.'!JXN60</f>
        <v>0</v>
      </c>
      <c r="JXO18" s="654">
        <f>+'Anexo 1. 01-FR-03 POA INSTITUC.'!JXO60</f>
        <v>0</v>
      </c>
      <c r="JXP18" s="654">
        <f>+'Anexo 1. 01-FR-03 POA INSTITUC.'!JXP60</f>
        <v>0</v>
      </c>
      <c r="JXQ18" s="654">
        <f>+'Anexo 1. 01-FR-03 POA INSTITUC.'!JXQ60</f>
        <v>0</v>
      </c>
      <c r="JXR18" s="654">
        <f>+'Anexo 1. 01-FR-03 POA INSTITUC.'!JXR60</f>
        <v>0</v>
      </c>
      <c r="JXS18" s="654">
        <f>+'Anexo 1. 01-FR-03 POA INSTITUC.'!JXS60</f>
        <v>0</v>
      </c>
      <c r="JXT18" s="654">
        <f>+'Anexo 1. 01-FR-03 POA INSTITUC.'!JXT60</f>
        <v>0</v>
      </c>
      <c r="JXU18" s="654">
        <f>+'Anexo 1. 01-FR-03 POA INSTITUC.'!JXU60</f>
        <v>0</v>
      </c>
      <c r="JXV18" s="654">
        <f>+'Anexo 1. 01-FR-03 POA INSTITUC.'!JXV60</f>
        <v>0</v>
      </c>
      <c r="JXW18" s="654">
        <f>+'Anexo 1. 01-FR-03 POA INSTITUC.'!JXW60</f>
        <v>0</v>
      </c>
      <c r="JXX18" s="654">
        <f>+'Anexo 1. 01-FR-03 POA INSTITUC.'!JXX60</f>
        <v>0</v>
      </c>
      <c r="JXY18" s="654">
        <f>+'Anexo 1. 01-FR-03 POA INSTITUC.'!JXY60</f>
        <v>0</v>
      </c>
      <c r="JXZ18" s="654">
        <f>+'Anexo 1. 01-FR-03 POA INSTITUC.'!JXZ60</f>
        <v>0</v>
      </c>
      <c r="JYA18" s="654">
        <f>+'Anexo 1. 01-FR-03 POA INSTITUC.'!JYA60</f>
        <v>0</v>
      </c>
      <c r="JYB18" s="654">
        <f>+'Anexo 1. 01-FR-03 POA INSTITUC.'!JYB60</f>
        <v>0</v>
      </c>
      <c r="JYC18" s="654">
        <f>+'Anexo 1. 01-FR-03 POA INSTITUC.'!JYC60</f>
        <v>0</v>
      </c>
      <c r="JYD18" s="654">
        <f>+'Anexo 1. 01-FR-03 POA INSTITUC.'!JYD60</f>
        <v>0</v>
      </c>
      <c r="JYE18" s="654">
        <f>+'Anexo 1. 01-FR-03 POA INSTITUC.'!JYE60</f>
        <v>0</v>
      </c>
      <c r="JYF18" s="654">
        <f>+'Anexo 1. 01-FR-03 POA INSTITUC.'!JYF60</f>
        <v>0</v>
      </c>
      <c r="JYG18" s="654">
        <f>+'Anexo 1. 01-FR-03 POA INSTITUC.'!JYG60</f>
        <v>0</v>
      </c>
      <c r="JYH18" s="654">
        <f>+'Anexo 1. 01-FR-03 POA INSTITUC.'!JYH60</f>
        <v>0</v>
      </c>
      <c r="JYI18" s="654">
        <f>+'Anexo 1. 01-FR-03 POA INSTITUC.'!JYI60</f>
        <v>0</v>
      </c>
      <c r="JYJ18" s="654">
        <f>+'Anexo 1. 01-FR-03 POA INSTITUC.'!JYJ60</f>
        <v>0</v>
      </c>
      <c r="JYK18" s="654">
        <f>+'Anexo 1. 01-FR-03 POA INSTITUC.'!JYK60</f>
        <v>0</v>
      </c>
      <c r="JYL18" s="654">
        <f>+'Anexo 1. 01-FR-03 POA INSTITUC.'!JYL60</f>
        <v>0</v>
      </c>
      <c r="JYM18" s="654">
        <f>+'Anexo 1. 01-FR-03 POA INSTITUC.'!JYM60</f>
        <v>0</v>
      </c>
      <c r="JYN18" s="654">
        <f>+'Anexo 1. 01-FR-03 POA INSTITUC.'!JYN60</f>
        <v>0</v>
      </c>
      <c r="JYO18" s="654">
        <f>+'Anexo 1. 01-FR-03 POA INSTITUC.'!JYO60</f>
        <v>0</v>
      </c>
      <c r="JYP18" s="654">
        <f>+'Anexo 1. 01-FR-03 POA INSTITUC.'!JYP60</f>
        <v>0</v>
      </c>
      <c r="JYQ18" s="654">
        <f>+'Anexo 1. 01-FR-03 POA INSTITUC.'!JYQ60</f>
        <v>0</v>
      </c>
      <c r="JYR18" s="654">
        <f>+'Anexo 1. 01-FR-03 POA INSTITUC.'!JYR60</f>
        <v>0</v>
      </c>
      <c r="JYS18" s="654">
        <f>+'Anexo 1. 01-FR-03 POA INSTITUC.'!JYS60</f>
        <v>0</v>
      </c>
      <c r="JYT18" s="654">
        <f>+'Anexo 1. 01-FR-03 POA INSTITUC.'!JYT60</f>
        <v>0</v>
      </c>
      <c r="JYU18" s="654">
        <f>+'Anexo 1. 01-FR-03 POA INSTITUC.'!JYU60</f>
        <v>0</v>
      </c>
      <c r="JYV18" s="654">
        <f>+'Anexo 1. 01-FR-03 POA INSTITUC.'!JYV60</f>
        <v>0</v>
      </c>
      <c r="JYW18" s="654">
        <f>+'Anexo 1. 01-FR-03 POA INSTITUC.'!JYW60</f>
        <v>0</v>
      </c>
      <c r="JYX18" s="654">
        <f>+'Anexo 1. 01-FR-03 POA INSTITUC.'!JYX60</f>
        <v>0</v>
      </c>
      <c r="JYY18" s="654">
        <f>+'Anexo 1. 01-FR-03 POA INSTITUC.'!JYY60</f>
        <v>0</v>
      </c>
      <c r="JYZ18" s="654">
        <f>+'Anexo 1. 01-FR-03 POA INSTITUC.'!JYZ60</f>
        <v>0</v>
      </c>
      <c r="JZA18" s="654">
        <f>+'Anexo 1. 01-FR-03 POA INSTITUC.'!JZA60</f>
        <v>0</v>
      </c>
      <c r="JZB18" s="654">
        <f>+'Anexo 1. 01-FR-03 POA INSTITUC.'!JZB60</f>
        <v>0</v>
      </c>
      <c r="JZC18" s="654">
        <f>+'Anexo 1. 01-FR-03 POA INSTITUC.'!JZC60</f>
        <v>0</v>
      </c>
      <c r="JZD18" s="654">
        <f>+'Anexo 1. 01-FR-03 POA INSTITUC.'!JZD60</f>
        <v>0</v>
      </c>
      <c r="JZE18" s="654">
        <f>+'Anexo 1. 01-FR-03 POA INSTITUC.'!JZE60</f>
        <v>0</v>
      </c>
      <c r="JZF18" s="654">
        <f>+'Anexo 1. 01-FR-03 POA INSTITUC.'!JZF60</f>
        <v>0</v>
      </c>
      <c r="JZG18" s="654">
        <f>+'Anexo 1. 01-FR-03 POA INSTITUC.'!JZG60</f>
        <v>0</v>
      </c>
      <c r="JZH18" s="654">
        <f>+'Anexo 1. 01-FR-03 POA INSTITUC.'!JZH60</f>
        <v>0</v>
      </c>
      <c r="JZI18" s="654">
        <f>+'Anexo 1. 01-FR-03 POA INSTITUC.'!JZI60</f>
        <v>0</v>
      </c>
      <c r="JZJ18" s="654">
        <f>+'Anexo 1. 01-FR-03 POA INSTITUC.'!JZJ60</f>
        <v>0</v>
      </c>
      <c r="JZK18" s="654">
        <f>+'Anexo 1. 01-FR-03 POA INSTITUC.'!JZK60</f>
        <v>0</v>
      </c>
      <c r="JZL18" s="654">
        <f>+'Anexo 1. 01-FR-03 POA INSTITUC.'!JZL60</f>
        <v>0</v>
      </c>
      <c r="JZM18" s="654">
        <f>+'Anexo 1. 01-FR-03 POA INSTITUC.'!JZM60</f>
        <v>0</v>
      </c>
      <c r="JZN18" s="654">
        <f>+'Anexo 1. 01-FR-03 POA INSTITUC.'!JZN60</f>
        <v>0</v>
      </c>
      <c r="JZO18" s="654">
        <f>+'Anexo 1. 01-FR-03 POA INSTITUC.'!JZO60</f>
        <v>0</v>
      </c>
      <c r="JZP18" s="654">
        <f>+'Anexo 1. 01-FR-03 POA INSTITUC.'!JZP60</f>
        <v>0</v>
      </c>
      <c r="JZQ18" s="654">
        <f>+'Anexo 1. 01-FR-03 POA INSTITUC.'!JZQ60</f>
        <v>0</v>
      </c>
      <c r="JZR18" s="654">
        <f>+'Anexo 1. 01-FR-03 POA INSTITUC.'!JZR60</f>
        <v>0</v>
      </c>
      <c r="JZS18" s="654">
        <f>+'Anexo 1. 01-FR-03 POA INSTITUC.'!JZS60</f>
        <v>0</v>
      </c>
      <c r="JZT18" s="654">
        <f>+'Anexo 1. 01-FR-03 POA INSTITUC.'!JZT60</f>
        <v>0</v>
      </c>
      <c r="JZU18" s="654">
        <f>+'Anexo 1. 01-FR-03 POA INSTITUC.'!JZU60</f>
        <v>0</v>
      </c>
      <c r="JZV18" s="654">
        <f>+'Anexo 1. 01-FR-03 POA INSTITUC.'!JZV60</f>
        <v>0</v>
      </c>
      <c r="JZW18" s="654">
        <f>+'Anexo 1. 01-FR-03 POA INSTITUC.'!JZW60</f>
        <v>0</v>
      </c>
      <c r="JZX18" s="654">
        <f>+'Anexo 1. 01-FR-03 POA INSTITUC.'!JZX60</f>
        <v>0</v>
      </c>
      <c r="JZY18" s="654">
        <f>+'Anexo 1. 01-FR-03 POA INSTITUC.'!JZY60</f>
        <v>0</v>
      </c>
      <c r="JZZ18" s="654">
        <f>+'Anexo 1. 01-FR-03 POA INSTITUC.'!JZZ60</f>
        <v>0</v>
      </c>
      <c r="KAA18" s="654">
        <f>+'Anexo 1. 01-FR-03 POA INSTITUC.'!KAA60</f>
        <v>0</v>
      </c>
      <c r="KAB18" s="654">
        <f>+'Anexo 1. 01-FR-03 POA INSTITUC.'!KAB60</f>
        <v>0</v>
      </c>
      <c r="KAC18" s="654">
        <f>+'Anexo 1. 01-FR-03 POA INSTITUC.'!KAC60</f>
        <v>0</v>
      </c>
      <c r="KAD18" s="654">
        <f>+'Anexo 1. 01-FR-03 POA INSTITUC.'!KAD60</f>
        <v>0</v>
      </c>
      <c r="KAE18" s="654">
        <f>+'Anexo 1. 01-FR-03 POA INSTITUC.'!KAE60</f>
        <v>0</v>
      </c>
      <c r="KAF18" s="654">
        <f>+'Anexo 1. 01-FR-03 POA INSTITUC.'!KAF60</f>
        <v>0</v>
      </c>
      <c r="KAG18" s="654">
        <f>+'Anexo 1. 01-FR-03 POA INSTITUC.'!KAG60</f>
        <v>0</v>
      </c>
      <c r="KAH18" s="654">
        <f>+'Anexo 1. 01-FR-03 POA INSTITUC.'!KAH60</f>
        <v>0</v>
      </c>
      <c r="KAI18" s="654">
        <f>+'Anexo 1. 01-FR-03 POA INSTITUC.'!KAI60</f>
        <v>0</v>
      </c>
      <c r="KAJ18" s="654">
        <f>+'Anexo 1. 01-FR-03 POA INSTITUC.'!KAJ60</f>
        <v>0</v>
      </c>
      <c r="KAK18" s="654">
        <f>+'Anexo 1. 01-FR-03 POA INSTITUC.'!KAK60</f>
        <v>0</v>
      </c>
      <c r="KAL18" s="654">
        <f>+'Anexo 1. 01-FR-03 POA INSTITUC.'!KAL60</f>
        <v>0</v>
      </c>
      <c r="KAM18" s="654">
        <f>+'Anexo 1. 01-FR-03 POA INSTITUC.'!KAM60</f>
        <v>0</v>
      </c>
      <c r="KAN18" s="654">
        <f>+'Anexo 1. 01-FR-03 POA INSTITUC.'!KAN60</f>
        <v>0</v>
      </c>
      <c r="KAO18" s="654">
        <f>+'Anexo 1. 01-FR-03 POA INSTITUC.'!KAO60</f>
        <v>0</v>
      </c>
      <c r="KAP18" s="654">
        <f>+'Anexo 1. 01-FR-03 POA INSTITUC.'!KAP60</f>
        <v>0</v>
      </c>
      <c r="KAQ18" s="654">
        <f>+'Anexo 1. 01-FR-03 POA INSTITUC.'!KAQ60</f>
        <v>0</v>
      </c>
      <c r="KAR18" s="654">
        <f>+'Anexo 1. 01-FR-03 POA INSTITUC.'!KAR60</f>
        <v>0</v>
      </c>
      <c r="KAS18" s="654">
        <f>+'Anexo 1. 01-FR-03 POA INSTITUC.'!KAS60</f>
        <v>0</v>
      </c>
      <c r="KAT18" s="654">
        <f>+'Anexo 1. 01-FR-03 POA INSTITUC.'!KAT60</f>
        <v>0</v>
      </c>
      <c r="KAU18" s="654">
        <f>+'Anexo 1. 01-FR-03 POA INSTITUC.'!KAU60</f>
        <v>0</v>
      </c>
      <c r="KAV18" s="654">
        <f>+'Anexo 1. 01-FR-03 POA INSTITUC.'!KAV60</f>
        <v>0</v>
      </c>
      <c r="KAW18" s="654">
        <f>+'Anexo 1. 01-FR-03 POA INSTITUC.'!KAW60</f>
        <v>0</v>
      </c>
      <c r="KAX18" s="654">
        <f>+'Anexo 1. 01-FR-03 POA INSTITUC.'!KAX60</f>
        <v>0</v>
      </c>
      <c r="KAY18" s="654">
        <f>+'Anexo 1. 01-FR-03 POA INSTITUC.'!KAY60</f>
        <v>0</v>
      </c>
      <c r="KAZ18" s="654">
        <f>+'Anexo 1. 01-FR-03 POA INSTITUC.'!KAZ60</f>
        <v>0</v>
      </c>
      <c r="KBA18" s="654">
        <f>+'Anexo 1. 01-FR-03 POA INSTITUC.'!KBA60</f>
        <v>0</v>
      </c>
      <c r="KBB18" s="654">
        <f>+'Anexo 1. 01-FR-03 POA INSTITUC.'!KBB60</f>
        <v>0</v>
      </c>
      <c r="KBC18" s="654">
        <f>+'Anexo 1. 01-FR-03 POA INSTITUC.'!KBC60</f>
        <v>0</v>
      </c>
      <c r="KBD18" s="654">
        <f>+'Anexo 1. 01-FR-03 POA INSTITUC.'!KBD60</f>
        <v>0</v>
      </c>
      <c r="KBE18" s="654">
        <f>+'Anexo 1. 01-FR-03 POA INSTITUC.'!KBE60</f>
        <v>0</v>
      </c>
      <c r="KBF18" s="654">
        <f>+'Anexo 1. 01-FR-03 POA INSTITUC.'!KBF60</f>
        <v>0</v>
      </c>
      <c r="KBG18" s="654">
        <f>+'Anexo 1. 01-FR-03 POA INSTITUC.'!KBG60</f>
        <v>0</v>
      </c>
      <c r="KBH18" s="654">
        <f>+'Anexo 1. 01-FR-03 POA INSTITUC.'!KBH60</f>
        <v>0</v>
      </c>
      <c r="KBI18" s="654">
        <f>+'Anexo 1. 01-FR-03 POA INSTITUC.'!KBI60</f>
        <v>0</v>
      </c>
      <c r="KBJ18" s="654">
        <f>+'Anexo 1. 01-FR-03 POA INSTITUC.'!KBJ60</f>
        <v>0</v>
      </c>
      <c r="KBK18" s="654">
        <f>+'Anexo 1. 01-FR-03 POA INSTITUC.'!KBK60</f>
        <v>0</v>
      </c>
      <c r="KBL18" s="654">
        <f>+'Anexo 1. 01-FR-03 POA INSTITUC.'!KBL60</f>
        <v>0</v>
      </c>
      <c r="KBM18" s="654">
        <f>+'Anexo 1. 01-FR-03 POA INSTITUC.'!KBM60</f>
        <v>0</v>
      </c>
      <c r="KBN18" s="654">
        <f>+'Anexo 1. 01-FR-03 POA INSTITUC.'!KBN60</f>
        <v>0</v>
      </c>
      <c r="KBO18" s="654">
        <f>+'Anexo 1. 01-FR-03 POA INSTITUC.'!KBO60</f>
        <v>0</v>
      </c>
      <c r="KBP18" s="654">
        <f>+'Anexo 1. 01-FR-03 POA INSTITUC.'!KBP60</f>
        <v>0</v>
      </c>
      <c r="KBQ18" s="654">
        <f>+'Anexo 1. 01-FR-03 POA INSTITUC.'!KBQ60</f>
        <v>0</v>
      </c>
      <c r="KBR18" s="654">
        <f>+'Anexo 1. 01-FR-03 POA INSTITUC.'!KBR60</f>
        <v>0</v>
      </c>
      <c r="KBS18" s="654">
        <f>+'Anexo 1. 01-FR-03 POA INSTITUC.'!KBS60</f>
        <v>0</v>
      </c>
      <c r="KBT18" s="654">
        <f>+'Anexo 1. 01-FR-03 POA INSTITUC.'!KBT60</f>
        <v>0</v>
      </c>
      <c r="KBU18" s="654">
        <f>+'Anexo 1. 01-FR-03 POA INSTITUC.'!KBU60</f>
        <v>0</v>
      </c>
      <c r="KBV18" s="654">
        <f>+'Anexo 1. 01-FR-03 POA INSTITUC.'!KBV60</f>
        <v>0</v>
      </c>
      <c r="KBW18" s="654">
        <f>+'Anexo 1. 01-FR-03 POA INSTITUC.'!KBW60</f>
        <v>0</v>
      </c>
      <c r="KBX18" s="654">
        <f>+'Anexo 1. 01-FR-03 POA INSTITUC.'!KBX60</f>
        <v>0</v>
      </c>
      <c r="KBY18" s="654">
        <f>+'Anexo 1. 01-FR-03 POA INSTITUC.'!KBY60</f>
        <v>0</v>
      </c>
      <c r="KBZ18" s="654">
        <f>+'Anexo 1. 01-FR-03 POA INSTITUC.'!KBZ60</f>
        <v>0</v>
      </c>
      <c r="KCA18" s="654">
        <f>+'Anexo 1. 01-FR-03 POA INSTITUC.'!KCA60</f>
        <v>0</v>
      </c>
      <c r="KCB18" s="654">
        <f>+'Anexo 1. 01-FR-03 POA INSTITUC.'!KCB60</f>
        <v>0</v>
      </c>
      <c r="KCC18" s="654">
        <f>+'Anexo 1. 01-FR-03 POA INSTITUC.'!KCC60</f>
        <v>0</v>
      </c>
      <c r="KCD18" s="654">
        <f>+'Anexo 1. 01-FR-03 POA INSTITUC.'!KCD60</f>
        <v>0</v>
      </c>
      <c r="KCE18" s="654">
        <f>+'Anexo 1. 01-FR-03 POA INSTITUC.'!KCE60</f>
        <v>0</v>
      </c>
      <c r="KCF18" s="654">
        <f>+'Anexo 1. 01-FR-03 POA INSTITUC.'!KCF60</f>
        <v>0</v>
      </c>
      <c r="KCG18" s="654">
        <f>+'Anexo 1. 01-FR-03 POA INSTITUC.'!KCG60</f>
        <v>0</v>
      </c>
      <c r="KCH18" s="654">
        <f>+'Anexo 1. 01-FR-03 POA INSTITUC.'!KCH60</f>
        <v>0</v>
      </c>
      <c r="KCI18" s="654">
        <f>+'Anexo 1. 01-FR-03 POA INSTITUC.'!KCI60</f>
        <v>0</v>
      </c>
      <c r="KCJ18" s="654">
        <f>+'Anexo 1. 01-FR-03 POA INSTITUC.'!KCJ60</f>
        <v>0</v>
      </c>
      <c r="KCK18" s="654">
        <f>+'Anexo 1. 01-FR-03 POA INSTITUC.'!KCK60</f>
        <v>0</v>
      </c>
      <c r="KCL18" s="654">
        <f>+'Anexo 1. 01-FR-03 POA INSTITUC.'!KCL60</f>
        <v>0</v>
      </c>
      <c r="KCM18" s="654">
        <f>+'Anexo 1. 01-FR-03 POA INSTITUC.'!KCM60</f>
        <v>0</v>
      </c>
      <c r="KCN18" s="654">
        <f>+'Anexo 1. 01-FR-03 POA INSTITUC.'!KCN60</f>
        <v>0</v>
      </c>
      <c r="KCO18" s="654">
        <f>+'Anexo 1. 01-FR-03 POA INSTITUC.'!KCO60</f>
        <v>0</v>
      </c>
      <c r="KCP18" s="654">
        <f>+'Anexo 1. 01-FR-03 POA INSTITUC.'!KCP60</f>
        <v>0</v>
      </c>
      <c r="KCQ18" s="654">
        <f>+'Anexo 1. 01-FR-03 POA INSTITUC.'!KCQ60</f>
        <v>0</v>
      </c>
      <c r="KCR18" s="654">
        <f>+'Anexo 1. 01-FR-03 POA INSTITUC.'!KCR60</f>
        <v>0</v>
      </c>
      <c r="KCS18" s="654">
        <f>+'Anexo 1. 01-FR-03 POA INSTITUC.'!KCS60</f>
        <v>0</v>
      </c>
      <c r="KCT18" s="654">
        <f>+'Anexo 1. 01-FR-03 POA INSTITUC.'!KCT60</f>
        <v>0</v>
      </c>
      <c r="KCU18" s="654">
        <f>+'Anexo 1. 01-FR-03 POA INSTITUC.'!KCU60</f>
        <v>0</v>
      </c>
      <c r="KCV18" s="654">
        <f>+'Anexo 1. 01-FR-03 POA INSTITUC.'!KCV60</f>
        <v>0</v>
      </c>
      <c r="KCW18" s="654">
        <f>+'Anexo 1. 01-FR-03 POA INSTITUC.'!KCW60</f>
        <v>0</v>
      </c>
      <c r="KCX18" s="654">
        <f>+'Anexo 1. 01-FR-03 POA INSTITUC.'!KCX60</f>
        <v>0</v>
      </c>
      <c r="KCY18" s="654">
        <f>+'Anexo 1. 01-FR-03 POA INSTITUC.'!KCY60</f>
        <v>0</v>
      </c>
      <c r="KCZ18" s="654">
        <f>+'Anexo 1. 01-FR-03 POA INSTITUC.'!KCZ60</f>
        <v>0</v>
      </c>
      <c r="KDA18" s="654">
        <f>+'Anexo 1. 01-FR-03 POA INSTITUC.'!KDA60</f>
        <v>0</v>
      </c>
      <c r="KDB18" s="654">
        <f>+'Anexo 1. 01-FR-03 POA INSTITUC.'!KDB60</f>
        <v>0</v>
      </c>
      <c r="KDC18" s="654">
        <f>+'Anexo 1. 01-FR-03 POA INSTITUC.'!KDC60</f>
        <v>0</v>
      </c>
      <c r="KDD18" s="654">
        <f>+'Anexo 1. 01-FR-03 POA INSTITUC.'!KDD60</f>
        <v>0</v>
      </c>
      <c r="KDE18" s="654">
        <f>+'Anexo 1. 01-FR-03 POA INSTITUC.'!KDE60</f>
        <v>0</v>
      </c>
      <c r="KDF18" s="654">
        <f>+'Anexo 1. 01-FR-03 POA INSTITUC.'!KDF60</f>
        <v>0</v>
      </c>
      <c r="KDG18" s="654">
        <f>+'Anexo 1. 01-FR-03 POA INSTITUC.'!KDG60</f>
        <v>0</v>
      </c>
      <c r="KDH18" s="654">
        <f>+'Anexo 1. 01-FR-03 POA INSTITUC.'!KDH60</f>
        <v>0</v>
      </c>
      <c r="KDI18" s="654">
        <f>+'Anexo 1. 01-FR-03 POA INSTITUC.'!KDI60</f>
        <v>0</v>
      </c>
      <c r="KDJ18" s="654">
        <f>+'Anexo 1. 01-FR-03 POA INSTITUC.'!KDJ60</f>
        <v>0</v>
      </c>
      <c r="KDK18" s="654">
        <f>+'Anexo 1. 01-FR-03 POA INSTITUC.'!KDK60</f>
        <v>0</v>
      </c>
      <c r="KDL18" s="654">
        <f>+'Anexo 1. 01-FR-03 POA INSTITUC.'!KDL60</f>
        <v>0</v>
      </c>
      <c r="KDM18" s="654">
        <f>+'Anexo 1. 01-FR-03 POA INSTITUC.'!KDM60</f>
        <v>0</v>
      </c>
      <c r="KDN18" s="654">
        <f>+'Anexo 1. 01-FR-03 POA INSTITUC.'!KDN60</f>
        <v>0</v>
      </c>
      <c r="KDO18" s="654">
        <f>+'Anexo 1. 01-FR-03 POA INSTITUC.'!KDO60</f>
        <v>0</v>
      </c>
      <c r="KDP18" s="654">
        <f>+'Anexo 1. 01-FR-03 POA INSTITUC.'!KDP60</f>
        <v>0</v>
      </c>
      <c r="KDQ18" s="654">
        <f>+'Anexo 1. 01-FR-03 POA INSTITUC.'!KDQ60</f>
        <v>0</v>
      </c>
      <c r="KDR18" s="654">
        <f>+'Anexo 1. 01-FR-03 POA INSTITUC.'!KDR60</f>
        <v>0</v>
      </c>
      <c r="KDS18" s="654">
        <f>+'Anexo 1. 01-FR-03 POA INSTITUC.'!KDS60</f>
        <v>0</v>
      </c>
      <c r="KDT18" s="654">
        <f>+'Anexo 1. 01-FR-03 POA INSTITUC.'!KDT60</f>
        <v>0</v>
      </c>
      <c r="KDU18" s="654">
        <f>+'Anexo 1. 01-FR-03 POA INSTITUC.'!KDU60</f>
        <v>0</v>
      </c>
      <c r="KDV18" s="654">
        <f>+'Anexo 1. 01-FR-03 POA INSTITUC.'!KDV60</f>
        <v>0</v>
      </c>
      <c r="KDW18" s="654">
        <f>+'Anexo 1. 01-FR-03 POA INSTITUC.'!KDW60</f>
        <v>0</v>
      </c>
      <c r="KDX18" s="654">
        <f>+'Anexo 1. 01-FR-03 POA INSTITUC.'!KDX60</f>
        <v>0</v>
      </c>
      <c r="KDY18" s="654">
        <f>+'Anexo 1. 01-FR-03 POA INSTITUC.'!KDY60</f>
        <v>0</v>
      </c>
      <c r="KDZ18" s="654">
        <f>+'Anexo 1. 01-FR-03 POA INSTITUC.'!KDZ60</f>
        <v>0</v>
      </c>
      <c r="KEA18" s="654">
        <f>+'Anexo 1. 01-FR-03 POA INSTITUC.'!KEA60</f>
        <v>0</v>
      </c>
      <c r="KEB18" s="654">
        <f>+'Anexo 1. 01-FR-03 POA INSTITUC.'!KEB60</f>
        <v>0</v>
      </c>
      <c r="KEC18" s="654">
        <f>+'Anexo 1. 01-FR-03 POA INSTITUC.'!KEC60</f>
        <v>0</v>
      </c>
      <c r="KED18" s="654">
        <f>+'Anexo 1. 01-FR-03 POA INSTITUC.'!KED60</f>
        <v>0</v>
      </c>
      <c r="KEE18" s="654">
        <f>+'Anexo 1. 01-FR-03 POA INSTITUC.'!KEE60</f>
        <v>0</v>
      </c>
      <c r="KEF18" s="654">
        <f>+'Anexo 1. 01-FR-03 POA INSTITUC.'!KEF60</f>
        <v>0</v>
      </c>
      <c r="KEG18" s="654">
        <f>+'Anexo 1. 01-FR-03 POA INSTITUC.'!KEG60</f>
        <v>0</v>
      </c>
      <c r="KEH18" s="654">
        <f>+'Anexo 1. 01-FR-03 POA INSTITUC.'!KEH60</f>
        <v>0</v>
      </c>
      <c r="KEI18" s="654">
        <f>+'Anexo 1. 01-FR-03 POA INSTITUC.'!KEI60</f>
        <v>0</v>
      </c>
      <c r="KEJ18" s="654">
        <f>+'Anexo 1. 01-FR-03 POA INSTITUC.'!KEJ60</f>
        <v>0</v>
      </c>
      <c r="KEK18" s="654">
        <f>+'Anexo 1. 01-FR-03 POA INSTITUC.'!KEK60</f>
        <v>0</v>
      </c>
      <c r="KEL18" s="654">
        <f>+'Anexo 1. 01-FR-03 POA INSTITUC.'!KEL60</f>
        <v>0</v>
      </c>
      <c r="KEM18" s="654">
        <f>+'Anexo 1. 01-FR-03 POA INSTITUC.'!KEM60</f>
        <v>0</v>
      </c>
      <c r="KEN18" s="654">
        <f>+'Anexo 1. 01-FR-03 POA INSTITUC.'!KEN60</f>
        <v>0</v>
      </c>
      <c r="KEO18" s="654">
        <f>+'Anexo 1. 01-FR-03 POA INSTITUC.'!KEO60</f>
        <v>0</v>
      </c>
      <c r="KEP18" s="654">
        <f>+'Anexo 1. 01-FR-03 POA INSTITUC.'!KEP60</f>
        <v>0</v>
      </c>
      <c r="KEQ18" s="654">
        <f>+'Anexo 1. 01-FR-03 POA INSTITUC.'!KEQ60</f>
        <v>0</v>
      </c>
      <c r="KER18" s="654">
        <f>+'Anexo 1. 01-FR-03 POA INSTITUC.'!KER60</f>
        <v>0</v>
      </c>
      <c r="KES18" s="654">
        <f>+'Anexo 1. 01-FR-03 POA INSTITUC.'!KES60</f>
        <v>0</v>
      </c>
      <c r="KET18" s="654">
        <f>+'Anexo 1. 01-FR-03 POA INSTITUC.'!KET60</f>
        <v>0</v>
      </c>
      <c r="KEU18" s="654">
        <f>+'Anexo 1. 01-FR-03 POA INSTITUC.'!KEU60</f>
        <v>0</v>
      </c>
      <c r="KEV18" s="654">
        <f>+'Anexo 1. 01-FR-03 POA INSTITUC.'!KEV60</f>
        <v>0</v>
      </c>
      <c r="KEW18" s="654">
        <f>+'Anexo 1. 01-FR-03 POA INSTITUC.'!KEW60</f>
        <v>0</v>
      </c>
      <c r="KEX18" s="654">
        <f>+'Anexo 1. 01-FR-03 POA INSTITUC.'!KEX60</f>
        <v>0</v>
      </c>
      <c r="KEY18" s="654">
        <f>+'Anexo 1. 01-FR-03 POA INSTITUC.'!KEY60</f>
        <v>0</v>
      </c>
      <c r="KEZ18" s="654">
        <f>+'Anexo 1. 01-FR-03 POA INSTITUC.'!KEZ60</f>
        <v>0</v>
      </c>
      <c r="KFA18" s="654">
        <f>+'Anexo 1. 01-FR-03 POA INSTITUC.'!KFA60</f>
        <v>0</v>
      </c>
      <c r="KFB18" s="654">
        <f>+'Anexo 1. 01-FR-03 POA INSTITUC.'!KFB60</f>
        <v>0</v>
      </c>
      <c r="KFC18" s="654">
        <f>+'Anexo 1. 01-FR-03 POA INSTITUC.'!KFC60</f>
        <v>0</v>
      </c>
      <c r="KFD18" s="654">
        <f>+'Anexo 1. 01-FR-03 POA INSTITUC.'!KFD60</f>
        <v>0</v>
      </c>
      <c r="KFE18" s="654">
        <f>+'Anexo 1. 01-FR-03 POA INSTITUC.'!KFE60</f>
        <v>0</v>
      </c>
      <c r="KFF18" s="654">
        <f>+'Anexo 1. 01-FR-03 POA INSTITUC.'!KFF60</f>
        <v>0</v>
      </c>
      <c r="KFG18" s="654">
        <f>+'Anexo 1. 01-FR-03 POA INSTITUC.'!KFG60</f>
        <v>0</v>
      </c>
      <c r="KFH18" s="654">
        <f>+'Anexo 1. 01-FR-03 POA INSTITUC.'!KFH60</f>
        <v>0</v>
      </c>
      <c r="KFI18" s="654">
        <f>+'Anexo 1. 01-FR-03 POA INSTITUC.'!KFI60</f>
        <v>0</v>
      </c>
      <c r="KFJ18" s="654">
        <f>+'Anexo 1. 01-FR-03 POA INSTITUC.'!KFJ60</f>
        <v>0</v>
      </c>
      <c r="KFK18" s="654">
        <f>+'Anexo 1. 01-FR-03 POA INSTITUC.'!KFK60</f>
        <v>0</v>
      </c>
      <c r="KFL18" s="654">
        <f>+'Anexo 1. 01-FR-03 POA INSTITUC.'!KFL60</f>
        <v>0</v>
      </c>
      <c r="KFM18" s="654">
        <f>+'Anexo 1. 01-FR-03 POA INSTITUC.'!KFM60</f>
        <v>0</v>
      </c>
      <c r="KFN18" s="654">
        <f>+'Anexo 1. 01-FR-03 POA INSTITUC.'!KFN60</f>
        <v>0</v>
      </c>
      <c r="KFO18" s="654">
        <f>+'Anexo 1. 01-FR-03 POA INSTITUC.'!KFO60</f>
        <v>0</v>
      </c>
      <c r="KFP18" s="654">
        <f>+'Anexo 1. 01-FR-03 POA INSTITUC.'!KFP60</f>
        <v>0</v>
      </c>
      <c r="KFQ18" s="654">
        <f>+'Anexo 1. 01-FR-03 POA INSTITUC.'!KFQ60</f>
        <v>0</v>
      </c>
      <c r="KFR18" s="654">
        <f>+'Anexo 1. 01-FR-03 POA INSTITUC.'!KFR60</f>
        <v>0</v>
      </c>
      <c r="KFS18" s="654">
        <f>+'Anexo 1. 01-FR-03 POA INSTITUC.'!KFS60</f>
        <v>0</v>
      </c>
      <c r="KFT18" s="654">
        <f>+'Anexo 1. 01-FR-03 POA INSTITUC.'!KFT60</f>
        <v>0</v>
      </c>
      <c r="KFU18" s="654">
        <f>+'Anexo 1. 01-FR-03 POA INSTITUC.'!KFU60</f>
        <v>0</v>
      </c>
      <c r="KFV18" s="654">
        <f>+'Anexo 1. 01-FR-03 POA INSTITUC.'!KFV60</f>
        <v>0</v>
      </c>
      <c r="KFW18" s="654">
        <f>+'Anexo 1. 01-FR-03 POA INSTITUC.'!KFW60</f>
        <v>0</v>
      </c>
      <c r="KFX18" s="654">
        <f>+'Anexo 1. 01-FR-03 POA INSTITUC.'!KFX60</f>
        <v>0</v>
      </c>
      <c r="KFY18" s="654">
        <f>+'Anexo 1. 01-FR-03 POA INSTITUC.'!KFY60</f>
        <v>0</v>
      </c>
      <c r="KFZ18" s="654">
        <f>+'Anexo 1. 01-FR-03 POA INSTITUC.'!KFZ60</f>
        <v>0</v>
      </c>
      <c r="KGA18" s="654">
        <f>+'Anexo 1. 01-FR-03 POA INSTITUC.'!KGA60</f>
        <v>0</v>
      </c>
      <c r="KGB18" s="654">
        <f>+'Anexo 1. 01-FR-03 POA INSTITUC.'!KGB60</f>
        <v>0</v>
      </c>
      <c r="KGC18" s="654">
        <f>+'Anexo 1. 01-FR-03 POA INSTITUC.'!KGC60</f>
        <v>0</v>
      </c>
      <c r="KGD18" s="654">
        <f>+'Anexo 1. 01-FR-03 POA INSTITUC.'!KGD60</f>
        <v>0</v>
      </c>
      <c r="KGE18" s="654">
        <f>+'Anexo 1. 01-FR-03 POA INSTITUC.'!KGE60</f>
        <v>0</v>
      </c>
      <c r="KGF18" s="654">
        <f>+'Anexo 1. 01-FR-03 POA INSTITUC.'!KGF60</f>
        <v>0</v>
      </c>
      <c r="KGG18" s="654">
        <f>+'Anexo 1. 01-FR-03 POA INSTITUC.'!KGG60</f>
        <v>0</v>
      </c>
      <c r="KGH18" s="654">
        <f>+'Anexo 1. 01-FR-03 POA INSTITUC.'!KGH60</f>
        <v>0</v>
      </c>
      <c r="KGI18" s="654">
        <f>+'Anexo 1. 01-FR-03 POA INSTITUC.'!KGI60</f>
        <v>0</v>
      </c>
      <c r="KGJ18" s="654">
        <f>+'Anexo 1. 01-FR-03 POA INSTITUC.'!KGJ60</f>
        <v>0</v>
      </c>
      <c r="KGK18" s="654">
        <f>+'Anexo 1. 01-FR-03 POA INSTITUC.'!KGK60</f>
        <v>0</v>
      </c>
      <c r="KGL18" s="654">
        <f>+'Anexo 1. 01-FR-03 POA INSTITUC.'!KGL60</f>
        <v>0</v>
      </c>
      <c r="KGM18" s="654">
        <f>+'Anexo 1. 01-FR-03 POA INSTITUC.'!KGM60</f>
        <v>0</v>
      </c>
      <c r="KGN18" s="654">
        <f>+'Anexo 1. 01-FR-03 POA INSTITUC.'!KGN60</f>
        <v>0</v>
      </c>
      <c r="KGO18" s="654">
        <f>+'Anexo 1. 01-FR-03 POA INSTITUC.'!KGO60</f>
        <v>0</v>
      </c>
      <c r="KGP18" s="654">
        <f>+'Anexo 1. 01-FR-03 POA INSTITUC.'!KGP60</f>
        <v>0</v>
      </c>
      <c r="KGQ18" s="654">
        <f>+'Anexo 1. 01-FR-03 POA INSTITUC.'!KGQ60</f>
        <v>0</v>
      </c>
      <c r="KGR18" s="654">
        <f>+'Anexo 1. 01-FR-03 POA INSTITUC.'!KGR60</f>
        <v>0</v>
      </c>
      <c r="KGS18" s="654">
        <f>+'Anexo 1. 01-FR-03 POA INSTITUC.'!KGS60</f>
        <v>0</v>
      </c>
      <c r="KGT18" s="654">
        <f>+'Anexo 1. 01-FR-03 POA INSTITUC.'!KGT60</f>
        <v>0</v>
      </c>
      <c r="KGU18" s="654">
        <f>+'Anexo 1. 01-FR-03 POA INSTITUC.'!KGU60</f>
        <v>0</v>
      </c>
      <c r="KGV18" s="654">
        <f>+'Anexo 1. 01-FR-03 POA INSTITUC.'!KGV60</f>
        <v>0</v>
      </c>
      <c r="KGW18" s="654">
        <f>+'Anexo 1. 01-FR-03 POA INSTITUC.'!KGW60</f>
        <v>0</v>
      </c>
      <c r="KGX18" s="654">
        <f>+'Anexo 1. 01-FR-03 POA INSTITUC.'!KGX60</f>
        <v>0</v>
      </c>
      <c r="KGY18" s="654">
        <f>+'Anexo 1. 01-FR-03 POA INSTITUC.'!KGY60</f>
        <v>0</v>
      </c>
      <c r="KGZ18" s="654">
        <f>+'Anexo 1. 01-FR-03 POA INSTITUC.'!KGZ60</f>
        <v>0</v>
      </c>
      <c r="KHA18" s="654">
        <f>+'Anexo 1. 01-FR-03 POA INSTITUC.'!KHA60</f>
        <v>0</v>
      </c>
      <c r="KHB18" s="654">
        <f>+'Anexo 1. 01-FR-03 POA INSTITUC.'!KHB60</f>
        <v>0</v>
      </c>
      <c r="KHC18" s="654">
        <f>+'Anexo 1. 01-FR-03 POA INSTITUC.'!KHC60</f>
        <v>0</v>
      </c>
      <c r="KHD18" s="654">
        <f>+'Anexo 1. 01-FR-03 POA INSTITUC.'!KHD60</f>
        <v>0</v>
      </c>
      <c r="KHE18" s="654">
        <f>+'Anexo 1. 01-FR-03 POA INSTITUC.'!KHE60</f>
        <v>0</v>
      </c>
      <c r="KHF18" s="654">
        <f>+'Anexo 1. 01-FR-03 POA INSTITUC.'!KHF60</f>
        <v>0</v>
      </c>
      <c r="KHG18" s="654">
        <f>+'Anexo 1. 01-FR-03 POA INSTITUC.'!KHG60</f>
        <v>0</v>
      </c>
      <c r="KHH18" s="654">
        <f>+'Anexo 1. 01-FR-03 POA INSTITUC.'!KHH60</f>
        <v>0</v>
      </c>
      <c r="KHI18" s="654">
        <f>+'Anexo 1. 01-FR-03 POA INSTITUC.'!KHI60</f>
        <v>0</v>
      </c>
      <c r="KHJ18" s="654">
        <f>+'Anexo 1. 01-FR-03 POA INSTITUC.'!KHJ60</f>
        <v>0</v>
      </c>
      <c r="KHK18" s="654">
        <f>+'Anexo 1. 01-FR-03 POA INSTITUC.'!KHK60</f>
        <v>0</v>
      </c>
      <c r="KHL18" s="654">
        <f>+'Anexo 1. 01-FR-03 POA INSTITUC.'!KHL60</f>
        <v>0</v>
      </c>
      <c r="KHM18" s="654">
        <f>+'Anexo 1. 01-FR-03 POA INSTITUC.'!KHM60</f>
        <v>0</v>
      </c>
      <c r="KHN18" s="654">
        <f>+'Anexo 1. 01-FR-03 POA INSTITUC.'!KHN60</f>
        <v>0</v>
      </c>
      <c r="KHO18" s="654">
        <f>+'Anexo 1. 01-FR-03 POA INSTITUC.'!KHO60</f>
        <v>0</v>
      </c>
      <c r="KHP18" s="654">
        <f>+'Anexo 1. 01-FR-03 POA INSTITUC.'!KHP60</f>
        <v>0</v>
      </c>
      <c r="KHQ18" s="654">
        <f>+'Anexo 1. 01-FR-03 POA INSTITUC.'!KHQ60</f>
        <v>0</v>
      </c>
      <c r="KHR18" s="654">
        <f>+'Anexo 1. 01-FR-03 POA INSTITUC.'!KHR60</f>
        <v>0</v>
      </c>
      <c r="KHS18" s="654">
        <f>+'Anexo 1. 01-FR-03 POA INSTITUC.'!KHS60</f>
        <v>0</v>
      </c>
      <c r="KHT18" s="654">
        <f>+'Anexo 1. 01-FR-03 POA INSTITUC.'!KHT60</f>
        <v>0</v>
      </c>
      <c r="KHU18" s="654">
        <f>+'Anexo 1. 01-FR-03 POA INSTITUC.'!KHU60</f>
        <v>0</v>
      </c>
      <c r="KHV18" s="654">
        <f>+'Anexo 1. 01-FR-03 POA INSTITUC.'!KHV60</f>
        <v>0</v>
      </c>
      <c r="KHW18" s="654">
        <f>+'Anexo 1. 01-FR-03 POA INSTITUC.'!KHW60</f>
        <v>0</v>
      </c>
      <c r="KHX18" s="654">
        <f>+'Anexo 1. 01-FR-03 POA INSTITUC.'!KHX60</f>
        <v>0</v>
      </c>
      <c r="KHY18" s="654">
        <f>+'Anexo 1. 01-FR-03 POA INSTITUC.'!KHY60</f>
        <v>0</v>
      </c>
      <c r="KHZ18" s="654">
        <f>+'Anexo 1. 01-FR-03 POA INSTITUC.'!KHZ60</f>
        <v>0</v>
      </c>
      <c r="KIA18" s="654">
        <f>+'Anexo 1. 01-FR-03 POA INSTITUC.'!KIA60</f>
        <v>0</v>
      </c>
      <c r="KIB18" s="654">
        <f>+'Anexo 1. 01-FR-03 POA INSTITUC.'!KIB60</f>
        <v>0</v>
      </c>
      <c r="KIC18" s="654">
        <f>+'Anexo 1. 01-FR-03 POA INSTITUC.'!KIC60</f>
        <v>0</v>
      </c>
      <c r="KID18" s="654">
        <f>+'Anexo 1. 01-FR-03 POA INSTITUC.'!KID60</f>
        <v>0</v>
      </c>
      <c r="KIE18" s="654">
        <f>+'Anexo 1. 01-FR-03 POA INSTITUC.'!KIE60</f>
        <v>0</v>
      </c>
      <c r="KIF18" s="654">
        <f>+'Anexo 1. 01-FR-03 POA INSTITUC.'!KIF60</f>
        <v>0</v>
      </c>
      <c r="KIG18" s="654">
        <f>+'Anexo 1. 01-FR-03 POA INSTITUC.'!KIG60</f>
        <v>0</v>
      </c>
      <c r="KIH18" s="654">
        <f>+'Anexo 1. 01-FR-03 POA INSTITUC.'!KIH60</f>
        <v>0</v>
      </c>
      <c r="KII18" s="654">
        <f>+'Anexo 1. 01-FR-03 POA INSTITUC.'!KII60</f>
        <v>0</v>
      </c>
      <c r="KIJ18" s="654">
        <f>+'Anexo 1. 01-FR-03 POA INSTITUC.'!KIJ60</f>
        <v>0</v>
      </c>
      <c r="KIK18" s="654">
        <f>+'Anexo 1. 01-FR-03 POA INSTITUC.'!KIK60</f>
        <v>0</v>
      </c>
      <c r="KIL18" s="654">
        <f>+'Anexo 1. 01-FR-03 POA INSTITUC.'!KIL60</f>
        <v>0</v>
      </c>
      <c r="KIM18" s="654">
        <f>+'Anexo 1. 01-FR-03 POA INSTITUC.'!KIM60</f>
        <v>0</v>
      </c>
      <c r="KIN18" s="654">
        <f>+'Anexo 1. 01-FR-03 POA INSTITUC.'!KIN60</f>
        <v>0</v>
      </c>
      <c r="KIO18" s="654">
        <f>+'Anexo 1. 01-FR-03 POA INSTITUC.'!KIO60</f>
        <v>0</v>
      </c>
      <c r="KIP18" s="654">
        <f>+'Anexo 1. 01-FR-03 POA INSTITUC.'!KIP60</f>
        <v>0</v>
      </c>
      <c r="KIQ18" s="654">
        <f>+'Anexo 1. 01-FR-03 POA INSTITUC.'!KIQ60</f>
        <v>0</v>
      </c>
      <c r="KIR18" s="654">
        <f>+'Anexo 1. 01-FR-03 POA INSTITUC.'!KIR60</f>
        <v>0</v>
      </c>
      <c r="KIS18" s="654">
        <f>+'Anexo 1. 01-FR-03 POA INSTITUC.'!KIS60</f>
        <v>0</v>
      </c>
      <c r="KIT18" s="654">
        <f>+'Anexo 1. 01-FR-03 POA INSTITUC.'!KIT60</f>
        <v>0</v>
      </c>
      <c r="KIU18" s="654">
        <f>+'Anexo 1. 01-FR-03 POA INSTITUC.'!KIU60</f>
        <v>0</v>
      </c>
      <c r="KIV18" s="654">
        <f>+'Anexo 1. 01-FR-03 POA INSTITUC.'!KIV60</f>
        <v>0</v>
      </c>
      <c r="KIW18" s="654">
        <f>+'Anexo 1. 01-FR-03 POA INSTITUC.'!KIW60</f>
        <v>0</v>
      </c>
      <c r="KIX18" s="654">
        <f>+'Anexo 1. 01-FR-03 POA INSTITUC.'!KIX60</f>
        <v>0</v>
      </c>
      <c r="KIY18" s="654">
        <f>+'Anexo 1. 01-FR-03 POA INSTITUC.'!KIY60</f>
        <v>0</v>
      </c>
      <c r="KIZ18" s="654">
        <f>+'Anexo 1. 01-FR-03 POA INSTITUC.'!KIZ60</f>
        <v>0</v>
      </c>
      <c r="KJA18" s="654">
        <f>+'Anexo 1. 01-FR-03 POA INSTITUC.'!KJA60</f>
        <v>0</v>
      </c>
      <c r="KJB18" s="654">
        <f>+'Anexo 1. 01-FR-03 POA INSTITUC.'!KJB60</f>
        <v>0</v>
      </c>
      <c r="KJC18" s="654">
        <f>+'Anexo 1. 01-FR-03 POA INSTITUC.'!KJC60</f>
        <v>0</v>
      </c>
      <c r="KJD18" s="654">
        <f>+'Anexo 1. 01-FR-03 POA INSTITUC.'!KJD60</f>
        <v>0</v>
      </c>
      <c r="KJE18" s="654">
        <f>+'Anexo 1. 01-FR-03 POA INSTITUC.'!KJE60</f>
        <v>0</v>
      </c>
      <c r="KJF18" s="654">
        <f>+'Anexo 1. 01-FR-03 POA INSTITUC.'!KJF60</f>
        <v>0</v>
      </c>
      <c r="KJG18" s="654">
        <f>+'Anexo 1. 01-FR-03 POA INSTITUC.'!KJG60</f>
        <v>0</v>
      </c>
      <c r="KJH18" s="654">
        <f>+'Anexo 1. 01-FR-03 POA INSTITUC.'!KJH60</f>
        <v>0</v>
      </c>
      <c r="KJI18" s="654">
        <f>+'Anexo 1. 01-FR-03 POA INSTITUC.'!KJI60</f>
        <v>0</v>
      </c>
      <c r="KJJ18" s="654">
        <f>+'Anexo 1. 01-FR-03 POA INSTITUC.'!KJJ60</f>
        <v>0</v>
      </c>
      <c r="KJK18" s="654">
        <f>+'Anexo 1. 01-FR-03 POA INSTITUC.'!KJK60</f>
        <v>0</v>
      </c>
      <c r="KJL18" s="654">
        <f>+'Anexo 1. 01-FR-03 POA INSTITUC.'!KJL60</f>
        <v>0</v>
      </c>
      <c r="KJM18" s="654">
        <f>+'Anexo 1. 01-FR-03 POA INSTITUC.'!KJM60</f>
        <v>0</v>
      </c>
      <c r="KJN18" s="654">
        <f>+'Anexo 1. 01-FR-03 POA INSTITUC.'!KJN60</f>
        <v>0</v>
      </c>
      <c r="KJO18" s="654">
        <f>+'Anexo 1. 01-FR-03 POA INSTITUC.'!KJO60</f>
        <v>0</v>
      </c>
      <c r="KJP18" s="654">
        <f>+'Anexo 1. 01-FR-03 POA INSTITUC.'!KJP60</f>
        <v>0</v>
      </c>
      <c r="KJQ18" s="654">
        <f>+'Anexo 1. 01-FR-03 POA INSTITUC.'!KJQ60</f>
        <v>0</v>
      </c>
      <c r="KJR18" s="654">
        <f>+'Anexo 1. 01-FR-03 POA INSTITUC.'!KJR60</f>
        <v>0</v>
      </c>
      <c r="KJS18" s="654">
        <f>+'Anexo 1. 01-FR-03 POA INSTITUC.'!KJS60</f>
        <v>0</v>
      </c>
      <c r="KJT18" s="654">
        <f>+'Anexo 1. 01-FR-03 POA INSTITUC.'!KJT60</f>
        <v>0</v>
      </c>
      <c r="KJU18" s="654">
        <f>+'Anexo 1. 01-FR-03 POA INSTITUC.'!KJU60</f>
        <v>0</v>
      </c>
      <c r="KJV18" s="654">
        <f>+'Anexo 1. 01-FR-03 POA INSTITUC.'!KJV60</f>
        <v>0</v>
      </c>
      <c r="KJW18" s="654">
        <f>+'Anexo 1. 01-FR-03 POA INSTITUC.'!KJW60</f>
        <v>0</v>
      </c>
      <c r="KJX18" s="654">
        <f>+'Anexo 1. 01-FR-03 POA INSTITUC.'!KJX60</f>
        <v>0</v>
      </c>
      <c r="KJY18" s="654">
        <f>+'Anexo 1. 01-FR-03 POA INSTITUC.'!KJY60</f>
        <v>0</v>
      </c>
      <c r="KJZ18" s="654">
        <f>+'Anexo 1. 01-FR-03 POA INSTITUC.'!KJZ60</f>
        <v>0</v>
      </c>
      <c r="KKA18" s="654">
        <f>+'Anexo 1. 01-FR-03 POA INSTITUC.'!KKA60</f>
        <v>0</v>
      </c>
      <c r="KKB18" s="654">
        <f>+'Anexo 1. 01-FR-03 POA INSTITUC.'!KKB60</f>
        <v>0</v>
      </c>
      <c r="KKC18" s="654">
        <f>+'Anexo 1. 01-FR-03 POA INSTITUC.'!KKC60</f>
        <v>0</v>
      </c>
      <c r="KKD18" s="654">
        <f>+'Anexo 1. 01-FR-03 POA INSTITUC.'!KKD60</f>
        <v>0</v>
      </c>
      <c r="KKE18" s="654">
        <f>+'Anexo 1. 01-FR-03 POA INSTITUC.'!KKE60</f>
        <v>0</v>
      </c>
      <c r="KKF18" s="654">
        <f>+'Anexo 1. 01-FR-03 POA INSTITUC.'!KKF60</f>
        <v>0</v>
      </c>
      <c r="KKG18" s="654">
        <f>+'Anexo 1. 01-FR-03 POA INSTITUC.'!KKG60</f>
        <v>0</v>
      </c>
      <c r="KKH18" s="654">
        <f>+'Anexo 1. 01-FR-03 POA INSTITUC.'!KKH60</f>
        <v>0</v>
      </c>
      <c r="KKI18" s="654">
        <f>+'Anexo 1. 01-FR-03 POA INSTITUC.'!KKI60</f>
        <v>0</v>
      </c>
      <c r="KKJ18" s="654">
        <f>+'Anexo 1. 01-FR-03 POA INSTITUC.'!KKJ60</f>
        <v>0</v>
      </c>
      <c r="KKK18" s="654">
        <f>+'Anexo 1. 01-FR-03 POA INSTITUC.'!KKK60</f>
        <v>0</v>
      </c>
      <c r="KKL18" s="654">
        <f>+'Anexo 1. 01-FR-03 POA INSTITUC.'!KKL60</f>
        <v>0</v>
      </c>
      <c r="KKM18" s="654">
        <f>+'Anexo 1. 01-FR-03 POA INSTITUC.'!KKM60</f>
        <v>0</v>
      </c>
      <c r="KKN18" s="654">
        <f>+'Anexo 1. 01-FR-03 POA INSTITUC.'!KKN60</f>
        <v>0</v>
      </c>
      <c r="KKO18" s="654">
        <f>+'Anexo 1. 01-FR-03 POA INSTITUC.'!KKO60</f>
        <v>0</v>
      </c>
      <c r="KKP18" s="654">
        <f>+'Anexo 1. 01-FR-03 POA INSTITUC.'!KKP60</f>
        <v>0</v>
      </c>
      <c r="KKQ18" s="654">
        <f>+'Anexo 1. 01-FR-03 POA INSTITUC.'!KKQ60</f>
        <v>0</v>
      </c>
      <c r="KKR18" s="654">
        <f>+'Anexo 1. 01-FR-03 POA INSTITUC.'!KKR60</f>
        <v>0</v>
      </c>
      <c r="KKS18" s="654">
        <f>+'Anexo 1. 01-FR-03 POA INSTITUC.'!KKS60</f>
        <v>0</v>
      </c>
      <c r="KKT18" s="654">
        <f>+'Anexo 1. 01-FR-03 POA INSTITUC.'!KKT60</f>
        <v>0</v>
      </c>
      <c r="KKU18" s="654">
        <f>+'Anexo 1. 01-FR-03 POA INSTITUC.'!KKU60</f>
        <v>0</v>
      </c>
      <c r="KKV18" s="654">
        <f>+'Anexo 1. 01-FR-03 POA INSTITUC.'!KKV60</f>
        <v>0</v>
      </c>
      <c r="KKW18" s="654">
        <f>+'Anexo 1. 01-FR-03 POA INSTITUC.'!KKW60</f>
        <v>0</v>
      </c>
      <c r="KKX18" s="654">
        <f>+'Anexo 1. 01-FR-03 POA INSTITUC.'!KKX60</f>
        <v>0</v>
      </c>
      <c r="KKY18" s="654">
        <f>+'Anexo 1. 01-FR-03 POA INSTITUC.'!KKY60</f>
        <v>0</v>
      </c>
      <c r="KKZ18" s="654">
        <f>+'Anexo 1. 01-FR-03 POA INSTITUC.'!KKZ60</f>
        <v>0</v>
      </c>
      <c r="KLA18" s="654">
        <f>+'Anexo 1. 01-FR-03 POA INSTITUC.'!KLA60</f>
        <v>0</v>
      </c>
      <c r="KLB18" s="654">
        <f>+'Anexo 1. 01-FR-03 POA INSTITUC.'!KLB60</f>
        <v>0</v>
      </c>
      <c r="KLC18" s="654">
        <f>+'Anexo 1. 01-FR-03 POA INSTITUC.'!KLC60</f>
        <v>0</v>
      </c>
      <c r="KLD18" s="654">
        <f>+'Anexo 1. 01-FR-03 POA INSTITUC.'!KLD60</f>
        <v>0</v>
      </c>
      <c r="KLE18" s="654">
        <f>+'Anexo 1. 01-FR-03 POA INSTITUC.'!KLE60</f>
        <v>0</v>
      </c>
      <c r="KLF18" s="654">
        <f>+'Anexo 1. 01-FR-03 POA INSTITUC.'!KLF60</f>
        <v>0</v>
      </c>
      <c r="KLG18" s="654">
        <f>+'Anexo 1. 01-FR-03 POA INSTITUC.'!KLG60</f>
        <v>0</v>
      </c>
      <c r="KLH18" s="654">
        <f>+'Anexo 1. 01-FR-03 POA INSTITUC.'!KLH60</f>
        <v>0</v>
      </c>
      <c r="KLI18" s="654">
        <f>+'Anexo 1. 01-FR-03 POA INSTITUC.'!KLI60</f>
        <v>0</v>
      </c>
      <c r="KLJ18" s="654">
        <f>+'Anexo 1. 01-FR-03 POA INSTITUC.'!KLJ60</f>
        <v>0</v>
      </c>
      <c r="KLK18" s="654">
        <f>+'Anexo 1. 01-FR-03 POA INSTITUC.'!KLK60</f>
        <v>0</v>
      </c>
      <c r="KLL18" s="654">
        <f>+'Anexo 1. 01-FR-03 POA INSTITUC.'!KLL60</f>
        <v>0</v>
      </c>
      <c r="KLM18" s="654">
        <f>+'Anexo 1. 01-FR-03 POA INSTITUC.'!KLM60</f>
        <v>0</v>
      </c>
      <c r="KLN18" s="654">
        <f>+'Anexo 1. 01-FR-03 POA INSTITUC.'!KLN60</f>
        <v>0</v>
      </c>
      <c r="KLO18" s="654">
        <f>+'Anexo 1. 01-FR-03 POA INSTITUC.'!KLO60</f>
        <v>0</v>
      </c>
      <c r="KLP18" s="654">
        <f>+'Anexo 1. 01-FR-03 POA INSTITUC.'!KLP60</f>
        <v>0</v>
      </c>
      <c r="KLQ18" s="654">
        <f>+'Anexo 1. 01-FR-03 POA INSTITUC.'!KLQ60</f>
        <v>0</v>
      </c>
      <c r="KLR18" s="654">
        <f>+'Anexo 1. 01-FR-03 POA INSTITUC.'!KLR60</f>
        <v>0</v>
      </c>
      <c r="KLS18" s="654">
        <f>+'Anexo 1. 01-FR-03 POA INSTITUC.'!KLS60</f>
        <v>0</v>
      </c>
      <c r="KLT18" s="654">
        <f>+'Anexo 1. 01-FR-03 POA INSTITUC.'!KLT60</f>
        <v>0</v>
      </c>
      <c r="KLU18" s="654">
        <f>+'Anexo 1. 01-FR-03 POA INSTITUC.'!KLU60</f>
        <v>0</v>
      </c>
      <c r="KLV18" s="654">
        <f>+'Anexo 1. 01-FR-03 POA INSTITUC.'!KLV60</f>
        <v>0</v>
      </c>
      <c r="KLW18" s="654">
        <f>+'Anexo 1. 01-FR-03 POA INSTITUC.'!KLW60</f>
        <v>0</v>
      </c>
      <c r="KLX18" s="654">
        <f>+'Anexo 1. 01-FR-03 POA INSTITUC.'!KLX60</f>
        <v>0</v>
      </c>
      <c r="KLY18" s="654">
        <f>+'Anexo 1. 01-FR-03 POA INSTITUC.'!KLY60</f>
        <v>0</v>
      </c>
      <c r="KLZ18" s="654">
        <f>+'Anexo 1. 01-FR-03 POA INSTITUC.'!KLZ60</f>
        <v>0</v>
      </c>
      <c r="KMA18" s="654">
        <f>+'Anexo 1. 01-FR-03 POA INSTITUC.'!KMA60</f>
        <v>0</v>
      </c>
      <c r="KMB18" s="654">
        <f>+'Anexo 1. 01-FR-03 POA INSTITUC.'!KMB60</f>
        <v>0</v>
      </c>
      <c r="KMC18" s="654">
        <f>+'Anexo 1. 01-FR-03 POA INSTITUC.'!KMC60</f>
        <v>0</v>
      </c>
      <c r="KMD18" s="654">
        <f>+'Anexo 1. 01-FR-03 POA INSTITUC.'!KMD60</f>
        <v>0</v>
      </c>
      <c r="KME18" s="654">
        <f>+'Anexo 1. 01-FR-03 POA INSTITUC.'!KME60</f>
        <v>0</v>
      </c>
      <c r="KMF18" s="654">
        <f>+'Anexo 1. 01-FR-03 POA INSTITUC.'!KMF60</f>
        <v>0</v>
      </c>
      <c r="KMG18" s="654">
        <f>+'Anexo 1. 01-FR-03 POA INSTITUC.'!KMG60</f>
        <v>0</v>
      </c>
      <c r="KMH18" s="654">
        <f>+'Anexo 1. 01-FR-03 POA INSTITUC.'!KMH60</f>
        <v>0</v>
      </c>
      <c r="KMI18" s="654">
        <f>+'Anexo 1. 01-FR-03 POA INSTITUC.'!KMI60</f>
        <v>0</v>
      </c>
      <c r="KMJ18" s="654">
        <f>+'Anexo 1. 01-FR-03 POA INSTITUC.'!KMJ60</f>
        <v>0</v>
      </c>
      <c r="KMK18" s="654">
        <f>+'Anexo 1. 01-FR-03 POA INSTITUC.'!KMK60</f>
        <v>0</v>
      </c>
      <c r="KML18" s="654">
        <f>+'Anexo 1. 01-FR-03 POA INSTITUC.'!KML60</f>
        <v>0</v>
      </c>
      <c r="KMM18" s="654">
        <f>+'Anexo 1. 01-FR-03 POA INSTITUC.'!KMM60</f>
        <v>0</v>
      </c>
      <c r="KMN18" s="654">
        <f>+'Anexo 1. 01-FR-03 POA INSTITUC.'!KMN60</f>
        <v>0</v>
      </c>
      <c r="KMO18" s="654">
        <f>+'Anexo 1. 01-FR-03 POA INSTITUC.'!KMO60</f>
        <v>0</v>
      </c>
      <c r="KMP18" s="654">
        <f>+'Anexo 1. 01-FR-03 POA INSTITUC.'!KMP60</f>
        <v>0</v>
      </c>
      <c r="KMQ18" s="654">
        <f>+'Anexo 1. 01-FR-03 POA INSTITUC.'!KMQ60</f>
        <v>0</v>
      </c>
      <c r="KMR18" s="654">
        <f>+'Anexo 1. 01-FR-03 POA INSTITUC.'!KMR60</f>
        <v>0</v>
      </c>
      <c r="KMS18" s="654">
        <f>+'Anexo 1. 01-FR-03 POA INSTITUC.'!KMS60</f>
        <v>0</v>
      </c>
      <c r="KMT18" s="654">
        <f>+'Anexo 1. 01-FR-03 POA INSTITUC.'!KMT60</f>
        <v>0</v>
      </c>
      <c r="KMU18" s="654">
        <f>+'Anexo 1. 01-FR-03 POA INSTITUC.'!KMU60</f>
        <v>0</v>
      </c>
      <c r="KMV18" s="654">
        <f>+'Anexo 1. 01-FR-03 POA INSTITUC.'!KMV60</f>
        <v>0</v>
      </c>
      <c r="KMW18" s="654">
        <f>+'Anexo 1. 01-FR-03 POA INSTITUC.'!KMW60</f>
        <v>0</v>
      </c>
      <c r="KMX18" s="654">
        <f>+'Anexo 1. 01-FR-03 POA INSTITUC.'!KMX60</f>
        <v>0</v>
      </c>
      <c r="KMY18" s="654">
        <f>+'Anexo 1. 01-FR-03 POA INSTITUC.'!KMY60</f>
        <v>0</v>
      </c>
      <c r="KMZ18" s="654">
        <f>+'Anexo 1. 01-FR-03 POA INSTITUC.'!KMZ60</f>
        <v>0</v>
      </c>
      <c r="KNA18" s="654">
        <f>+'Anexo 1. 01-FR-03 POA INSTITUC.'!KNA60</f>
        <v>0</v>
      </c>
      <c r="KNB18" s="654">
        <f>+'Anexo 1. 01-FR-03 POA INSTITUC.'!KNB60</f>
        <v>0</v>
      </c>
      <c r="KNC18" s="654">
        <f>+'Anexo 1. 01-FR-03 POA INSTITUC.'!KNC60</f>
        <v>0</v>
      </c>
      <c r="KND18" s="654">
        <f>+'Anexo 1. 01-FR-03 POA INSTITUC.'!KND60</f>
        <v>0</v>
      </c>
      <c r="KNE18" s="654">
        <f>+'Anexo 1. 01-FR-03 POA INSTITUC.'!KNE60</f>
        <v>0</v>
      </c>
      <c r="KNF18" s="654">
        <f>+'Anexo 1. 01-FR-03 POA INSTITUC.'!KNF60</f>
        <v>0</v>
      </c>
      <c r="KNG18" s="654">
        <f>+'Anexo 1. 01-FR-03 POA INSTITUC.'!KNG60</f>
        <v>0</v>
      </c>
      <c r="KNH18" s="654">
        <f>+'Anexo 1. 01-FR-03 POA INSTITUC.'!KNH60</f>
        <v>0</v>
      </c>
      <c r="KNI18" s="654">
        <f>+'Anexo 1. 01-FR-03 POA INSTITUC.'!KNI60</f>
        <v>0</v>
      </c>
      <c r="KNJ18" s="654">
        <f>+'Anexo 1. 01-FR-03 POA INSTITUC.'!KNJ60</f>
        <v>0</v>
      </c>
      <c r="KNK18" s="654">
        <f>+'Anexo 1. 01-FR-03 POA INSTITUC.'!KNK60</f>
        <v>0</v>
      </c>
      <c r="KNL18" s="654">
        <f>+'Anexo 1. 01-FR-03 POA INSTITUC.'!KNL60</f>
        <v>0</v>
      </c>
      <c r="KNM18" s="654">
        <f>+'Anexo 1. 01-FR-03 POA INSTITUC.'!KNM60</f>
        <v>0</v>
      </c>
      <c r="KNN18" s="654">
        <f>+'Anexo 1. 01-FR-03 POA INSTITUC.'!KNN60</f>
        <v>0</v>
      </c>
      <c r="KNO18" s="654">
        <f>+'Anexo 1. 01-FR-03 POA INSTITUC.'!KNO60</f>
        <v>0</v>
      </c>
      <c r="KNP18" s="654">
        <f>+'Anexo 1. 01-FR-03 POA INSTITUC.'!KNP60</f>
        <v>0</v>
      </c>
      <c r="KNQ18" s="654">
        <f>+'Anexo 1. 01-FR-03 POA INSTITUC.'!KNQ60</f>
        <v>0</v>
      </c>
      <c r="KNR18" s="654">
        <f>+'Anexo 1. 01-FR-03 POA INSTITUC.'!KNR60</f>
        <v>0</v>
      </c>
      <c r="KNS18" s="654">
        <f>+'Anexo 1. 01-FR-03 POA INSTITUC.'!KNS60</f>
        <v>0</v>
      </c>
      <c r="KNT18" s="654">
        <f>+'Anexo 1. 01-FR-03 POA INSTITUC.'!KNT60</f>
        <v>0</v>
      </c>
      <c r="KNU18" s="654">
        <f>+'Anexo 1. 01-FR-03 POA INSTITUC.'!KNU60</f>
        <v>0</v>
      </c>
      <c r="KNV18" s="654">
        <f>+'Anexo 1. 01-FR-03 POA INSTITUC.'!KNV60</f>
        <v>0</v>
      </c>
      <c r="KNW18" s="654">
        <f>+'Anexo 1. 01-FR-03 POA INSTITUC.'!KNW60</f>
        <v>0</v>
      </c>
      <c r="KNX18" s="654">
        <f>+'Anexo 1. 01-FR-03 POA INSTITUC.'!KNX60</f>
        <v>0</v>
      </c>
      <c r="KNY18" s="654">
        <f>+'Anexo 1. 01-FR-03 POA INSTITUC.'!KNY60</f>
        <v>0</v>
      </c>
      <c r="KNZ18" s="654">
        <f>+'Anexo 1. 01-FR-03 POA INSTITUC.'!KNZ60</f>
        <v>0</v>
      </c>
      <c r="KOA18" s="654">
        <f>+'Anexo 1. 01-FR-03 POA INSTITUC.'!KOA60</f>
        <v>0</v>
      </c>
      <c r="KOB18" s="654">
        <f>+'Anexo 1. 01-FR-03 POA INSTITUC.'!KOB60</f>
        <v>0</v>
      </c>
      <c r="KOC18" s="654">
        <f>+'Anexo 1. 01-FR-03 POA INSTITUC.'!KOC60</f>
        <v>0</v>
      </c>
      <c r="KOD18" s="654">
        <f>+'Anexo 1. 01-FR-03 POA INSTITUC.'!KOD60</f>
        <v>0</v>
      </c>
      <c r="KOE18" s="654">
        <f>+'Anexo 1. 01-FR-03 POA INSTITUC.'!KOE60</f>
        <v>0</v>
      </c>
      <c r="KOF18" s="654">
        <f>+'Anexo 1. 01-FR-03 POA INSTITUC.'!KOF60</f>
        <v>0</v>
      </c>
      <c r="KOG18" s="654">
        <f>+'Anexo 1. 01-FR-03 POA INSTITUC.'!KOG60</f>
        <v>0</v>
      </c>
      <c r="KOH18" s="654">
        <f>+'Anexo 1. 01-FR-03 POA INSTITUC.'!KOH60</f>
        <v>0</v>
      </c>
      <c r="KOI18" s="654">
        <f>+'Anexo 1. 01-FR-03 POA INSTITUC.'!KOI60</f>
        <v>0</v>
      </c>
      <c r="KOJ18" s="654">
        <f>+'Anexo 1. 01-FR-03 POA INSTITUC.'!KOJ60</f>
        <v>0</v>
      </c>
      <c r="KOK18" s="654">
        <f>+'Anexo 1. 01-FR-03 POA INSTITUC.'!KOK60</f>
        <v>0</v>
      </c>
      <c r="KOL18" s="654">
        <f>+'Anexo 1. 01-FR-03 POA INSTITUC.'!KOL60</f>
        <v>0</v>
      </c>
      <c r="KOM18" s="654">
        <f>+'Anexo 1. 01-FR-03 POA INSTITUC.'!KOM60</f>
        <v>0</v>
      </c>
      <c r="KON18" s="654">
        <f>+'Anexo 1. 01-FR-03 POA INSTITUC.'!KON60</f>
        <v>0</v>
      </c>
      <c r="KOO18" s="654">
        <f>+'Anexo 1. 01-FR-03 POA INSTITUC.'!KOO60</f>
        <v>0</v>
      </c>
      <c r="KOP18" s="654">
        <f>+'Anexo 1. 01-FR-03 POA INSTITUC.'!KOP60</f>
        <v>0</v>
      </c>
      <c r="KOQ18" s="654">
        <f>+'Anexo 1. 01-FR-03 POA INSTITUC.'!KOQ60</f>
        <v>0</v>
      </c>
      <c r="KOR18" s="654">
        <f>+'Anexo 1. 01-FR-03 POA INSTITUC.'!KOR60</f>
        <v>0</v>
      </c>
      <c r="KOS18" s="654">
        <f>+'Anexo 1. 01-FR-03 POA INSTITUC.'!KOS60</f>
        <v>0</v>
      </c>
      <c r="KOT18" s="654">
        <f>+'Anexo 1. 01-FR-03 POA INSTITUC.'!KOT60</f>
        <v>0</v>
      </c>
      <c r="KOU18" s="654">
        <f>+'Anexo 1. 01-FR-03 POA INSTITUC.'!KOU60</f>
        <v>0</v>
      </c>
      <c r="KOV18" s="654">
        <f>+'Anexo 1. 01-FR-03 POA INSTITUC.'!KOV60</f>
        <v>0</v>
      </c>
      <c r="KOW18" s="654">
        <f>+'Anexo 1. 01-FR-03 POA INSTITUC.'!KOW60</f>
        <v>0</v>
      </c>
      <c r="KOX18" s="654">
        <f>+'Anexo 1. 01-FR-03 POA INSTITUC.'!KOX60</f>
        <v>0</v>
      </c>
      <c r="KOY18" s="654">
        <f>+'Anexo 1. 01-FR-03 POA INSTITUC.'!KOY60</f>
        <v>0</v>
      </c>
      <c r="KOZ18" s="654">
        <f>+'Anexo 1. 01-FR-03 POA INSTITUC.'!KOZ60</f>
        <v>0</v>
      </c>
      <c r="KPA18" s="654">
        <f>+'Anexo 1. 01-FR-03 POA INSTITUC.'!KPA60</f>
        <v>0</v>
      </c>
      <c r="KPB18" s="654">
        <f>+'Anexo 1. 01-FR-03 POA INSTITUC.'!KPB60</f>
        <v>0</v>
      </c>
      <c r="KPC18" s="654">
        <f>+'Anexo 1. 01-FR-03 POA INSTITUC.'!KPC60</f>
        <v>0</v>
      </c>
      <c r="KPD18" s="654">
        <f>+'Anexo 1. 01-FR-03 POA INSTITUC.'!KPD60</f>
        <v>0</v>
      </c>
      <c r="KPE18" s="654">
        <f>+'Anexo 1. 01-FR-03 POA INSTITUC.'!KPE60</f>
        <v>0</v>
      </c>
      <c r="KPF18" s="654">
        <f>+'Anexo 1. 01-FR-03 POA INSTITUC.'!KPF60</f>
        <v>0</v>
      </c>
      <c r="KPG18" s="654">
        <f>+'Anexo 1. 01-FR-03 POA INSTITUC.'!KPG60</f>
        <v>0</v>
      </c>
      <c r="KPH18" s="654">
        <f>+'Anexo 1. 01-FR-03 POA INSTITUC.'!KPH60</f>
        <v>0</v>
      </c>
      <c r="KPI18" s="654">
        <f>+'Anexo 1. 01-FR-03 POA INSTITUC.'!KPI60</f>
        <v>0</v>
      </c>
      <c r="KPJ18" s="654">
        <f>+'Anexo 1. 01-FR-03 POA INSTITUC.'!KPJ60</f>
        <v>0</v>
      </c>
      <c r="KPK18" s="654">
        <f>+'Anexo 1. 01-FR-03 POA INSTITUC.'!KPK60</f>
        <v>0</v>
      </c>
      <c r="KPL18" s="654">
        <f>+'Anexo 1. 01-FR-03 POA INSTITUC.'!KPL60</f>
        <v>0</v>
      </c>
      <c r="KPM18" s="654">
        <f>+'Anexo 1. 01-FR-03 POA INSTITUC.'!KPM60</f>
        <v>0</v>
      </c>
      <c r="KPN18" s="654">
        <f>+'Anexo 1. 01-FR-03 POA INSTITUC.'!KPN60</f>
        <v>0</v>
      </c>
      <c r="KPO18" s="654">
        <f>+'Anexo 1. 01-FR-03 POA INSTITUC.'!KPO60</f>
        <v>0</v>
      </c>
      <c r="KPP18" s="654">
        <f>+'Anexo 1. 01-FR-03 POA INSTITUC.'!KPP60</f>
        <v>0</v>
      </c>
      <c r="KPQ18" s="654">
        <f>+'Anexo 1. 01-FR-03 POA INSTITUC.'!KPQ60</f>
        <v>0</v>
      </c>
      <c r="KPR18" s="654">
        <f>+'Anexo 1. 01-FR-03 POA INSTITUC.'!KPR60</f>
        <v>0</v>
      </c>
      <c r="KPS18" s="654">
        <f>+'Anexo 1. 01-FR-03 POA INSTITUC.'!KPS60</f>
        <v>0</v>
      </c>
      <c r="KPT18" s="654">
        <f>+'Anexo 1. 01-FR-03 POA INSTITUC.'!KPT60</f>
        <v>0</v>
      </c>
      <c r="KPU18" s="654">
        <f>+'Anexo 1. 01-FR-03 POA INSTITUC.'!KPU60</f>
        <v>0</v>
      </c>
      <c r="KPV18" s="654">
        <f>+'Anexo 1. 01-FR-03 POA INSTITUC.'!KPV60</f>
        <v>0</v>
      </c>
      <c r="KPW18" s="654">
        <f>+'Anexo 1. 01-FR-03 POA INSTITUC.'!KPW60</f>
        <v>0</v>
      </c>
      <c r="KPX18" s="654">
        <f>+'Anexo 1. 01-FR-03 POA INSTITUC.'!KPX60</f>
        <v>0</v>
      </c>
      <c r="KPY18" s="654">
        <f>+'Anexo 1. 01-FR-03 POA INSTITUC.'!KPY60</f>
        <v>0</v>
      </c>
      <c r="KPZ18" s="654">
        <f>+'Anexo 1. 01-FR-03 POA INSTITUC.'!KPZ60</f>
        <v>0</v>
      </c>
      <c r="KQA18" s="654">
        <f>+'Anexo 1. 01-FR-03 POA INSTITUC.'!KQA60</f>
        <v>0</v>
      </c>
      <c r="KQB18" s="654">
        <f>+'Anexo 1. 01-FR-03 POA INSTITUC.'!KQB60</f>
        <v>0</v>
      </c>
      <c r="KQC18" s="654">
        <f>+'Anexo 1. 01-FR-03 POA INSTITUC.'!KQC60</f>
        <v>0</v>
      </c>
      <c r="KQD18" s="654">
        <f>+'Anexo 1. 01-FR-03 POA INSTITUC.'!KQD60</f>
        <v>0</v>
      </c>
      <c r="KQE18" s="654">
        <f>+'Anexo 1. 01-FR-03 POA INSTITUC.'!KQE60</f>
        <v>0</v>
      </c>
      <c r="KQF18" s="654">
        <f>+'Anexo 1. 01-FR-03 POA INSTITUC.'!KQF60</f>
        <v>0</v>
      </c>
      <c r="KQG18" s="654">
        <f>+'Anexo 1. 01-FR-03 POA INSTITUC.'!KQG60</f>
        <v>0</v>
      </c>
      <c r="KQH18" s="654">
        <f>+'Anexo 1. 01-FR-03 POA INSTITUC.'!KQH60</f>
        <v>0</v>
      </c>
      <c r="KQI18" s="654">
        <f>+'Anexo 1. 01-FR-03 POA INSTITUC.'!KQI60</f>
        <v>0</v>
      </c>
      <c r="KQJ18" s="654">
        <f>+'Anexo 1. 01-FR-03 POA INSTITUC.'!KQJ60</f>
        <v>0</v>
      </c>
      <c r="KQK18" s="654">
        <f>+'Anexo 1. 01-FR-03 POA INSTITUC.'!KQK60</f>
        <v>0</v>
      </c>
      <c r="KQL18" s="654">
        <f>+'Anexo 1. 01-FR-03 POA INSTITUC.'!KQL60</f>
        <v>0</v>
      </c>
      <c r="KQM18" s="654">
        <f>+'Anexo 1. 01-FR-03 POA INSTITUC.'!KQM60</f>
        <v>0</v>
      </c>
      <c r="KQN18" s="654">
        <f>+'Anexo 1. 01-FR-03 POA INSTITUC.'!KQN60</f>
        <v>0</v>
      </c>
      <c r="KQO18" s="654">
        <f>+'Anexo 1. 01-FR-03 POA INSTITUC.'!KQO60</f>
        <v>0</v>
      </c>
      <c r="KQP18" s="654">
        <f>+'Anexo 1. 01-FR-03 POA INSTITUC.'!KQP60</f>
        <v>0</v>
      </c>
      <c r="KQQ18" s="654">
        <f>+'Anexo 1. 01-FR-03 POA INSTITUC.'!KQQ60</f>
        <v>0</v>
      </c>
      <c r="KQR18" s="654">
        <f>+'Anexo 1. 01-FR-03 POA INSTITUC.'!KQR60</f>
        <v>0</v>
      </c>
      <c r="KQS18" s="654">
        <f>+'Anexo 1. 01-FR-03 POA INSTITUC.'!KQS60</f>
        <v>0</v>
      </c>
      <c r="KQT18" s="654">
        <f>+'Anexo 1. 01-FR-03 POA INSTITUC.'!KQT60</f>
        <v>0</v>
      </c>
      <c r="KQU18" s="654">
        <f>+'Anexo 1. 01-FR-03 POA INSTITUC.'!KQU60</f>
        <v>0</v>
      </c>
      <c r="KQV18" s="654">
        <f>+'Anexo 1. 01-FR-03 POA INSTITUC.'!KQV60</f>
        <v>0</v>
      </c>
      <c r="KQW18" s="654">
        <f>+'Anexo 1. 01-FR-03 POA INSTITUC.'!KQW60</f>
        <v>0</v>
      </c>
      <c r="KQX18" s="654">
        <f>+'Anexo 1. 01-FR-03 POA INSTITUC.'!KQX60</f>
        <v>0</v>
      </c>
      <c r="KQY18" s="654">
        <f>+'Anexo 1. 01-FR-03 POA INSTITUC.'!KQY60</f>
        <v>0</v>
      </c>
      <c r="KQZ18" s="654">
        <f>+'Anexo 1. 01-FR-03 POA INSTITUC.'!KQZ60</f>
        <v>0</v>
      </c>
      <c r="KRA18" s="654">
        <f>+'Anexo 1. 01-FR-03 POA INSTITUC.'!KRA60</f>
        <v>0</v>
      </c>
      <c r="KRB18" s="654">
        <f>+'Anexo 1. 01-FR-03 POA INSTITUC.'!KRB60</f>
        <v>0</v>
      </c>
      <c r="KRC18" s="654">
        <f>+'Anexo 1. 01-FR-03 POA INSTITUC.'!KRC60</f>
        <v>0</v>
      </c>
      <c r="KRD18" s="654">
        <f>+'Anexo 1. 01-FR-03 POA INSTITUC.'!KRD60</f>
        <v>0</v>
      </c>
      <c r="KRE18" s="654">
        <f>+'Anexo 1. 01-FR-03 POA INSTITUC.'!KRE60</f>
        <v>0</v>
      </c>
      <c r="KRF18" s="654">
        <f>+'Anexo 1. 01-FR-03 POA INSTITUC.'!KRF60</f>
        <v>0</v>
      </c>
      <c r="KRG18" s="654">
        <f>+'Anexo 1. 01-FR-03 POA INSTITUC.'!KRG60</f>
        <v>0</v>
      </c>
      <c r="KRH18" s="654">
        <f>+'Anexo 1. 01-FR-03 POA INSTITUC.'!KRH60</f>
        <v>0</v>
      </c>
      <c r="KRI18" s="654">
        <f>+'Anexo 1. 01-FR-03 POA INSTITUC.'!KRI60</f>
        <v>0</v>
      </c>
      <c r="KRJ18" s="654">
        <f>+'Anexo 1. 01-FR-03 POA INSTITUC.'!KRJ60</f>
        <v>0</v>
      </c>
      <c r="KRK18" s="654">
        <f>+'Anexo 1. 01-FR-03 POA INSTITUC.'!KRK60</f>
        <v>0</v>
      </c>
      <c r="KRL18" s="654">
        <f>+'Anexo 1. 01-FR-03 POA INSTITUC.'!KRL60</f>
        <v>0</v>
      </c>
      <c r="KRM18" s="654">
        <f>+'Anexo 1. 01-FR-03 POA INSTITUC.'!KRM60</f>
        <v>0</v>
      </c>
      <c r="KRN18" s="654">
        <f>+'Anexo 1. 01-FR-03 POA INSTITUC.'!KRN60</f>
        <v>0</v>
      </c>
      <c r="KRO18" s="654">
        <f>+'Anexo 1. 01-FR-03 POA INSTITUC.'!KRO60</f>
        <v>0</v>
      </c>
      <c r="KRP18" s="654">
        <f>+'Anexo 1. 01-FR-03 POA INSTITUC.'!KRP60</f>
        <v>0</v>
      </c>
      <c r="KRQ18" s="654">
        <f>+'Anexo 1. 01-FR-03 POA INSTITUC.'!KRQ60</f>
        <v>0</v>
      </c>
      <c r="KRR18" s="654">
        <f>+'Anexo 1. 01-FR-03 POA INSTITUC.'!KRR60</f>
        <v>0</v>
      </c>
      <c r="KRS18" s="654">
        <f>+'Anexo 1. 01-FR-03 POA INSTITUC.'!KRS60</f>
        <v>0</v>
      </c>
      <c r="KRT18" s="654">
        <f>+'Anexo 1. 01-FR-03 POA INSTITUC.'!KRT60</f>
        <v>0</v>
      </c>
      <c r="KRU18" s="654">
        <f>+'Anexo 1. 01-FR-03 POA INSTITUC.'!KRU60</f>
        <v>0</v>
      </c>
      <c r="KRV18" s="654">
        <f>+'Anexo 1. 01-FR-03 POA INSTITUC.'!KRV60</f>
        <v>0</v>
      </c>
      <c r="KRW18" s="654">
        <f>+'Anexo 1. 01-FR-03 POA INSTITUC.'!KRW60</f>
        <v>0</v>
      </c>
      <c r="KRX18" s="654">
        <f>+'Anexo 1. 01-FR-03 POA INSTITUC.'!KRX60</f>
        <v>0</v>
      </c>
      <c r="KRY18" s="654">
        <f>+'Anexo 1. 01-FR-03 POA INSTITUC.'!KRY60</f>
        <v>0</v>
      </c>
      <c r="KRZ18" s="654">
        <f>+'Anexo 1. 01-FR-03 POA INSTITUC.'!KRZ60</f>
        <v>0</v>
      </c>
      <c r="KSA18" s="654">
        <f>+'Anexo 1. 01-FR-03 POA INSTITUC.'!KSA60</f>
        <v>0</v>
      </c>
      <c r="KSB18" s="654">
        <f>+'Anexo 1. 01-FR-03 POA INSTITUC.'!KSB60</f>
        <v>0</v>
      </c>
      <c r="KSC18" s="654">
        <f>+'Anexo 1. 01-FR-03 POA INSTITUC.'!KSC60</f>
        <v>0</v>
      </c>
      <c r="KSD18" s="654">
        <f>+'Anexo 1. 01-FR-03 POA INSTITUC.'!KSD60</f>
        <v>0</v>
      </c>
      <c r="KSE18" s="654">
        <f>+'Anexo 1. 01-FR-03 POA INSTITUC.'!KSE60</f>
        <v>0</v>
      </c>
      <c r="KSF18" s="654">
        <f>+'Anexo 1. 01-FR-03 POA INSTITUC.'!KSF60</f>
        <v>0</v>
      </c>
      <c r="KSG18" s="654">
        <f>+'Anexo 1. 01-FR-03 POA INSTITUC.'!KSG60</f>
        <v>0</v>
      </c>
      <c r="KSH18" s="654">
        <f>+'Anexo 1. 01-FR-03 POA INSTITUC.'!KSH60</f>
        <v>0</v>
      </c>
      <c r="KSI18" s="654">
        <f>+'Anexo 1. 01-FR-03 POA INSTITUC.'!KSI60</f>
        <v>0</v>
      </c>
      <c r="KSJ18" s="654">
        <f>+'Anexo 1. 01-FR-03 POA INSTITUC.'!KSJ60</f>
        <v>0</v>
      </c>
      <c r="KSK18" s="654">
        <f>+'Anexo 1. 01-FR-03 POA INSTITUC.'!KSK60</f>
        <v>0</v>
      </c>
      <c r="KSL18" s="654">
        <f>+'Anexo 1. 01-FR-03 POA INSTITUC.'!KSL60</f>
        <v>0</v>
      </c>
      <c r="KSM18" s="654">
        <f>+'Anexo 1. 01-FR-03 POA INSTITUC.'!KSM60</f>
        <v>0</v>
      </c>
      <c r="KSN18" s="654">
        <f>+'Anexo 1. 01-FR-03 POA INSTITUC.'!KSN60</f>
        <v>0</v>
      </c>
      <c r="KSO18" s="654">
        <f>+'Anexo 1. 01-FR-03 POA INSTITUC.'!KSO60</f>
        <v>0</v>
      </c>
      <c r="KSP18" s="654">
        <f>+'Anexo 1. 01-FR-03 POA INSTITUC.'!KSP60</f>
        <v>0</v>
      </c>
      <c r="KSQ18" s="654">
        <f>+'Anexo 1. 01-FR-03 POA INSTITUC.'!KSQ60</f>
        <v>0</v>
      </c>
      <c r="KSR18" s="654">
        <f>+'Anexo 1. 01-FR-03 POA INSTITUC.'!KSR60</f>
        <v>0</v>
      </c>
      <c r="KSS18" s="654">
        <f>+'Anexo 1. 01-FR-03 POA INSTITUC.'!KSS60</f>
        <v>0</v>
      </c>
      <c r="KST18" s="654">
        <f>+'Anexo 1. 01-FR-03 POA INSTITUC.'!KST60</f>
        <v>0</v>
      </c>
      <c r="KSU18" s="654">
        <f>+'Anexo 1. 01-FR-03 POA INSTITUC.'!KSU60</f>
        <v>0</v>
      </c>
      <c r="KSV18" s="654">
        <f>+'Anexo 1. 01-FR-03 POA INSTITUC.'!KSV60</f>
        <v>0</v>
      </c>
      <c r="KSW18" s="654">
        <f>+'Anexo 1. 01-FR-03 POA INSTITUC.'!KSW60</f>
        <v>0</v>
      </c>
      <c r="KSX18" s="654">
        <f>+'Anexo 1. 01-FR-03 POA INSTITUC.'!KSX60</f>
        <v>0</v>
      </c>
      <c r="KSY18" s="654">
        <f>+'Anexo 1. 01-FR-03 POA INSTITUC.'!KSY60</f>
        <v>0</v>
      </c>
      <c r="KSZ18" s="654">
        <f>+'Anexo 1. 01-FR-03 POA INSTITUC.'!KSZ60</f>
        <v>0</v>
      </c>
      <c r="KTA18" s="654">
        <f>+'Anexo 1. 01-FR-03 POA INSTITUC.'!KTA60</f>
        <v>0</v>
      </c>
      <c r="KTB18" s="654">
        <f>+'Anexo 1. 01-FR-03 POA INSTITUC.'!KTB60</f>
        <v>0</v>
      </c>
      <c r="KTC18" s="654">
        <f>+'Anexo 1. 01-FR-03 POA INSTITUC.'!KTC60</f>
        <v>0</v>
      </c>
      <c r="KTD18" s="654">
        <f>+'Anexo 1. 01-FR-03 POA INSTITUC.'!KTD60</f>
        <v>0</v>
      </c>
      <c r="KTE18" s="654">
        <f>+'Anexo 1. 01-FR-03 POA INSTITUC.'!KTE60</f>
        <v>0</v>
      </c>
      <c r="KTF18" s="654">
        <f>+'Anexo 1. 01-FR-03 POA INSTITUC.'!KTF60</f>
        <v>0</v>
      </c>
      <c r="KTG18" s="654">
        <f>+'Anexo 1. 01-FR-03 POA INSTITUC.'!KTG60</f>
        <v>0</v>
      </c>
      <c r="KTH18" s="654">
        <f>+'Anexo 1. 01-FR-03 POA INSTITUC.'!KTH60</f>
        <v>0</v>
      </c>
      <c r="KTI18" s="654">
        <f>+'Anexo 1. 01-FR-03 POA INSTITUC.'!KTI60</f>
        <v>0</v>
      </c>
      <c r="KTJ18" s="654">
        <f>+'Anexo 1. 01-FR-03 POA INSTITUC.'!KTJ60</f>
        <v>0</v>
      </c>
      <c r="KTK18" s="654">
        <f>+'Anexo 1. 01-FR-03 POA INSTITUC.'!KTK60</f>
        <v>0</v>
      </c>
      <c r="KTL18" s="654">
        <f>+'Anexo 1. 01-FR-03 POA INSTITUC.'!KTL60</f>
        <v>0</v>
      </c>
      <c r="KTM18" s="654">
        <f>+'Anexo 1. 01-FR-03 POA INSTITUC.'!KTM60</f>
        <v>0</v>
      </c>
      <c r="KTN18" s="654">
        <f>+'Anexo 1. 01-FR-03 POA INSTITUC.'!KTN60</f>
        <v>0</v>
      </c>
      <c r="KTO18" s="654">
        <f>+'Anexo 1. 01-FR-03 POA INSTITUC.'!KTO60</f>
        <v>0</v>
      </c>
      <c r="KTP18" s="654">
        <f>+'Anexo 1. 01-FR-03 POA INSTITUC.'!KTP60</f>
        <v>0</v>
      </c>
      <c r="KTQ18" s="654">
        <f>+'Anexo 1. 01-FR-03 POA INSTITUC.'!KTQ60</f>
        <v>0</v>
      </c>
      <c r="KTR18" s="654">
        <f>+'Anexo 1. 01-FR-03 POA INSTITUC.'!KTR60</f>
        <v>0</v>
      </c>
      <c r="KTS18" s="654">
        <f>+'Anexo 1. 01-FR-03 POA INSTITUC.'!KTS60</f>
        <v>0</v>
      </c>
      <c r="KTT18" s="654">
        <f>+'Anexo 1. 01-FR-03 POA INSTITUC.'!KTT60</f>
        <v>0</v>
      </c>
      <c r="KTU18" s="654">
        <f>+'Anexo 1. 01-FR-03 POA INSTITUC.'!KTU60</f>
        <v>0</v>
      </c>
      <c r="KTV18" s="654">
        <f>+'Anexo 1. 01-FR-03 POA INSTITUC.'!KTV60</f>
        <v>0</v>
      </c>
      <c r="KTW18" s="654">
        <f>+'Anexo 1. 01-FR-03 POA INSTITUC.'!KTW60</f>
        <v>0</v>
      </c>
      <c r="KTX18" s="654">
        <f>+'Anexo 1. 01-FR-03 POA INSTITUC.'!KTX60</f>
        <v>0</v>
      </c>
      <c r="KTY18" s="654">
        <f>+'Anexo 1. 01-FR-03 POA INSTITUC.'!KTY60</f>
        <v>0</v>
      </c>
      <c r="KTZ18" s="654">
        <f>+'Anexo 1. 01-FR-03 POA INSTITUC.'!KTZ60</f>
        <v>0</v>
      </c>
      <c r="KUA18" s="654">
        <f>+'Anexo 1. 01-FR-03 POA INSTITUC.'!KUA60</f>
        <v>0</v>
      </c>
      <c r="KUB18" s="654">
        <f>+'Anexo 1. 01-FR-03 POA INSTITUC.'!KUB60</f>
        <v>0</v>
      </c>
      <c r="KUC18" s="654">
        <f>+'Anexo 1. 01-FR-03 POA INSTITUC.'!KUC60</f>
        <v>0</v>
      </c>
      <c r="KUD18" s="654">
        <f>+'Anexo 1. 01-FR-03 POA INSTITUC.'!KUD60</f>
        <v>0</v>
      </c>
      <c r="KUE18" s="654">
        <f>+'Anexo 1. 01-FR-03 POA INSTITUC.'!KUE60</f>
        <v>0</v>
      </c>
      <c r="KUF18" s="654">
        <f>+'Anexo 1. 01-FR-03 POA INSTITUC.'!KUF60</f>
        <v>0</v>
      </c>
      <c r="KUG18" s="654">
        <f>+'Anexo 1. 01-FR-03 POA INSTITUC.'!KUG60</f>
        <v>0</v>
      </c>
      <c r="KUH18" s="654">
        <f>+'Anexo 1. 01-FR-03 POA INSTITUC.'!KUH60</f>
        <v>0</v>
      </c>
      <c r="KUI18" s="654">
        <f>+'Anexo 1. 01-FR-03 POA INSTITUC.'!KUI60</f>
        <v>0</v>
      </c>
      <c r="KUJ18" s="654">
        <f>+'Anexo 1. 01-FR-03 POA INSTITUC.'!KUJ60</f>
        <v>0</v>
      </c>
      <c r="KUK18" s="654">
        <f>+'Anexo 1. 01-FR-03 POA INSTITUC.'!KUK60</f>
        <v>0</v>
      </c>
      <c r="KUL18" s="654">
        <f>+'Anexo 1. 01-FR-03 POA INSTITUC.'!KUL60</f>
        <v>0</v>
      </c>
      <c r="KUM18" s="654">
        <f>+'Anexo 1. 01-FR-03 POA INSTITUC.'!KUM60</f>
        <v>0</v>
      </c>
      <c r="KUN18" s="654">
        <f>+'Anexo 1. 01-FR-03 POA INSTITUC.'!KUN60</f>
        <v>0</v>
      </c>
      <c r="KUO18" s="654">
        <f>+'Anexo 1. 01-FR-03 POA INSTITUC.'!KUO60</f>
        <v>0</v>
      </c>
      <c r="KUP18" s="654">
        <f>+'Anexo 1. 01-FR-03 POA INSTITUC.'!KUP60</f>
        <v>0</v>
      </c>
      <c r="KUQ18" s="654">
        <f>+'Anexo 1. 01-FR-03 POA INSTITUC.'!KUQ60</f>
        <v>0</v>
      </c>
      <c r="KUR18" s="654">
        <f>+'Anexo 1. 01-FR-03 POA INSTITUC.'!KUR60</f>
        <v>0</v>
      </c>
      <c r="KUS18" s="654">
        <f>+'Anexo 1. 01-FR-03 POA INSTITUC.'!KUS60</f>
        <v>0</v>
      </c>
      <c r="KUT18" s="654">
        <f>+'Anexo 1. 01-FR-03 POA INSTITUC.'!KUT60</f>
        <v>0</v>
      </c>
      <c r="KUU18" s="654">
        <f>+'Anexo 1. 01-FR-03 POA INSTITUC.'!KUU60</f>
        <v>0</v>
      </c>
      <c r="KUV18" s="654">
        <f>+'Anexo 1. 01-FR-03 POA INSTITUC.'!KUV60</f>
        <v>0</v>
      </c>
      <c r="KUW18" s="654">
        <f>+'Anexo 1. 01-FR-03 POA INSTITUC.'!KUW60</f>
        <v>0</v>
      </c>
      <c r="KUX18" s="654">
        <f>+'Anexo 1. 01-FR-03 POA INSTITUC.'!KUX60</f>
        <v>0</v>
      </c>
      <c r="KUY18" s="654">
        <f>+'Anexo 1. 01-FR-03 POA INSTITUC.'!KUY60</f>
        <v>0</v>
      </c>
      <c r="KUZ18" s="654">
        <f>+'Anexo 1. 01-FR-03 POA INSTITUC.'!KUZ60</f>
        <v>0</v>
      </c>
      <c r="KVA18" s="654">
        <f>+'Anexo 1. 01-FR-03 POA INSTITUC.'!KVA60</f>
        <v>0</v>
      </c>
      <c r="KVB18" s="654">
        <f>+'Anexo 1. 01-FR-03 POA INSTITUC.'!KVB60</f>
        <v>0</v>
      </c>
      <c r="KVC18" s="654">
        <f>+'Anexo 1. 01-FR-03 POA INSTITUC.'!KVC60</f>
        <v>0</v>
      </c>
      <c r="KVD18" s="654">
        <f>+'Anexo 1. 01-FR-03 POA INSTITUC.'!KVD60</f>
        <v>0</v>
      </c>
      <c r="KVE18" s="654">
        <f>+'Anexo 1. 01-FR-03 POA INSTITUC.'!KVE60</f>
        <v>0</v>
      </c>
      <c r="KVF18" s="654">
        <f>+'Anexo 1. 01-FR-03 POA INSTITUC.'!KVF60</f>
        <v>0</v>
      </c>
      <c r="KVG18" s="654">
        <f>+'Anexo 1. 01-FR-03 POA INSTITUC.'!KVG60</f>
        <v>0</v>
      </c>
      <c r="KVH18" s="654">
        <f>+'Anexo 1. 01-FR-03 POA INSTITUC.'!KVH60</f>
        <v>0</v>
      </c>
      <c r="KVI18" s="654">
        <f>+'Anexo 1. 01-FR-03 POA INSTITUC.'!KVI60</f>
        <v>0</v>
      </c>
      <c r="KVJ18" s="654">
        <f>+'Anexo 1. 01-FR-03 POA INSTITUC.'!KVJ60</f>
        <v>0</v>
      </c>
      <c r="KVK18" s="654">
        <f>+'Anexo 1. 01-FR-03 POA INSTITUC.'!KVK60</f>
        <v>0</v>
      </c>
      <c r="KVL18" s="654">
        <f>+'Anexo 1. 01-FR-03 POA INSTITUC.'!KVL60</f>
        <v>0</v>
      </c>
      <c r="KVM18" s="654">
        <f>+'Anexo 1. 01-FR-03 POA INSTITUC.'!KVM60</f>
        <v>0</v>
      </c>
      <c r="KVN18" s="654">
        <f>+'Anexo 1. 01-FR-03 POA INSTITUC.'!KVN60</f>
        <v>0</v>
      </c>
      <c r="KVO18" s="654">
        <f>+'Anexo 1. 01-FR-03 POA INSTITUC.'!KVO60</f>
        <v>0</v>
      </c>
      <c r="KVP18" s="654">
        <f>+'Anexo 1. 01-FR-03 POA INSTITUC.'!KVP60</f>
        <v>0</v>
      </c>
      <c r="KVQ18" s="654">
        <f>+'Anexo 1. 01-FR-03 POA INSTITUC.'!KVQ60</f>
        <v>0</v>
      </c>
      <c r="KVR18" s="654">
        <f>+'Anexo 1. 01-FR-03 POA INSTITUC.'!KVR60</f>
        <v>0</v>
      </c>
      <c r="KVS18" s="654">
        <f>+'Anexo 1. 01-FR-03 POA INSTITUC.'!KVS60</f>
        <v>0</v>
      </c>
      <c r="KVT18" s="654">
        <f>+'Anexo 1. 01-FR-03 POA INSTITUC.'!KVT60</f>
        <v>0</v>
      </c>
      <c r="KVU18" s="654">
        <f>+'Anexo 1. 01-FR-03 POA INSTITUC.'!KVU60</f>
        <v>0</v>
      </c>
      <c r="KVV18" s="654">
        <f>+'Anexo 1. 01-FR-03 POA INSTITUC.'!KVV60</f>
        <v>0</v>
      </c>
      <c r="KVW18" s="654">
        <f>+'Anexo 1. 01-FR-03 POA INSTITUC.'!KVW60</f>
        <v>0</v>
      </c>
      <c r="KVX18" s="654">
        <f>+'Anexo 1. 01-FR-03 POA INSTITUC.'!KVX60</f>
        <v>0</v>
      </c>
      <c r="KVY18" s="654">
        <f>+'Anexo 1. 01-FR-03 POA INSTITUC.'!KVY60</f>
        <v>0</v>
      </c>
      <c r="KVZ18" s="654">
        <f>+'Anexo 1. 01-FR-03 POA INSTITUC.'!KVZ60</f>
        <v>0</v>
      </c>
      <c r="KWA18" s="654">
        <f>+'Anexo 1. 01-FR-03 POA INSTITUC.'!KWA60</f>
        <v>0</v>
      </c>
      <c r="KWB18" s="654">
        <f>+'Anexo 1. 01-FR-03 POA INSTITUC.'!KWB60</f>
        <v>0</v>
      </c>
      <c r="KWC18" s="654">
        <f>+'Anexo 1. 01-FR-03 POA INSTITUC.'!KWC60</f>
        <v>0</v>
      </c>
      <c r="KWD18" s="654">
        <f>+'Anexo 1. 01-FR-03 POA INSTITUC.'!KWD60</f>
        <v>0</v>
      </c>
      <c r="KWE18" s="654">
        <f>+'Anexo 1. 01-FR-03 POA INSTITUC.'!KWE60</f>
        <v>0</v>
      </c>
      <c r="KWF18" s="654">
        <f>+'Anexo 1. 01-FR-03 POA INSTITUC.'!KWF60</f>
        <v>0</v>
      </c>
      <c r="KWG18" s="654">
        <f>+'Anexo 1. 01-FR-03 POA INSTITUC.'!KWG60</f>
        <v>0</v>
      </c>
      <c r="KWH18" s="654">
        <f>+'Anexo 1. 01-FR-03 POA INSTITUC.'!KWH60</f>
        <v>0</v>
      </c>
      <c r="KWI18" s="654">
        <f>+'Anexo 1. 01-FR-03 POA INSTITUC.'!KWI60</f>
        <v>0</v>
      </c>
      <c r="KWJ18" s="654">
        <f>+'Anexo 1. 01-FR-03 POA INSTITUC.'!KWJ60</f>
        <v>0</v>
      </c>
      <c r="KWK18" s="654">
        <f>+'Anexo 1. 01-FR-03 POA INSTITUC.'!KWK60</f>
        <v>0</v>
      </c>
      <c r="KWL18" s="654">
        <f>+'Anexo 1. 01-FR-03 POA INSTITUC.'!KWL60</f>
        <v>0</v>
      </c>
      <c r="KWM18" s="654">
        <f>+'Anexo 1. 01-FR-03 POA INSTITUC.'!KWM60</f>
        <v>0</v>
      </c>
      <c r="KWN18" s="654">
        <f>+'Anexo 1. 01-FR-03 POA INSTITUC.'!KWN60</f>
        <v>0</v>
      </c>
      <c r="KWO18" s="654">
        <f>+'Anexo 1. 01-FR-03 POA INSTITUC.'!KWO60</f>
        <v>0</v>
      </c>
      <c r="KWP18" s="654">
        <f>+'Anexo 1. 01-FR-03 POA INSTITUC.'!KWP60</f>
        <v>0</v>
      </c>
      <c r="KWQ18" s="654">
        <f>+'Anexo 1. 01-FR-03 POA INSTITUC.'!KWQ60</f>
        <v>0</v>
      </c>
      <c r="KWR18" s="654">
        <f>+'Anexo 1. 01-FR-03 POA INSTITUC.'!KWR60</f>
        <v>0</v>
      </c>
      <c r="KWS18" s="654">
        <f>+'Anexo 1. 01-FR-03 POA INSTITUC.'!KWS60</f>
        <v>0</v>
      </c>
      <c r="KWT18" s="654">
        <f>+'Anexo 1. 01-FR-03 POA INSTITUC.'!KWT60</f>
        <v>0</v>
      </c>
      <c r="KWU18" s="654">
        <f>+'Anexo 1. 01-FR-03 POA INSTITUC.'!KWU60</f>
        <v>0</v>
      </c>
      <c r="KWV18" s="654">
        <f>+'Anexo 1. 01-FR-03 POA INSTITUC.'!KWV60</f>
        <v>0</v>
      </c>
      <c r="KWW18" s="654">
        <f>+'Anexo 1. 01-FR-03 POA INSTITUC.'!KWW60</f>
        <v>0</v>
      </c>
      <c r="KWX18" s="654">
        <f>+'Anexo 1. 01-FR-03 POA INSTITUC.'!KWX60</f>
        <v>0</v>
      </c>
      <c r="KWY18" s="654">
        <f>+'Anexo 1. 01-FR-03 POA INSTITUC.'!KWY60</f>
        <v>0</v>
      </c>
      <c r="KWZ18" s="654">
        <f>+'Anexo 1. 01-FR-03 POA INSTITUC.'!KWZ60</f>
        <v>0</v>
      </c>
      <c r="KXA18" s="654">
        <f>+'Anexo 1. 01-FR-03 POA INSTITUC.'!KXA60</f>
        <v>0</v>
      </c>
      <c r="KXB18" s="654">
        <f>+'Anexo 1. 01-FR-03 POA INSTITUC.'!KXB60</f>
        <v>0</v>
      </c>
      <c r="KXC18" s="654">
        <f>+'Anexo 1. 01-FR-03 POA INSTITUC.'!KXC60</f>
        <v>0</v>
      </c>
      <c r="KXD18" s="654">
        <f>+'Anexo 1. 01-FR-03 POA INSTITUC.'!KXD60</f>
        <v>0</v>
      </c>
      <c r="KXE18" s="654">
        <f>+'Anexo 1. 01-FR-03 POA INSTITUC.'!KXE60</f>
        <v>0</v>
      </c>
      <c r="KXF18" s="654">
        <f>+'Anexo 1. 01-FR-03 POA INSTITUC.'!KXF60</f>
        <v>0</v>
      </c>
      <c r="KXG18" s="654">
        <f>+'Anexo 1. 01-FR-03 POA INSTITUC.'!KXG60</f>
        <v>0</v>
      </c>
      <c r="KXH18" s="654">
        <f>+'Anexo 1. 01-FR-03 POA INSTITUC.'!KXH60</f>
        <v>0</v>
      </c>
      <c r="KXI18" s="654">
        <f>+'Anexo 1. 01-FR-03 POA INSTITUC.'!KXI60</f>
        <v>0</v>
      </c>
      <c r="KXJ18" s="654">
        <f>+'Anexo 1. 01-FR-03 POA INSTITUC.'!KXJ60</f>
        <v>0</v>
      </c>
      <c r="KXK18" s="654">
        <f>+'Anexo 1. 01-FR-03 POA INSTITUC.'!KXK60</f>
        <v>0</v>
      </c>
      <c r="KXL18" s="654">
        <f>+'Anexo 1. 01-FR-03 POA INSTITUC.'!KXL60</f>
        <v>0</v>
      </c>
      <c r="KXM18" s="654">
        <f>+'Anexo 1. 01-FR-03 POA INSTITUC.'!KXM60</f>
        <v>0</v>
      </c>
      <c r="KXN18" s="654">
        <f>+'Anexo 1. 01-FR-03 POA INSTITUC.'!KXN60</f>
        <v>0</v>
      </c>
      <c r="KXO18" s="654">
        <f>+'Anexo 1. 01-FR-03 POA INSTITUC.'!KXO60</f>
        <v>0</v>
      </c>
      <c r="KXP18" s="654">
        <f>+'Anexo 1. 01-FR-03 POA INSTITUC.'!KXP60</f>
        <v>0</v>
      </c>
      <c r="KXQ18" s="654">
        <f>+'Anexo 1. 01-FR-03 POA INSTITUC.'!KXQ60</f>
        <v>0</v>
      </c>
      <c r="KXR18" s="654">
        <f>+'Anexo 1. 01-FR-03 POA INSTITUC.'!KXR60</f>
        <v>0</v>
      </c>
      <c r="KXS18" s="654">
        <f>+'Anexo 1. 01-FR-03 POA INSTITUC.'!KXS60</f>
        <v>0</v>
      </c>
      <c r="KXT18" s="654">
        <f>+'Anexo 1. 01-FR-03 POA INSTITUC.'!KXT60</f>
        <v>0</v>
      </c>
      <c r="KXU18" s="654">
        <f>+'Anexo 1. 01-FR-03 POA INSTITUC.'!KXU60</f>
        <v>0</v>
      </c>
      <c r="KXV18" s="654">
        <f>+'Anexo 1. 01-FR-03 POA INSTITUC.'!KXV60</f>
        <v>0</v>
      </c>
      <c r="KXW18" s="654">
        <f>+'Anexo 1. 01-FR-03 POA INSTITUC.'!KXW60</f>
        <v>0</v>
      </c>
      <c r="KXX18" s="654">
        <f>+'Anexo 1. 01-FR-03 POA INSTITUC.'!KXX60</f>
        <v>0</v>
      </c>
      <c r="KXY18" s="654">
        <f>+'Anexo 1. 01-FR-03 POA INSTITUC.'!KXY60</f>
        <v>0</v>
      </c>
      <c r="KXZ18" s="654">
        <f>+'Anexo 1. 01-FR-03 POA INSTITUC.'!KXZ60</f>
        <v>0</v>
      </c>
      <c r="KYA18" s="654">
        <f>+'Anexo 1. 01-FR-03 POA INSTITUC.'!KYA60</f>
        <v>0</v>
      </c>
      <c r="KYB18" s="654">
        <f>+'Anexo 1. 01-FR-03 POA INSTITUC.'!KYB60</f>
        <v>0</v>
      </c>
      <c r="KYC18" s="654">
        <f>+'Anexo 1. 01-FR-03 POA INSTITUC.'!KYC60</f>
        <v>0</v>
      </c>
      <c r="KYD18" s="654">
        <f>+'Anexo 1. 01-FR-03 POA INSTITUC.'!KYD60</f>
        <v>0</v>
      </c>
      <c r="KYE18" s="654">
        <f>+'Anexo 1. 01-FR-03 POA INSTITUC.'!KYE60</f>
        <v>0</v>
      </c>
      <c r="KYF18" s="654">
        <f>+'Anexo 1. 01-FR-03 POA INSTITUC.'!KYF60</f>
        <v>0</v>
      </c>
      <c r="KYG18" s="654">
        <f>+'Anexo 1. 01-FR-03 POA INSTITUC.'!KYG60</f>
        <v>0</v>
      </c>
      <c r="KYH18" s="654">
        <f>+'Anexo 1. 01-FR-03 POA INSTITUC.'!KYH60</f>
        <v>0</v>
      </c>
      <c r="KYI18" s="654">
        <f>+'Anexo 1. 01-FR-03 POA INSTITUC.'!KYI60</f>
        <v>0</v>
      </c>
      <c r="KYJ18" s="654">
        <f>+'Anexo 1. 01-FR-03 POA INSTITUC.'!KYJ60</f>
        <v>0</v>
      </c>
      <c r="KYK18" s="654">
        <f>+'Anexo 1. 01-FR-03 POA INSTITUC.'!KYK60</f>
        <v>0</v>
      </c>
      <c r="KYL18" s="654">
        <f>+'Anexo 1. 01-FR-03 POA INSTITUC.'!KYL60</f>
        <v>0</v>
      </c>
      <c r="KYM18" s="654">
        <f>+'Anexo 1. 01-FR-03 POA INSTITUC.'!KYM60</f>
        <v>0</v>
      </c>
      <c r="KYN18" s="654">
        <f>+'Anexo 1. 01-FR-03 POA INSTITUC.'!KYN60</f>
        <v>0</v>
      </c>
      <c r="KYO18" s="654">
        <f>+'Anexo 1. 01-FR-03 POA INSTITUC.'!KYO60</f>
        <v>0</v>
      </c>
      <c r="KYP18" s="654">
        <f>+'Anexo 1. 01-FR-03 POA INSTITUC.'!KYP60</f>
        <v>0</v>
      </c>
      <c r="KYQ18" s="654">
        <f>+'Anexo 1. 01-FR-03 POA INSTITUC.'!KYQ60</f>
        <v>0</v>
      </c>
      <c r="KYR18" s="654">
        <f>+'Anexo 1. 01-FR-03 POA INSTITUC.'!KYR60</f>
        <v>0</v>
      </c>
      <c r="KYS18" s="654">
        <f>+'Anexo 1. 01-FR-03 POA INSTITUC.'!KYS60</f>
        <v>0</v>
      </c>
      <c r="KYT18" s="654">
        <f>+'Anexo 1. 01-FR-03 POA INSTITUC.'!KYT60</f>
        <v>0</v>
      </c>
      <c r="KYU18" s="654">
        <f>+'Anexo 1. 01-FR-03 POA INSTITUC.'!KYU60</f>
        <v>0</v>
      </c>
      <c r="KYV18" s="654">
        <f>+'Anexo 1. 01-FR-03 POA INSTITUC.'!KYV60</f>
        <v>0</v>
      </c>
      <c r="KYW18" s="654">
        <f>+'Anexo 1. 01-FR-03 POA INSTITUC.'!KYW60</f>
        <v>0</v>
      </c>
      <c r="KYX18" s="654">
        <f>+'Anexo 1. 01-FR-03 POA INSTITUC.'!KYX60</f>
        <v>0</v>
      </c>
      <c r="KYY18" s="654">
        <f>+'Anexo 1. 01-FR-03 POA INSTITUC.'!KYY60</f>
        <v>0</v>
      </c>
      <c r="KYZ18" s="654">
        <f>+'Anexo 1. 01-FR-03 POA INSTITUC.'!KYZ60</f>
        <v>0</v>
      </c>
      <c r="KZA18" s="654">
        <f>+'Anexo 1. 01-FR-03 POA INSTITUC.'!KZA60</f>
        <v>0</v>
      </c>
      <c r="KZB18" s="654">
        <f>+'Anexo 1. 01-FR-03 POA INSTITUC.'!KZB60</f>
        <v>0</v>
      </c>
      <c r="KZC18" s="654">
        <f>+'Anexo 1. 01-FR-03 POA INSTITUC.'!KZC60</f>
        <v>0</v>
      </c>
      <c r="KZD18" s="654">
        <f>+'Anexo 1. 01-FR-03 POA INSTITUC.'!KZD60</f>
        <v>0</v>
      </c>
      <c r="KZE18" s="654">
        <f>+'Anexo 1. 01-FR-03 POA INSTITUC.'!KZE60</f>
        <v>0</v>
      </c>
      <c r="KZF18" s="654">
        <f>+'Anexo 1. 01-FR-03 POA INSTITUC.'!KZF60</f>
        <v>0</v>
      </c>
      <c r="KZG18" s="654">
        <f>+'Anexo 1. 01-FR-03 POA INSTITUC.'!KZG60</f>
        <v>0</v>
      </c>
      <c r="KZH18" s="654">
        <f>+'Anexo 1. 01-FR-03 POA INSTITUC.'!KZH60</f>
        <v>0</v>
      </c>
      <c r="KZI18" s="654">
        <f>+'Anexo 1. 01-FR-03 POA INSTITUC.'!KZI60</f>
        <v>0</v>
      </c>
      <c r="KZJ18" s="654">
        <f>+'Anexo 1. 01-FR-03 POA INSTITUC.'!KZJ60</f>
        <v>0</v>
      </c>
      <c r="KZK18" s="654">
        <f>+'Anexo 1. 01-FR-03 POA INSTITUC.'!KZK60</f>
        <v>0</v>
      </c>
      <c r="KZL18" s="654">
        <f>+'Anexo 1. 01-FR-03 POA INSTITUC.'!KZL60</f>
        <v>0</v>
      </c>
      <c r="KZM18" s="654">
        <f>+'Anexo 1. 01-FR-03 POA INSTITUC.'!KZM60</f>
        <v>0</v>
      </c>
      <c r="KZN18" s="654">
        <f>+'Anexo 1. 01-FR-03 POA INSTITUC.'!KZN60</f>
        <v>0</v>
      </c>
      <c r="KZO18" s="654">
        <f>+'Anexo 1. 01-FR-03 POA INSTITUC.'!KZO60</f>
        <v>0</v>
      </c>
      <c r="KZP18" s="654">
        <f>+'Anexo 1. 01-FR-03 POA INSTITUC.'!KZP60</f>
        <v>0</v>
      </c>
      <c r="KZQ18" s="654">
        <f>+'Anexo 1. 01-FR-03 POA INSTITUC.'!KZQ60</f>
        <v>0</v>
      </c>
      <c r="KZR18" s="654">
        <f>+'Anexo 1. 01-FR-03 POA INSTITUC.'!KZR60</f>
        <v>0</v>
      </c>
      <c r="KZS18" s="654">
        <f>+'Anexo 1. 01-FR-03 POA INSTITUC.'!KZS60</f>
        <v>0</v>
      </c>
      <c r="KZT18" s="654">
        <f>+'Anexo 1. 01-FR-03 POA INSTITUC.'!KZT60</f>
        <v>0</v>
      </c>
      <c r="KZU18" s="654">
        <f>+'Anexo 1. 01-FR-03 POA INSTITUC.'!KZU60</f>
        <v>0</v>
      </c>
      <c r="KZV18" s="654">
        <f>+'Anexo 1. 01-FR-03 POA INSTITUC.'!KZV60</f>
        <v>0</v>
      </c>
      <c r="KZW18" s="654">
        <f>+'Anexo 1. 01-FR-03 POA INSTITUC.'!KZW60</f>
        <v>0</v>
      </c>
      <c r="KZX18" s="654">
        <f>+'Anexo 1. 01-FR-03 POA INSTITUC.'!KZX60</f>
        <v>0</v>
      </c>
      <c r="KZY18" s="654">
        <f>+'Anexo 1. 01-FR-03 POA INSTITUC.'!KZY60</f>
        <v>0</v>
      </c>
      <c r="KZZ18" s="654">
        <f>+'Anexo 1. 01-FR-03 POA INSTITUC.'!KZZ60</f>
        <v>0</v>
      </c>
      <c r="LAA18" s="654">
        <f>+'Anexo 1. 01-FR-03 POA INSTITUC.'!LAA60</f>
        <v>0</v>
      </c>
      <c r="LAB18" s="654">
        <f>+'Anexo 1. 01-FR-03 POA INSTITUC.'!LAB60</f>
        <v>0</v>
      </c>
      <c r="LAC18" s="654">
        <f>+'Anexo 1. 01-FR-03 POA INSTITUC.'!LAC60</f>
        <v>0</v>
      </c>
      <c r="LAD18" s="654">
        <f>+'Anexo 1. 01-FR-03 POA INSTITUC.'!LAD60</f>
        <v>0</v>
      </c>
      <c r="LAE18" s="654">
        <f>+'Anexo 1. 01-FR-03 POA INSTITUC.'!LAE60</f>
        <v>0</v>
      </c>
      <c r="LAF18" s="654">
        <f>+'Anexo 1. 01-FR-03 POA INSTITUC.'!LAF60</f>
        <v>0</v>
      </c>
      <c r="LAG18" s="654">
        <f>+'Anexo 1. 01-FR-03 POA INSTITUC.'!LAG60</f>
        <v>0</v>
      </c>
      <c r="LAH18" s="654">
        <f>+'Anexo 1. 01-FR-03 POA INSTITUC.'!LAH60</f>
        <v>0</v>
      </c>
      <c r="LAI18" s="654">
        <f>+'Anexo 1. 01-FR-03 POA INSTITUC.'!LAI60</f>
        <v>0</v>
      </c>
      <c r="LAJ18" s="654">
        <f>+'Anexo 1. 01-FR-03 POA INSTITUC.'!LAJ60</f>
        <v>0</v>
      </c>
      <c r="LAK18" s="654">
        <f>+'Anexo 1. 01-FR-03 POA INSTITUC.'!LAK60</f>
        <v>0</v>
      </c>
      <c r="LAL18" s="654">
        <f>+'Anexo 1. 01-FR-03 POA INSTITUC.'!LAL60</f>
        <v>0</v>
      </c>
      <c r="LAM18" s="654">
        <f>+'Anexo 1. 01-FR-03 POA INSTITUC.'!LAM60</f>
        <v>0</v>
      </c>
      <c r="LAN18" s="654">
        <f>+'Anexo 1. 01-FR-03 POA INSTITUC.'!LAN60</f>
        <v>0</v>
      </c>
      <c r="LAO18" s="654">
        <f>+'Anexo 1. 01-FR-03 POA INSTITUC.'!LAO60</f>
        <v>0</v>
      </c>
      <c r="LAP18" s="654">
        <f>+'Anexo 1. 01-FR-03 POA INSTITUC.'!LAP60</f>
        <v>0</v>
      </c>
      <c r="LAQ18" s="654">
        <f>+'Anexo 1. 01-FR-03 POA INSTITUC.'!LAQ60</f>
        <v>0</v>
      </c>
      <c r="LAR18" s="654">
        <f>+'Anexo 1. 01-FR-03 POA INSTITUC.'!LAR60</f>
        <v>0</v>
      </c>
      <c r="LAS18" s="654">
        <f>+'Anexo 1. 01-FR-03 POA INSTITUC.'!LAS60</f>
        <v>0</v>
      </c>
      <c r="LAT18" s="654">
        <f>+'Anexo 1. 01-FR-03 POA INSTITUC.'!LAT60</f>
        <v>0</v>
      </c>
      <c r="LAU18" s="654">
        <f>+'Anexo 1. 01-FR-03 POA INSTITUC.'!LAU60</f>
        <v>0</v>
      </c>
      <c r="LAV18" s="654">
        <f>+'Anexo 1. 01-FR-03 POA INSTITUC.'!LAV60</f>
        <v>0</v>
      </c>
      <c r="LAW18" s="654">
        <f>+'Anexo 1. 01-FR-03 POA INSTITUC.'!LAW60</f>
        <v>0</v>
      </c>
      <c r="LAX18" s="654">
        <f>+'Anexo 1. 01-FR-03 POA INSTITUC.'!LAX60</f>
        <v>0</v>
      </c>
      <c r="LAY18" s="654">
        <f>+'Anexo 1. 01-FR-03 POA INSTITUC.'!LAY60</f>
        <v>0</v>
      </c>
      <c r="LAZ18" s="654">
        <f>+'Anexo 1. 01-FR-03 POA INSTITUC.'!LAZ60</f>
        <v>0</v>
      </c>
      <c r="LBA18" s="654">
        <f>+'Anexo 1. 01-FR-03 POA INSTITUC.'!LBA60</f>
        <v>0</v>
      </c>
      <c r="LBB18" s="654">
        <f>+'Anexo 1. 01-FR-03 POA INSTITUC.'!LBB60</f>
        <v>0</v>
      </c>
      <c r="LBC18" s="654">
        <f>+'Anexo 1. 01-FR-03 POA INSTITUC.'!LBC60</f>
        <v>0</v>
      </c>
      <c r="LBD18" s="654">
        <f>+'Anexo 1. 01-FR-03 POA INSTITUC.'!LBD60</f>
        <v>0</v>
      </c>
      <c r="LBE18" s="654">
        <f>+'Anexo 1. 01-FR-03 POA INSTITUC.'!LBE60</f>
        <v>0</v>
      </c>
      <c r="LBF18" s="654">
        <f>+'Anexo 1. 01-FR-03 POA INSTITUC.'!LBF60</f>
        <v>0</v>
      </c>
      <c r="LBG18" s="654">
        <f>+'Anexo 1. 01-FR-03 POA INSTITUC.'!LBG60</f>
        <v>0</v>
      </c>
      <c r="LBH18" s="654">
        <f>+'Anexo 1. 01-FR-03 POA INSTITUC.'!LBH60</f>
        <v>0</v>
      </c>
      <c r="LBI18" s="654">
        <f>+'Anexo 1. 01-FR-03 POA INSTITUC.'!LBI60</f>
        <v>0</v>
      </c>
      <c r="LBJ18" s="654">
        <f>+'Anexo 1. 01-FR-03 POA INSTITUC.'!LBJ60</f>
        <v>0</v>
      </c>
      <c r="LBK18" s="654">
        <f>+'Anexo 1. 01-FR-03 POA INSTITUC.'!LBK60</f>
        <v>0</v>
      </c>
      <c r="LBL18" s="654">
        <f>+'Anexo 1. 01-FR-03 POA INSTITUC.'!LBL60</f>
        <v>0</v>
      </c>
      <c r="LBM18" s="654">
        <f>+'Anexo 1. 01-FR-03 POA INSTITUC.'!LBM60</f>
        <v>0</v>
      </c>
      <c r="LBN18" s="654">
        <f>+'Anexo 1. 01-FR-03 POA INSTITUC.'!LBN60</f>
        <v>0</v>
      </c>
      <c r="LBO18" s="654">
        <f>+'Anexo 1. 01-FR-03 POA INSTITUC.'!LBO60</f>
        <v>0</v>
      </c>
      <c r="LBP18" s="654">
        <f>+'Anexo 1. 01-FR-03 POA INSTITUC.'!LBP60</f>
        <v>0</v>
      </c>
      <c r="LBQ18" s="654">
        <f>+'Anexo 1. 01-FR-03 POA INSTITUC.'!LBQ60</f>
        <v>0</v>
      </c>
      <c r="LBR18" s="654">
        <f>+'Anexo 1. 01-FR-03 POA INSTITUC.'!LBR60</f>
        <v>0</v>
      </c>
      <c r="LBS18" s="654">
        <f>+'Anexo 1. 01-FR-03 POA INSTITUC.'!LBS60</f>
        <v>0</v>
      </c>
      <c r="LBT18" s="654">
        <f>+'Anexo 1. 01-FR-03 POA INSTITUC.'!LBT60</f>
        <v>0</v>
      </c>
      <c r="LBU18" s="654">
        <f>+'Anexo 1. 01-FR-03 POA INSTITUC.'!LBU60</f>
        <v>0</v>
      </c>
      <c r="LBV18" s="654">
        <f>+'Anexo 1. 01-FR-03 POA INSTITUC.'!LBV60</f>
        <v>0</v>
      </c>
      <c r="LBW18" s="654">
        <f>+'Anexo 1. 01-FR-03 POA INSTITUC.'!LBW60</f>
        <v>0</v>
      </c>
      <c r="LBX18" s="654">
        <f>+'Anexo 1. 01-FR-03 POA INSTITUC.'!LBX60</f>
        <v>0</v>
      </c>
      <c r="LBY18" s="654">
        <f>+'Anexo 1. 01-FR-03 POA INSTITUC.'!LBY60</f>
        <v>0</v>
      </c>
      <c r="LBZ18" s="654">
        <f>+'Anexo 1. 01-FR-03 POA INSTITUC.'!LBZ60</f>
        <v>0</v>
      </c>
      <c r="LCA18" s="654">
        <f>+'Anexo 1. 01-FR-03 POA INSTITUC.'!LCA60</f>
        <v>0</v>
      </c>
      <c r="LCB18" s="654">
        <f>+'Anexo 1. 01-FR-03 POA INSTITUC.'!LCB60</f>
        <v>0</v>
      </c>
      <c r="LCC18" s="654">
        <f>+'Anexo 1. 01-FR-03 POA INSTITUC.'!LCC60</f>
        <v>0</v>
      </c>
      <c r="LCD18" s="654">
        <f>+'Anexo 1. 01-FR-03 POA INSTITUC.'!LCD60</f>
        <v>0</v>
      </c>
      <c r="LCE18" s="654">
        <f>+'Anexo 1. 01-FR-03 POA INSTITUC.'!LCE60</f>
        <v>0</v>
      </c>
      <c r="LCF18" s="654">
        <f>+'Anexo 1. 01-FR-03 POA INSTITUC.'!LCF60</f>
        <v>0</v>
      </c>
      <c r="LCG18" s="654">
        <f>+'Anexo 1. 01-FR-03 POA INSTITUC.'!LCG60</f>
        <v>0</v>
      </c>
      <c r="LCH18" s="654">
        <f>+'Anexo 1. 01-FR-03 POA INSTITUC.'!LCH60</f>
        <v>0</v>
      </c>
      <c r="LCI18" s="654">
        <f>+'Anexo 1. 01-FR-03 POA INSTITUC.'!LCI60</f>
        <v>0</v>
      </c>
      <c r="LCJ18" s="654">
        <f>+'Anexo 1. 01-FR-03 POA INSTITUC.'!LCJ60</f>
        <v>0</v>
      </c>
      <c r="LCK18" s="654">
        <f>+'Anexo 1. 01-FR-03 POA INSTITUC.'!LCK60</f>
        <v>0</v>
      </c>
      <c r="LCL18" s="654">
        <f>+'Anexo 1. 01-FR-03 POA INSTITUC.'!LCL60</f>
        <v>0</v>
      </c>
      <c r="LCM18" s="654">
        <f>+'Anexo 1. 01-FR-03 POA INSTITUC.'!LCM60</f>
        <v>0</v>
      </c>
      <c r="LCN18" s="654">
        <f>+'Anexo 1. 01-FR-03 POA INSTITUC.'!LCN60</f>
        <v>0</v>
      </c>
      <c r="LCO18" s="654">
        <f>+'Anexo 1. 01-FR-03 POA INSTITUC.'!LCO60</f>
        <v>0</v>
      </c>
      <c r="LCP18" s="654">
        <f>+'Anexo 1. 01-FR-03 POA INSTITUC.'!LCP60</f>
        <v>0</v>
      </c>
      <c r="LCQ18" s="654">
        <f>+'Anexo 1. 01-FR-03 POA INSTITUC.'!LCQ60</f>
        <v>0</v>
      </c>
      <c r="LCR18" s="654">
        <f>+'Anexo 1. 01-FR-03 POA INSTITUC.'!LCR60</f>
        <v>0</v>
      </c>
      <c r="LCS18" s="654">
        <f>+'Anexo 1. 01-FR-03 POA INSTITUC.'!LCS60</f>
        <v>0</v>
      </c>
      <c r="LCT18" s="654">
        <f>+'Anexo 1. 01-FR-03 POA INSTITUC.'!LCT60</f>
        <v>0</v>
      </c>
      <c r="LCU18" s="654">
        <f>+'Anexo 1. 01-FR-03 POA INSTITUC.'!LCU60</f>
        <v>0</v>
      </c>
      <c r="LCV18" s="654">
        <f>+'Anexo 1. 01-FR-03 POA INSTITUC.'!LCV60</f>
        <v>0</v>
      </c>
      <c r="LCW18" s="654">
        <f>+'Anexo 1. 01-FR-03 POA INSTITUC.'!LCW60</f>
        <v>0</v>
      </c>
      <c r="LCX18" s="654">
        <f>+'Anexo 1. 01-FR-03 POA INSTITUC.'!LCX60</f>
        <v>0</v>
      </c>
      <c r="LCY18" s="654">
        <f>+'Anexo 1. 01-FR-03 POA INSTITUC.'!LCY60</f>
        <v>0</v>
      </c>
      <c r="LCZ18" s="654">
        <f>+'Anexo 1. 01-FR-03 POA INSTITUC.'!LCZ60</f>
        <v>0</v>
      </c>
      <c r="LDA18" s="654">
        <f>+'Anexo 1. 01-FR-03 POA INSTITUC.'!LDA60</f>
        <v>0</v>
      </c>
      <c r="LDB18" s="654">
        <f>+'Anexo 1. 01-FR-03 POA INSTITUC.'!LDB60</f>
        <v>0</v>
      </c>
      <c r="LDC18" s="654">
        <f>+'Anexo 1. 01-FR-03 POA INSTITUC.'!LDC60</f>
        <v>0</v>
      </c>
      <c r="LDD18" s="654">
        <f>+'Anexo 1. 01-FR-03 POA INSTITUC.'!LDD60</f>
        <v>0</v>
      </c>
      <c r="LDE18" s="654">
        <f>+'Anexo 1. 01-FR-03 POA INSTITUC.'!LDE60</f>
        <v>0</v>
      </c>
      <c r="LDF18" s="654">
        <f>+'Anexo 1. 01-FR-03 POA INSTITUC.'!LDF60</f>
        <v>0</v>
      </c>
      <c r="LDG18" s="654">
        <f>+'Anexo 1. 01-FR-03 POA INSTITUC.'!LDG60</f>
        <v>0</v>
      </c>
      <c r="LDH18" s="654">
        <f>+'Anexo 1. 01-FR-03 POA INSTITUC.'!LDH60</f>
        <v>0</v>
      </c>
      <c r="LDI18" s="654">
        <f>+'Anexo 1. 01-FR-03 POA INSTITUC.'!LDI60</f>
        <v>0</v>
      </c>
      <c r="LDJ18" s="654">
        <f>+'Anexo 1. 01-FR-03 POA INSTITUC.'!LDJ60</f>
        <v>0</v>
      </c>
      <c r="LDK18" s="654">
        <f>+'Anexo 1. 01-FR-03 POA INSTITUC.'!LDK60</f>
        <v>0</v>
      </c>
      <c r="LDL18" s="654">
        <f>+'Anexo 1. 01-FR-03 POA INSTITUC.'!LDL60</f>
        <v>0</v>
      </c>
      <c r="LDM18" s="654">
        <f>+'Anexo 1. 01-FR-03 POA INSTITUC.'!LDM60</f>
        <v>0</v>
      </c>
      <c r="LDN18" s="654">
        <f>+'Anexo 1. 01-FR-03 POA INSTITUC.'!LDN60</f>
        <v>0</v>
      </c>
      <c r="LDO18" s="654">
        <f>+'Anexo 1. 01-FR-03 POA INSTITUC.'!LDO60</f>
        <v>0</v>
      </c>
      <c r="LDP18" s="654">
        <f>+'Anexo 1. 01-FR-03 POA INSTITUC.'!LDP60</f>
        <v>0</v>
      </c>
      <c r="LDQ18" s="654">
        <f>+'Anexo 1. 01-FR-03 POA INSTITUC.'!LDQ60</f>
        <v>0</v>
      </c>
      <c r="LDR18" s="654">
        <f>+'Anexo 1. 01-FR-03 POA INSTITUC.'!LDR60</f>
        <v>0</v>
      </c>
      <c r="LDS18" s="654">
        <f>+'Anexo 1. 01-FR-03 POA INSTITUC.'!LDS60</f>
        <v>0</v>
      </c>
      <c r="LDT18" s="654">
        <f>+'Anexo 1. 01-FR-03 POA INSTITUC.'!LDT60</f>
        <v>0</v>
      </c>
      <c r="LDU18" s="654">
        <f>+'Anexo 1. 01-FR-03 POA INSTITUC.'!LDU60</f>
        <v>0</v>
      </c>
      <c r="LDV18" s="654">
        <f>+'Anexo 1. 01-FR-03 POA INSTITUC.'!LDV60</f>
        <v>0</v>
      </c>
      <c r="LDW18" s="654">
        <f>+'Anexo 1. 01-FR-03 POA INSTITUC.'!LDW60</f>
        <v>0</v>
      </c>
      <c r="LDX18" s="654">
        <f>+'Anexo 1. 01-FR-03 POA INSTITUC.'!LDX60</f>
        <v>0</v>
      </c>
      <c r="LDY18" s="654">
        <f>+'Anexo 1. 01-FR-03 POA INSTITUC.'!LDY60</f>
        <v>0</v>
      </c>
      <c r="LDZ18" s="654">
        <f>+'Anexo 1. 01-FR-03 POA INSTITUC.'!LDZ60</f>
        <v>0</v>
      </c>
      <c r="LEA18" s="654">
        <f>+'Anexo 1. 01-FR-03 POA INSTITUC.'!LEA60</f>
        <v>0</v>
      </c>
      <c r="LEB18" s="654">
        <f>+'Anexo 1. 01-FR-03 POA INSTITUC.'!LEB60</f>
        <v>0</v>
      </c>
      <c r="LEC18" s="654">
        <f>+'Anexo 1. 01-FR-03 POA INSTITUC.'!LEC60</f>
        <v>0</v>
      </c>
      <c r="LED18" s="654">
        <f>+'Anexo 1. 01-FR-03 POA INSTITUC.'!LED60</f>
        <v>0</v>
      </c>
      <c r="LEE18" s="654">
        <f>+'Anexo 1. 01-FR-03 POA INSTITUC.'!LEE60</f>
        <v>0</v>
      </c>
      <c r="LEF18" s="654">
        <f>+'Anexo 1. 01-FR-03 POA INSTITUC.'!LEF60</f>
        <v>0</v>
      </c>
      <c r="LEG18" s="654">
        <f>+'Anexo 1. 01-FR-03 POA INSTITUC.'!LEG60</f>
        <v>0</v>
      </c>
      <c r="LEH18" s="654">
        <f>+'Anexo 1. 01-FR-03 POA INSTITUC.'!LEH60</f>
        <v>0</v>
      </c>
      <c r="LEI18" s="654">
        <f>+'Anexo 1. 01-FR-03 POA INSTITUC.'!LEI60</f>
        <v>0</v>
      </c>
      <c r="LEJ18" s="654">
        <f>+'Anexo 1. 01-FR-03 POA INSTITUC.'!LEJ60</f>
        <v>0</v>
      </c>
      <c r="LEK18" s="654">
        <f>+'Anexo 1. 01-FR-03 POA INSTITUC.'!LEK60</f>
        <v>0</v>
      </c>
      <c r="LEL18" s="654">
        <f>+'Anexo 1. 01-FR-03 POA INSTITUC.'!LEL60</f>
        <v>0</v>
      </c>
      <c r="LEM18" s="654">
        <f>+'Anexo 1. 01-FR-03 POA INSTITUC.'!LEM60</f>
        <v>0</v>
      </c>
      <c r="LEN18" s="654">
        <f>+'Anexo 1. 01-FR-03 POA INSTITUC.'!LEN60</f>
        <v>0</v>
      </c>
      <c r="LEO18" s="654">
        <f>+'Anexo 1. 01-FR-03 POA INSTITUC.'!LEO60</f>
        <v>0</v>
      </c>
      <c r="LEP18" s="654">
        <f>+'Anexo 1. 01-FR-03 POA INSTITUC.'!LEP60</f>
        <v>0</v>
      </c>
      <c r="LEQ18" s="654">
        <f>+'Anexo 1. 01-FR-03 POA INSTITUC.'!LEQ60</f>
        <v>0</v>
      </c>
      <c r="LER18" s="654">
        <f>+'Anexo 1. 01-FR-03 POA INSTITUC.'!LER60</f>
        <v>0</v>
      </c>
      <c r="LES18" s="654">
        <f>+'Anexo 1. 01-FR-03 POA INSTITUC.'!LES60</f>
        <v>0</v>
      </c>
      <c r="LET18" s="654">
        <f>+'Anexo 1. 01-FR-03 POA INSTITUC.'!LET60</f>
        <v>0</v>
      </c>
      <c r="LEU18" s="654">
        <f>+'Anexo 1. 01-FR-03 POA INSTITUC.'!LEU60</f>
        <v>0</v>
      </c>
      <c r="LEV18" s="654">
        <f>+'Anexo 1. 01-FR-03 POA INSTITUC.'!LEV60</f>
        <v>0</v>
      </c>
      <c r="LEW18" s="654">
        <f>+'Anexo 1. 01-FR-03 POA INSTITUC.'!LEW60</f>
        <v>0</v>
      </c>
      <c r="LEX18" s="654">
        <f>+'Anexo 1. 01-FR-03 POA INSTITUC.'!LEX60</f>
        <v>0</v>
      </c>
      <c r="LEY18" s="654">
        <f>+'Anexo 1. 01-FR-03 POA INSTITUC.'!LEY60</f>
        <v>0</v>
      </c>
      <c r="LEZ18" s="654">
        <f>+'Anexo 1. 01-FR-03 POA INSTITUC.'!LEZ60</f>
        <v>0</v>
      </c>
      <c r="LFA18" s="654">
        <f>+'Anexo 1. 01-FR-03 POA INSTITUC.'!LFA60</f>
        <v>0</v>
      </c>
      <c r="LFB18" s="654">
        <f>+'Anexo 1. 01-FR-03 POA INSTITUC.'!LFB60</f>
        <v>0</v>
      </c>
      <c r="LFC18" s="654">
        <f>+'Anexo 1. 01-FR-03 POA INSTITUC.'!LFC60</f>
        <v>0</v>
      </c>
      <c r="LFD18" s="654">
        <f>+'Anexo 1. 01-FR-03 POA INSTITUC.'!LFD60</f>
        <v>0</v>
      </c>
      <c r="LFE18" s="654">
        <f>+'Anexo 1. 01-FR-03 POA INSTITUC.'!LFE60</f>
        <v>0</v>
      </c>
      <c r="LFF18" s="654">
        <f>+'Anexo 1. 01-FR-03 POA INSTITUC.'!LFF60</f>
        <v>0</v>
      </c>
      <c r="LFG18" s="654">
        <f>+'Anexo 1. 01-FR-03 POA INSTITUC.'!LFG60</f>
        <v>0</v>
      </c>
      <c r="LFH18" s="654">
        <f>+'Anexo 1. 01-FR-03 POA INSTITUC.'!LFH60</f>
        <v>0</v>
      </c>
      <c r="LFI18" s="654">
        <f>+'Anexo 1. 01-FR-03 POA INSTITUC.'!LFI60</f>
        <v>0</v>
      </c>
      <c r="LFJ18" s="654">
        <f>+'Anexo 1. 01-FR-03 POA INSTITUC.'!LFJ60</f>
        <v>0</v>
      </c>
      <c r="LFK18" s="654">
        <f>+'Anexo 1. 01-FR-03 POA INSTITUC.'!LFK60</f>
        <v>0</v>
      </c>
      <c r="LFL18" s="654">
        <f>+'Anexo 1. 01-FR-03 POA INSTITUC.'!LFL60</f>
        <v>0</v>
      </c>
      <c r="LFM18" s="654">
        <f>+'Anexo 1. 01-FR-03 POA INSTITUC.'!LFM60</f>
        <v>0</v>
      </c>
      <c r="LFN18" s="654">
        <f>+'Anexo 1. 01-FR-03 POA INSTITUC.'!LFN60</f>
        <v>0</v>
      </c>
      <c r="LFO18" s="654">
        <f>+'Anexo 1. 01-FR-03 POA INSTITUC.'!LFO60</f>
        <v>0</v>
      </c>
      <c r="LFP18" s="654">
        <f>+'Anexo 1. 01-FR-03 POA INSTITUC.'!LFP60</f>
        <v>0</v>
      </c>
      <c r="LFQ18" s="654">
        <f>+'Anexo 1. 01-FR-03 POA INSTITUC.'!LFQ60</f>
        <v>0</v>
      </c>
      <c r="LFR18" s="654">
        <f>+'Anexo 1. 01-FR-03 POA INSTITUC.'!LFR60</f>
        <v>0</v>
      </c>
      <c r="LFS18" s="654">
        <f>+'Anexo 1. 01-FR-03 POA INSTITUC.'!LFS60</f>
        <v>0</v>
      </c>
      <c r="LFT18" s="654">
        <f>+'Anexo 1. 01-FR-03 POA INSTITUC.'!LFT60</f>
        <v>0</v>
      </c>
      <c r="LFU18" s="654">
        <f>+'Anexo 1. 01-FR-03 POA INSTITUC.'!LFU60</f>
        <v>0</v>
      </c>
      <c r="LFV18" s="654">
        <f>+'Anexo 1. 01-FR-03 POA INSTITUC.'!LFV60</f>
        <v>0</v>
      </c>
      <c r="LFW18" s="654">
        <f>+'Anexo 1. 01-FR-03 POA INSTITUC.'!LFW60</f>
        <v>0</v>
      </c>
      <c r="LFX18" s="654">
        <f>+'Anexo 1. 01-FR-03 POA INSTITUC.'!LFX60</f>
        <v>0</v>
      </c>
      <c r="LFY18" s="654">
        <f>+'Anexo 1. 01-FR-03 POA INSTITUC.'!LFY60</f>
        <v>0</v>
      </c>
      <c r="LFZ18" s="654">
        <f>+'Anexo 1. 01-FR-03 POA INSTITUC.'!LFZ60</f>
        <v>0</v>
      </c>
      <c r="LGA18" s="654">
        <f>+'Anexo 1. 01-FR-03 POA INSTITUC.'!LGA60</f>
        <v>0</v>
      </c>
      <c r="LGB18" s="654">
        <f>+'Anexo 1. 01-FR-03 POA INSTITUC.'!LGB60</f>
        <v>0</v>
      </c>
      <c r="LGC18" s="654">
        <f>+'Anexo 1. 01-FR-03 POA INSTITUC.'!LGC60</f>
        <v>0</v>
      </c>
      <c r="LGD18" s="654">
        <f>+'Anexo 1. 01-FR-03 POA INSTITUC.'!LGD60</f>
        <v>0</v>
      </c>
      <c r="LGE18" s="654">
        <f>+'Anexo 1. 01-FR-03 POA INSTITUC.'!LGE60</f>
        <v>0</v>
      </c>
      <c r="LGF18" s="654">
        <f>+'Anexo 1. 01-FR-03 POA INSTITUC.'!LGF60</f>
        <v>0</v>
      </c>
      <c r="LGG18" s="654">
        <f>+'Anexo 1. 01-FR-03 POA INSTITUC.'!LGG60</f>
        <v>0</v>
      </c>
      <c r="LGH18" s="654">
        <f>+'Anexo 1. 01-FR-03 POA INSTITUC.'!LGH60</f>
        <v>0</v>
      </c>
      <c r="LGI18" s="654">
        <f>+'Anexo 1. 01-FR-03 POA INSTITUC.'!LGI60</f>
        <v>0</v>
      </c>
      <c r="LGJ18" s="654">
        <f>+'Anexo 1. 01-FR-03 POA INSTITUC.'!LGJ60</f>
        <v>0</v>
      </c>
      <c r="LGK18" s="654">
        <f>+'Anexo 1. 01-FR-03 POA INSTITUC.'!LGK60</f>
        <v>0</v>
      </c>
      <c r="LGL18" s="654">
        <f>+'Anexo 1. 01-FR-03 POA INSTITUC.'!LGL60</f>
        <v>0</v>
      </c>
      <c r="LGM18" s="654">
        <f>+'Anexo 1. 01-FR-03 POA INSTITUC.'!LGM60</f>
        <v>0</v>
      </c>
      <c r="LGN18" s="654">
        <f>+'Anexo 1. 01-FR-03 POA INSTITUC.'!LGN60</f>
        <v>0</v>
      </c>
      <c r="LGO18" s="654">
        <f>+'Anexo 1. 01-FR-03 POA INSTITUC.'!LGO60</f>
        <v>0</v>
      </c>
      <c r="LGP18" s="654">
        <f>+'Anexo 1. 01-FR-03 POA INSTITUC.'!LGP60</f>
        <v>0</v>
      </c>
      <c r="LGQ18" s="654">
        <f>+'Anexo 1. 01-FR-03 POA INSTITUC.'!LGQ60</f>
        <v>0</v>
      </c>
      <c r="LGR18" s="654">
        <f>+'Anexo 1. 01-FR-03 POA INSTITUC.'!LGR60</f>
        <v>0</v>
      </c>
      <c r="LGS18" s="654">
        <f>+'Anexo 1. 01-FR-03 POA INSTITUC.'!LGS60</f>
        <v>0</v>
      </c>
      <c r="LGT18" s="654">
        <f>+'Anexo 1. 01-FR-03 POA INSTITUC.'!LGT60</f>
        <v>0</v>
      </c>
      <c r="LGU18" s="654">
        <f>+'Anexo 1. 01-FR-03 POA INSTITUC.'!LGU60</f>
        <v>0</v>
      </c>
      <c r="LGV18" s="654">
        <f>+'Anexo 1. 01-FR-03 POA INSTITUC.'!LGV60</f>
        <v>0</v>
      </c>
      <c r="LGW18" s="654">
        <f>+'Anexo 1. 01-FR-03 POA INSTITUC.'!LGW60</f>
        <v>0</v>
      </c>
      <c r="LGX18" s="654">
        <f>+'Anexo 1. 01-FR-03 POA INSTITUC.'!LGX60</f>
        <v>0</v>
      </c>
      <c r="LGY18" s="654">
        <f>+'Anexo 1. 01-FR-03 POA INSTITUC.'!LGY60</f>
        <v>0</v>
      </c>
      <c r="LGZ18" s="654">
        <f>+'Anexo 1. 01-FR-03 POA INSTITUC.'!LGZ60</f>
        <v>0</v>
      </c>
      <c r="LHA18" s="654">
        <f>+'Anexo 1. 01-FR-03 POA INSTITUC.'!LHA60</f>
        <v>0</v>
      </c>
      <c r="LHB18" s="654">
        <f>+'Anexo 1. 01-FR-03 POA INSTITUC.'!LHB60</f>
        <v>0</v>
      </c>
      <c r="LHC18" s="654">
        <f>+'Anexo 1. 01-FR-03 POA INSTITUC.'!LHC60</f>
        <v>0</v>
      </c>
      <c r="LHD18" s="654">
        <f>+'Anexo 1. 01-FR-03 POA INSTITUC.'!LHD60</f>
        <v>0</v>
      </c>
      <c r="LHE18" s="654">
        <f>+'Anexo 1. 01-FR-03 POA INSTITUC.'!LHE60</f>
        <v>0</v>
      </c>
      <c r="LHF18" s="654">
        <f>+'Anexo 1. 01-FR-03 POA INSTITUC.'!LHF60</f>
        <v>0</v>
      </c>
      <c r="LHG18" s="654">
        <f>+'Anexo 1. 01-FR-03 POA INSTITUC.'!LHG60</f>
        <v>0</v>
      </c>
      <c r="LHH18" s="654">
        <f>+'Anexo 1. 01-FR-03 POA INSTITUC.'!LHH60</f>
        <v>0</v>
      </c>
      <c r="LHI18" s="654">
        <f>+'Anexo 1. 01-FR-03 POA INSTITUC.'!LHI60</f>
        <v>0</v>
      </c>
      <c r="LHJ18" s="654">
        <f>+'Anexo 1. 01-FR-03 POA INSTITUC.'!LHJ60</f>
        <v>0</v>
      </c>
      <c r="LHK18" s="654">
        <f>+'Anexo 1. 01-FR-03 POA INSTITUC.'!LHK60</f>
        <v>0</v>
      </c>
      <c r="LHL18" s="654">
        <f>+'Anexo 1. 01-FR-03 POA INSTITUC.'!LHL60</f>
        <v>0</v>
      </c>
      <c r="LHM18" s="654">
        <f>+'Anexo 1. 01-FR-03 POA INSTITUC.'!LHM60</f>
        <v>0</v>
      </c>
      <c r="LHN18" s="654">
        <f>+'Anexo 1. 01-FR-03 POA INSTITUC.'!LHN60</f>
        <v>0</v>
      </c>
      <c r="LHO18" s="654">
        <f>+'Anexo 1. 01-FR-03 POA INSTITUC.'!LHO60</f>
        <v>0</v>
      </c>
      <c r="LHP18" s="654">
        <f>+'Anexo 1. 01-FR-03 POA INSTITUC.'!LHP60</f>
        <v>0</v>
      </c>
      <c r="LHQ18" s="654">
        <f>+'Anexo 1. 01-FR-03 POA INSTITUC.'!LHQ60</f>
        <v>0</v>
      </c>
      <c r="LHR18" s="654">
        <f>+'Anexo 1. 01-FR-03 POA INSTITUC.'!LHR60</f>
        <v>0</v>
      </c>
      <c r="LHS18" s="654">
        <f>+'Anexo 1. 01-FR-03 POA INSTITUC.'!LHS60</f>
        <v>0</v>
      </c>
      <c r="LHT18" s="654">
        <f>+'Anexo 1. 01-FR-03 POA INSTITUC.'!LHT60</f>
        <v>0</v>
      </c>
      <c r="LHU18" s="654">
        <f>+'Anexo 1. 01-FR-03 POA INSTITUC.'!LHU60</f>
        <v>0</v>
      </c>
      <c r="LHV18" s="654">
        <f>+'Anexo 1. 01-FR-03 POA INSTITUC.'!LHV60</f>
        <v>0</v>
      </c>
      <c r="LHW18" s="654">
        <f>+'Anexo 1. 01-FR-03 POA INSTITUC.'!LHW60</f>
        <v>0</v>
      </c>
      <c r="LHX18" s="654">
        <f>+'Anexo 1. 01-FR-03 POA INSTITUC.'!LHX60</f>
        <v>0</v>
      </c>
      <c r="LHY18" s="654">
        <f>+'Anexo 1. 01-FR-03 POA INSTITUC.'!LHY60</f>
        <v>0</v>
      </c>
      <c r="LHZ18" s="654">
        <f>+'Anexo 1. 01-FR-03 POA INSTITUC.'!LHZ60</f>
        <v>0</v>
      </c>
      <c r="LIA18" s="654">
        <f>+'Anexo 1. 01-FR-03 POA INSTITUC.'!LIA60</f>
        <v>0</v>
      </c>
      <c r="LIB18" s="654">
        <f>+'Anexo 1. 01-FR-03 POA INSTITUC.'!LIB60</f>
        <v>0</v>
      </c>
      <c r="LIC18" s="654">
        <f>+'Anexo 1. 01-FR-03 POA INSTITUC.'!LIC60</f>
        <v>0</v>
      </c>
      <c r="LID18" s="654">
        <f>+'Anexo 1. 01-FR-03 POA INSTITUC.'!LID60</f>
        <v>0</v>
      </c>
      <c r="LIE18" s="654">
        <f>+'Anexo 1. 01-FR-03 POA INSTITUC.'!LIE60</f>
        <v>0</v>
      </c>
      <c r="LIF18" s="654">
        <f>+'Anexo 1. 01-FR-03 POA INSTITUC.'!LIF60</f>
        <v>0</v>
      </c>
      <c r="LIG18" s="654">
        <f>+'Anexo 1. 01-FR-03 POA INSTITUC.'!LIG60</f>
        <v>0</v>
      </c>
      <c r="LIH18" s="654">
        <f>+'Anexo 1. 01-FR-03 POA INSTITUC.'!LIH60</f>
        <v>0</v>
      </c>
      <c r="LII18" s="654">
        <f>+'Anexo 1. 01-FR-03 POA INSTITUC.'!LII60</f>
        <v>0</v>
      </c>
      <c r="LIJ18" s="654">
        <f>+'Anexo 1. 01-FR-03 POA INSTITUC.'!LIJ60</f>
        <v>0</v>
      </c>
      <c r="LIK18" s="654">
        <f>+'Anexo 1. 01-FR-03 POA INSTITUC.'!LIK60</f>
        <v>0</v>
      </c>
      <c r="LIL18" s="654">
        <f>+'Anexo 1. 01-FR-03 POA INSTITUC.'!LIL60</f>
        <v>0</v>
      </c>
      <c r="LIM18" s="654">
        <f>+'Anexo 1. 01-FR-03 POA INSTITUC.'!LIM60</f>
        <v>0</v>
      </c>
      <c r="LIN18" s="654">
        <f>+'Anexo 1. 01-FR-03 POA INSTITUC.'!LIN60</f>
        <v>0</v>
      </c>
      <c r="LIO18" s="654">
        <f>+'Anexo 1. 01-FR-03 POA INSTITUC.'!LIO60</f>
        <v>0</v>
      </c>
      <c r="LIP18" s="654">
        <f>+'Anexo 1. 01-FR-03 POA INSTITUC.'!LIP60</f>
        <v>0</v>
      </c>
      <c r="LIQ18" s="654">
        <f>+'Anexo 1. 01-FR-03 POA INSTITUC.'!LIQ60</f>
        <v>0</v>
      </c>
      <c r="LIR18" s="654">
        <f>+'Anexo 1. 01-FR-03 POA INSTITUC.'!LIR60</f>
        <v>0</v>
      </c>
      <c r="LIS18" s="654">
        <f>+'Anexo 1. 01-FR-03 POA INSTITUC.'!LIS60</f>
        <v>0</v>
      </c>
      <c r="LIT18" s="654">
        <f>+'Anexo 1. 01-FR-03 POA INSTITUC.'!LIT60</f>
        <v>0</v>
      </c>
      <c r="LIU18" s="654">
        <f>+'Anexo 1. 01-FR-03 POA INSTITUC.'!LIU60</f>
        <v>0</v>
      </c>
      <c r="LIV18" s="654">
        <f>+'Anexo 1. 01-FR-03 POA INSTITUC.'!LIV60</f>
        <v>0</v>
      </c>
      <c r="LIW18" s="654">
        <f>+'Anexo 1. 01-FR-03 POA INSTITUC.'!LIW60</f>
        <v>0</v>
      </c>
      <c r="LIX18" s="654">
        <f>+'Anexo 1. 01-FR-03 POA INSTITUC.'!LIX60</f>
        <v>0</v>
      </c>
      <c r="LIY18" s="654">
        <f>+'Anexo 1. 01-FR-03 POA INSTITUC.'!LIY60</f>
        <v>0</v>
      </c>
      <c r="LIZ18" s="654">
        <f>+'Anexo 1. 01-FR-03 POA INSTITUC.'!LIZ60</f>
        <v>0</v>
      </c>
      <c r="LJA18" s="654">
        <f>+'Anexo 1. 01-FR-03 POA INSTITUC.'!LJA60</f>
        <v>0</v>
      </c>
      <c r="LJB18" s="654">
        <f>+'Anexo 1. 01-FR-03 POA INSTITUC.'!LJB60</f>
        <v>0</v>
      </c>
      <c r="LJC18" s="654">
        <f>+'Anexo 1. 01-FR-03 POA INSTITUC.'!LJC60</f>
        <v>0</v>
      </c>
      <c r="LJD18" s="654">
        <f>+'Anexo 1. 01-FR-03 POA INSTITUC.'!LJD60</f>
        <v>0</v>
      </c>
      <c r="LJE18" s="654">
        <f>+'Anexo 1. 01-FR-03 POA INSTITUC.'!LJE60</f>
        <v>0</v>
      </c>
      <c r="LJF18" s="654">
        <f>+'Anexo 1. 01-FR-03 POA INSTITUC.'!LJF60</f>
        <v>0</v>
      </c>
      <c r="LJG18" s="654">
        <f>+'Anexo 1. 01-FR-03 POA INSTITUC.'!LJG60</f>
        <v>0</v>
      </c>
      <c r="LJH18" s="654">
        <f>+'Anexo 1. 01-FR-03 POA INSTITUC.'!LJH60</f>
        <v>0</v>
      </c>
      <c r="LJI18" s="654">
        <f>+'Anexo 1. 01-FR-03 POA INSTITUC.'!LJI60</f>
        <v>0</v>
      </c>
      <c r="LJJ18" s="654">
        <f>+'Anexo 1. 01-FR-03 POA INSTITUC.'!LJJ60</f>
        <v>0</v>
      </c>
      <c r="LJK18" s="654">
        <f>+'Anexo 1. 01-FR-03 POA INSTITUC.'!LJK60</f>
        <v>0</v>
      </c>
      <c r="LJL18" s="654">
        <f>+'Anexo 1. 01-FR-03 POA INSTITUC.'!LJL60</f>
        <v>0</v>
      </c>
      <c r="LJM18" s="654">
        <f>+'Anexo 1. 01-FR-03 POA INSTITUC.'!LJM60</f>
        <v>0</v>
      </c>
      <c r="LJN18" s="654">
        <f>+'Anexo 1. 01-FR-03 POA INSTITUC.'!LJN60</f>
        <v>0</v>
      </c>
      <c r="LJO18" s="654">
        <f>+'Anexo 1. 01-FR-03 POA INSTITUC.'!LJO60</f>
        <v>0</v>
      </c>
      <c r="LJP18" s="654">
        <f>+'Anexo 1. 01-FR-03 POA INSTITUC.'!LJP60</f>
        <v>0</v>
      </c>
      <c r="LJQ18" s="654">
        <f>+'Anexo 1. 01-FR-03 POA INSTITUC.'!LJQ60</f>
        <v>0</v>
      </c>
      <c r="LJR18" s="654">
        <f>+'Anexo 1. 01-FR-03 POA INSTITUC.'!LJR60</f>
        <v>0</v>
      </c>
      <c r="LJS18" s="654">
        <f>+'Anexo 1. 01-FR-03 POA INSTITUC.'!LJS60</f>
        <v>0</v>
      </c>
      <c r="LJT18" s="654">
        <f>+'Anexo 1. 01-FR-03 POA INSTITUC.'!LJT60</f>
        <v>0</v>
      </c>
      <c r="LJU18" s="654">
        <f>+'Anexo 1. 01-FR-03 POA INSTITUC.'!LJU60</f>
        <v>0</v>
      </c>
      <c r="LJV18" s="654">
        <f>+'Anexo 1. 01-FR-03 POA INSTITUC.'!LJV60</f>
        <v>0</v>
      </c>
      <c r="LJW18" s="654">
        <f>+'Anexo 1. 01-FR-03 POA INSTITUC.'!LJW60</f>
        <v>0</v>
      </c>
      <c r="LJX18" s="654">
        <f>+'Anexo 1. 01-FR-03 POA INSTITUC.'!LJX60</f>
        <v>0</v>
      </c>
      <c r="LJY18" s="654">
        <f>+'Anexo 1. 01-FR-03 POA INSTITUC.'!LJY60</f>
        <v>0</v>
      </c>
      <c r="LJZ18" s="654">
        <f>+'Anexo 1. 01-FR-03 POA INSTITUC.'!LJZ60</f>
        <v>0</v>
      </c>
      <c r="LKA18" s="654">
        <f>+'Anexo 1. 01-FR-03 POA INSTITUC.'!LKA60</f>
        <v>0</v>
      </c>
      <c r="LKB18" s="654">
        <f>+'Anexo 1. 01-FR-03 POA INSTITUC.'!LKB60</f>
        <v>0</v>
      </c>
      <c r="LKC18" s="654">
        <f>+'Anexo 1. 01-FR-03 POA INSTITUC.'!LKC60</f>
        <v>0</v>
      </c>
      <c r="LKD18" s="654">
        <f>+'Anexo 1. 01-FR-03 POA INSTITUC.'!LKD60</f>
        <v>0</v>
      </c>
      <c r="LKE18" s="654">
        <f>+'Anexo 1. 01-FR-03 POA INSTITUC.'!LKE60</f>
        <v>0</v>
      </c>
      <c r="LKF18" s="654">
        <f>+'Anexo 1. 01-FR-03 POA INSTITUC.'!LKF60</f>
        <v>0</v>
      </c>
      <c r="LKG18" s="654">
        <f>+'Anexo 1. 01-FR-03 POA INSTITUC.'!LKG60</f>
        <v>0</v>
      </c>
      <c r="LKH18" s="654">
        <f>+'Anexo 1. 01-FR-03 POA INSTITUC.'!LKH60</f>
        <v>0</v>
      </c>
      <c r="LKI18" s="654">
        <f>+'Anexo 1. 01-FR-03 POA INSTITUC.'!LKI60</f>
        <v>0</v>
      </c>
      <c r="LKJ18" s="654">
        <f>+'Anexo 1. 01-FR-03 POA INSTITUC.'!LKJ60</f>
        <v>0</v>
      </c>
      <c r="LKK18" s="654">
        <f>+'Anexo 1. 01-FR-03 POA INSTITUC.'!LKK60</f>
        <v>0</v>
      </c>
      <c r="LKL18" s="654">
        <f>+'Anexo 1. 01-FR-03 POA INSTITUC.'!LKL60</f>
        <v>0</v>
      </c>
      <c r="LKM18" s="654">
        <f>+'Anexo 1. 01-FR-03 POA INSTITUC.'!LKM60</f>
        <v>0</v>
      </c>
      <c r="LKN18" s="654">
        <f>+'Anexo 1. 01-FR-03 POA INSTITUC.'!LKN60</f>
        <v>0</v>
      </c>
      <c r="LKO18" s="654">
        <f>+'Anexo 1. 01-FR-03 POA INSTITUC.'!LKO60</f>
        <v>0</v>
      </c>
      <c r="LKP18" s="654">
        <f>+'Anexo 1. 01-FR-03 POA INSTITUC.'!LKP60</f>
        <v>0</v>
      </c>
      <c r="LKQ18" s="654">
        <f>+'Anexo 1. 01-FR-03 POA INSTITUC.'!LKQ60</f>
        <v>0</v>
      </c>
      <c r="LKR18" s="654">
        <f>+'Anexo 1. 01-FR-03 POA INSTITUC.'!LKR60</f>
        <v>0</v>
      </c>
      <c r="LKS18" s="654">
        <f>+'Anexo 1. 01-FR-03 POA INSTITUC.'!LKS60</f>
        <v>0</v>
      </c>
      <c r="LKT18" s="654">
        <f>+'Anexo 1. 01-FR-03 POA INSTITUC.'!LKT60</f>
        <v>0</v>
      </c>
      <c r="LKU18" s="654">
        <f>+'Anexo 1. 01-FR-03 POA INSTITUC.'!LKU60</f>
        <v>0</v>
      </c>
      <c r="LKV18" s="654">
        <f>+'Anexo 1. 01-FR-03 POA INSTITUC.'!LKV60</f>
        <v>0</v>
      </c>
      <c r="LKW18" s="654">
        <f>+'Anexo 1. 01-FR-03 POA INSTITUC.'!LKW60</f>
        <v>0</v>
      </c>
      <c r="LKX18" s="654">
        <f>+'Anexo 1. 01-FR-03 POA INSTITUC.'!LKX60</f>
        <v>0</v>
      </c>
      <c r="LKY18" s="654">
        <f>+'Anexo 1. 01-FR-03 POA INSTITUC.'!LKY60</f>
        <v>0</v>
      </c>
      <c r="LKZ18" s="654">
        <f>+'Anexo 1. 01-FR-03 POA INSTITUC.'!LKZ60</f>
        <v>0</v>
      </c>
      <c r="LLA18" s="654">
        <f>+'Anexo 1. 01-FR-03 POA INSTITUC.'!LLA60</f>
        <v>0</v>
      </c>
      <c r="LLB18" s="654">
        <f>+'Anexo 1. 01-FR-03 POA INSTITUC.'!LLB60</f>
        <v>0</v>
      </c>
      <c r="LLC18" s="654">
        <f>+'Anexo 1. 01-FR-03 POA INSTITUC.'!LLC60</f>
        <v>0</v>
      </c>
      <c r="LLD18" s="654">
        <f>+'Anexo 1. 01-FR-03 POA INSTITUC.'!LLD60</f>
        <v>0</v>
      </c>
      <c r="LLE18" s="654">
        <f>+'Anexo 1. 01-FR-03 POA INSTITUC.'!LLE60</f>
        <v>0</v>
      </c>
      <c r="LLF18" s="654">
        <f>+'Anexo 1. 01-FR-03 POA INSTITUC.'!LLF60</f>
        <v>0</v>
      </c>
      <c r="LLG18" s="654">
        <f>+'Anexo 1. 01-FR-03 POA INSTITUC.'!LLG60</f>
        <v>0</v>
      </c>
      <c r="LLH18" s="654">
        <f>+'Anexo 1. 01-FR-03 POA INSTITUC.'!LLH60</f>
        <v>0</v>
      </c>
      <c r="LLI18" s="654">
        <f>+'Anexo 1. 01-FR-03 POA INSTITUC.'!LLI60</f>
        <v>0</v>
      </c>
      <c r="LLJ18" s="654">
        <f>+'Anexo 1. 01-FR-03 POA INSTITUC.'!LLJ60</f>
        <v>0</v>
      </c>
      <c r="LLK18" s="654">
        <f>+'Anexo 1. 01-FR-03 POA INSTITUC.'!LLK60</f>
        <v>0</v>
      </c>
      <c r="LLL18" s="654">
        <f>+'Anexo 1. 01-FR-03 POA INSTITUC.'!LLL60</f>
        <v>0</v>
      </c>
      <c r="LLM18" s="654">
        <f>+'Anexo 1. 01-FR-03 POA INSTITUC.'!LLM60</f>
        <v>0</v>
      </c>
      <c r="LLN18" s="654">
        <f>+'Anexo 1. 01-FR-03 POA INSTITUC.'!LLN60</f>
        <v>0</v>
      </c>
      <c r="LLO18" s="654">
        <f>+'Anexo 1. 01-FR-03 POA INSTITUC.'!LLO60</f>
        <v>0</v>
      </c>
      <c r="LLP18" s="654">
        <f>+'Anexo 1. 01-FR-03 POA INSTITUC.'!LLP60</f>
        <v>0</v>
      </c>
      <c r="LLQ18" s="654">
        <f>+'Anexo 1. 01-FR-03 POA INSTITUC.'!LLQ60</f>
        <v>0</v>
      </c>
      <c r="LLR18" s="654">
        <f>+'Anexo 1. 01-FR-03 POA INSTITUC.'!LLR60</f>
        <v>0</v>
      </c>
      <c r="LLS18" s="654">
        <f>+'Anexo 1. 01-FR-03 POA INSTITUC.'!LLS60</f>
        <v>0</v>
      </c>
      <c r="LLT18" s="654">
        <f>+'Anexo 1. 01-FR-03 POA INSTITUC.'!LLT60</f>
        <v>0</v>
      </c>
      <c r="LLU18" s="654">
        <f>+'Anexo 1. 01-FR-03 POA INSTITUC.'!LLU60</f>
        <v>0</v>
      </c>
      <c r="LLV18" s="654">
        <f>+'Anexo 1. 01-FR-03 POA INSTITUC.'!LLV60</f>
        <v>0</v>
      </c>
      <c r="LLW18" s="654">
        <f>+'Anexo 1. 01-FR-03 POA INSTITUC.'!LLW60</f>
        <v>0</v>
      </c>
      <c r="LLX18" s="654">
        <f>+'Anexo 1. 01-FR-03 POA INSTITUC.'!LLX60</f>
        <v>0</v>
      </c>
      <c r="LLY18" s="654">
        <f>+'Anexo 1. 01-FR-03 POA INSTITUC.'!LLY60</f>
        <v>0</v>
      </c>
      <c r="LLZ18" s="654">
        <f>+'Anexo 1. 01-FR-03 POA INSTITUC.'!LLZ60</f>
        <v>0</v>
      </c>
      <c r="LMA18" s="654">
        <f>+'Anexo 1. 01-FR-03 POA INSTITUC.'!LMA60</f>
        <v>0</v>
      </c>
      <c r="LMB18" s="654">
        <f>+'Anexo 1. 01-FR-03 POA INSTITUC.'!LMB60</f>
        <v>0</v>
      </c>
      <c r="LMC18" s="654">
        <f>+'Anexo 1. 01-FR-03 POA INSTITUC.'!LMC60</f>
        <v>0</v>
      </c>
      <c r="LMD18" s="654">
        <f>+'Anexo 1. 01-FR-03 POA INSTITUC.'!LMD60</f>
        <v>0</v>
      </c>
      <c r="LME18" s="654">
        <f>+'Anexo 1. 01-FR-03 POA INSTITUC.'!LME60</f>
        <v>0</v>
      </c>
      <c r="LMF18" s="654">
        <f>+'Anexo 1. 01-FR-03 POA INSTITUC.'!LMF60</f>
        <v>0</v>
      </c>
      <c r="LMG18" s="654">
        <f>+'Anexo 1. 01-FR-03 POA INSTITUC.'!LMG60</f>
        <v>0</v>
      </c>
      <c r="LMH18" s="654">
        <f>+'Anexo 1. 01-FR-03 POA INSTITUC.'!LMH60</f>
        <v>0</v>
      </c>
      <c r="LMI18" s="654">
        <f>+'Anexo 1. 01-FR-03 POA INSTITUC.'!LMI60</f>
        <v>0</v>
      </c>
      <c r="LMJ18" s="654">
        <f>+'Anexo 1. 01-FR-03 POA INSTITUC.'!LMJ60</f>
        <v>0</v>
      </c>
      <c r="LMK18" s="654">
        <f>+'Anexo 1. 01-FR-03 POA INSTITUC.'!LMK60</f>
        <v>0</v>
      </c>
      <c r="LML18" s="654">
        <f>+'Anexo 1. 01-FR-03 POA INSTITUC.'!LML60</f>
        <v>0</v>
      </c>
      <c r="LMM18" s="654">
        <f>+'Anexo 1. 01-FR-03 POA INSTITUC.'!LMM60</f>
        <v>0</v>
      </c>
      <c r="LMN18" s="654">
        <f>+'Anexo 1. 01-FR-03 POA INSTITUC.'!LMN60</f>
        <v>0</v>
      </c>
      <c r="LMO18" s="654">
        <f>+'Anexo 1. 01-FR-03 POA INSTITUC.'!LMO60</f>
        <v>0</v>
      </c>
      <c r="LMP18" s="654">
        <f>+'Anexo 1. 01-FR-03 POA INSTITUC.'!LMP60</f>
        <v>0</v>
      </c>
      <c r="LMQ18" s="654">
        <f>+'Anexo 1. 01-FR-03 POA INSTITUC.'!LMQ60</f>
        <v>0</v>
      </c>
      <c r="LMR18" s="654">
        <f>+'Anexo 1. 01-FR-03 POA INSTITUC.'!LMR60</f>
        <v>0</v>
      </c>
      <c r="LMS18" s="654">
        <f>+'Anexo 1. 01-FR-03 POA INSTITUC.'!LMS60</f>
        <v>0</v>
      </c>
      <c r="LMT18" s="654">
        <f>+'Anexo 1. 01-FR-03 POA INSTITUC.'!LMT60</f>
        <v>0</v>
      </c>
      <c r="LMU18" s="654">
        <f>+'Anexo 1. 01-FR-03 POA INSTITUC.'!LMU60</f>
        <v>0</v>
      </c>
      <c r="LMV18" s="654">
        <f>+'Anexo 1. 01-FR-03 POA INSTITUC.'!LMV60</f>
        <v>0</v>
      </c>
      <c r="LMW18" s="654">
        <f>+'Anexo 1. 01-FR-03 POA INSTITUC.'!LMW60</f>
        <v>0</v>
      </c>
      <c r="LMX18" s="654">
        <f>+'Anexo 1. 01-FR-03 POA INSTITUC.'!LMX60</f>
        <v>0</v>
      </c>
      <c r="LMY18" s="654">
        <f>+'Anexo 1. 01-FR-03 POA INSTITUC.'!LMY60</f>
        <v>0</v>
      </c>
      <c r="LMZ18" s="654">
        <f>+'Anexo 1. 01-FR-03 POA INSTITUC.'!LMZ60</f>
        <v>0</v>
      </c>
      <c r="LNA18" s="654">
        <f>+'Anexo 1. 01-FR-03 POA INSTITUC.'!LNA60</f>
        <v>0</v>
      </c>
      <c r="LNB18" s="654">
        <f>+'Anexo 1. 01-FR-03 POA INSTITUC.'!LNB60</f>
        <v>0</v>
      </c>
      <c r="LNC18" s="654">
        <f>+'Anexo 1. 01-FR-03 POA INSTITUC.'!LNC60</f>
        <v>0</v>
      </c>
      <c r="LND18" s="654">
        <f>+'Anexo 1. 01-FR-03 POA INSTITUC.'!LND60</f>
        <v>0</v>
      </c>
      <c r="LNE18" s="654">
        <f>+'Anexo 1. 01-FR-03 POA INSTITUC.'!LNE60</f>
        <v>0</v>
      </c>
      <c r="LNF18" s="654">
        <f>+'Anexo 1. 01-FR-03 POA INSTITUC.'!LNF60</f>
        <v>0</v>
      </c>
      <c r="LNG18" s="654">
        <f>+'Anexo 1. 01-FR-03 POA INSTITUC.'!LNG60</f>
        <v>0</v>
      </c>
      <c r="LNH18" s="654">
        <f>+'Anexo 1. 01-FR-03 POA INSTITUC.'!LNH60</f>
        <v>0</v>
      </c>
      <c r="LNI18" s="654">
        <f>+'Anexo 1. 01-FR-03 POA INSTITUC.'!LNI60</f>
        <v>0</v>
      </c>
      <c r="LNJ18" s="654">
        <f>+'Anexo 1. 01-FR-03 POA INSTITUC.'!LNJ60</f>
        <v>0</v>
      </c>
      <c r="LNK18" s="654">
        <f>+'Anexo 1. 01-FR-03 POA INSTITUC.'!LNK60</f>
        <v>0</v>
      </c>
      <c r="LNL18" s="654">
        <f>+'Anexo 1. 01-FR-03 POA INSTITUC.'!LNL60</f>
        <v>0</v>
      </c>
      <c r="LNM18" s="654">
        <f>+'Anexo 1. 01-FR-03 POA INSTITUC.'!LNM60</f>
        <v>0</v>
      </c>
      <c r="LNN18" s="654">
        <f>+'Anexo 1. 01-FR-03 POA INSTITUC.'!LNN60</f>
        <v>0</v>
      </c>
      <c r="LNO18" s="654">
        <f>+'Anexo 1. 01-FR-03 POA INSTITUC.'!LNO60</f>
        <v>0</v>
      </c>
      <c r="LNP18" s="654">
        <f>+'Anexo 1. 01-FR-03 POA INSTITUC.'!LNP60</f>
        <v>0</v>
      </c>
      <c r="LNQ18" s="654">
        <f>+'Anexo 1. 01-FR-03 POA INSTITUC.'!LNQ60</f>
        <v>0</v>
      </c>
      <c r="LNR18" s="654">
        <f>+'Anexo 1. 01-FR-03 POA INSTITUC.'!LNR60</f>
        <v>0</v>
      </c>
      <c r="LNS18" s="654">
        <f>+'Anexo 1. 01-FR-03 POA INSTITUC.'!LNS60</f>
        <v>0</v>
      </c>
      <c r="LNT18" s="654">
        <f>+'Anexo 1. 01-FR-03 POA INSTITUC.'!LNT60</f>
        <v>0</v>
      </c>
      <c r="LNU18" s="654">
        <f>+'Anexo 1. 01-FR-03 POA INSTITUC.'!LNU60</f>
        <v>0</v>
      </c>
      <c r="LNV18" s="654">
        <f>+'Anexo 1. 01-FR-03 POA INSTITUC.'!LNV60</f>
        <v>0</v>
      </c>
      <c r="LNW18" s="654">
        <f>+'Anexo 1. 01-FR-03 POA INSTITUC.'!LNW60</f>
        <v>0</v>
      </c>
      <c r="LNX18" s="654">
        <f>+'Anexo 1. 01-FR-03 POA INSTITUC.'!LNX60</f>
        <v>0</v>
      </c>
      <c r="LNY18" s="654">
        <f>+'Anexo 1. 01-FR-03 POA INSTITUC.'!LNY60</f>
        <v>0</v>
      </c>
      <c r="LNZ18" s="654">
        <f>+'Anexo 1. 01-FR-03 POA INSTITUC.'!LNZ60</f>
        <v>0</v>
      </c>
      <c r="LOA18" s="654">
        <f>+'Anexo 1. 01-FR-03 POA INSTITUC.'!LOA60</f>
        <v>0</v>
      </c>
      <c r="LOB18" s="654">
        <f>+'Anexo 1. 01-FR-03 POA INSTITUC.'!LOB60</f>
        <v>0</v>
      </c>
      <c r="LOC18" s="654">
        <f>+'Anexo 1. 01-FR-03 POA INSTITUC.'!LOC60</f>
        <v>0</v>
      </c>
      <c r="LOD18" s="654">
        <f>+'Anexo 1. 01-FR-03 POA INSTITUC.'!LOD60</f>
        <v>0</v>
      </c>
      <c r="LOE18" s="654">
        <f>+'Anexo 1. 01-FR-03 POA INSTITUC.'!LOE60</f>
        <v>0</v>
      </c>
      <c r="LOF18" s="654">
        <f>+'Anexo 1. 01-FR-03 POA INSTITUC.'!LOF60</f>
        <v>0</v>
      </c>
      <c r="LOG18" s="654">
        <f>+'Anexo 1. 01-FR-03 POA INSTITUC.'!LOG60</f>
        <v>0</v>
      </c>
      <c r="LOH18" s="654">
        <f>+'Anexo 1. 01-FR-03 POA INSTITUC.'!LOH60</f>
        <v>0</v>
      </c>
      <c r="LOI18" s="654">
        <f>+'Anexo 1. 01-FR-03 POA INSTITUC.'!LOI60</f>
        <v>0</v>
      </c>
      <c r="LOJ18" s="654">
        <f>+'Anexo 1. 01-FR-03 POA INSTITUC.'!LOJ60</f>
        <v>0</v>
      </c>
      <c r="LOK18" s="654">
        <f>+'Anexo 1. 01-FR-03 POA INSTITUC.'!LOK60</f>
        <v>0</v>
      </c>
      <c r="LOL18" s="654">
        <f>+'Anexo 1. 01-FR-03 POA INSTITUC.'!LOL60</f>
        <v>0</v>
      </c>
      <c r="LOM18" s="654">
        <f>+'Anexo 1. 01-FR-03 POA INSTITUC.'!LOM60</f>
        <v>0</v>
      </c>
      <c r="LON18" s="654">
        <f>+'Anexo 1. 01-FR-03 POA INSTITUC.'!LON60</f>
        <v>0</v>
      </c>
      <c r="LOO18" s="654">
        <f>+'Anexo 1. 01-FR-03 POA INSTITUC.'!LOO60</f>
        <v>0</v>
      </c>
      <c r="LOP18" s="654">
        <f>+'Anexo 1. 01-FR-03 POA INSTITUC.'!LOP60</f>
        <v>0</v>
      </c>
      <c r="LOQ18" s="654">
        <f>+'Anexo 1. 01-FR-03 POA INSTITUC.'!LOQ60</f>
        <v>0</v>
      </c>
      <c r="LOR18" s="654">
        <f>+'Anexo 1. 01-FR-03 POA INSTITUC.'!LOR60</f>
        <v>0</v>
      </c>
      <c r="LOS18" s="654">
        <f>+'Anexo 1. 01-FR-03 POA INSTITUC.'!LOS60</f>
        <v>0</v>
      </c>
      <c r="LOT18" s="654">
        <f>+'Anexo 1. 01-FR-03 POA INSTITUC.'!LOT60</f>
        <v>0</v>
      </c>
      <c r="LOU18" s="654">
        <f>+'Anexo 1. 01-FR-03 POA INSTITUC.'!LOU60</f>
        <v>0</v>
      </c>
      <c r="LOV18" s="654">
        <f>+'Anexo 1. 01-FR-03 POA INSTITUC.'!LOV60</f>
        <v>0</v>
      </c>
      <c r="LOW18" s="654">
        <f>+'Anexo 1. 01-FR-03 POA INSTITUC.'!LOW60</f>
        <v>0</v>
      </c>
      <c r="LOX18" s="654">
        <f>+'Anexo 1. 01-FR-03 POA INSTITUC.'!LOX60</f>
        <v>0</v>
      </c>
      <c r="LOY18" s="654">
        <f>+'Anexo 1. 01-FR-03 POA INSTITUC.'!LOY60</f>
        <v>0</v>
      </c>
      <c r="LOZ18" s="654">
        <f>+'Anexo 1. 01-FR-03 POA INSTITUC.'!LOZ60</f>
        <v>0</v>
      </c>
      <c r="LPA18" s="654">
        <f>+'Anexo 1. 01-FR-03 POA INSTITUC.'!LPA60</f>
        <v>0</v>
      </c>
      <c r="LPB18" s="654">
        <f>+'Anexo 1. 01-FR-03 POA INSTITUC.'!LPB60</f>
        <v>0</v>
      </c>
      <c r="LPC18" s="654">
        <f>+'Anexo 1. 01-FR-03 POA INSTITUC.'!LPC60</f>
        <v>0</v>
      </c>
      <c r="LPD18" s="654">
        <f>+'Anexo 1. 01-FR-03 POA INSTITUC.'!LPD60</f>
        <v>0</v>
      </c>
      <c r="LPE18" s="654">
        <f>+'Anexo 1. 01-FR-03 POA INSTITUC.'!LPE60</f>
        <v>0</v>
      </c>
      <c r="LPF18" s="654">
        <f>+'Anexo 1. 01-FR-03 POA INSTITUC.'!LPF60</f>
        <v>0</v>
      </c>
      <c r="LPG18" s="654">
        <f>+'Anexo 1. 01-FR-03 POA INSTITUC.'!LPG60</f>
        <v>0</v>
      </c>
      <c r="LPH18" s="654">
        <f>+'Anexo 1. 01-FR-03 POA INSTITUC.'!LPH60</f>
        <v>0</v>
      </c>
      <c r="LPI18" s="654">
        <f>+'Anexo 1. 01-FR-03 POA INSTITUC.'!LPI60</f>
        <v>0</v>
      </c>
      <c r="LPJ18" s="654">
        <f>+'Anexo 1. 01-FR-03 POA INSTITUC.'!LPJ60</f>
        <v>0</v>
      </c>
      <c r="LPK18" s="654">
        <f>+'Anexo 1. 01-FR-03 POA INSTITUC.'!LPK60</f>
        <v>0</v>
      </c>
      <c r="LPL18" s="654">
        <f>+'Anexo 1. 01-FR-03 POA INSTITUC.'!LPL60</f>
        <v>0</v>
      </c>
      <c r="LPM18" s="654">
        <f>+'Anexo 1. 01-FR-03 POA INSTITUC.'!LPM60</f>
        <v>0</v>
      </c>
      <c r="LPN18" s="654">
        <f>+'Anexo 1. 01-FR-03 POA INSTITUC.'!LPN60</f>
        <v>0</v>
      </c>
      <c r="LPO18" s="654">
        <f>+'Anexo 1. 01-FR-03 POA INSTITUC.'!LPO60</f>
        <v>0</v>
      </c>
      <c r="LPP18" s="654">
        <f>+'Anexo 1. 01-FR-03 POA INSTITUC.'!LPP60</f>
        <v>0</v>
      </c>
      <c r="LPQ18" s="654">
        <f>+'Anexo 1. 01-FR-03 POA INSTITUC.'!LPQ60</f>
        <v>0</v>
      </c>
      <c r="LPR18" s="654">
        <f>+'Anexo 1. 01-FR-03 POA INSTITUC.'!LPR60</f>
        <v>0</v>
      </c>
      <c r="LPS18" s="654">
        <f>+'Anexo 1. 01-FR-03 POA INSTITUC.'!LPS60</f>
        <v>0</v>
      </c>
      <c r="LPT18" s="654">
        <f>+'Anexo 1. 01-FR-03 POA INSTITUC.'!LPT60</f>
        <v>0</v>
      </c>
      <c r="LPU18" s="654">
        <f>+'Anexo 1. 01-FR-03 POA INSTITUC.'!LPU60</f>
        <v>0</v>
      </c>
      <c r="LPV18" s="654">
        <f>+'Anexo 1. 01-FR-03 POA INSTITUC.'!LPV60</f>
        <v>0</v>
      </c>
      <c r="LPW18" s="654">
        <f>+'Anexo 1. 01-FR-03 POA INSTITUC.'!LPW60</f>
        <v>0</v>
      </c>
      <c r="LPX18" s="654">
        <f>+'Anexo 1. 01-FR-03 POA INSTITUC.'!LPX60</f>
        <v>0</v>
      </c>
      <c r="LPY18" s="654">
        <f>+'Anexo 1. 01-FR-03 POA INSTITUC.'!LPY60</f>
        <v>0</v>
      </c>
      <c r="LPZ18" s="654">
        <f>+'Anexo 1. 01-FR-03 POA INSTITUC.'!LPZ60</f>
        <v>0</v>
      </c>
      <c r="LQA18" s="654">
        <f>+'Anexo 1. 01-FR-03 POA INSTITUC.'!LQA60</f>
        <v>0</v>
      </c>
      <c r="LQB18" s="654">
        <f>+'Anexo 1. 01-FR-03 POA INSTITUC.'!LQB60</f>
        <v>0</v>
      </c>
      <c r="LQC18" s="654">
        <f>+'Anexo 1. 01-FR-03 POA INSTITUC.'!LQC60</f>
        <v>0</v>
      </c>
      <c r="LQD18" s="654">
        <f>+'Anexo 1. 01-FR-03 POA INSTITUC.'!LQD60</f>
        <v>0</v>
      </c>
      <c r="LQE18" s="654">
        <f>+'Anexo 1. 01-FR-03 POA INSTITUC.'!LQE60</f>
        <v>0</v>
      </c>
      <c r="LQF18" s="654">
        <f>+'Anexo 1. 01-FR-03 POA INSTITUC.'!LQF60</f>
        <v>0</v>
      </c>
      <c r="LQG18" s="654">
        <f>+'Anexo 1. 01-FR-03 POA INSTITUC.'!LQG60</f>
        <v>0</v>
      </c>
      <c r="LQH18" s="654">
        <f>+'Anexo 1. 01-FR-03 POA INSTITUC.'!LQH60</f>
        <v>0</v>
      </c>
      <c r="LQI18" s="654">
        <f>+'Anexo 1. 01-FR-03 POA INSTITUC.'!LQI60</f>
        <v>0</v>
      </c>
      <c r="LQJ18" s="654">
        <f>+'Anexo 1. 01-FR-03 POA INSTITUC.'!LQJ60</f>
        <v>0</v>
      </c>
      <c r="LQK18" s="654">
        <f>+'Anexo 1. 01-FR-03 POA INSTITUC.'!LQK60</f>
        <v>0</v>
      </c>
      <c r="LQL18" s="654">
        <f>+'Anexo 1. 01-FR-03 POA INSTITUC.'!LQL60</f>
        <v>0</v>
      </c>
      <c r="LQM18" s="654">
        <f>+'Anexo 1. 01-FR-03 POA INSTITUC.'!LQM60</f>
        <v>0</v>
      </c>
      <c r="LQN18" s="654">
        <f>+'Anexo 1. 01-FR-03 POA INSTITUC.'!LQN60</f>
        <v>0</v>
      </c>
      <c r="LQO18" s="654">
        <f>+'Anexo 1. 01-FR-03 POA INSTITUC.'!LQO60</f>
        <v>0</v>
      </c>
      <c r="LQP18" s="654">
        <f>+'Anexo 1. 01-FR-03 POA INSTITUC.'!LQP60</f>
        <v>0</v>
      </c>
      <c r="LQQ18" s="654">
        <f>+'Anexo 1. 01-FR-03 POA INSTITUC.'!LQQ60</f>
        <v>0</v>
      </c>
      <c r="LQR18" s="654">
        <f>+'Anexo 1. 01-FR-03 POA INSTITUC.'!LQR60</f>
        <v>0</v>
      </c>
      <c r="LQS18" s="654">
        <f>+'Anexo 1. 01-FR-03 POA INSTITUC.'!LQS60</f>
        <v>0</v>
      </c>
      <c r="LQT18" s="654">
        <f>+'Anexo 1. 01-FR-03 POA INSTITUC.'!LQT60</f>
        <v>0</v>
      </c>
      <c r="LQU18" s="654">
        <f>+'Anexo 1. 01-FR-03 POA INSTITUC.'!LQU60</f>
        <v>0</v>
      </c>
      <c r="LQV18" s="654">
        <f>+'Anexo 1. 01-FR-03 POA INSTITUC.'!LQV60</f>
        <v>0</v>
      </c>
      <c r="LQW18" s="654">
        <f>+'Anexo 1. 01-FR-03 POA INSTITUC.'!LQW60</f>
        <v>0</v>
      </c>
      <c r="LQX18" s="654">
        <f>+'Anexo 1. 01-FR-03 POA INSTITUC.'!LQX60</f>
        <v>0</v>
      </c>
      <c r="LQY18" s="654">
        <f>+'Anexo 1. 01-FR-03 POA INSTITUC.'!LQY60</f>
        <v>0</v>
      </c>
      <c r="LQZ18" s="654">
        <f>+'Anexo 1. 01-FR-03 POA INSTITUC.'!LQZ60</f>
        <v>0</v>
      </c>
      <c r="LRA18" s="654">
        <f>+'Anexo 1. 01-FR-03 POA INSTITUC.'!LRA60</f>
        <v>0</v>
      </c>
      <c r="LRB18" s="654">
        <f>+'Anexo 1. 01-FR-03 POA INSTITUC.'!LRB60</f>
        <v>0</v>
      </c>
      <c r="LRC18" s="654">
        <f>+'Anexo 1. 01-FR-03 POA INSTITUC.'!LRC60</f>
        <v>0</v>
      </c>
      <c r="LRD18" s="654">
        <f>+'Anexo 1. 01-FR-03 POA INSTITUC.'!LRD60</f>
        <v>0</v>
      </c>
      <c r="LRE18" s="654">
        <f>+'Anexo 1. 01-FR-03 POA INSTITUC.'!LRE60</f>
        <v>0</v>
      </c>
      <c r="LRF18" s="654">
        <f>+'Anexo 1. 01-FR-03 POA INSTITUC.'!LRF60</f>
        <v>0</v>
      </c>
      <c r="LRG18" s="654">
        <f>+'Anexo 1. 01-FR-03 POA INSTITUC.'!LRG60</f>
        <v>0</v>
      </c>
      <c r="LRH18" s="654">
        <f>+'Anexo 1. 01-FR-03 POA INSTITUC.'!LRH60</f>
        <v>0</v>
      </c>
      <c r="LRI18" s="654">
        <f>+'Anexo 1. 01-FR-03 POA INSTITUC.'!LRI60</f>
        <v>0</v>
      </c>
      <c r="LRJ18" s="654">
        <f>+'Anexo 1. 01-FR-03 POA INSTITUC.'!LRJ60</f>
        <v>0</v>
      </c>
      <c r="LRK18" s="654">
        <f>+'Anexo 1. 01-FR-03 POA INSTITUC.'!LRK60</f>
        <v>0</v>
      </c>
      <c r="LRL18" s="654">
        <f>+'Anexo 1. 01-FR-03 POA INSTITUC.'!LRL60</f>
        <v>0</v>
      </c>
      <c r="LRM18" s="654">
        <f>+'Anexo 1. 01-FR-03 POA INSTITUC.'!LRM60</f>
        <v>0</v>
      </c>
      <c r="LRN18" s="654">
        <f>+'Anexo 1. 01-FR-03 POA INSTITUC.'!LRN60</f>
        <v>0</v>
      </c>
      <c r="LRO18" s="654">
        <f>+'Anexo 1. 01-FR-03 POA INSTITUC.'!LRO60</f>
        <v>0</v>
      </c>
      <c r="LRP18" s="654">
        <f>+'Anexo 1. 01-FR-03 POA INSTITUC.'!LRP60</f>
        <v>0</v>
      </c>
      <c r="LRQ18" s="654">
        <f>+'Anexo 1. 01-FR-03 POA INSTITUC.'!LRQ60</f>
        <v>0</v>
      </c>
      <c r="LRR18" s="654">
        <f>+'Anexo 1. 01-FR-03 POA INSTITUC.'!LRR60</f>
        <v>0</v>
      </c>
      <c r="LRS18" s="654">
        <f>+'Anexo 1. 01-FR-03 POA INSTITUC.'!LRS60</f>
        <v>0</v>
      </c>
      <c r="LRT18" s="654">
        <f>+'Anexo 1. 01-FR-03 POA INSTITUC.'!LRT60</f>
        <v>0</v>
      </c>
      <c r="LRU18" s="654">
        <f>+'Anexo 1. 01-FR-03 POA INSTITUC.'!LRU60</f>
        <v>0</v>
      </c>
      <c r="LRV18" s="654">
        <f>+'Anexo 1. 01-FR-03 POA INSTITUC.'!LRV60</f>
        <v>0</v>
      </c>
      <c r="LRW18" s="654">
        <f>+'Anexo 1. 01-FR-03 POA INSTITUC.'!LRW60</f>
        <v>0</v>
      </c>
      <c r="LRX18" s="654">
        <f>+'Anexo 1. 01-FR-03 POA INSTITUC.'!LRX60</f>
        <v>0</v>
      </c>
      <c r="LRY18" s="654">
        <f>+'Anexo 1. 01-FR-03 POA INSTITUC.'!LRY60</f>
        <v>0</v>
      </c>
      <c r="LRZ18" s="654">
        <f>+'Anexo 1. 01-FR-03 POA INSTITUC.'!LRZ60</f>
        <v>0</v>
      </c>
      <c r="LSA18" s="654">
        <f>+'Anexo 1. 01-FR-03 POA INSTITUC.'!LSA60</f>
        <v>0</v>
      </c>
      <c r="LSB18" s="654">
        <f>+'Anexo 1. 01-FR-03 POA INSTITUC.'!LSB60</f>
        <v>0</v>
      </c>
      <c r="LSC18" s="654">
        <f>+'Anexo 1. 01-FR-03 POA INSTITUC.'!LSC60</f>
        <v>0</v>
      </c>
      <c r="LSD18" s="654">
        <f>+'Anexo 1. 01-FR-03 POA INSTITUC.'!LSD60</f>
        <v>0</v>
      </c>
      <c r="LSE18" s="654">
        <f>+'Anexo 1. 01-FR-03 POA INSTITUC.'!LSE60</f>
        <v>0</v>
      </c>
      <c r="LSF18" s="654">
        <f>+'Anexo 1. 01-FR-03 POA INSTITUC.'!LSF60</f>
        <v>0</v>
      </c>
      <c r="LSG18" s="654">
        <f>+'Anexo 1. 01-FR-03 POA INSTITUC.'!LSG60</f>
        <v>0</v>
      </c>
      <c r="LSH18" s="654">
        <f>+'Anexo 1. 01-FR-03 POA INSTITUC.'!LSH60</f>
        <v>0</v>
      </c>
      <c r="LSI18" s="654">
        <f>+'Anexo 1. 01-FR-03 POA INSTITUC.'!LSI60</f>
        <v>0</v>
      </c>
      <c r="LSJ18" s="654">
        <f>+'Anexo 1. 01-FR-03 POA INSTITUC.'!LSJ60</f>
        <v>0</v>
      </c>
      <c r="LSK18" s="654">
        <f>+'Anexo 1. 01-FR-03 POA INSTITUC.'!LSK60</f>
        <v>0</v>
      </c>
      <c r="LSL18" s="654">
        <f>+'Anexo 1. 01-FR-03 POA INSTITUC.'!LSL60</f>
        <v>0</v>
      </c>
      <c r="LSM18" s="654">
        <f>+'Anexo 1. 01-FR-03 POA INSTITUC.'!LSM60</f>
        <v>0</v>
      </c>
      <c r="LSN18" s="654">
        <f>+'Anexo 1. 01-FR-03 POA INSTITUC.'!LSN60</f>
        <v>0</v>
      </c>
      <c r="LSO18" s="654">
        <f>+'Anexo 1. 01-FR-03 POA INSTITUC.'!LSO60</f>
        <v>0</v>
      </c>
      <c r="LSP18" s="654">
        <f>+'Anexo 1. 01-FR-03 POA INSTITUC.'!LSP60</f>
        <v>0</v>
      </c>
      <c r="LSQ18" s="654">
        <f>+'Anexo 1. 01-FR-03 POA INSTITUC.'!LSQ60</f>
        <v>0</v>
      </c>
      <c r="LSR18" s="654">
        <f>+'Anexo 1. 01-FR-03 POA INSTITUC.'!LSR60</f>
        <v>0</v>
      </c>
      <c r="LSS18" s="654">
        <f>+'Anexo 1. 01-FR-03 POA INSTITUC.'!LSS60</f>
        <v>0</v>
      </c>
      <c r="LST18" s="654">
        <f>+'Anexo 1. 01-FR-03 POA INSTITUC.'!LST60</f>
        <v>0</v>
      </c>
      <c r="LSU18" s="654">
        <f>+'Anexo 1. 01-FR-03 POA INSTITUC.'!LSU60</f>
        <v>0</v>
      </c>
      <c r="LSV18" s="654">
        <f>+'Anexo 1. 01-FR-03 POA INSTITUC.'!LSV60</f>
        <v>0</v>
      </c>
      <c r="LSW18" s="654">
        <f>+'Anexo 1. 01-FR-03 POA INSTITUC.'!LSW60</f>
        <v>0</v>
      </c>
      <c r="LSX18" s="654">
        <f>+'Anexo 1. 01-FR-03 POA INSTITUC.'!LSX60</f>
        <v>0</v>
      </c>
      <c r="LSY18" s="654">
        <f>+'Anexo 1. 01-FR-03 POA INSTITUC.'!LSY60</f>
        <v>0</v>
      </c>
      <c r="LSZ18" s="654">
        <f>+'Anexo 1. 01-FR-03 POA INSTITUC.'!LSZ60</f>
        <v>0</v>
      </c>
      <c r="LTA18" s="654">
        <f>+'Anexo 1. 01-FR-03 POA INSTITUC.'!LTA60</f>
        <v>0</v>
      </c>
      <c r="LTB18" s="654">
        <f>+'Anexo 1. 01-FR-03 POA INSTITUC.'!LTB60</f>
        <v>0</v>
      </c>
      <c r="LTC18" s="654">
        <f>+'Anexo 1. 01-FR-03 POA INSTITUC.'!LTC60</f>
        <v>0</v>
      </c>
      <c r="LTD18" s="654">
        <f>+'Anexo 1. 01-FR-03 POA INSTITUC.'!LTD60</f>
        <v>0</v>
      </c>
      <c r="LTE18" s="654">
        <f>+'Anexo 1. 01-FR-03 POA INSTITUC.'!LTE60</f>
        <v>0</v>
      </c>
      <c r="LTF18" s="654">
        <f>+'Anexo 1. 01-FR-03 POA INSTITUC.'!LTF60</f>
        <v>0</v>
      </c>
      <c r="LTG18" s="654">
        <f>+'Anexo 1. 01-FR-03 POA INSTITUC.'!LTG60</f>
        <v>0</v>
      </c>
      <c r="LTH18" s="654">
        <f>+'Anexo 1. 01-FR-03 POA INSTITUC.'!LTH60</f>
        <v>0</v>
      </c>
      <c r="LTI18" s="654">
        <f>+'Anexo 1. 01-FR-03 POA INSTITUC.'!LTI60</f>
        <v>0</v>
      </c>
      <c r="LTJ18" s="654">
        <f>+'Anexo 1. 01-FR-03 POA INSTITUC.'!LTJ60</f>
        <v>0</v>
      </c>
      <c r="LTK18" s="654">
        <f>+'Anexo 1. 01-FR-03 POA INSTITUC.'!LTK60</f>
        <v>0</v>
      </c>
      <c r="LTL18" s="654">
        <f>+'Anexo 1. 01-FR-03 POA INSTITUC.'!LTL60</f>
        <v>0</v>
      </c>
      <c r="LTM18" s="654">
        <f>+'Anexo 1. 01-FR-03 POA INSTITUC.'!LTM60</f>
        <v>0</v>
      </c>
      <c r="LTN18" s="654">
        <f>+'Anexo 1. 01-FR-03 POA INSTITUC.'!LTN60</f>
        <v>0</v>
      </c>
      <c r="LTO18" s="654">
        <f>+'Anexo 1. 01-FR-03 POA INSTITUC.'!LTO60</f>
        <v>0</v>
      </c>
      <c r="LTP18" s="654">
        <f>+'Anexo 1. 01-FR-03 POA INSTITUC.'!LTP60</f>
        <v>0</v>
      </c>
      <c r="LTQ18" s="654">
        <f>+'Anexo 1. 01-FR-03 POA INSTITUC.'!LTQ60</f>
        <v>0</v>
      </c>
      <c r="LTR18" s="654">
        <f>+'Anexo 1. 01-FR-03 POA INSTITUC.'!LTR60</f>
        <v>0</v>
      </c>
      <c r="LTS18" s="654">
        <f>+'Anexo 1. 01-FR-03 POA INSTITUC.'!LTS60</f>
        <v>0</v>
      </c>
      <c r="LTT18" s="654">
        <f>+'Anexo 1. 01-FR-03 POA INSTITUC.'!LTT60</f>
        <v>0</v>
      </c>
      <c r="LTU18" s="654">
        <f>+'Anexo 1. 01-FR-03 POA INSTITUC.'!LTU60</f>
        <v>0</v>
      </c>
      <c r="LTV18" s="654">
        <f>+'Anexo 1. 01-FR-03 POA INSTITUC.'!LTV60</f>
        <v>0</v>
      </c>
      <c r="LTW18" s="654">
        <f>+'Anexo 1. 01-FR-03 POA INSTITUC.'!LTW60</f>
        <v>0</v>
      </c>
      <c r="LTX18" s="654">
        <f>+'Anexo 1. 01-FR-03 POA INSTITUC.'!LTX60</f>
        <v>0</v>
      </c>
      <c r="LTY18" s="654">
        <f>+'Anexo 1. 01-FR-03 POA INSTITUC.'!LTY60</f>
        <v>0</v>
      </c>
      <c r="LTZ18" s="654">
        <f>+'Anexo 1. 01-FR-03 POA INSTITUC.'!LTZ60</f>
        <v>0</v>
      </c>
      <c r="LUA18" s="654">
        <f>+'Anexo 1. 01-FR-03 POA INSTITUC.'!LUA60</f>
        <v>0</v>
      </c>
      <c r="LUB18" s="654">
        <f>+'Anexo 1. 01-FR-03 POA INSTITUC.'!LUB60</f>
        <v>0</v>
      </c>
      <c r="LUC18" s="654">
        <f>+'Anexo 1. 01-FR-03 POA INSTITUC.'!LUC60</f>
        <v>0</v>
      </c>
      <c r="LUD18" s="654">
        <f>+'Anexo 1. 01-FR-03 POA INSTITUC.'!LUD60</f>
        <v>0</v>
      </c>
      <c r="LUE18" s="654">
        <f>+'Anexo 1. 01-FR-03 POA INSTITUC.'!LUE60</f>
        <v>0</v>
      </c>
      <c r="LUF18" s="654">
        <f>+'Anexo 1. 01-FR-03 POA INSTITUC.'!LUF60</f>
        <v>0</v>
      </c>
      <c r="LUG18" s="654">
        <f>+'Anexo 1. 01-FR-03 POA INSTITUC.'!LUG60</f>
        <v>0</v>
      </c>
      <c r="LUH18" s="654">
        <f>+'Anexo 1. 01-FR-03 POA INSTITUC.'!LUH60</f>
        <v>0</v>
      </c>
      <c r="LUI18" s="654">
        <f>+'Anexo 1. 01-FR-03 POA INSTITUC.'!LUI60</f>
        <v>0</v>
      </c>
      <c r="LUJ18" s="654">
        <f>+'Anexo 1. 01-FR-03 POA INSTITUC.'!LUJ60</f>
        <v>0</v>
      </c>
      <c r="LUK18" s="654">
        <f>+'Anexo 1. 01-FR-03 POA INSTITUC.'!LUK60</f>
        <v>0</v>
      </c>
      <c r="LUL18" s="654">
        <f>+'Anexo 1. 01-FR-03 POA INSTITUC.'!LUL60</f>
        <v>0</v>
      </c>
      <c r="LUM18" s="654">
        <f>+'Anexo 1. 01-FR-03 POA INSTITUC.'!LUM60</f>
        <v>0</v>
      </c>
      <c r="LUN18" s="654">
        <f>+'Anexo 1. 01-FR-03 POA INSTITUC.'!LUN60</f>
        <v>0</v>
      </c>
      <c r="LUO18" s="654">
        <f>+'Anexo 1. 01-FR-03 POA INSTITUC.'!LUO60</f>
        <v>0</v>
      </c>
      <c r="LUP18" s="654">
        <f>+'Anexo 1. 01-FR-03 POA INSTITUC.'!LUP60</f>
        <v>0</v>
      </c>
      <c r="LUQ18" s="654">
        <f>+'Anexo 1. 01-FR-03 POA INSTITUC.'!LUQ60</f>
        <v>0</v>
      </c>
      <c r="LUR18" s="654">
        <f>+'Anexo 1. 01-FR-03 POA INSTITUC.'!LUR60</f>
        <v>0</v>
      </c>
      <c r="LUS18" s="654">
        <f>+'Anexo 1. 01-FR-03 POA INSTITUC.'!LUS60</f>
        <v>0</v>
      </c>
      <c r="LUT18" s="654">
        <f>+'Anexo 1. 01-FR-03 POA INSTITUC.'!LUT60</f>
        <v>0</v>
      </c>
      <c r="LUU18" s="654">
        <f>+'Anexo 1. 01-FR-03 POA INSTITUC.'!LUU60</f>
        <v>0</v>
      </c>
      <c r="LUV18" s="654">
        <f>+'Anexo 1. 01-FR-03 POA INSTITUC.'!LUV60</f>
        <v>0</v>
      </c>
      <c r="LUW18" s="654">
        <f>+'Anexo 1. 01-FR-03 POA INSTITUC.'!LUW60</f>
        <v>0</v>
      </c>
      <c r="LUX18" s="654">
        <f>+'Anexo 1. 01-FR-03 POA INSTITUC.'!LUX60</f>
        <v>0</v>
      </c>
      <c r="LUY18" s="654">
        <f>+'Anexo 1. 01-FR-03 POA INSTITUC.'!LUY60</f>
        <v>0</v>
      </c>
      <c r="LUZ18" s="654">
        <f>+'Anexo 1. 01-FR-03 POA INSTITUC.'!LUZ60</f>
        <v>0</v>
      </c>
      <c r="LVA18" s="654">
        <f>+'Anexo 1. 01-FR-03 POA INSTITUC.'!LVA60</f>
        <v>0</v>
      </c>
      <c r="LVB18" s="654">
        <f>+'Anexo 1. 01-FR-03 POA INSTITUC.'!LVB60</f>
        <v>0</v>
      </c>
      <c r="LVC18" s="654">
        <f>+'Anexo 1. 01-FR-03 POA INSTITUC.'!LVC60</f>
        <v>0</v>
      </c>
      <c r="LVD18" s="654">
        <f>+'Anexo 1. 01-FR-03 POA INSTITUC.'!LVD60</f>
        <v>0</v>
      </c>
      <c r="LVE18" s="654">
        <f>+'Anexo 1. 01-FR-03 POA INSTITUC.'!LVE60</f>
        <v>0</v>
      </c>
      <c r="LVF18" s="654">
        <f>+'Anexo 1. 01-FR-03 POA INSTITUC.'!LVF60</f>
        <v>0</v>
      </c>
      <c r="LVG18" s="654">
        <f>+'Anexo 1. 01-FR-03 POA INSTITUC.'!LVG60</f>
        <v>0</v>
      </c>
      <c r="LVH18" s="654">
        <f>+'Anexo 1. 01-FR-03 POA INSTITUC.'!LVH60</f>
        <v>0</v>
      </c>
      <c r="LVI18" s="654">
        <f>+'Anexo 1. 01-FR-03 POA INSTITUC.'!LVI60</f>
        <v>0</v>
      </c>
      <c r="LVJ18" s="654">
        <f>+'Anexo 1. 01-FR-03 POA INSTITUC.'!LVJ60</f>
        <v>0</v>
      </c>
      <c r="LVK18" s="654">
        <f>+'Anexo 1. 01-FR-03 POA INSTITUC.'!LVK60</f>
        <v>0</v>
      </c>
      <c r="LVL18" s="654">
        <f>+'Anexo 1. 01-FR-03 POA INSTITUC.'!LVL60</f>
        <v>0</v>
      </c>
      <c r="LVM18" s="654">
        <f>+'Anexo 1. 01-FR-03 POA INSTITUC.'!LVM60</f>
        <v>0</v>
      </c>
      <c r="LVN18" s="654">
        <f>+'Anexo 1. 01-FR-03 POA INSTITUC.'!LVN60</f>
        <v>0</v>
      </c>
      <c r="LVO18" s="654">
        <f>+'Anexo 1. 01-FR-03 POA INSTITUC.'!LVO60</f>
        <v>0</v>
      </c>
      <c r="LVP18" s="654">
        <f>+'Anexo 1. 01-FR-03 POA INSTITUC.'!LVP60</f>
        <v>0</v>
      </c>
      <c r="LVQ18" s="654">
        <f>+'Anexo 1. 01-FR-03 POA INSTITUC.'!LVQ60</f>
        <v>0</v>
      </c>
      <c r="LVR18" s="654">
        <f>+'Anexo 1. 01-FR-03 POA INSTITUC.'!LVR60</f>
        <v>0</v>
      </c>
      <c r="LVS18" s="654">
        <f>+'Anexo 1. 01-FR-03 POA INSTITUC.'!LVS60</f>
        <v>0</v>
      </c>
      <c r="LVT18" s="654">
        <f>+'Anexo 1. 01-FR-03 POA INSTITUC.'!LVT60</f>
        <v>0</v>
      </c>
      <c r="LVU18" s="654">
        <f>+'Anexo 1. 01-FR-03 POA INSTITUC.'!LVU60</f>
        <v>0</v>
      </c>
      <c r="LVV18" s="654">
        <f>+'Anexo 1. 01-FR-03 POA INSTITUC.'!LVV60</f>
        <v>0</v>
      </c>
      <c r="LVW18" s="654">
        <f>+'Anexo 1. 01-FR-03 POA INSTITUC.'!LVW60</f>
        <v>0</v>
      </c>
      <c r="LVX18" s="654">
        <f>+'Anexo 1. 01-FR-03 POA INSTITUC.'!LVX60</f>
        <v>0</v>
      </c>
      <c r="LVY18" s="654">
        <f>+'Anexo 1. 01-FR-03 POA INSTITUC.'!LVY60</f>
        <v>0</v>
      </c>
      <c r="LVZ18" s="654">
        <f>+'Anexo 1. 01-FR-03 POA INSTITUC.'!LVZ60</f>
        <v>0</v>
      </c>
      <c r="LWA18" s="654">
        <f>+'Anexo 1. 01-FR-03 POA INSTITUC.'!LWA60</f>
        <v>0</v>
      </c>
      <c r="LWB18" s="654">
        <f>+'Anexo 1. 01-FR-03 POA INSTITUC.'!LWB60</f>
        <v>0</v>
      </c>
      <c r="LWC18" s="654">
        <f>+'Anexo 1. 01-FR-03 POA INSTITUC.'!LWC60</f>
        <v>0</v>
      </c>
      <c r="LWD18" s="654">
        <f>+'Anexo 1. 01-FR-03 POA INSTITUC.'!LWD60</f>
        <v>0</v>
      </c>
      <c r="LWE18" s="654">
        <f>+'Anexo 1. 01-FR-03 POA INSTITUC.'!LWE60</f>
        <v>0</v>
      </c>
      <c r="LWF18" s="654">
        <f>+'Anexo 1. 01-FR-03 POA INSTITUC.'!LWF60</f>
        <v>0</v>
      </c>
      <c r="LWG18" s="654">
        <f>+'Anexo 1. 01-FR-03 POA INSTITUC.'!LWG60</f>
        <v>0</v>
      </c>
      <c r="LWH18" s="654">
        <f>+'Anexo 1. 01-FR-03 POA INSTITUC.'!LWH60</f>
        <v>0</v>
      </c>
      <c r="LWI18" s="654">
        <f>+'Anexo 1. 01-FR-03 POA INSTITUC.'!LWI60</f>
        <v>0</v>
      </c>
      <c r="LWJ18" s="654">
        <f>+'Anexo 1. 01-FR-03 POA INSTITUC.'!LWJ60</f>
        <v>0</v>
      </c>
      <c r="LWK18" s="654">
        <f>+'Anexo 1. 01-FR-03 POA INSTITUC.'!LWK60</f>
        <v>0</v>
      </c>
      <c r="LWL18" s="654">
        <f>+'Anexo 1. 01-FR-03 POA INSTITUC.'!LWL60</f>
        <v>0</v>
      </c>
      <c r="LWM18" s="654">
        <f>+'Anexo 1. 01-FR-03 POA INSTITUC.'!LWM60</f>
        <v>0</v>
      </c>
      <c r="LWN18" s="654">
        <f>+'Anexo 1. 01-FR-03 POA INSTITUC.'!LWN60</f>
        <v>0</v>
      </c>
      <c r="LWO18" s="654">
        <f>+'Anexo 1. 01-FR-03 POA INSTITUC.'!LWO60</f>
        <v>0</v>
      </c>
      <c r="LWP18" s="654">
        <f>+'Anexo 1. 01-FR-03 POA INSTITUC.'!LWP60</f>
        <v>0</v>
      </c>
      <c r="LWQ18" s="654">
        <f>+'Anexo 1. 01-FR-03 POA INSTITUC.'!LWQ60</f>
        <v>0</v>
      </c>
      <c r="LWR18" s="654">
        <f>+'Anexo 1. 01-FR-03 POA INSTITUC.'!LWR60</f>
        <v>0</v>
      </c>
      <c r="LWS18" s="654">
        <f>+'Anexo 1. 01-FR-03 POA INSTITUC.'!LWS60</f>
        <v>0</v>
      </c>
      <c r="LWT18" s="654">
        <f>+'Anexo 1. 01-FR-03 POA INSTITUC.'!LWT60</f>
        <v>0</v>
      </c>
      <c r="LWU18" s="654">
        <f>+'Anexo 1. 01-FR-03 POA INSTITUC.'!LWU60</f>
        <v>0</v>
      </c>
      <c r="LWV18" s="654">
        <f>+'Anexo 1. 01-FR-03 POA INSTITUC.'!LWV60</f>
        <v>0</v>
      </c>
      <c r="LWW18" s="654">
        <f>+'Anexo 1. 01-FR-03 POA INSTITUC.'!LWW60</f>
        <v>0</v>
      </c>
      <c r="LWX18" s="654">
        <f>+'Anexo 1. 01-FR-03 POA INSTITUC.'!LWX60</f>
        <v>0</v>
      </c>
      <c r="LWY18" s="654">
        <f>+'Anexo 1. 01-FR-03 POA INSTITUC.'!LWY60</f>
        <v>0</v>
      </c>
      <c r="LWZ18" s="654">
        <f>+'Anexo 1. 01-FR-03 POA INSTITUC.'!LWZ60</f>
        <v>0</v>
      </c>
      <c r="LXA18" s="654">
        <f>+'Anexo 1. 01-FR-03 POA INSTITUC.'!LXA60</f>
        <v>0</v>
      </c>
      <c r="LXB18" s="654">
        <f>+'Anexo 1. 01-FR-03 POA INSTITUC.'!LXB60</f>
        <v>0</v>
      </c>
      <c r="LXC18" s="654">
        <f>+'Anexo 1. 01-FR-03 POA INSTITUC.'!LXC60</f>
        <v>0</v>
      </c>
      <c r="LXD18" s="654">
        <f>+'Anexo 1. 01-FR-03 POA INSTITUC.'!LXD60</f>
        <v>0</v>
      </c>
      <c r="LXE18" s="654">
        <f>+'Anexo 1. 01-FR-03 POA INSTITUC.'!LXE60</f>
        <v>0</v>
      </c>
      <c r="LXF18" s="654">
        <f>+'Anexo 1. 01-FR-03 POA INSTITUC.'!LXF60</f>
        <v>0</v>
      </c>
      <c r="LXG18" s="654">
        <f>+'Anexo 1. 01-FR-03 POA INSTITUC.'!LXG60</f>
        <v>0</v>
      </c>
      <c r="LXH18" s="654">
        <f>+'Anexo 1. 01-FR-03 POA INSTITUC.'!LXH60</f>
        <v>0</v>
      </c>
      <c r="LXI18" s="654">
        <f>+'Anexo 1. 01-FR-03 POA INSTITUC.'!LXI60</f>
        <v>0</v>
      </c>
      <c r="LXJ18" s="654">
        <f>+'Anexo 1. 01-FR-03 POA INSTITUC.'!LXJ60</f>
        <v>0</v>
      </c>
      <c r="LXK18" s="654">
        <f>+'Anexo 1. 01-FR-03 POA INSTITUC.'!LXK60</f>
        <v>0</v>
      </c>
      <c r="LXL18" s="654">
        <f>+'Anexo 1. 01-FR-03 POA INSTITUC.'!LXL60</f>
        <v>0</v>
      </c>
      <c r="LXM18" s="654">
        <f>+'Anexo 1. 01-FR-03 POA INSTITUC.'!LXM60</f>
        <v>0</v>
      </c>
      <c r="LXN18" s="654">
        <f>+'Anexo 1. 01-FR-03 POA INSTITUC.'!LXN60</f>
        <v>0</v>
      </c>
      <c r="LXO18" s="654">
        <f>+'Anexo 1. 01-FR-03 POA INSTITUC.'!LXO60</f>
        <v>0</v>
      </c>
      <c r="LXP18" s="654">
        <f>+'Anexo 1. 01-FR-03 POA INSTITUC.'!LXP60</f>
        <v>0</v>
      </c>
      <c r="LXQ18" s="654">
        <f>+'Anexo 1. 01-FR-03 POA INSTITUC.'!LXQ60</f>
        <v>0</v>
      </c>
      <c r="LXR18" s="654">
        <f>+'Anexo 1. 01-FR-03 POA INSTITUC.'!LXR60</f>
        <v>0</v>
      </c>
      <c r="LXS18" s="654">
        <f>+'Anexo 1. 01-FR-03 POA INSTITUC.'!LXS60</f>
        <v>0</v>
      </c>
      <c r="LXT18" s="654">
        <f>+'Anexo 1. 01-FR-03 POA INSTITUC.'!LXT60</f>
        <v>0</v>
      </c>
      <c r="LXU18" s="654">
        <f>+'Anexo 1. 01-FR-03 POA INSTITUC.'!LXU60</f>
        <v>0</v>
      </c>
      <c r="LXV18" s="654">
        <f>+'Anexo 1. 01-FR-03 POA INSTITUC.'!LXV60</f>
        <v>0</v>
      </c>
      <c r="LXW18" s="654">
        <f>+'Anexo 1. 01-FR-03 POA INSTITUC.'!LXW60</f>
        <v>0</v>
      </c>
      <c r="LXX18" s="654">
        <f>+'Anexo 1. 01-FR-03 POA INSTITUC.'!LXX60</f>
        <v>0</v>
      </c>
      <c r="LXY18" s="654">
        <f>+'Anexo 1. 01-FR-03 POA INSTITUC.'!LXY60</f>
        <v>0</v>
      </c>
      <c r="LXZ18" s="654">
        <f>+'Anexo 1. 01-FR-03 POA INSTITUC.'!LXZ60</f>
        <v>0</v>
      </c>
      <c r="LYA18" s="654">
        <f>+'Anexo 1. 01-FR-03 POA INSTITUC.'!LYA60</f>
        <v>0</v>
      </c>
      <c r="LYB18" s="654">
        <f>+'Anexo 1. 01-FR-03 POA INSTITUC.'!LYB60</f>
        <v>0</v>
      </c>
      <c r="LYC18" s="654">
        <f>+'Anexo 1. 01-FR-03 POA INSTITUC.'!LYC60</f>
        <v>0</v>
      </c>
      <c r="LYD18" s="654">
        <f>+'Anexo 1. 01-FR-03 POA INSTITUC.'!LYD60</f>
        <v>0</v>
      </c>
      <c r="LYE18" s="654">
        <f>+'Anexo 1. 01-FR-03 POA INSTITUC.'!LYE60</f>
        <v>0</v>
      </c>
      <c r="LYF18" s="654">
        <f>+'Anexo 1. 01-FR-03 POA INSTITUC.'!LYF60</f>
        <v>0</v>
      </c>
      <c r="LYG18" s="654">
        <f>+'Anexo 1. 01-FR-03 POA INSTITUC.'!LYG60</f>
        <v>0</v>
      </c>
      <c r="LYH18" s="654">
        <f>+'Anexo 1. 01-FR-03 POA INSTITUC.'!LYH60</f>
        <v>0</v>
      </c>
      <c r="LYI18" s="654">
        <f>+'Anexo 1. 01-FR-03 POA INSTITUC.'!LYI60</f>
        <v>0</v>
      </c>
      <c r="LYJ18" s="654">
        <f>+'Anexo 1. 01-FR-03 POA INSTITUC.'!LYJ60</f>
        <v>0</v>
      </c>
      <c r="LYK18" s="654">
        <f>+'Anexo 1. 01-FR-03 POA INSTITUC.'!LYK60</f>
        <v>0</v>
      </c>
      <c r="LYL18" s="654">
        <f>+'Anexo 1. 01-FR-03 POA INSTITUC.'!LYL60</f>
        <v>0</v>
      </c>
      <c r="LYM18" s="654">
        <f>+'Anexo 1. 01-FR-03 POA INSTITUC.'!LYM60</f>
        <v>0</v>
      </c>
      <c r="LYN18" s="654">
        <f>+'Anexo 1. 01-FR-03 POA INSTITUC.'!LYN60</f>
        <v>0</v>
      </c>
      <c r="LYO18" s="654">
        <f>+'Anexo 1. 01-FR-03 POA INSTITUC.'!LYO60</f>
        <v>0</v>
      </c>
      <c r="LYP18" s="654">
        <f>+'Anexo 1. 01-FR-03 POA INSTITUC.'!LYP60</f>
        <v>0</v>
      </c>
      <c r="LYQ18" s="654">
        <f>+'Anexo 1. 01-FR-03 POA INSTITUC.'!LYQ60</f>
        <v>0</v>
      </c>
      <c r="LYR18" s="654">
        <f>+'Anexo 1. 01-FR-03 POA INSTITUC.'!LYR60</f>
        <v>0</v>
      </c>
      <c r="LYS18" s="654">
        <f>+'Anexo 1. 01-FR-03 POA INSTITUC.'!LYS60</f>
        <v>0</v>
      </c>
      <c r="LYT18" s="654">
        <f>+'Anexo 1. 01-FR-03 POA INSTITUC.'!LYT60</f>
        <v>0</v>
      </c>
      <c r="LYU18" s="654">
        <f>+'Anexo 1. 01-FR-03 POA INSTITUC.'!LYU60</f>
        <v>0</v>
      </c>
      <c r="LYV18" s="654">
        <f>+'Anexo 1. 01-FR-03 POA INSTITUC.'!LYV60</f>
        <v>0</v>
      </c>
      <c r="LYW18" s="654">
        <f>+'Anexo 1. 01-FR-03 POA INSTITUC.'!LYW60</f>
        <v>0</v>
      </c>
      <c r="LYX18" s="654">
        <f>+'Anexo 1. 01-FR-03 POA INSTITUC.'!LYX60</f>
        <v>0</v>
      </c>
      <c r="LYY18" s="654">
        <f>+'Anexo 1. 01-FR-03 POA INSTITUC.'!LYY60</f>
        <v>0</v>
      </c>
      <c r="LYZ18" s="654">
        <f>+'Anexo 1. 01-FR-03 POA INSTITUC.'!LYZ60</f>
        <v>0</v>
      </c>
      <c r="LZA18" s="654">
        <f>+'Anexo 1. 01-FR-03 POA INSTITUC.'!LZA60</f>
        <v>0</v>
      </c>
      <c r="LZB18" s="654">
        <f>+'Anexo 1. 01-FR-03 POA INSTITUC.'!LZB60</f>
        <v>0</v>
      </c>
      <c r="LZC18" s="654">
        <f>+'Anexo 1. 01-FR-03 POA INSTITUC.'!LZC60</f>
        <v>0</v>
      </c>
      <c r="LZD18" s="654">
        <f>+'Anexo 1. 01-FR-03 POA INSTITUC.'!LZD60</f>
        <v>0</v>
      </c>
      <c r="LZE18" s="654">
        <f>+'Anexo 1. 01-FR-03 POA INSTITUC.'!LZE60</f>
        <v>0</v>
      </c>
      <c r="LZF18" s="654">
        <f>+'Anexo 1. 01-FR-03 POA INSTITUC.'!LZF60</f>
        <v>0</v>
      </c>
      <c r="LZG18" s="654">
        <f>+'Anexo 1. 01-FR-03 POA INSTITUC.'!LZG60</f>
        <v>0</v>
      </c>
      <c r="LZH18" s="654">
        <f>+'Anexo 1. 01-FR-03 POA INSTITUC.'!LZH60</f>
        <v>0</v>
      </c>
      <c r="LZI18" s="654">
        <f>+'Anexo 1. 01-FR-03 POA INSTITUC.'!LZI60</f>
        <v>0</v>
      </c>
      <c r="LZJ18" s="654">
        <f>+'Anexo 1. 01-FR-03 POA INSTITUC.'!LZJ60</f>
        <v>0</v>
      </c>
      <c r="LZK18" s="654">
        <f>+'Anexo 1. 01-FR-03 POA INSTITUC.'!LZK60</f>
        <v>0</v>
      </c>
      <c r="LZL18" s="654">
        <f>+'Anexo 1. 01-FR-03 POA INSTITUC.'!LZL60</f>
        <v>0</v>
      </c>
      <c r="LZM18" s="654">
        <f>+'Anexo 1. 01-FR-03 POA INSTITUC.'!LZM60</f>
        <v>0</v>
      </c>
      <c r="LZN18" s="654">
        <f>+'Anexo 1. 01-FR-03 POA INSTITUC.'!LZN60</f>
        <v>0</v>
      </c>
      <c r="LZO18" s="654">
        <f>+'Anexo 1. 01-FR-03 POA INSTITUC.'!LZO60</f>
        <v>0</v>
      </c>
      <c r="LZP18" s="654">
        <f>+'Anexo 1. 01-FR-03 POA INSTITUC.'!LZP60</f>
        <v>0</v>
      </c>
      <c r="LZQ18" s="654">
        <f>+'Anexo 1. 01-FR-03 POA INSTITUC.'!LZQ60</f>
        <v>0</v>
      </c>
      <c r="LZR18" s="654">
        <f>+'Anexo 1. 01-FR-03 POA INSTITUC.'!LZR60</f>
        <v>0</v>
      </c>
      <c r="LZS18" s="654">
        <f>+'Anexo 1. 01-FR-03 POA INSTITUC.'!LZS60</f>
        <v>0</v>
      </c>
      <c r="LZT18" s="654">
        <f>+'Anexo 1. 01-FR-03 POA INSTITUC.'!LZT60</f>
        <v>0</v>
      </c>
      <c r="LZU18" s="654">
        <f>+'Anexo 1. 01-FR-03 POA INSTITUC.'!LZU60</f>
        <v>0</v>
      </c>
      <c r="LZV18" s="654">
        <f>+'Anexo 1. 01-FR-03 POA INSTITUC.'!LZV60</f>
        <v>0</v>
      </c>
      <c r="LZW18" s="654">
        <f>+'Anexo 1. 01-FR-03 POA INSTITUC.'!LZW60</f>
        <v>0</v>
      </c>
      <c r="LZX18" s="654">
        <f>+'Anexo 1. 01-FR-03 POA INSTITUC.'!LZX60</f>
        <v>0</v>
      </c>
      <c r="LZY18" s="654">
        <f>+'Anexo 1. 01-FR-03 POA INSTITUC.'!LZY60</f>
        <v>0</v>
      </c>
      <c r="LZZ18" s="654">
        <f>+'Anexo 1. 01-FR-03 POA INSTITUC.'!LZZ60</f>
        <v>0</v>
      </c>
      <c r="MAA18" s="654">
        <f>+'Anexo 1. 01-FR-03 POA INSTITUC.'!MAA60</f>
        <v>0</v>
      </c>
      <c r="MAB18" s="654">
        <f>+'Anexo 1. 01-FR-03 POA INSTITUC.'!MAB60</f>
        <v>0</v>
      </c>
      <c r="MAC18" s="654">
        <f>+'Anexo 1. 01-FR-03 POA INSTITUC.'!MAC60</f>
        <v>0</v>
      </c>
      <c r="MAD18" s="654">
        <f>+'Anexo 1. 01-FR-03 POA INSTITUC.'!MAD60</f>
        <v>0</v>
      </c>
      <c r="MAE18" s="654">
        <f>+'Anexo 1. 01-FR-03 POA INSTITUC.'!MAE60</f>
        <v>0</v>
      </c>
      <c r="MAF18" s="654">
        <f>+'Anexo 1. 01-FR-03 POA INSTITUC.'!MAF60</f>
        <v>0</v>
      </c>
      <c r="MAG18" s="654">
        <f>+'Anexo 1. 01-FR-03 POA INSTITUC.'!MAG60</f>
        <v>0</v>
      </c>
      <c r="MAH18" s="654">
        <f>+'Anexo 1. 01-FR-03 POA INSTITUC.'!MAH60</f>
        <v>0</v>
      </c>
      <c r="MAI18" s="654">
        <f>+'Anexo 1. 01-FR-03 POA INSTITUC.'!MAI60</f>
        <v>0</v>
      </c>
      <c r="MAJ18" s="654">
        <f>+'Anexo 1. 01-FR-03 POA INSTITUC.'!MAJ60</f>
        <v>0</v>
      </c>
      <c r="MAK18" s="654">
        <f>+'Anexo 1. 01-FR-03 POA INSTITUC.'!MAK60</f>
        <v>0</v>
      </c>
      <c r="MAL18" s="654">
        <f>+'Anexo 1. 01-FR-03 POA INSTITUC.'!MAL60</f>
        <v>0</v>
      </c>
      <c r="MAM18" s="654">
        <f>+'Anexo 1. 01-FR-03 POA INSTITUC.'!MAM60</f>
        <v>0</v>
      </c>
      <c r="MAN18" s="654">
        <f>+'Anexo 1. 01-FR-03 POA INSTITUC.'!MAN60</f>
        <v>0</v>
      </c>
      <c r="MAO18" s="654">
        <f>+'Anexo 1. 01-FR-03 POA INSTITUC.'!MAO60</f>
        <v>0</v>
      </c>
      <c r="MAP18" s="654">
        <f>+'Anexo 1. 01-FR-03 POA INSTITUC.'!MAP60</f>
        <v>0</v>
      </c>
      <c r="MAQ18" s="654">
        <f>+'Anexo 1. 01-FR-03 POA INSTITUC.'!MAQ60</f>
        <v>0</v>
      </c>
      <c r="MAR18" s="654">
        <f>+'Anexo 1. 01-FR-03 POA INSTITUC.'!MAR60</f>
        <v>0</v>
      </c>
      <c r="MAS18" s="654">
        <f>+'Anexo 1. 01-FR-03 POA INSTITUC.'!MAS60</f>
        <v>0</v>
      </c>
      <c r="MAT18" s="654">
        <f>+'Anexo 1. 01-FR-03 POA INSTITUC.'!MAT60</f>
        <v>0</v>
      </c>
      <c r="MAU18" s="654">
        <f>+'Anexo 1. 01-FR-03 POA INSTITUC.'!MAU60</f>
        <v>0</v>
      </c>
      <c r="MAV18" s="654">
        <f>+'Anexo 1. 01-FR-03 POA INSTITUC.'!MAV60</f>
        <v>0</v>
      </c>
      <c r="MAW18" s="654">
        <f>+'Anexo 1. 01-FR-03 POA INSTITUC.'!MAW60</f>
        <v>0</v>
      </c>
      <c r="MAX18" s="654">
        <f>+'Anexo 1. 01-FR-03 POA INSTITUC.'!MAX60</f>
        <v>0</v>
      </c>
      <c r="MAY18" s="654">
        <f>+'Anexo 1. 01-FR-03 POA INSTITUC.'!MAY60</f>
        <v>0</v>
      </c>
      <c r="MAZ18" s="654">
        <f>+'Anexo 1. 01-FR-03 POA INSTITUC.'!MAZ60</f>
        <v>0</v>
      </c>
      <c r="MBA18" s="654">
        <f>+'Anexo 1. 01-FR-03 POA INSTITUC.'!MBA60</f>
        <v>0</v>
      </c>
      <c r="MBB18" s="654">
        <f>+'Anexo 1. 01-FR-03 POA INSTITUC.'!MBB60</f>
        <v>0</v>
      </c>
      <c r="MBC18" s="654">
        <f>+'Anexo 1. 01-FR-03 POA INSTITUC.'!MBC60</f>
        <v>0</v>
      </c>
      <c r="MBD18" s="654">
        <f>+'Anexo 1. 01-FR-03 POA INSTITUC.'!MBD60</f>
        <v>0</v>
      </c>
      <c r="MBE18" s="654">
        <f>+'Anexo 1. 01-FR-03 POA INSTITUC.'!MBE60</f>
        <v>0</v>
      </c>
      <c r="MBF18" s="654">
        <f>+'Anexo 1. 01-FR-03 POA INSTITUC.'!MBF60</f>
        <v>0</v>
      </c>
      <c r="MBG18" s="654">
        <f>+'Anexo 1. 01-FR-03 POA INSTITUC.'!MBG60</f>
        <v>0</v>
      </c>
      <c r="MBH18" s="654">
        <f>+'Anexo 1. 01-FR-03 POA INSTITUC.'!MBH60</f>
        <v>0</v>
      </c>
      <c r="MBI18" s="654">
        <f>+'Anexo 1. 01-FR-03 POA INSTITUC.'!MBI60</f>
        <v>0</v>
      </c>
      <c r="MBJ18" s="654">
        <f>+'Anexo 1. 01-FR-03 POA INSTITUC.'!MBJ60</f>
        <v>0</v>
      </c>
      <c r="MBK18" s="654">
        <f>+'Anexo 1. 01-FR-03 POA INSTITUC.'!MBK60</f>
        <v>0</v>
      </c>
      <c r="MBL18" s="654">
        <f>+'Anexo 1. 01-FR-03 POA INSTITUC.'!MBL60</f>
        <v>0</v>
      </c>
      <c r="MBM18" s="654">
        <f>+'Anexo 1. 01-FR-03 POA INSTITUC.'!MBM60</f>
        <v>0</v>
      </c>
      <c r="MBN18" s="654">
        <f>+'Anexo 1. 01-FR-03 POA INSTITUC.'!MBN60</f>
        <v>0</v>
      </c>
      <c r="MBO18" s="654">
        <f>+'Anexo 1. 01-FR-03 POA INSTITUC.'!MBO60</f>
        <v>0</v>
      </c>
      <c r="MBP18" s="654">
        <f>+'Anexo 1. 01-FR-03 POA INSTITUC.'!MBP60</f>
        <v>0</v>
      </c>
      <c r="MBQ18" s="654">
        <f>+'Anexo 1. 01-FR-03 POA INSTITUC.'!MBQ60</f>
        <v>0</v>
      </c>
      <c r="MBR18" s="654">
        <f>+'Anexo 1. 01-FR-03 POA INSTITUC.'!MBR60</f>
        <v>0</v>
      </c>
      <c r="MBS18" s="654">
        <f>+'Anexo 1. 01-FR-03 POA INSTITUC.'!MBS60</f>
        <v>0</v>
      </c>
      <c r="MBT18" s="654">
        <f>+'Anexo 1. 01-FR-03 POA INSTITUC.'!MBT60</f>
        <v>0</v>
      </c>
      <c r="MBU18" s="654">
        <f>+'Anexo 1. 01-FR-03 POA INSTITUC.'!MBU60</f>
        <v>0</v>
      </c>
      <c r="MBV18" s="654">
        <f>+'Anexo 1. 01-FR-03 POA INSTITUC.'!MBV60</f>
        <v>0</v>
      </c>
      <c r="MBW18" s="654">
        <f>+'Anexo 1. 01-FR-03 POA INSTITUC.'!MBW60</f>
        <v>0</v>
      </c>
      <c r="MBX18" s="654">
        <f>+'Anexo 1. 01-FR-03 POA INSTITUC.'!MBX60</f>
        <v>0</v>
      </c>
      <c r="MBY18" s="654">
        <f>+'Anexo 1. 01-FR-03 POA INSTITUC.'!MBY60</f>
        <v>0</v>
      </c>
      <c r="MBZ18" s="654">
        <f>+'Anexo 1. 01-FR-03 POA INSTITUC.'!MBZ60</f>
        <v>0</v>
      </c>
      <c r="MCA18" s="654">
        <f>+'Anexo 1. 01-FR-03 POA INSTITUC.'!MCA60</f>
        <v>0</v>
      </c>
      <c r="MCB18" s="654">
        <f>+'Anexo 1. 01-FR-03 POA INSTITUC.'!MCB60</f>
        <v>0</v>
      </c>
      <c r="MCC18" s="654">
        <f>+'Anexo 1. 01-FR-03 POA INSTITUC.'!MCC60</f>
        <v>0</v>
      </c>
      <c r="MCD18" s="654">
        <f>+'Anexo 1. 01-FR-03 POA INSTITUC.'!MCD60</f>
        <v>0</v>
      </c>
      <c r="MCE18" s="654">
        <f>+'Anexo 1. 01-FR-03 POA INSTITUC.'!MCE60</f>
        <v>0</v>
      </c>
      <c r="MCF18" s="654">
        <f>+'Anexo 1. 01-FR-03 POA INSTITUC.'!MCF60</f>
        <v>0</v>
      </c>
      <c r="MCG18" s="654">
        <f>+'Anexo 1. 01-FR-03 POA INSTITUC.'!MCG60</f>
        <v>0</v>
      </c>
      <c r="MCH18" s="654">
        <f>+'Anexo 1. 01-FR-03 POA INSTITUC.'!MCH60</f>
        <v>0</v>
      </c>
      <c r="MCI18" s="654">
        <f>+'Anexo 1. 01-FR-03 POA INSTITUC.'!MCI60</f>
        <v>0</v>
      </c>
      <c r="MCJ18" s="654">
        <f>+'Anexo 1. 01-FR-03 POA INSTITUC.'!MCJ60</f>
        <v>0</v>
      </c>
      <c r="MCK18" s="654">
        <f>+'Anexo 1. 01-FR-03 POA INSTITUC.'!MCK60</f>
        <v>0</v>
      </c>
      <c r="MCL18" s="654">
        <f>+'Anexo 1. 01-FR-03 POA INSTITUC.'!MCL60</f>
        <v>0</v>
      </c>
      <c r="MCM18" s="654">
        <f>+'Anexo 1. 01-FR-03 POA INSTITUC.'!MCM60</f>
        <v>0</v>
      </c>
      <c r="MCN18" s="654">
        <f>+'Anexo 1. 01-FR-03 POA INSTITUC.'!MCN60</f>
        <v>0</v>
      </c>
      <c r="MCO18" s="654">
        <f>+'Anexo 1. 01-FR-03 POA INSTITUC.'!MCO60</f>
        <v>0</v>
      </c>
      <c r="MCP18" s="654">
        <f>+'Anexo 1. 01-FR-03 POA INSTITUC.'!MCP60</f>
        <v>0</v>
      </c>
      <c r="MCQ18" s="654">
        <f>+'Anexo 1. 01-FR-03 POA INSTITUC.'!MCQ60</f>
        <v>0</v>
      </c>
      <c r="MCR18" s="654">
        <f>+'Anexo 1. 01-FR-03 POA INSTITUC.'!MCR60</f>
        <v>0</v>
      </c>
      <c r="MCS18" s="654">
        <f>+'Anexo 1. 01-FR-03 POA INSTITUC.'!MCS60</f>
        <v>0</v>
      </c>
      <c r="MCT18" s="654">
        <f>+'Anexo 1. 01-FR-03 POA INSTITUC.'!MCT60</f>
        <v>0</v>
      </c>
      <c r="MCU18" s="654">
        <f>+'Anexo 1. 01-FR-03 POA INSTITUC.'!MCU60</f>
        <v>0</v>
      </c>
      <c r="MCV18" s="654">
        <f>+'Anexo 1. 01-FR-03 POA INSTITUC.'!MCV60</f>
        <v>0</v>
      </c>
      <c r="MCW18" s="654">
        <f>+'Anexo 1. 01-FR-03 POA INSTITUC.'!MCW60</f>
        <v>0</v>
      </c>
      <c r="MCX18" s="654">
        <f>+'Anexo 1. 01-FR-03 POA INSTITUC.'!MCX60</f>
        <v>0</v>
      </c>
      <c r="MCY18" s="654">
        <f>+'Anexo 1. 01-FR-03 POA INSTITUC.'!MCY60</f>
        <v>0</v>
      </c>
      <c r="MCZ18" s="654">
        <f>+'Anexo 1. 01-FR-03 POA INSTITUC.'!MCZ60</f>
        <v>0</v>
      </c>
      <c r="MDA18" s="654">
        <f>+'Anexo 1. 01-FR-03 POA INSTITUC.'!MDA60</f>
        <v>0</v>
      </c>
      <c r="MDB18" s="654">
        <f>+'Anexo 1. 01-FR-03 POA INSTITUC.'!MDB60</f>
        <v>0</v>
      </c>
      <c r="MDC18" s="654">
        <f>+'Anexo 1. 01-FR-03 POA INSTITUC.'!MDC60</f>
        <v>0</v>
      </c>
      <c r="MDD18" s="654">
        <f>+'Anexo 1. 01-FR-03 POA INSTITUC.'!MDD60</f>
        <v>0</v>
      </c>
      <c r="MDE18" s="654">
        <f>+'Anexo 1. 01-FR-03 POA INSTITUC.'!MDE60</f>
        <v>0</v>
      </c>
      <c r="MDF18" s="654">
        <f>+'Anexo 1. 01-FR-03 POA INSTITUC.'!MDF60</f>
        <v>0</v>
      </c>
      <c r="MDG18" s="654">
        <f>+'Anexo 1. 01-FR-03 POA INSTITUC.'!MDG60</f>
        <v>0</v>
      </c>
      <c r="MDH18" s="654">
        <f>+'Anexo 1. 01-FR-03 POA INSTITUC.'!MDH60</f>
        <v>0</v>
      </c>
      <c r="MDI18" s="654">
        <f>+'Anexo 1. 01-FR-03 POA INSTITUC.'!MDI60</f>
        <v>0</v>
      </c>
      <c r="MDJ18" s="654">
        <f>+'Anexo 1. 01-FR-03 POA INSTITUC.'!MDJ60</f>
        <v>0</v>
      </c>
      <c r="MDK18" s="654">
        <f>+'Anexo 1. 01-FR-03 POA INSTITUC.'!MDK60</f>
        <v>0</v>
      </c>
      <c r="MDL18" s="654">
        <f>+'Anexo 1. 01-FR-03 POA INSTITUC.'!MDL60</f>
        <v>0</v>
      </c>
      <c r="MDM18" s="654">
        <f>+'Anexo 1. 01-FR-03 POA INSTITUC.'!MDM60</f>
        <v>0</v>
      </c>
      <c r="MDN18" s="654">
        <f>+'Anexo 1. 01-FR-03 POA INSTITUC.'!MDN60</f>
        <v>0</v>
      </c>
      <c r="MDO18" s="654">
        <f>+'Anexo 1. 01-FR-03 POA INSTITUC.'!MDO60</f>
        <v>0</v>
      </c>
      <c r="MDP18" s="654">
        <f>+'Anexo 1. 01-FR-03 POA INSTITUC.'!MDP60</f>
        <v>0</v>
      </c>
      <c r="MDQ18" s="654">
        <f>+'Anexo 1. 01-FR-03 POA INSTITUC.'!MDQ60</f>
        <v>0</v>
      </c>
      <c r="MDR18" s="654">
        <f>+'Anexo 1. 01-FR-03 POA INSTITUC.'!MDR60</f>
        <v>0</v>
      </c>
      <c r="MDS18" s="654">
        <f>+'Anexo 1. 01-FR-03 POA INSTITUC.'!MDS60</f>
        <v>0</v>
      </c>
      <c r="MDT18" s="654">
        <f>+'Anexo 1. 01-FR-03 POA INSTITUC.'!MDT60</f>
        <v>0</v>
      </c>
      <c r="MDU18" s="654">
        <f>+'Anexo 1. 01-FR-03 POA INSTITUC.'!MDU60</f>
        <v>0</v>
      </c>
      <c r="MDV18" s="654">
        <f>+'Anexo 1. 01-FR-03 POA INSTITUC.'!MDV60</f>
        <v>0</v>
      </c>
      <c r="MDW18" s="654">
        <f>+'Anexo 1. 01-FR-03 POA INSTITUC.'!MDW60</f>
        <v>0</v>
      </c>
      <c r="MDX18" s="654">
        <f>+'Anexo 1. 01-FR-03 POA INSTITUC.'!MDX60</f>
        <v>0</v>
      </c>
      <c r="MDY18" s="654">
        <f>+'Anexo 1. 01-FR-03 POA INSTITUC.'!MDY60</f>
        <v>0</v>
      </c>
      <c r="MDZ18" s="654">
        <f>+'Anexo 1. 01-FR-03 POA INSTITUC.'!MDZ60</f>
        <v>0</v>
      </c>
      <c r="MEA18" s="654">
        <f>+'Anexo 1. 01-FR-03 POA INSTITUC.'!MEA60</f>
        <v>0</v>
      </c>
      <c r="MEB18" s="654">
        <f>+'Anexo 1. 01-FR-03 POA INSTITUC.'!MEB60</f>
        <v>0</v>
      </c>
      <c r="MEC18" s="654">
        <f>+'Anexo 1. 01-FR-03 POA INSTITUC.'!MEC60</f>
        <v>0</v>
      </c>
      <c r="MED18" s="654">
        <f>+'Anexo 1. 01-FR-03 POA INSTITUC.'!MED60</f>
        <v>0</v>
      </c>
      <c r="MEE18" s="654">
        <f>+'Anexo 1. 01-FR-03 POA INSTITUC.'!MEE60</f>
        <v>0</v>
      </c>
      <c r="MEF18" s="654">
        <f>+'Anexo 1. 01-FR-03 POA INSTITUC.'!MEF60</f>
        <v>0</v>
      </c>
      <c r="MEG18" s="654">
        <f>+'Anexo 1. 01-FR-03 POA INSTITUC.'!MEG60</f>
        <v>0</v>
      </c>
      <c r="MEH18" s="654">
        <f>+'Anexo 1. 01-FR-03 POA INSTITUC.'!MEH60</f>
        <v>0</v>
      </c>
      <c r="MEI18" s="654">
        <f>+'Anexo 1. 01-FR-03 POA INSTITUC.'!MEI60</f>
        <v>0</v>
      </c>
      <c r="MEJ18" s="654">
        <f>+'Anexo 1. 01-FR-03 POA INSTITUC.'!MEJ60</f>
        <v>0</v>
      </c>
      <c r="MEK18" s="654">
        <f>+'Anexo 1. 01-FR-03 POA INSTITUC.'!MEK60</f>
        <v>0</v>
      </c>
      <c r="MEL18" s="654">
        <f>+'Anexo 1. 01-FR-03 POA INSTITUC.'!MEL60</f>
        <v>0</v>
      </c>
      <c r="MEM18" s="654">
        <f>+'Anexo 1. 01-FR-03 POA INSTITUC.'!MEM60</f>
        <v>0</v>
      </c>
      <c r="MEN18" s="654">
        <f>+'Anexo 1. 01-FR-03 POA INSTITUC.'!MEN60</f>
        <v>0</v>
      </c>
      <c r="MEO18" s="654">
        <f>+'Anexo 1. 01-FR-03 POA INSTITUC.'!MEO60</f>
        <v>0</v>
      </c>
      <c r="MEP18" s="654">
        <f>+'Anexo 1. 01-FR-03 POA INSTITUC.'!MEP60</f>
        <v>0</v>
      </c>
      <c r="MEQ18" s="654">
        <f>+'Anexo 1. 01-FR-03 POA INSTITUC.'!MEQ60</f>
        <v>0</v>
      </c>
      <c r="MER18" s="654">
        <f>+'Anexo 1. 01-FR-03 POA INSTITUC.'!MER60</f>
        <v>0</v>
      </c>
      <c r="MES18" s="654">
        <f>+'Anexo 1. 01-FR-03 POA INSTITUC.'!MES60</f>
        <v>0</v>
      </c>
      <c r="MET18" s="654">
        <f>+'Anexo 1. 01-FR-03 POA INSTITUC.'!MET60</f>
        <v>0</v>
      </c>
      <c r="MEU18" s="654">
        <f>+'Anexo 1. 01-FR-03 POA INSTITUC.'!MEU60</f>
        <v>0</v>
      </c>
      <c r="MEV18" s="654">
        <f>+'Anexo 1. 01-FR-03 POA INSTITUC.'!MEV60</f>
        <v>0</v>
      </c>
      <c r="MEW18" s="654">
        <f>+'Anexo 1. 01-FR-03 POA INSTITUC.'!MEW60</f>
        <v>0</v>
      </c>
      <c r="MEX18" s="654">
        <f>+'Anexo 1. 01-FR-03 POA INSTITUC.'!MEX60</f>
        <v>0</v>
      </c>
      <c r="MEY18" s="654">
        <f>+'Anexo 1. 01-FR-03 POA INSTITUC.'!MEY60</f>
        <v>0</v>
      </c>
      <c r="MEZ18" s="654">
        <f>+'Anexo 1. 01-FR-03 POA INSTITUC.'!MEZ60</f>
        <v>0</v>
      </c>
      <c r="MFA18" s="654">
        <f>+'Anexo 1. 01-FR-03 POA INSTITUC.'!MFA60</f>
        <v>0</v>
      </c>
      <c r="MFB18" s="654">
        <f>+'Anexo 1. 01-FR-03 POA INSTITUC.'!MFB60</f>
        <v>0</v>
      </c>
      <c r="MFC18" s="654">
        <f>+'Anexo 1. 01-FR-03 POA INSTITUC.'!MFC60</f>
        <v>0</v>
      </c>
      <c r="MFD18" s="654">
        <f>+'Anexo 1. 01-FR-03 POA INSTITUC.'!MFD60</f>
        <v>0</v>
      </c>
      <c r="MFE18" s="654">
        <f>+'Anexo 1. 01-FR-03 POA INSTITUC.'!MFE60</f>
        <v>0</v>
      </c>
      <c r="MFF18" s="654">
        <f>+'Anexo 1. 01-FR-03 POA INSTITUC.'!MFF60</f>
        <v>0</v>
      </c>
      <c r="MFG18" s="654">
        <f>+'Anexo 1. 01-FR-03 POA INSTITUC.'!MFG60</f>
        <v>0</v>
      </c>
      <c r="MFH18" s="654">
        <f>+'Anexo 1. 01-FR-03 POA INSTITUC.'!MFH60</f>
        <v>0</v>
      </c>
      <c r="MFI18" s="654">
        <f>+'Anexo 1. 01-FR-03 POA INSTITUC.'!MFI60</f>
        <v>0</v>
      </c>
      <c r="MFJ18" s="654">
        <f>+'Anexo 1. 01-FR-03 POA INSTITUC.'!MFJ60</f>
        <v>0</v>
      </c>
      <c r="MFK18" s="654">
        <f>+'Anexo 1. 01-FR-03 POA INSTITUC.'!MFK60</f>
        <v>0</v>
      </c>
      <c r="MFL18" s="654">
        <f>+'Anexo 1. 01-FR-03 POA INSTITUC.'!MFL60</f>
        <v>0</v>
      </c>
      <c r="MFM18" s="654">
        <f>+'Anexo 1. 01-FR-03 POA INSTITUC.'!MFM60</f>
        <v>0</v>
      </c>
      <c r="MFN18" s="654">
        <f>+'Anexo 1. 01-FR-03 POA INSTITUC.'!MFN60</f>
        <v>0</v>
      </c>
      <c r="MFO18" s="654">
        <f>+'Anexo 1. 01-FR-03 POA INSTITUC.'!MFO60</f>
        <v>0</v>
      </c>
      <c r="MFP18" s="654">
        <f>+'Anexo 1. 01-FR-03 POA INSTITUC.'!MFP60</f>
        <v>0</v>
      </c>
      <c r="MFQ18" s="654">
        <f>+'Anexo 1. 01-FR-03 POA INSTITUC.'!MFQ60</f>
        <v>0</v>
      </c>
      <c r="MFR18" s="654">
        <f>+'Anexo 1. 01-FR-03 POA INSTITUC.'!MFR60</f>
        <v>0</v>
      </c>
      <c r="MFS18" s="654">
        <f>+'Anexo 1. 01-FR-03 POA INSTITUC.'!MFS60</f>
        <v>0</v>
      </c>
      <c r="MFT18" s="654">
        <f>+'Anexo 1. 01-FR-03 POA INSTITUC.'!MFT60</f>
        <v>0</v>
      </c>
      <c r="MFU18" s="654">
        <f>+'Anexo 1. 01-FR-03 POA INSTITUC.'!MFU60</f>
        <v>0</v>
      </c>
      <c r="MFV18" s="654">
        <f>+'Anexo 1. 01-FR-03 POA INSTITUC.'!MFV60</f>
        <v>0</v>
      </c>
      <c r="MFW18" s="654">
        <f>+'Anexo 1. 01-FR-03 POA INSTITUC.'!MFW60</f>
        <v>0</v>
      </c>
      <c r="MFX18" s="654">
        <f>+'Anexo 1. 01-FR-03 POA INSTITUC.'!MFX60</f>
        <v>0</v>
      </c>
      <c r="MFY18" s="654">
        <f>+'Anexo 1. 01-FR-03 POA INSTITUC.'!MFY60</f>
        <v>0</v>
      </c>
      <c r="MFZ18" s="654">
        <f>+'Anexo 1. 01-FR-03 POA INSTITUC.'!MFZ60</f>
        <v>0</v>
      </c>
      <c r="MGA18" s="654">
        <f>+'Anexo 1. 01-FR-03 POA INSTITUC.'!MGA60</f>
        <v>0</v>
      </c>
      <c r="MGB18" s="654">
        <f>+'Anexo 1. 01-FR-03 POA INSTITUC.'!MGB60</f>
        <v>0</v>
      </c>
      <c r="MGC18" s="654">
        <f>+'Anexo 1. 01-FR-03 POA INSTITUC.'!MGC60</f>
        <v>0</v>
      </c>
      <c r="MGD18" s="654">
        <f>+'Anexo 1. 01-FR-03 POA INSTITUC.'!MGD60</f>
        <v>0</v>
      </c>
      <c r="MGE18" s="654">
        <f>+'Anexo 1. 01-FR-03 POA INSTITUC.'!MGE60</f>
        <v>0</v>
      </c>
      <c r="MGF18" s="654">
        <f>+'Anexo 1. 01-FR-03 POA INSTITUC.'!MGF60</f>
        <v>0</v>
      </c>
      <c r="MGG18" s="654">
        <f>+'Anexo 1. 01-FR-03 POA INSTITUC.'!MGG60</f>
        <v>0</v>
      </c>
      <c r="MGH18" s="654">
        <f>+'Anexo 1. 01-FR-03 POA INSTITUC.'!MGH60</f>
        <v>0</v>
      </c>
      <c r="MGI18" s="654">
        <f>+'Anexo 1. 01-FR-03 POA INSTITUC.'!MGI60</f>
        <v>0</v>
      </c>
      <c r="MGJ18" s="654">
        <f>+'Anexo 1. 01-FR-03 POA INSTITUC.'!MGJ60</f>
        <v>0</v>
      </c>
      <c r="MGK18" s="654">
        <f>+'Anexo 1. 01-FR-03 POA INSTITUC.'!MGK60</f>
        <v>0</v>
      </c>
      <c r="MGL18" s="654">
        <f>+'Anexo 1. 01-FR-03 POA INSTITUC.'!MGL60</f>
        <v>0</v>
      </c>
      <c r="MGM18" s="654">
        <f>+'Anexo 1. 01-FR-03 POA INSTITUC.'!MGM60</f>
        <v>0</v>
      </c>
      <c r="MGN18" s="654">
        <f>+'Anexo 1. 01-FR-03 POA INSTITUC.'!MGN60</f>
        <v>0</v>
      </c>
      <c r="MGO18" s="654">
        <f>+'Anexo 1. 01-FR-03 POA INSTITUC.'!MGO60</f>
        <v>0</v>
      </c>
      <c r="MGP18" s="654">
        <f>+'Anexo 1. 01-FR-03 POA INSTITUC.'!MGP60</f>
        <v>0</v>
      </c>
      <c r="MGQ18" s="654">
        <f>+'Anexo 1. 01-FR-03 POA INSTITUC.'!MGQ60</f>
        <v>0</v>
      </c>
      <c r="MGR18" s="654">
        <f>+'Anexo 1. 01-FR-03 POA INSTITUC.'!MGR60</f>
        <v>0</v>
      </c>
      <c r="MGS18" s="654">
        <f>+'Anexo 1. 01-FR-03 POA INSTITUC.'!MGS60</f>
        <v>0</v>
      </c>
      <c r="MGT18" s="654">
        <f>+'Anexo 1. 01-FR-03 POA INSTITUC.'!MGT60</f>
        <v>0</v>
      </c>
      <c r="MGU18" s="654">
        <f>+'Anexo 1. 01-FR-03 POA INSTITUC.'!MGU60</f>
        <v>0</v>
      </c>
      <c r="MGV18" s="654">
        <f>+'Anexo 1. 01-FR-03 POA INSTITUC.'!MGV60</f>
        <v>0</v>
      </c>
      <c r="MGW18" s="654">
        <f>+'Anexo 1. 01-FR-03 POA INSTITUC.'!MGW60</f>
        <v>0</v>
      </c>
      <c r="MGX18" s="654">
        <f>+'Anexo 1. 01-FR-03 POA INSTITUC.'!MGX60</f>
        <v>0</v>
      </c>
      <c r="MGY18" s="654">
        <f>+'Anexo 1. 01-FR-03 POA INSTITUC.'!MGY60</f>
        <v>0</v>
      </c>
      <c r="MGZ18" s="654">
        <f>+'Anexo 1. 01-FR-03 POA INSTITUC.'!MGZ60</f>
        <v>0</v>
      </c>
      <c r="MHA18" s="654">
        <f>+'Anexo 1. 01-FR-03 POA INSTITUC.'!MHA60</f>
        <v>0</v>
      </c>
      <c r="MHB18" s="654">
        <f>+'Anexo 1. 01-FR-03 POA INSTITUC.'!MHB60</f>
        <v>0</v>
      </c>
      <c r="MHC18" s="654">
        <f>+'Anexo 1. 01-FR-03 POA INSTITUC.'!MHC60</f>
        <v>0</v>
      </c>
      <c r="MHD18" s="654">
        <f>+'Anexo 1. 01-FR-03 POA INSTITUC.'!MHD60</f>
        <v>0</v>
      </c>
      <c r="MHE18" s="654">
        <f>+'Anexo 1. 01-FR-03 POA INSTITUC.'!MHE60</f>
        <v>0</v>
      </c>
      <c r="MHF18" s="654">
        <f>+'Anexo 1. 01-FR-03 POA INSTITUC.'!MHF60</f>
        <v>0</v>
      </c>
      <c r="MHG18" s="654">
        <f>+'Anexo 1. 01-FR-03 POA INSTITUC.'!MHG60</f>
        <v>0</v>
      </c>
      <c r="MHH18" s="654">
        <f>+'Anexo 1. 01-FR-03 POA INSTITUC.'!MHH60</f>
        <v>0</v>
      </c>
      <c r="MHI18" s="654">
        <f>+'Anexo 1. 01-FR-03 POA INSTITUC.'!MHI60</f>
        <v>0</v>
      </c>
      <c r="MHJ18" s="654">
        <f>+'Anexo 1. 01-FR-03 POA INSTITUC.'!MHJ60</f>
        <v>0</v>
      </c>
      <c r="MHK18" s="654">
        <f>+'Anexo 1. 01-FR-03 POA INSTITUC.'!MHK60</f>
        <v>0</v>
      </c>
      <c r="MHL18" s="654">
        <f>+'Anexo 1. 01-FR-03 POA INSTITUC.'!MHL60</f>
        <v>0</v>
      </c>
      <c r="MHM18" s="654">
        <f>+'Anexo 1. 01-FR-03 POA INSTITUC.'!MHM60</f>
        <v>0</v>
      </c>
      <c r="MHN18" s="654">
        <f>+'Anexo 1. 01-FR-03 POA INSTITUC.'!MHN60</f>
        <v>0</v>
      </c>
      <c r="MHO18" s="654">
        <f>+'Anexo 1. 01-FR-03 POA INSTITUC.'!MHO60</f>
        <v>0</v>
      </c>
      <c r="MHP18" s="654">
        <f>+'Anexo 1. 01-FR-03 POA INSTITUC.'!MHP60</f>
        <v>0</v>
      </c>
      <c r="MHQ18" s="654">
        <f>+'Anexo 1. 01-FR-03 POA INSTITUC.'!MHQ60</f>
        <v>0</v>
      </c>
      <c r="MHR18" s="654">
        <f>+'Anexo 1. 01-FR-03 POA INSTITUC.'!MHR60</f>
        <v>0</v>
      </c>
      <c r="MHS18" s="654">
        <f>+'Anexo 1. 01-FR-03 POA INSTITUC.'!MHS60</f>
        <v>0</v>
      </c>
      <c r="MHT18" s="654">
        <f>+'Anexo 1. 01-FR-03 POA INSTITUC.'!MHT60</f>
        <v>0</v>
      </c>
      <c r="MHU18" s="654">
        <f>+'Anexo 1. 01-FR-03 POA INSTITUC.'!MHU60</f>
        <v>0</v>
      </c>
      <c r="MHV18" s="654">
        <f>+'Anexo 1. 01-FR-03 POA INSTITUC.'!MHV60</f>
        <v>0</v>
      </c>
      <c r="MHW18" s="654">
        <f>+'Anexo 1. 01-FR-03 POA INSTITUC.'!MHW60</f>
        <v>0</v>
      </c>
      <c r="MHX18" s="654">
        <f>+'Anexo 1. 01-FR-03 POA INSTITUC.'!MHX60</f>
        <v>0</v>
      </c>
      <c r="MHY18" s="654">
        <f>+'Anexo 1. 01-FR-03 POA INSTITUC.'!MHY60</f>
        <v>0</v>
      </c>
      <c r="MHZ18" s="654">
        <f>+'Anexo 1. 01-FR-03 POA INSTITUC.'!MHZ60</f>
        <v>0</v>
      </c>
      <c r="MIA18" s="654">
        <f>+'Anexo 1. 01-FR-03 POA INSTITUC.'!MIA60</f>
        <v>0</v>
      </c>
      <c r="MIB18" s="654">
        <f>+'Anexo 1. 01-FR-03 POA INSTITUC.'!MIB60</f>
        <v>0</v>
      </c>
      <c r="MIC18" s="654">
        <f>+'Anexo 1. 01-FR-03 POA INSTITUC.'!MIC60</f>
        <v>0</v>
      </c>
      <c r="MID18" s="654">
        <f>+'Anexo 1. 01-FR-03 POA INSTITUC.'!MID60</f>
        <v>0</v>
      </c>
      <c r="MIE18" s="654">
        <f>+'Anexo 1. 01-FR-03 POA INSTITUC.'!MIE60</f>
        <v>0</v>
      </c>
      <c r="MIF18" s="654">
        <f>+'Anexo 1. 01-FR-03 POA INSTITUC.'!MIF60</f>
        <v>0</v>
      </c>
      <c r="MIG18" s="654">
        <f>+'Anexo 1. 01-FR-03 POA INSTITUC.'!MIG60</f>
        <v>0</v>
      </c>
      <c r="MIH18" s="654">
        <f>+'Anexo 1. 01-FR-03 POA INSTITUC.'!MIH60</f>
        <v>0</v>
      </c>
      <c r="MII18" s="654">
        <f>+'Anexo 1. 01-FR-03 POA INSTITUC.'!MII60</f>
        <v>0</v>
      </c>
      <c r="MIJ18" s="654">
        <f>+'Anexo 1. 01-FR-03 POA INSTITUC.'!MIJ60</f>
        <v>0</v>
      </c>
      <c r="MIK18" s="654">
        <f>+'Anexo 1. 01-FR-03 POA INSTITUC.'!MIK60</f>
        <v>0</v>
      </c>
      <c r="MIL18" s="654">
        <f>+'Anexo 1. 01-FR-03 POA INSTITUC.'!MIL60</f>
        <v>0</v>
      </c>
      <c r="MIM18" s="654">
        <f>+'Anexo 1. 01-FR-03 POA INSTITUC.'!MIM60</f>
        <v>0</v>
      </c>
      <c r="MIN18" s="654">
        <f>+'Anexo 1. 01-FR-03 POA INSTITUC.'!MIN60</f>
        <v>0</v>
      </c>
      <c r="MIO18" s="654">
        <f>+'Anexo 1. 01-FR-03 POA INSTITUC.'!MIO60</f>
        <v>0</v>
      </c>
      <c r="MIP18" s="654">
        <f>+'Anexo 1. 01-FR-03 POA INSTITUC.'!MIP60</f>
        <v>0</v>
      </c>
      <c r="MIQ18" s="654">
        <f>+'Anexo 1. 01-FR-03 POA INSTITUC.'!MIQ60</f>
        <v>0</v>
      </c>
      <c r="MIR18" s="654">
        <f>+'Anexo 1. 01-FR-03 POA INSTITUC.'!MIR60</f>
        <v>0</v>
      </c>
      <c r="MIS18" s="654">
        <f>+'Anexo 1. 01-FR-03 POA INSTITUC.'!MIS60</f>
        <v>0</v>
      </c>
      <c r="MIT18" s="654">
        <f>+'Anexo 1. 01-FR-03 POA INSTITUC.'!MIT60</f>
        <v>0</v>
      </c>
      <c r="MIU18" s="654">
        <f>+'Anexo 1. 01-FR-03 POA INSTITUC.'!MIU60</f>
        <v>0</v>
      </c>
      <c r="MIV18" s="654">
        <f>+'Anexo 1. 01-FR-03 POA INSTITUC.'!MIV60</f>
        <v>0</v>
      </c>
      <c r="MIW18" s="654">
        <f>+'Anexo 1. 01-FR-03 POA INSTITUC.'!MIW60</f>
        <v>0</v>
      </c>
      <c r="MIX18" s="654">
        <f>+'Anexo 1. 01-FR-03 POA INSTITUC.'!MIX60</f>
        <v>0</v>
      </c>
      <c r="MIY18" s="654">
        <f>+'Anexo 1. 01-FR-03 POA INSTITUC.'!MIY60</f>
        <v>0</v>
      </c>
      <c r="MIZ18" s="654">
        <f>+'Anexo 1. 01-FR-03 POA INSTITUC.'!MIZ60</f>
        <v>0</v>
      </c>
      <c r="MJA18" s="654">
        <f>+'Anexo 1. 01-FR-03 POA INSTITUC.'!MJA60</f>
        <v>0</v>
      </c>
      <c r="MJB18" s="654">
        <f>+'Anexo 1. 01-FR-03 POA INSTITUC.'!MJB60</f>
        <v>0</v>
      </c>
      <c r="MJC18" s="654">
        <f>+'Anexo 1. 01-FR-03 POA INSTITUC.'!MJC60</f>
        <v>0</v>
      </c>
      <c r="MJD18" s="654">
        <f>+'Anexo 1. 01-FR-03 POA INSTITUC.'!MJD60</f>
        <v>0</v>
      </c>
      <c r="MJE18" s="654">
        <f>+'Anexo 1. 01-FR-03 POA INSTITUC.'!MJE60</f>
        <v>0</v>
      </c>
      <c r="MJF18" s="654">
        <f>+'Anexo 1. 01-FR-03 POA INSTITUC.'!MJF60</f>
        <v>0</v>
      </c>
      <c r="MJG18" s="654">
        <f>+'Anexo 1. 01-FR-03 POA INSTITUC.'!MJG60</f>
        <v>0</v>
      </c>
      <c r="MJH18" s="654">
        <f>+'Anexo 1. 01-FR-03 POA INSTITUC.'!MJH60</f>
        <v>0</v>
      </c>
      <c r="MJI18" s="654">
        <f>+'Anexo 1. 01-FR-03 POA INSTITUC.'!MJI60</f>
        <v>0</v>
      </c>
      <c r="MJJ18" s="654">
        <f>+'Anexo 1. 01-FR-03 POA INSTITUC.'!MJJ60</f>
        <v>0</v>
      </c>
      <c r="MJK18" s="654">
        <f>+'Anexo 1. 01-FR-03 POA INSTITUC.'!MJK60</f>
        <v>0</v>
      </c>
      <c r="MJL18" s="654">
        <f>+'Anexo 1. 01-FR-03 POA INSTITUC.'!MJL60</f>
        <v>0</v>
      </c>
      <c r="MJM18" s="654">
        <f>+'Anexo 1. 01-FR-03 POA INSTITUC.'!MJM60</f>
        <v>0</v>
      </c>
      <c r="MJN18" s="654">
        <f>+'Anexo 1. 01-FR-03 POA INSTITUC.'!MJN60</f>
        <v>0</v>
      </c>
      <c r="MJO18" s="654">
        <f>+'Anexo 1. 01-FR-03 POA INSTITUC.'!MJO60</f>
        <v>0</v>
      </c>
      <c r="MJP18" s="654">
        <f>+'Anexo 1. 01-FR-03 POA INSTITUC.'!MJP60</f>
        <v>0</v>
      </c>
      <c r="MJQ18" s="654">
        <f>+'Anexo 1. 01-FR-03 POA INSTITUC.'!MJQ60</f>
        <v>0</v>
      </c>
      <c r="MJR18" s="654">
        <f>+'Anexo 1. 01-FR-03 POA INSTITUC.'!MJR60</f>
        <v>0</v>
      </c>
      <c r="MJS18" s="654">
        <f>+'Anexo 1. 01-FR-03 POA INSTITUC.'!MJS60</f>
        <v>0</v>
      </c>
      <c r="MJT18" s="654">
        <f>+'Anexo 1. 01-FR-03 POA INSTITUC.'!MJT60</f>
        <v>0</v>
      </c>
      <c r="MJU18" s="654">
        <f>+'Anexo 1. 01-FR-03 POA INSTITUC.'!MJU60</f>
        <v>0</v>
      </c>
      <c r="MJV18" s="654">
        <f>+'Anexo 1. 01-FR-03 POA INSTITUC.'!MJV60</f>
        <v>0</v>
      </c>
      <c r="MJW18" s="654">
        <f>+'Anexo 1. 01-FR-03 POA INSTITUC.'!MJW60</f>
        <v>0</v>
      </c>
      <c r="MJX18" s="654">
        <f>+'Anexo 1. 01-FR-03 POA INSTITUC.'!MJX60</f>
        <v>0</v>
      </c>
      <c r="MJY18" s="654">
        <f>+'Anexo 1. 01-FR-03 POA INSTITUC.'!MJY60</f>
        <v>0</v>
      </c>
      <c r="MJZ18" s="654">
        <f>+'Anexo 1. 01-FR-03 POA INSTITUC.'!MJZ60</f>
        <v>0</v>
      </c>
      <c r="MKA18" s="654">
        <f>+'Anexo 1. 01-FR-03 POA INSTITUC.'!MKA60</f>
        <v>0</v>
      </c>
      <c r="MKB18" s="654">
        <f>+'Anexo 1. 01-FR-03 POA INSTITUC.'!MKB60</f>
        <v>0</v>
      </c>
      <c r="MKC18" s="654">
        <f>+'Anexo 1. 01-FR-03 POA INSTITUC.'!MKC60</f>
        <v>0</v>
      </c>
      <c r="MKD18" s="654">
        <f>+'Anexo 1. 01-FR-03 POA INSTITUC.'!MKD60</f>
        <v>0</v>
      </c>
      <c r="MKE18" s="654">
        <f>+'Anexo 1. 01-FR-03 POA INSTITUC.'!MKE60</f>
        <v>0</v>
      </c>
      <c r="MKF18" s="654">
        <f>+'Anexo 1. 01-FR-03 POA INSTITUC.'!MKF60</f>
        <v>0</v>
      </c>
      <c r="MKG18" s="654">
        <f>+'Anexo 1. 01-FR-03 POA INSTITUC.'!MKG60</f>
        <v>0</v>
      </c>
      <c r="MKH18" s="654">
        <f>+'Anexo 1. 01-FR-03 POA INSTITUC.'!MKH60</f>
        <v>0</v>
      </c>
      <c r="MKI18" s="654">
        <f>+'Anexo 1. 01-FR-03 POA INSTITUC.'!MKI60</f>
        <v>0</v>
      </c>
      <c r="MKJ18" s="654">
        <f>+'Anexo 1. 01-FR-03 POA INSTITUC.'!MKJ60</f>
        <v>0</v>
      </c>
      <c r="MKK18" s="654">
        <f>+'Anexo 1. 01-FR-03 POA INSTITUC.'!MKK60</f>
        <v>0</v>
      </c>
      <c r="MKL18" s="654">
        <f>+'Anexo 1. 01-FR-03 POA INSTITUC.'!MKL60</f>
        <v>0</v>
      </c>
      <c r="MKM18" s="654">
        <f>+'Anexo 1. 01-FR-03 POA INSTITUC.'!MKM60</f>
        <v>0</v>
      </c>
      <c r="MKN18" s="654">
        <f>+'Anexo 1. 01-FR-03 POA INSTITUC.'!MKN60</f>
        <v>0</v>
      </c>
      <c r="MKO18" s="654">
        <f>+'Anexo 1. 01-FR-03 POA INSTITUC.'!MKO60</f>
        <v>0</v>
      </c>
      <c r="MKP18" s="654">
        <f>+'Anexo 1. 01-FR-03 POA INSTITUC.'!MKP60</f>
        <v>0</v>
      </c>
      <c r="MKQ18" s="654">
        <f>+'Anexo 1. 01-FR-03 POA INSTITUC.'!MKQ60</f>
        <v>0</v>
      </c>
      <c r="MKR18" s="654">
        <f>+'Anexo 1. 01-FR-03 POA INSTITUC.'!MKR60</f>
        <v>0</v>
      </c>
      <c r="MKS18" s="654">
        <f>+'Anexo 1. 01-FR-03 POA INSTITUC.'!MKS60</f>
        <v>0</v>
      </c>
      <c r="MKT18" s="654">
        <f>+'Anexo 1. 01-FR-03 POA INSTITUC.'!MKT60</f>
        <v>0</v>
      </c>
      <c r="MKU18" s="654">
        <f>+'Anexo 1. 01-FR-03 POA INSTITUC.'!MKU60</f>
        <v>0</v>
      </c>
      <c r="MKV18" s="654">
        <f>+'Anexo 1. 01-FR-03 POA INSTITUC.'!MKV60</f>
        <v>0</v>
      </c>
      <c r="MKW18" s="654">
        <f>+'Anexo 1. 01-FR-03 POA INSTITUC.'!MKW60</f>
        <v>0</v>
      </c>
      <c r="MKX18" s="654">
        <f>+'Anexo 1. 01-FR-03 POA INSTITUC.'!MKX60</f>
        <v>0</v>
      </c>
      <c r="MKY18" s="654">
        <f>+'Anexo 1. 01-FR-03 POA INSTITUC.'!MKY60</f>
        <v>0</v>
      </c>
      <c r="MKZ18" s="654">
        <f>+'Anexo 1. 01-FR-03 POA INSTITUC.'!MKZ60</f>
        <v>0</v>
      </c>
      <c r="MLA18" s="654">
        <f>+'Anexo 1. 01-FR-03 POA INSTITUC.'!MLA60</f>
        <v>0</v>
      </c>
      <c r="MLB18" s="654">
        <f>+'Anexo 1. 01-FR-03 POA INSTITUC.'!MLB60</f>
        <v>0</v>
      </c>
      <c r="MLC18" s="654">
        <f>+'Anexo 1. 01-FR-03 POA INSTITUC.'!MLC60</f>
        <v>0</v>
      </c>
      <c r="MLD18" s="654">
        <f>+'Anexo 1. 01-FR-03 POA INSTITUC.'!MLD60</f>
        <v>0</v>
      </c>
      <c r="MLE18" s="654">
        <f>+'Anexo 1. 01-FR-03 POA INSTITUC.'!MLE60</f>
        <v>0</v>
      </c>
      <c r="MLF18" s="654">
        <f>+'Anexo 1. 01-FR-03 POA INSTITUC.'!MLF60</f>
        <v>0</v>
      </c>
      <c r="MLG18" s="654">
        <f>+'Anexo 1. 01-FR-03 POA INSTITUC.'!MLG60</f>
        <v>0</v>
      </c>
      <c r="MLH18" s="654">
        <f>+'Anexo 1. 01-FR-03 POA INSTITUC.'!MLH60</f>
        <v>0</v>
      </c>
      <c r="MLI18" s="654">
        <f>+'Anexo 1. 01-FR-03 POA INSTITUC.'!MLI60</f>
        <v>0</v>
      </c>
      <c r="MLJ18" s="654">
        <f>+'Anexo 1. 01-FR-03 POA INSTITUC.'!MLJ60</f>
        <v>0</v>
      </c>
      <c r="MLK18" s="654">
        <f>+'Anexo 1. 01-FR-03 POA INSTITUC.'!MLK60</f>
        <v>0</v>
      </c>
      <c r="MLL18" s="654">
        <f>+'Anexo 1. 01-FR-03 POA INSTITUC.'!MLL60</f>
        <v>0</v>
      </c>
      <c r="MLM18" s="654">
        <f>+'Anexo 1. 01-FR-03 POA INSTITUC.'!MLM60</f>
        <v>0</v>
      </c>
      <c r="MLN18" s="654">
        <f>+'Anexo 1. 01-FR-03 POA INSTITUC.'!MLN60</f>
        <v>0</v>
      </c>
      <c r="MLO18" s="654">
        <f>+'Anexo 1. 01-FR-03 POA INSTITUC.'!MLO60</f>
        <v>0</v>
      </c>
      <c r="MLP18" s="654">
        <f>+'Anexo 1. 01-FR-03 POA INSTITUC.'!MLP60</f>
        <v>0</v>
      </c>
      <c r="MLQ18" s="654">
        <f>+'Anexo 1. 01-FR-03 POA INSTITUC.'!MLQ60</f>
        <v>0</v>
      </c>
      <c r="MLR18" s="654">
        <f>+'Anexo 1. 01-FR-03 POA INSTITUC.'!MLR60</f>
        <v>0</v>
      </c>
      <c r="MLS18" s="654">
        <f>+'Anexo 1. 01-FR-03 POA INSTITUC.'!MLS60</f>
        <v>0</v>
      </c>
      <c r="MLT18" s="654">
        <f>+'Anexo 1. 01-FR-03 POA INSTITUC.'!MLT60</f>
        <v>0</v>
      </c>
      <c r="MLU18" s="654">
        <f>+'Anexo 1. 01-FR-03 POA INSTITUC.'!MLU60</f>
        <v>0</v>
      </c>
      <c r="MLV18" s="654">
        <f>+'Anexo 1. 01-FR-03 POA INSTITUC.'!MLV60</f>
        <v>0</v>
      </c>
      <c r="MLW18" s="654">
        <f>+'Anexo 1. 01-FR-03 POA INSTITUC.'!MLW60</f>
        <v>0</v>
      </c>
      <c r="MLX18" s="654">
        <f>+'Anexo 1. 01-FR-03 POA INSTITUC.'!MLX60</f>
        <v>0</v>
      </c>
      <c r="MLY18" s="654">
        <f>+'Anexo 1. 01-FR-03 POA INSTITUC.'!MLY60</f>
        <v>0</v>
      </c>
      <c r="MLZ18" s="654">
        <f>+'Anexo 1. 01-FR-03 POA INSTITUC.'!MLZ60</f>
        <v>0</v>
      </c>
      <c r="MMA18" s="654">
        <f>+'Anexo 1. 01-FR-03 POA INSTITUC.'!MMA60</f>
        <v>0</v>
      </c>
      <c r="MMB18" s="654">
        <f>+'Anexo 1. 01-FR-03 POA INSTITUC.'!MMB60</f>
        <v>0</v>
      </c>
      <c r="MMC18" s="654">
        <f>+'Anexo 1. 01-FR-03 POA INSTITUC.'!MMC60</f>
        <v>0</v>
      </c>
      <c r="MMD18" s="654">
        <f>+'Anexo 1. 01-FR-03 POA INSTITUC.'!MMD60</f>
        <v>0</v>
      </c>
      <c r="MME18" s="654">
        <f>+'Anexo 1. 01-FR-03 POA INSTITUC.'!MME60</f>
        <v>0</v>
      </c>
      <c r="MMF18" s="654">
        <f>+'Anexo 1. 01-FR-03 POA INSTITUC.'!MMF60</f>
        <v>0</v>
      </c>
      <c r="MMG18" s="654">
        <f>+'Anexo 1. 01-FR-03 POA INSTITUC.'!MMG60</f>
        <v>0</v>
      </c>
      <c r="MMH18" s="654">
        <f>+'Anexo 1. 01-FR-03 POA INSTITUC.'!MMH60</f>
        <v>0</v>
      </c>
      <c r="MMI18" s="654">
        <f>+'Anexo 1. 01-FR-03 POA INSTITUC.'!MMI60</f>
        <v>0</v>
      </c>
      <c r="MMJ18" s="654">
        <f>+'Anexo 1. 01-FR-03 POA INSTITUC.'!MMJ60</f>
        <v>0</v>
      </c>
      <c r="MMK18" s="654">
        <f>+'Anexo 1. 01-FR-03 POA INSTITUC.'!MMK60</f>
        <v>0</v>
      </c>
      <c r="MML18" s="654">
        <f>+'Anexo 1. 01-FR-03 POA INSTITUC.'!MML60</f>
        <v>0</v>
      </c>
      <c r="MMM18" s="654">
        <f>+'Anexo 1. 01-FR-03 POA INSTITUC.'!MMM60</f>
        <v>0</v>
      </c>
      <c r="MMN18" s="654">
        <f>+'Anexo 1. 01-FR-03 POA INSTITUC.'!MMN60</f>
        <v>0</v>
      </c>
      <c r="MMO18" s="654">
        <f>+'Anexo 1. 01-FR-03 POA INSTITUC.'!MMO60</f>
        <v>0</v>
      </c>
      <c r="MMP18" s="654">
        <f>+'Anexo 1. 01-FR-03 POA INSTITUC.'!MMP60</f>
        <v>0</v>
      </c>
      <c r="MMQ18" s="654">
        <f>+'Anexo 1. 01-FR-03 POA INSTITUC.'!MMQ60</f>
        <v>0</v>
      </c>
      <c r="MMR18" s="654">
        <f>+'Anexo 1. 01-FR-03 POA INSTITUC.'!MMR60</f>
        <v>0</v>
      </c>
      <c r="MMS18" s="654">
        <f>+'Anexo 1. 01-FR-03 POA INSTITUC.'!MMS60</f>
        <v>0</v>
      </c>
      <c r="MMT18" s="654">
        <f>+'Anexo 1. 01-FR-03 POA INSTITUC.'!MMT60</f>
        <v>0</v>
      </c>
      <c r="MMU18" s="654">
        <f>+'Anexo 1. 01-FR-03 POA INSTITUC.'!MMU60</f>
        <v>0</v>
      </c>
      <c r="MMV18" s="654">
        <f>+'Anexo 1. 01-FR-03 POA INSTITUC.'!MMV60</f>
        <v>0</v>
      </c>
      <c r="MMW18" s="654">
        <f>+'Anexo 1. 01-FR-03 POA INSTITUC.'!MMW60</f>
        <v>0</v>
      </c>
      <c r="MMX18" s="654">
        <f>+'Anexo 1. 01-FR-03 POA INSTITUC.'!MMX60</f>
        <v>0</v>
      </c>
      <c r="MMY18" s="654">
        <f>+'Anexo 1. 01-FR-03 POA INSTITUC.'!MMY60</f>
        <v>0</v>
      </c>
      <c r="MMZ18" s="654">
        <f>+'Anexo 1. 01-FR-03 POA INSTITUC.'!MMZ60</f>
        <v>0</v>
      </c>
      <c r="MNA18" s="654">
        <f>+'Anexo 1. 01-FR-03 POA INSTITUC.'!MNA60</f>
        <v>0</v>
      </c>
      <c r="MNB18" s="654">
        <f>+'Anexo 1. 01-FR-03 POA INSTITUC.'!MNB60</f>
        <v>0</v>
      </c>
      <c r="MNC18" s="654">
        <f>+'Anexo 1. 01-FR-03 POA INSTITUC.'!MNC60</f>
        <v>0</v>
      </c>
      <c r="MND18" s="654">
        <f>+'Anexo 1. 01-FR-03 POA INSTITUC.'!MND60</f>
        <v>0</v>
      </c>
      <c r="MNE18" s="654">
        <f>+'Anexo 1. 01-FR-03 POA INSTITUC.'!MNE60</f>
        <v>0</v>
      </c>
      <c r="MNF18" s="654">
        <f>+'Anexo 1. 01-FR-03 POA INSTITUC.'!MNF60</f>
        <v>0</v>
      </c>
      <c r="MNG18" s="654">
        <f>+'Anexo 1. 01-FR-03 POA INSTITUC.'!MNG60</f>
        <v>0</v>
      </c>
      <c r="MNH18" s="654">
        <f>+'Anexo 1. 01-FR-03 POA INSTITUC.'!MNH60</f>
        <v>0</v>
      </c>
      <c r="MNI18" s="654">
        <f>+'Anexo 1. 01-FR-03 POA INSTITUC.'!MNI60</f>
        <v>0</v>
      </c>
      <c r="MNJ18" s="654">
        <f>+'Anexo 1. 01-FR-03 POA INSTITUC.'!MNJ60</f>
        <v>0</v>
      </c>
      <c r="MNK18" s="654">
        <f>+'Anexo 1. 01-FR-03 POA INSTITUC.'!MNK60</f>
        <v>0</v>
      </c>
      <c r="MNL18" s="654">
        <f>+'Anexo 1. 01-FR-03 POA INSTITUC.'!MNL60</f>
        <v>0</v>
      </c>
      <c r="MNM18" s="654">
        <f>+'Anexo 1. 01-FR-03 POA INSTITUC.'!MNM60</f>
        <v>0</v>
      </c>
      <c r="MNN18" s="654">
        <f>+'Anexo 1. 01-FR-03 POA INSTITUC.'!MNN60</f>
        <v>0</v>
      </c>
      <c r="MNO18" s="654">
        <f>+'Anexo 1. 01-FR-03 POA INSTITUC.'!MNO60</f>
        <v>0</v>
      </c>
      <c r="MNP18" s="654">
        <f>+'Anexo 1. 01-FR-03 POA INSTITUC.'!MNP60</f>
        <v>0</v>
      </c>
      <c r="MNQ18" s="654">
        <f>+'Anexo 1. 01-FR-03 POA INSTITUC.'!MNQ60</f>
        <v>0</v>
      </c>
      <c r="MNR18" s="654">
        <f>+'Anexo 1. 01-FR-03 POA INSTITUC.'!MNR60</f>
        <v>0</v>
      </c>
      <c r="MNS18" s="654">
        <f>+'Anexo 1. 01-FR-03 POA INSTITUC.'!MNS60</f>
        <v>0</v>
      </c>
      <c r="MNT18" s="654">
        <f>+'Anexo 1. 01-FR-03 POA INSTITUC.'!MNT60</f>
        <v>0</v>
      </c>
      <c r="MNU18" s="654">
        <f>+'Anexo 1. 01-FR-03 POA INSTITUC.'!MNU60</f>
        <v>0</v>
      </c>
      <c r="MNV18" s="654">
        <f>+'Anexo 1. 01-FR-03 POA INSTITUC.'!MNV60</f>
        <v>0</v>
      </c>
      <c r="MNW18" s="654">
        <f>+'Anexo 1. 01-FR-03 POA INSTITUC.'!MNW60</f>
        <v>0</v>
      </c>
      <c r="MNX18" s="654">
        <f>+'Anexo 1. 01-FR-03 POA INSTITUC.'!MNX60</f>
        <v>0</v>
      </c>
      <c r="MNY18" s="654">
        <f>+'Anexo 1. 01-FR-03 POA INSTITUC.'!MNY60</f>
        <v>0</v>
      </c>
      <c r="MNZ18" s="654">
        <f>+'Anexo 1. 01-FR-03 POA INSTITUC.'!MNZ60</f>
        <v>0</v>
      </c>
      <c r="MOA18" s="654">
        <f>+'Anexo 1. 01-FR-03 POA INSTITUC.'!MOA60</f>
        <v>0</v>
      </c>
      <c r="MOB18" s="654">
        <f>+'Anexo 1. 01-FR-03 POA INSTITUC.'!MOB60</f>
        <v>0</v>
      </c>
      <c r="MOC18" s="654">
        <f>+'Anexo 1. 01-FR-03 POA INSTITUC.'!MOC60</f>
        <v>0</v>
      </c>
      <c r="MOD18" s="654">
        <f>+'Anexo 1. 01-FR-03 POA INSTITUC.'!MOD60</f>
        <v>0</v>
      </c>
      <c r="MOE18" s="654">
        <f>+'Anexo 1. 01-FR-03 POA INSTITUC.'!MOE60</f>
        <v>0</v>
      </c>
      <c r="MOF18" s="654">
        <f>+'Anexo 1. 01-FR-03 POA INSTITUC.'!MOF60</f>
        <v>0</v>
      </c>
      <c r="MOG18" s="654">
        <f>+'Anexo 1. 01-FR-03 POA INSTITUC.'!MOG60</f>
        <v>0</v>
      </c>
      <c r="MOH18" s="654">
        <f>+'Anexo 1. 01-FR-03 POA INSTITUC.'!MOH60</f>
        <v>0</v>
      </c>
      <c r="MOI18" s="654">
        <f>+'Anexo 1. 01-FR-03 POA INSTITUC.'!MOI60</f>
        <v>0</v>
      </c>
      <c r="MOJ18" s="654">
        <f>+'Anexo 1. 01-FR-03 POA INSTITUC.'!MOJ60</f>
        <v>0</v>
      </c>
      <c r="MOK18" s="654">
        <f>+'Anexo 1. 01-FR-03 POA INSTITUC.'!MOK60</f>
        <v>0</v>
      </c>
      <c r="MOL18" s="654">
        <f>+'Anexo 1. 01-FR-03 POA INSTITUC.'!MOL60</f>
        <v>0</v>
      </c>
      <c r="MOM18" s="654">
        <f>+'Anexo 1. 01-FR-03 POA INSTITUC.'!MOM60</f>
        <v>0</v>
      </c>
      <c r="MON18" s="654">
        <f>+'Anexo 1. 01-FR-03 POA INSTITUC.'!MON60</f>
        <v>0</v>
      </c>
      <c r="MOO18" s="654">
        <f>+'Anexo 1. 01-FR-03 POA INSTITUC.'!MOO60</f>
        <v>0</v>
      </c>
      <c r="MOP18" s="654">
        <f>+'Anexo 1. 01-FR-03 POA INSTITUC.'!MOP60</f>
        <v>0</v>
      </c>
      <c r="MOQ18" s="654">
        <f>+'Anexo 1. 01-FR-03 POA INSTITUC.'!MOQ60</f>
        <v>0</v>
      </c>
      <c r="MOR18" s="654">
        <f>+'Anexo 1. 01-FR-03 POA INSTITUC.'!MOR60</f>
        <v>0</v>
      </c>
      <c r="MOS18" s="654">
        <f>+'Anexo 1. 01-FR-03 POA INSTITUC.'!MOS60</f>
        <v>0</v>
      </c>
      <c r="MOT18" s="654">
        <f>+'Anexo 1. 01-FR-03 POA INSTITUC.'!MOT60</f>
        <v>0</v>
      </c>
      <c r="MOU18" s="654">
        <f>+'Anexo 1. 01-FR-03 POA INSTITUC.'!MOU60</f>
        <v>0</v>
      </c>
      <c r="MOV18" s="654">
        <f>+'Anexo 1. 01-FR-03 POA INSTITUC.'!MOV60</f>
        <v>0</v>
      </c>
      <c r="MOW18" s="654">
        <f>+'Anexo 1. 01-FR-03 POA INSTITUC.'!MOW60</f>
        <v>0</v>
      </c>
      <c r="MOX18" s="654">
        <f>+'Anexo 1. 01-FR-03 POA INSTITUC.'!MOX60</f>
        <v>0</v>
      </c>
      <c r="MOY18" s="654">
        <f>+'Anexo 1. 01-FR-03 POA INSTITUC.'!MOY60</f>
        <v>0</v>
      </c>
      <c r="MOZ18" s="654">
        <f>+'Anexo 1. 01-FR-03 POA INSTITUC.'!MOZ60</f>
        <v>0</v>
      </c>
      <c r="MPA18" s="654">
        <f>+'Anexo 1. 01-FR-03 POA INSTITUC.'!MPA60</f>
        <v>0</v>
      </c>
      <c r="MPB18" s="654">
        <f>+'Anexo 1. 01-FR-03 POA INSTITUC.'!MPB60</f>
        <v>0</v>
      </c>
      <c r="MPC18" s="654">
        <f>+'Anexo 1. 01-FR-03 POA INSTITUC.'!MPC60</f>
        <v>0</v>
      </c>
      <c r="MPD18" s="654">
        <f>+'Anexo 1. 01-FR-03 POA INSTITUC.'!MPD60</f>
        <v>0</v>
      </c>
      <c r="MPE18" s="654">
        <f>+'Anexo 1. 01-FR-03 POA INSTITUC.'!MPE60</f>
        <v>0</v>
      </c>
      <c r="MPF18" s="654">
        <f>+'Anexo 1. 01-FR-03 POA INSTITUC.'!MPF60</f>
        <v>0</v>
      </c>
      <c r="MPG18" s="654">
        <f>+'Anexo 1. 01-FR-03 POA INSTITUC.'!MPG60</f>
        <v>0</v>
      </c>
      <c r="MPH18" s="654">
        <f>+'Anexo 1. 01-FR-03 POA INSTITUC.'!MPH60</f>
        <v>0</v>
      </c>
      <c r="MPI18" s="654">
        <f>+'Anexo 1. 01-FR-03 POA INSTITUC.'!MPI60</f>
        <v>0</v>
      </c>
      <c r="MPJ18" s="654">
        <f>+'Anexo 1. 01-FR-03 POA INSTITUC.'!MPJ60</f>
        <v>0</v>
      </c>
      <c r="MPK18" s="654">
        <f>+'Anexo 1. 01-FR-03 POA INSTITUC.'!MPK60</f>
        <v>0</v>
      </c>
      <c r="MPL18" s="654">
        <f>+'Anexo 1. 01-FR-03 POA INSTITUC.'!MPL60</f>
        <v>0</v>
      </c>
      <c r="MPM18" s="654">
        <f>+'Anexo 1. 01-FR-03 POA INSTITUC.'!MPM60</f>
        <v>0</v>
      </c>
      <c r="MPN18" s="654">
        <f>+'Anexo 1. 01-FR-03 POA INSTITUC.'!MPN60</f>
        <v>0</v>
      </c>
      <c r="MPO18" s="654">
        <f>+'Anexo 1. 01-FR-03 POA INSTITUC.'!MPO60</f>
        <v>0</v>
      </c>
      <c r="MPP18" s="654">
        <f>+'Anexo 1. 01-FR-03 POA INSTITUC.'!MPP60</f>
        <v>0</v>
      </c>
      <c r="MPQ18" s="654">
        <f>+'Anexo 1. 01-FR-03 POA INSTITUC.'!MPQ60</f>
        <v>0</v>
      </c>
      <c r="MPR18" s="654">
        <f>+'Anexo 1. 01-FR-03 POA INSTITUC.'!MPR60</f>
        <v>0</v>
      </c>
      <c r="MPS18" s="654">
        <f>+'Anexo 1. 01-FR-03 POA INSTITUC.'!MPS60</f>
        <v>0</v>
      </c>
      <c r="MPT18" s="654">
        <f>+'Anexo 1. 01-FR-03 POA INSTITUC.'!MPT60</f>
        <v>0</v>
      </c>
      <c r="MPU18" s="654">
        <f>+'Anexo 1. 01-FR-03 POA INSTITUC.'!MPU60</f>
        <v>0</v>
      </c>
      <c r="MPV18" s="654">
        <f>+'Anexo 1. 01-FR-03 POA INSTITUC.'!MPV60</f>
        <v>0</v>
      </c>
      <c r="MPW18" s="654">
        <f>+'Anexo 1. 01-FR-03 POA INSTITUC.'!MPW60</f>
        <v>0</v>
      </c>
      <c r="MPX18" s="654">
        <f>+'Anexo 1. 01-FR-03 POA INSTITUC.'!MPX60</f>
        <v>0</v>
      </c>
      <c r="MPY18" s="654">
        <f>+'Anexo 1. 01-FR-03 POA INSTITUC.'!MPY60</f>
        <v>0</v>
      </c>
      <c r="MPZ18" s="654">
        <f>+'Anexo 1. 01-FR-03 POA INSTITUC.'!MPZ60</f>
        <v>0</v>
      </c>
      <c r="MQA18" s="654">
        <f>+'Anexo 1. 01-FR-03 POA INSTITUC.'!MQA60</f>
        <v>0</v>
      </c>
      <c r="MQB18" s="654">
        <f>+'Anexo 1. 01-FR-03 POA INSTITUC.'!MQB60</f>
        <v>0</v>
      </c>
      <c r="MQC18" s="654">
        <f>+'Anexo 1. 01-FR-03 POA INSTITUC.'!MQC60</f>
        <v>0</v>
      </c>
      <c r="MQD18" s="654">
        <f>+'Anexo 1. 01-FR-03 POA INSTITUC.'!MQD60</f>
        <v>0</v>
      </c>
      <c r="MQE18" s="654">
        <f>+'Anexo 1. 01-FR-03 POA INSTITUC.'!MQE60</f>
        <v>0</v>
      </c>
      <c r="MQF18" s="654">
        <f>+'Anexo 1. 01-FR-03 POA INSTITUC.'!MQF60</f>
        <v>0</v>
      </c>
      <c r="MQG18" s="654">
        <f>+'Anexo 1. 01-FR-03 POA INSTITUC.'!MQG60</f>
        <v>0</v>
      </c>
      <c r="MQH18" s="654">
        <f>+'Anexo 1. 01-FR-03 POA INSTITUC.'!MQH60</f>
        <v>0</v>
      </c>
      <c r="MQI18" s="654">
        <f>+'Anexo 1. 01-FR-03 POA INSTITUC.'!MQI60</f>
        <v>0</v>
      </c>
      <c r="MQJ18" s="654">
        <f>+'Anexo 1. 01-FR-03 POA INSTITUC.'!MQJ60</f>
        <v>0</v>
      </c>
      <c r="MQK18" s="654">
        <f>+'Anexo 1. 01-FR-03 POA INSTITUC.'!MQK60</f>
        <v>0</v>
      </c>
      <c r="MQL18" s="654">
        <f>+'Anexo 1. 01-FR-03 POA INSTITUC.'!MQL60</f>
        <v>0</v>
      </c>
      <c r="MQM18" s="654">
        <f>+'Anexo 1. 01-FR-03 POA INSTITUC.'!MQM60</f>
        <v>0</v>
      </c>
      <c r="MQN18" s="654">
        <f>+'Anexo 1. 01-FR-03 POA INSTITUC.'!MQN60</f>
        <v>0</v>
      </c>
      <c r="MQO18" s="654">
        <f>+'Anexo 1. 01-FR-03 POA INSTITUC.'!MQO60</f>
        <v>0</v>
      </c>
      <c r="MQP18" s="654">
        <f>+'Anexo 1. 01-FR-03 POA INSTITUC.'!MQP60</f>
        <v>0</v>
      </c>
      <c r="MQQ18" s="654">
        <f>+'Anexo 1. 01-FR-03 POA INSTITUC.'!MQQ60</f>
        <v>0</v>
      </c>
      <c r="MQR18" s="654">
        <f>+'Anexo 1. 01-FR-03 POA INSTITUC.'!MQR60</f>
        <v>0</v>
      </c>
      <c r="MQS18" s="654">
        <f>+'Anexo 1. 01-FR-03 POA INSTITUC.'!MQS60</f>
        <v>0</v>
      </c>
      <c r="MQT18" s="654">
        <f>+'Anexo 1. 01-FR-03 POA INSTITUC.'!MQT60</f>
        <v>0</v>
      </c>
      <c r="MQU18" s="654">
        <f>+'Anexo 1. 01-FR-03 POA INSTITUC.'!MQU60</f>
        <v>0</v>
      </c>
      <c r="MQV18" s="654">
        <f>+'Anexo 1. 01-FR-03 POA INSTITUC.'!MQV60</f>
        <v>0</v>
      </c>
      <c r="MQW18" s="654">
        <f>+'Anexo 1. 01-FR-03 POA INSTITUC.'!MQW60</f>
        <v>0</v>
      </c>
      <c r="MQX18" s="654">
        <f>+'Anexo 1. 01-FR-03 POA INSTITUC.'!MQX60</f>
        <v>0</v>
      </c>
      <c r="MQY18" s="654">
        <f>+'Anexo 1. 01-FR-03 POA INSTITUC.'!MQY60</f>
        <v>0</v>
      </c>
      <c r="MQZ18" s="654">
        <f>+'Anexo 1. 01-FR-03 POA INSTITUC.'!MQZ60</f>
        <v>0</v>
      </c>
      <c r="MRA18" s="654">
        <f>+'Anexo 1. 01-FR-03 POA INSTITUC.'!MRA60</f>
        <v>0</v>
      </c>
      <c r="MRB18" s="654">
        <f>+'Anexo 1. 01-FR-03 POA INSTITUC.'!MRB60</f>
        <v>0</v>
      </c>
      <c r="MRC18" s="654">
        <f>+'Anexo 1. 01-FR-03 POA INSTITUC.'!MRC60</f>
        <v>0</v>
      </c>
      <c r="MRD18" s="654">
        <f>+'Anexo 1. 01-FR-03 POA INSTITUC.'!MRD60</f>
        <v>0</v>
      </c>
      <c r="MRE18" s="654">
        <f>+'Anexo 1. 01-FR-03 POA INSTITUC.'!MRE60</f>
        <v>0</v>
      </c>
      <c r="MRF18" s="654">
        <f>+'Anexo 1. 01-FR-03 POA INSTITUC.'!MRF60</f>
        <v>0</v>
      </c>
      <c r="MRG18" s="654">
        <f>+'Anexo 1. 01-FR-03 POA INSTITUC.'!MRG60</f>
        <v>0</v>
      </c>
      <c r="MRH18" s="654">
        <f>+'Anexo 1. 01-FR-03 POA INSTITUC.'!MRH60</f>
        <v>0</v>
      </c>
      <c r="MRI18" s="654">
        <f>+'Anexo 1. 01-FR-03 POA INSTITUC.'!MRI60</f>
        <v>0</v>
      </c>
      <c r="MRJ18" s="654">
        <f>+'Anexo 1. 01-FR-03 POA INSTITUC.'!MRJ60</f>
        <v>0</v>
      </c>
      <c r="MRK18" s="654">
        <f>+'Anexo 1. 01-FR-03 POA INSTITUC.'!MRK60</f>
        <v>0</v>
      </c>
      <c r="MRL18" s="654">
        <f>+'Anexo 1. 01-FR-03 POA INSTITUC.'!MRL60</f>
        <v>0</v>
      </c>
      <c r="MRM18" s="654">
        <f>+'Anexo 1. 01-FR-03 POA INSTITUC.'!MRM60</f>
        <v>0</v>
      </c>
      <c r="MRN18" s="654">
        <f>+'Anexo 1. 01-FR-03 POA INSTITUC.'!MRN60</f>
        <v>0</v>
      </c>
      <c r="MRO18" s="654">
        <f>+'Anexo 1. 01-FR-03 POA INSTITUC.'!MRO60</f>
        <v>0</v>
      </c>
      <c r="MRP18" s="654">
        <f>+'Anexo 1. 01-FR-03 POA INSTITUC.'!MRP60</f>
        <v>0</v>
      </c>
      <c r="MRQ18" s="654">
        <f>+'Anexo 1. 01-FR-03 POA INSTITUC.'!MRQ60</f>
        <v>0</v>
      </c>
      <c r="MRR18" s="654">
        <f>+'Anexo 1. 01-FR-03 POA INSTITUC.'!MRR60</f>
        <v>0</v>
      </c>
      <c r="MRS18" s="654">
        <f>+'Anexo 1. 01-FR-03 POA INSTITUC.'!MRS60</f>
        <v>0</v>
      </c>
      <c r="MRT18" s="654">
        <f>+'Anexo 1. 01-FR-03 POA INSTITUC.'!MRT60</f>
        <v>0</v>
      </c>
      <c r="MRU18" s="654">
        <f>+'Anexo 1. 01-FR-03 POA INSTITUC.'!MRU60</f>
        <v>0</v>
      </c>
      <c r="MRV18" s="654">
        <f>+'Anexo 1. 01-FR-03 POA INSTITUC.'!MRV60</f>
        <v>0</v>
      </c>
      <c r="MRW18" s="654">
        <f>+'Anexo 1. 01-FR-03 POA INSTITUC.'!MRW60</f>
        <v>0</v>
      </c>
      <c r="MRX18" s="654">
        <f>+'Anexo 1. 01-FR-03 POA INSTITUC.'!MRX60</f>
        <v>0</v>
      </c>
      <c r="MRY18" s="654">
        <f>+'Anexo 1. 01-FR-03 POA INSTITUC.'!MRY60</f>
        <v>0</v>
      </c>
      <c r="MRZ18" s="654">
        <f>+'Anexo 1. 01-FR-03 POA INSTITUC.'!MRZ60</f>
        <v>0</v>
      </c>
      <c r="MSA18" s="654">
        <f>+'Anexo 1. 01-FR-03 POA INSTITUC.'!MSA60</f>
        <v>0</v>
      </c>
      <c r="MSB18" s="654">
        <f>+'Anexo 1. 01-FR-03 POA INSTITUC.'!MSB60</f>
        <v>0</v>
      </c>
      <c r="MSC18" s="654">
        <f>+'Anexo 1. 01-FR-03 POA INSTITUC.'!MSC60</f>
        <v>0</v>
      </c>
      <c r="MSD18" s="654">
        <f>+'Anexo 1. 01-FR-03 POA INSTITUC.'!MSD60</f>
        <v>0</v>
      </c>
      <c r="MSE18" s="654">
        <f>+'Anexo 1. 01-FR-03 POA INSTITUC.'!MSE60</f>
        <v>0</v>
      </c>
      <c r="MSF18" s="654">
        <f>+'Anexo 1. 01-FR-03 POA INSTITUC.'!MSF60</f>
        <v>0</v>
      </c>
      <c r="MSG18" s="654">
        <f>+'Anexo 1. 01-FR-03 POA INSTITUC.'!MSG60</f>
        <v>0</v>
      </c>
      <c r="MSH18" s="654">
        <f>+'Anexo 1. 01-FR-03 POA INSTITUC.'!MSH60</f>
        <v>0</v>
      </c>
      <c r="MSI18" s="654">
        <f>+'Anexo 1. 01-FR-03 POA INSTITUC.'!MSI60</f>
        <v>0</v>
      </c>
      <c r="MSJ18" s="654">
        <f>+'Anexo 1. 01-FR-03 POA INSTITUC.'!MSJ60</f>
        <v>0</v>
      </c>
      <c r="MSK18" s="654">
        <f>+'Anexo 1. 01-FR-03 POA INSTITUC.'!MSK60</f>
        <v>0</v>
      </c>
      <c r="MSL18" s="654">
        <f>+'Anexo 1. 01-FR-03 POA INSTITUC.'!MSL60</f>
        <v>0</v>
      </c>
      <c r="MSM18" s="654">
        <f>+'Anexo 1. 01-FR-03 POA INSTITUC.'!MSM60</f>
        <v>0</v>
      </c>
      <c r="MSN18" s="654">
        <f>+'Anexo 1. 01-FR-03 POA INSTITUC.'!MSN60</f>
        <v>0</v>
      </c>
      <c r="MSO18" s="654">
        <f>+'Anexo 1. 01-FR-03 POA INSTITUC.'!MSO60</f>
        <v>0</v>
      </c>
      <c r="MSP18" s="654">
        <f>+'Anexo 1. 01-FR-03 POA INSTITUC.'!MSP60</f>
        <v>0</v>
      </c>
      <c r="MSQ18" s="654">
        <f>+'Anexo 1. 01-FR-03 POA INSTITUC.'!MSQ60</f>
        <v>0</v>
      </c>
      <c r="MSR18" s="654">
        <f>+'Anexo 1. 01-FR-03 POA INSTITUC.'!MSR60</f>
        <v>0</v>
      </c>
      <c r="MSS18" s="654">
        <f>+'Anexo 1. 01-FR-03 POA INSTITUC.'!MSS60</f>
        <v>0</v>
      </c>
      <c r="MST18" s="654">
        <f>+'Anexo 1. 01-FR-03 POA INSTITUC.'!MST60</f>
        <v>0</v>
      </c>
      <c r="MSU18" s="654">
        <f>+'Anexo 1. 01-FR-03 POA INSTITUC.'!MSU60</f>
        <v>0</v>
      </c>
      <c r="MSV18" s="654">
        <f>+'Anexo 1. 01-FR-03 POA INSTITUC.'!MSV60</f>
        <v>0</v>
      </c>
      <c r="MSW18" s="654">
        <f>+'Anexo 1. 01-FR-03 POA INSTITUC.'!MSW60</f>
        <v>0</v>
      </c>
      <c r="MSX18" s="654">
        <f>+'Anexo 1. 01-FR-03 POA INSTITUC.'!MSX60</f>
        <v>0</v>
      </c>
      <c r="MSY18" s="654">
        <f>+'Anexo 1. 01-FR-03 POA INSTITUC.'!MSY60</f>
        <v>0</v>
      </c>
      <c r="MSZ18" s="654">
        <f>+'Anexo 1. 01-FR-03 POA INSTITUC.'!MSZ60</f>
        <v>0</v>
      </c>
      <c r="MTA18" s="654">
        <f>+'Anexo 1. 01-FR-03 POA INSTITUC.'!MTA60</f>
        <v>0</v>
      </c>
      <c r="MTB18" s="654">
        <f>+'Anexo 1. 01-FR-03 POA INSTITUC.'!MTB60</f>
        <v>0</v>
      </c>
      <c r="MTC18" s="654">
        <f>+'Anexo 1. 01-FR-03 POA INSTITUC.'!MTC60</f>
        <v>0</v>
      </c>
      <c r="MTD18" s="654">
        <f>+'Anexo 1. 01-FR-03 POA INSTITUC.'!MTD60</f>
        <v>0</v>
      </c>
      <c r="MTE18" s="654">
        <f>+'Anexo 1. 01-FR-03 POA INSTITUC.'!MTE60</f>
        <v>0</v>
      </c>
      <c r="MTF18" s="654">
        <f>+'Anexo 1. 01-FR-03 POA INSTITUC.'!MTF60</f>
        <v>0</v>
      </c>
      <c r="MTG18" s="654">
        <f>+'Anexo 1. 01-FR-03 POA INSTITUC.'!MTG60</f>
        <v>0</v>
      </c>
      <c r="MTH18" s="654">
        <f>+'Anexo 1. 01-FR-03 POA INSTITUC.'!MTH60</f>
        <v>0</v>
      </c>
      <c r="MTI18" s="654">
        <f>+'Anexo 1. 01-FR-03 POA INSTITUC.'!MTI60</f>
        <v>0</v>
      </c>
      <c r="MTJ18" s="654">
        <f>+'Anexo 1. 01-FR-03 POA INSTITUC.'!MTJ60</f>
        <v>0</v>
      </c>
      <c r="MTK18" s="654">
        <f>+'Anexo 1. 01-FR-03 POA INSTITUC.'!MTK60</f>
        <v>0</v>
      </c>
      <c r="MTL18" s="654">
        <f>+'Anexo 1. 01-FR-03 POA INSTITUC.'!MTL60</f>
        <v>0</v>
      </c>
      <c r="MTM18" s="654">
        <f>+'Anexo 1. 01-FR-03 POA INSTITUC.'!MTM60</f>
        <v>0</v>
      </c>
      <c r="MTN18" s="654">
        <f>+'Anexo 1. 01-FR-03 POA INSTITUC.'!MTN60</f>
        <v>0</v>
      </c>
      <c r="MTO18" s="654">
        <f>+'Anexo 1. 01-FR-03 POA INSTITUC.'!MTO60</f>
        <v>0</v>
      </c>
      <c r="MTP18" s="654">
        <f>+'Anexo 1. 01-FR-03 POA INSTITUC.'!MTP60</f>
        <v>0</v>
      </c>
      <c r="MTQ18" s="654">
        <f>+'Anexo 1. 01-FR-03 POA INSTITUC.'!MTQ60</f>
        <v>0</v>
      </c>
      <c r="MTR18" s="654">
        <f>+'Anexo 1. 01-FR-03 POA INSTITUC.'!MTR60</f>
        <v>0</v>
      </c>
      <c r="MTS18" s="654">
        <f>+'Anexo 1. 01-FR-03 POA INSTITUC.'!MTS60</f>
        <v>0</v>
      </c>
      <c r="MTT18" s="654">
        <f>+'Anexo 1. 01-FR-03 POA INSTITUC.'!MTT60</f>
        <v>0</v>
      </c>
      <c r="MTU18" s="654">
        <f>+'Anexo 1. 01-FR-03 POA INSTITUC.'!MTU60</f>
        <v>0</v>
      </c>
      <c r="MTV18" s="654">
        <f>+'Anexo 1. 01-FR-03 POA INSTITUC.'!MTV60</f>
        <v>0</v>
      </c>
      <c r="MTW18" s="654">
        <f>+'Anexo 1. 01-FR-03 POA INSTITUC.'!MTW60</f>
        <v>0</v>
      </c>
      <c r="MTX18" s="654">
        <f>+'Anexo 1. 01-FR-03 POA INSTITUC.'!MTX60</f>
        <v>0</v>
      </c>
      <c r="MTY18" s="654">
        <f>+'Anexo 1. 01-FR-03 POA INSTITUC.'!MTY60</f>
        <v>0</v>
      </c>
      <c r="MTZ18" s="654">
        <f>+'Anexo 1. 01-FR-03 POA INSTITUC.'!MTZ60</f>
        <v>0</v>
      </c>
      <c r="MUA18" s="654">
        <f>+'Anexo 1. 01-FR-03 POA INSTITUC.'!MUA60</f>
        <v>0</v>
      </c>
      <c r="MUB18" s="654">
        <f>+'Anexo 1. 01-FR-03 POA INSTITUC.'!MUB60</f>
        <v>0</v>
      </c>
      <c r="MUC18" s="654">
        <f>+'Anexo 1. 01-FR-03 POA INSTITUC.'!MUC60</f>
        <v>0</v>
      </c>
      <c r="MUD18" s="654">
        <f>+'Anexo 1. 01-FR-03 POA INSTITUC.'!MUD60</f>
        <v>0</v>
      </c>
      <c r="MUE18" s="654">
        <f>+'Anexo 1. 01-FR-03 POA INSTITUC.'!MUE60</f>
        <v>0</v>
      </c>
      <c r="MUF18" s="654">
        <f>+'Anexo 1. 01-FR-03 POA INSTITUC.'!MUF60</f>
        <v>0</v>
      </c>
      <c r="MUG18" s="654">
        <f>+'Anexo 1. 01-FR-03 POA INSTITUC.'!MUG60</f>
        <v>0</v>
      </c>
      <c r="MUH18" s="654">
        <f>+'Anexo 1. 01-FR-03 POA INSTITUC.'!MUH60</f>
        <v>0</v>
      </c>
      <c r="MUI18" s="654">
        <f>+'Anexo 1. 01-FR-03 POA INSTITUC.'!MUI60</f>
        <v>0</v>
      </c>
      <c r="MUJ18" s="654">
        <f>+'Anexo 1. 01-FR-03 POA INSTITUC.'!MUJ60</f>
        <v>0</v>
      </c>
      <c r="MUK18" s="654">
        <f>+'Anexo 1. 01-FR-03 POA INSTITUC.'!MUK60</f>
        <v>0</v>
      </c>
      <c r="MUL18" s="654">
        <f>+'Anexo 1. 01-FR-03 POA INSTITUC.'!MUL60</f>
        <v>0</v>
      </c>
      <c r="MUM18" s="654">
        <f>+'Anexo 1. 01-FR-03 POA INSTITUC.'!MUM60</f>
        <v>0</v>
      </c>
      <c r="MUN18" s="654">
        <f>+'Anexo 1. 01-FR-03 POA INSTITUC.'!MUN60</f>
        <v>0</v>
      </c>
      <c r="MUO18" s="654">
        <f>+'Anexo 1. 01-FR-03 POA INSTITUC.'!MUO60</f>
        <v>0</v>
      </c>
      <c r="MUP18" s="654">
        <f>+'Anexo 1. 01-FR-03 POA INSTITUC.'!MUP60</f>
        <v>0</v>
      </c>
      <c r="MUQ18" s="654">
        <f>+'Anexo 1. 01-FR-03 POA INSTITUC.'!MUQ60</f>
        <v>0</v>
      </c>
      <c r="MUR18" s="654">
        <f>+'Anexo 1. 01-FR-03 POA INSTITUC.'!MUR60</f>
        <v>0</v>
      </c>
      <c r="MUS18" s="654">
        <f>+'Anexo 1. 01-FR-03 POA INSTITUC.'!MUS60</f>
        <v>0</v>
      </c>
      <c r="MUT18" s="654">
        <f>+'Anexo 1. 01-FR-03 POA INSTITUC.'!MUT60</f>
        <v>0</v>
      </c>
      <c r="MUU18" s="654">
        <f>+'Anexo 1. 01-FR-03 POA INSTITUC.'!MUU60</f>
        <v>0</v>
      </c>
      <c r="MUV18" s="654">
        <f>+'Anexo 1. 01-FR-03 POA INSTITUC.'!MUV60</f>
        <v>0</v>
      </c>
      <c r="MUW18" s="654">
        <f>+'Anexo 1. 01-FR-03 POA INSTITUC.'!MUW60</f>
        <v>0</v>
      </c>
      <c r="MUX18" s="654">
        <f>+'Anexo 1. 01-FR-03 POA INSTITUC.'!MUX60</f>
        <v>0</v>
      </c>
      <c r="MUY18" s="654">
        <f>+'Anexo 1. 01-FR-03 POA INSTITUC.'!MUY60</f>
        <v>0</v>
      </c>
      <c r="MUZ18" s="654">
        <f>+'Anexo 1. 01-FR-03 POA INSTITUC.'!MUZ60</f>
        <v>0</v>
      </c>
      <c r="MVA18" s="654">
        <f>+'Anexo 1. 01-FR-03 POA INSTITUC.'!MVA60</f>
        <v>0</v>
      </c>
      <c r="MVB18" s="654">
        <f>+'Anexo 1. 01-FR-03 POA INSTITUC.'!MVB60</f>
        <v>0</v>
      </c>
      <c r="MVC18" s="654">
        <f>+'Anexo 1. 01-FR-03 POA INSTITUC.'!MVC60</f>
        <v>0</v>
      </c>
      <c r="MVD18" s="654">
        <f>+'Anexo 1. 01-FR-03 POA INSTITUC.'!MVD60</f>
        <v>0</v>
      </c>
      <c r="MVE18" s="654">
        <f>+'Anexo 1. 01-FR-03 POA INSTITUC.'!MVE60</f>
        <v>0</v>
      </c>
      <c r="MVF18" s="654">
        <f>+'Anexo 1. 01-FR-03 POA INSTITUC.'!MVF60</f>
        <v>0</v>
      </c>
      <c r="MVG18" s="654">
        <f>+'Anexo 1. 01-FR-03 POA INSTITUC.'!MVG60</f>
        <v>0</v>
      </c>
      <c r="MVH18" s="654">
        <f>+'Anexo 1. 01-FR-03 POA INSTITUC.'!MVH60</f>
        <v>0</v>
      </c>
      <c r="MVI18" s="654">
        <f>+'Anexo 1. 01-FR-03 POA INSTITUC.'!MVI60</f>
        <v>0</v>
      </c>
      <c r="MVJ18" s="654">
        <f>+'Anexo 1. 01-FR-03 POA INSTITUC.'!MVJ60</f>
        <v>0</v>
      </c>
      <c r="MVK18" s="654">
        <f>+'Anexo 1. 01-FR-03 POA INSTITUC.'!MVK60</f>
        <v>0</v>
      </c>
      <c r="MVL18" s="654">
        <f>+'Anexo 1. 01-FR-03 POA INSTITUC.'!MVL60</f>
        <v>0</v>
      </c>
      <c r="MVM18" s="654">
        <f>+'Anexo 1. 01-FR-03 POA INSTITUC.'!MVM60</f>
        <v>0</v>
      </c>
      <c r="MVN18" s="654">
        <f>+'Anexo 1. 01-FR-03 POA INSTITUC.'!MVN60</f>
        <v>0</v>
      </c>
      <c r="MVO18" s="654">
        <f>+'Anexo 1. 01-FR-03 POA INSTITUC.'!MVO60</f>
        <v>0</v>
      </c>
      <c r="MVP18" s="654">
        <f>+'Anexo 1. 01-FR-03 POA INSTITUC.'!MVP60</f>
        <v>0</v>
      </c>
      <c r="MVQ18" s="654">
        <f>+'Anexo 1. 01-FR-03 POA INSTITUC.'!MVQ60</f>
        <v>0</v>
      </c>
      <c r="MVR18" s="654">
        <f>+'Anexo 1. 01-FR-03 POA INSTITUC.'!MVR60</f>
        <v>0</v>
      </c>
      <c r="MVS18" s="654">
        <f>+'Anexo 1. 01-FR-03 POA INSTITUC.'!MVS60</f>
        <v>0</v>
      </c>
      <c r="MVT18" s="654">
        <f>+'Anexo 1. 01-FR-03 POA INSTITUC.'!MVT60</f>
        <v>0</v>
      </c>
      <c r="MVU18" s="654">
        <f>+'Anexo 1. 01-FR-03 POA INSTITUC.'!MVU60</f>
        <v>0</v>
      </c>
      <c r="MVV18" s="654">
        <f>+'Anexo 1. 01-FR-03 POA INSTITUC.'!MVV60</f>
        <v>0</v>
      </c>
      <c r="MVW18" s="654">
        <f>+'Anexo 1. 01-FR-03 POA INSTITUC.'!MVW60</f>
        <v>0</v>
      </c>
      <c r="MVX18" s="654">
        <f>+'Anexo 1. 01-FR-03 POA INSTITUC.'!MVX60</f>
        <v>0</v>
      </c>
      <c r="MVY18" s="654">
        <f>+'Anexo 1. 01-FR-03 POA INSTITUC.'!MVY60</f>
        <v>0</v>
      </c>
      <c r="MVZ18" s="654">
        <f>+'Anexo 1. 01-FR-03 POA INSTITUC.'!MVZ60</f>
        <v>0</v>
      </c>
      <c r="MWA18" s="654">
        <f>+'Anexo 1. 01-FR-03 POA INSTITUC.'!MWA60</f>
        <v>0</v>
      </c>
      <c r="MWB18" s="654">
        <f>+'Anexo 1. 01-FR-03 POA INSTITUC.'!MWB60</f>
        <v>0</v>
      </c>
      <c r="MWC18" s="654">
        <f>+'Anexo 1. 01-FR-03 POA INSTITUC.'!MWC60</f>
        <v>0</v>
      </c>
      <c r="MWD18" s="654">
        <f>+'Anexo 1. 01-FR-03 POA INSTITUC.'!MWD60</f>
        <v>0</v>
      </c>
      <c r="MWE18" s="654">
        <f>+'Anexo 1. 01-FR-03 POA INSTITUC.'!MWE60</f>
        <v>0</v>
      </c>
      <c r="MWF18" s="654">
        <f>+'Anexo 1. 01-FR-03 POA INSTITUC.'!MWF60</f>
        <v>0</v>
      </c>
      <c r="MWG18" s="654">
        <f>+'Anexo 1. 01-FR-03 POA INSTITUC.'!MWG60</f>
        <v>0</v>
      </c>
      <c r="MWH18" s="654">
        <f>+'Anexo 1. 01-FR-03 POA INSTITUC.'!MWH60</f>
        <v>0</v>
      </c>
      <c r="MWI18" s="654">
        <f>+'Anexo 1. 01-FR-03 POA INSTITUC.'!MWI60</f>
        <v>0</v>
      </c>
      <c r="MWJ18" s="654">
        <f>+'Anexo 1. 01-FR-03 POA INSTITUC.'!MWJ60</f>
        <v>0</v>
      </c>
      <c r="MWK18" s="654">
        <f>+'Anexo 1. 01-FR-03 POA INSTITUC.'!MWK60</f>
        <v>0</v>
      </c>
      <c r="MWL18" s="654">
        <f>+'Anexo 1. 01-FR-03 POA INSTITUC.'!MWL60</f>
        <v>0</v>
      </c>
      <c r="MWM18" s="654">
        <f>+'Anexo 1. 01-FR-03 POA INSTITUC.'!MWM60</f>
        <v>0</v>
      </c>
      <c r="MWN18" s="654">
        <f>+'Anexo 1. 01-FR-03 POA INSTITUC.'!MWN60</f>
        <v>0</v>
      </c>
      <c r="MWO18" s="654">
        <f>+'Anexo 1. 01-FR-03 POA INSTITUC.'!MWO60</f>
        <v>0</v>
      </c>
      <c r="MWP18" s="654">
        <f>+'Anexo 1. 01-FR-03 POA INSTITUC.'!MWP60</f>
        <v>0</v>
      </c>
      <c r="MWQ18" s="654">
        <f>+'Anexo 1. 01-FR-03 POA INSTITUC.'!MWQ60</f>
        <v>0</v>
      </c>
      <c r="MWR18" s="654">
        <f>+'Anexo 1. 01-FR-03 POA INSTITUC.'!MWR60</f>
        <v>0</v>
      </c>
      <c r="MWS18" s="654">
        <f>+'Anexo 1. 01-FR-03 POA INSTITUC.'!MWS60</f>
        <v>0</v>
      </c>
      <c r="MWT18" s="654">
        <f>+'Anexo 1. 01-FR-03 POA INSTITUC.'!MWT60</f>
        <v>0</v>
      </c>
      <c r="MWU18" s="654">
        <f>+'Anexo 1. 01-FR-03 POA INSTITUC.'!MWU60</f>
        <v>0</v>
      </c>
      <c r="MWV18" s="654">
        <f>+'Anexo 1. 01-FR-03 POA INSTITUC.'!MWV60</f>
        <v>0</v>
      </c>
      <c r="MWW18" s="654">
        <f>+'Anexo 1. 01-FR-03 POA INSTITUC.'!MWW60</f>
        <v>0</v>
      </c>
      <c r="MWX18" s="654">
        <f>+'Anexo 1. 01-FR-03 POA INSTITUC.'!MWX60</f>
        <v>0</v>
      </c>
      <c r="MWY18" s="654">
        <f>+'Anexo 1. 01-FR-03 POA INSTITUC.'!MWY60</f>
        <v>0</v>
      </c>
      <c r="MWZ18" s="654">
        <f>+'Anexo 1. 01-FR-03 POA INSTITUC.'!MWZ60</f>
        <v>0</v>
      </c>
      <c r="MXA18" s="654">
        <f>+'Anexo 1. 01-FR-03 POA INSTITUC.'!MXA60</f>
        <v>0</v>
      </c>
      <c r="MXB18" s="654">
        <f>+'Anexo 1. 01-FR-03 POA INSTITUC.'!MXB60</f>
        <v>0</v>
      </c>
      <c r="MXC18" s="654">
        <f>+'Anexo 1. 01-FR-03 POA INSTITUC.'!MXC60</f>
        <v>0</v>
      </c>
      <c r="MXD18" s="654">
        <f>+'Anexo 1. 01-FR-03 POA INSTITUC.'!MXD60</f>
        <v>0</v>
      </c>
      <c r="MXE18" s="654">
        <f>+'Anexo 1. 01-FR-03 POA INSTITUC.'!MXE60</f>
        <v>0</v>
      </c>
      <c r="MXF18" s="654">
        <f>+'Anexo 1. 01-FR-03 POA INSTITUC.'!MXF60</f>
        <v>0</v>
      </c>
      <c r="MXG18" s="654">
        <f>+'Anexo 1. 01-FR-03 POA INSTITUC.'!MXG60</f>
        <v>0</v>
      </c>
      <c r="MXH18" s="654">
        <f>+'Anexo 1. 01-FR-03 POA INSTITUC.'!MXH60</f>
        <v>0</v>
      </c>
      <c r="MXI18" s="654">
        <f>+'Anexo 1. 01-FR-03 POA INSTITUC.'!MXI60</f>
        <v>0</v>
      </c>
      <c r="MXJ18" s="654">
        <f>+'Anexo 1. 01-FR-03 POA INSTITUC.'!MXJ60</f>
        <v>0</v>
      </c>
      <c r="MXK18" s="654">
        <f>+'Anexo 1. 01-FR-03 POA INSTITUC.'!MXK60</f>
        <v>0</v>
      </c>
      <c r="MXL18" s="654">
        <f>+'Anexo 1. 01-FR-03 POA INSTITUC.'!MXL60</f>
        <v>0</v>
      </c>
      <c r="MXM18" s="654">
        <f>+'Anexo 1. 01-FR-03 POA INSTITUC.'!MXM60</f>
        <v>0</v>
      </c>
      <c r="MXN18" s="654">
        <f>+'Anexo 1. 01-FR-03 POA INSTITUC.'!MXN60</f>
        <v>0</v>
      </c>
      <c r="MXO18" s="654">
        <f>+'Anexo 1. 01-FR-03 POA INSTITUC.'!MXO60</f>
        <v>0</v>
      </c>
      <c r="MXP18" s="654">
        <f>+'Anexo 1. 01-FR-03 POA INSTITUC.'!MXP60</f>
        <v>0</v>
      </c>
      <c r="MXQ18" s="654">
        <f>+'Anexo 1. 01-FR-03 POA INSTITUC.'!MXQ60</f>
        <v>0</v>
      </c>
      <c r="MXR18" s="654">
        <f>+'Anexo 1. 01-FR-03 POA INSTITUC.'!MXR60</f>
        <v>0</v>
      </c>
      <c r="MXS18" s="654">
        <f>+'Anexo 1. 01-FR-03 POA INSTITUC.'!MXS60</f>
        <v>0</v>
      </c>
      <c r="MXT18" s="654">
        <f>+'Anexo 1. 01-FR-03 POA INSTITUC.'!MXT60</f>
        <v>0</v>
      </c>
      <c r="MXU18" s="654">
        <f>+'Anexo 1. 01-FR-03 POA INSTITUC.'!MXU60</f>
        <v>0</v>
      </c>
      <c r="MXV18" s="654">
        <f>+'Anexo 1. 01-FR-03 POA INSTITUC.'!MXV60</f>
        <v>0</v>
      </c>
      <c r="MXW18" s="654">
        <f>+'Anexo 1. 01-FR-03 POA INSTITUC.'!MXW60</f>
        <v>0</v>
      </c>
      <c r="MXX18" s="654">
        <f>+'Anexo 1. 01-FR-03 POA INSTITUC.'!MXX60</f>
        <v>0</v>
      </c>
      <c r="MXY18" s="654">
        <f>+'Anexo 1. 01-FR-03 POA INSTITUC.'!MXY60</f>
        <v>0</v>
      </c>
      <c r="MXZ18" s="654">
        <f>+'Anexo 1. 01-FR-03 POA INSTITUC.'!MXZ60</f>
        <v>0</v>
      </c>
      <c r="MYA18" s="654">
        <f>+'Anexo 1. 01-FR-03 POA INSTITUC.'!MYA60</f>
        <v>0</v>
      </c>
      <c r="MYB18" s="654">
        <f>+'Anexo 1. 01-FR-03 POA INSTITUC.'!MYB60</f>
        <v>0</v>
      </c>
      <c r="MYC18" s="654">
        <f>+'Anexo 1. 01-FR-03 POA INSTITUC.'!MYC60</f>
        <v>0</v>
      </c>
      <c r="MYD18" s="654">
        <f>+'Anexo 1. 01-FR-03 POA INSTITUC.'!MYD60</f>
        <v>0</v>
      </c>
      <c r="MYE18" s="654">
        <f>+'Anexo 1. 01-FR-03 POA INSTITUC.'!MYE60</f>
        <v>0</v>
      </c>
      <c r="MYF18" s="654">
        <f>+'Anexo 1. 01-FR-03 POA INSTITUC.'!MYF60</f>
        <v>0</v>
      </c>
      <c r="MYG18" s="654">
        <f>+'Anexo 1. 01-FR-03 POA INSTITUC.'!MYG60</f>
        <v>0</v>
      </c>
      <c r="MYH18" s="654">
        <f>+'Anexo 1. 01-FR-03 POA INSTITUC.'!MYH60</f>
        <v>0</v>
      </c>
      <c r="MYI18" s="654">
        <f>+'Anexo 1. 01-FR-03 POA INSTITUC.'!MYI60</f>
        <v>0</v>
      </c>
      <c r="MYJ18" s="654">
        <f>+'Anexo 1. 01-FR-03 POA INSTITUC.'!MYJ60</f>
        <v>0</v>
      </c>
      <c r="MYK18" s="654">
        <f>+'Anexo 1. 01-FR-03 POA INSTITUC.'!MYK60</f>
        <v>0</v>
      </c>
      <c r="MYL18" s="654">
        <f>+'Anexo 1. 01-FR-03 POA INSTITUC.'!MYL60</f>
        <v>0</v>
      </c>
      <c r="MYM18" s="654">
        <f>+'Anexo 1. 01-FR-03 POA INSTITUC.'!MYM60</f>
        <v>0</v>
      </c>
      <c r="MYN18" s="654">
        <f>+'Anexo 1. 01-FR-03 POA INSTITUC.'!MYN60</f>
        <v>0</v>
      </c>
      <c r="MYO18" s="654">
        <f>+'Anexo 1. 01-FR-03 POA INSTITUC.'!MYO60</f>
        <v>0</v>
      </c>
      <c r="MYP18" s="654">
        <f>+'Anexo 1. 01-FR-03 POA INSTITUC.'!MYP60</f>
        <v>0</v>
      </c>
      <c r="MYQ18" s="654">
        <f>+'Anexo 1. 01-FR-03 POA INSTITUC.'!MYQ60</f>
        <v>0</v>
      </c>
      <c r="MYR18" s="654">
        <f>+'Anexo 1. 01-FR-03 POA INSTITUC.'!MYR60</f>
        <v>0</v>
      </c>
      <c r="MYS18" s="654">
        <f>+'Anexo 1. 01-FR-03 POA INSTITUC.'!MYS60</f>
        <v>0</v>
      </c>
      <c r="MYT18" s="654">
        <f>+'Anexo 1. 01-FR-03 POA INSTITUC.'!MYT60</f>
        <v>0</v>
      </c>
      <c r="MYU18" s="654">
        <f>+'Anexo 1. 01-FR-03 POA INSTITUC.'!MYU60</f>
        <v>0</v>
      </c>
      <c r="MYV18" s="654">
        <f>+'Anexo 1. 01-FR-03 POA INSTITUC.'!MYV60</f>
        <v>0</v>
      </c>
      <c r="MYW18" s="654">
        <f>+'Anexo 1. 01-FR-03 POA INSTITUC.'!MYW60</f>
        <v>0</v>
      </c>
      <c r="MYX18" s="654">
        <f>+'Anexo 1. 01-FR-03 POA INSTITUC.'!MYX60</f>
        <v>0</v>
      </c>
      <c r="MYY18" s="654">
        <f>+'Anexo 1. 01-FR-03 POA INSTITUC.'!MYY60</f>
        <v>0</v>
      </c>
      <c r="MYZ18" s="654">
        <f>+'Anexo 1. 01-FR-03 POA INSTITUC.'!MYZ60</f>
        <v>0</v>
      </c>
      <c r="MZA18" s="654">
        <f>+'Anexo 1. 01-FR-03 POA INSTITUC.'!MZA60</f>
        <v>0</v>
      </c>
      <c r="MZB18" s="654">
        <f>+'Anexo 1. 01-FR-03 POA INSTITUC.'!MZB60</f>
        <v>0</v>
      </c>
      <c r="MZC18" s="654">
        <f>+'Anexo 1. 01-FR-03 POA INSTITUC.'!MZC60</f>
        <v>0</v>
      </c>
      <c r="MZD18" s="654">
        <f>+'Anexo 1. 01-FR-03 POA INSTITUC.'!MZD60</f>
        <v>0</v>
      </c>
      <c r="MZE18" s="654">
        <f>+'Anexo 1. 01-FR-03 POA INSTITUC.'!MZE60</f>
        <v>0</v>
      </c>
      <c r="MZF18" s="654">
        <f>+'Anexo 1. 01-FR-03 POA INSTITUC.'!MZF60</f>
        <v>0</v>
      </c>
      <c r="MZG18" s="654">
        <f>+'Anexo 1. 01-FR-03 POA INSTITUC.'!MZG60</f>
        <v>0</v>
      </c>
      <c r="MZH18" s="654">
        <f>+'Anexo 1. 01-FR-03 POA INSTITUC.'!MZH60</f>
        <v>0</v>
      </c>
      <c r="MZI18" s="654">
        <f>+'Anexo 1. 01-FR-03 POA INSTITUC.'!MZI60</f>
        <v>0</v>
      </c>
      <c r="MZJ18" s="654">
        <f>+'Anexo 1. 01-FR-03 POA INSTITUC.'!MZJ60</f>
        <v>0</v>
      </c>
      <c r="MZK18" s="654">
        <f>+'Anexo 1. 01-FR-03 POA INSTITUC.'!MZK60</f>
        <v>0</v>
      </c>
      <c r="MZL18" s="654">
        <f>+'Anexo 1. 01-FR-03 POA INSTITUC.'!MZL60</f>
        <v>0</v>
      </c>
      <c r="MZM18" s="654">
        <f>+'Anexo 1. 01-FR-03 POA INSTITUC.'!MZM60</f>
        <v>0</v>
      </c>
      <c r="MZN18" s="654">
        <f>+'Anexo 1. 01-FR-03 POA INSTITUC.'!MZN60</f>
        <v>0</v>
      </c>
      <c r="MZO18" s="654">
        <f>+'Anexo 1. 01-FR-03 POA INSTITUC.'!MZO60</f>
        <v>0</v>
      </c>
      <c r="MZP18" s="654">
        <f>+'Anexo 1. 01-FR-03 POA INSTITUC.'!MZP60</f>
        <v>0</v>
      </c>
      <c r="MZQ18" s="654">
        <f>+'Anexo 1. 01-FR-03 POA INSTITUC.'!MZQ60</f>
        <v>0</v>
      </c>
      <c r="MZR18" s="654">
        <f>+'Anexo 1. 01-FR-03 POA INSTITUC.'!MZR60</f>
        <v>0</v>
      </c>
      <c r="MZS18" s="654">
        <f>+'Anexo 1. 01-FR-03 POA INSTITUC.'!MZS60</f>
        <v>0</v>
      </c>
      <c r="MZT18" s="654">
        <f>+'Anexo 1. 01-FR-03 POA INSTITUC.'!MZT60</f>
        <v>0</v>
      </c>
      <c r="MZU18" s="654">
        <f>+'Anexo 1. 01-FR-03 POA INSTITUC.'!MZU60</f>
        <v>0</v>
      </c>
      <c r="MZV18" s="654">
        <f>+'Anexo 1. 01-FR-03 POA INSTITUC.'!MZV60</f>
        <v>0</v>
      </c>
      <c r="MZW18" s="654">
        <f>+'Anexo 1. 01-FR-03 POA INSTITUC.'!MZW60</f>
        <v>0</v>
      </c>
      <c r="MZX18" s="654">
        <f>+'Anexo 1. 01-FR-03 POA INSTITUC.'!MZX60</f>
        <v>0</v>
      </c>
      <c r="MZY18" s="654">
        <f>+'Anexo 1. 01-FR-03 POA INSTITUC.'!MZY60</f>
        <v>0</v>
      </c>
      <c r="MZZ18" s="654">
        <f>+'Anexo 1. 01-FR-03 POA INSTITUC.'!MZZ60</f>
        <v>0</v>
      </c>
      <c r="NAA18" s="654">
        <f>+'Anexo 1. 01-FR-03 POA INSTITUC.'!NAA60</f>
        <v>0</v>
      </c>
      <c r="NAB18" s="654">
        <f>+'Anexo 1. 01-FR-03 POA INSTITUC.'!NAB60</f>
        <v>0</v>
      </c>
      <c r="NAC18" s="654">
        <f>+'Anexo 1. 01-FR-03 POA INSTITUC.'!NAC60</f>
        <v>0</v>
      </c>
      <c r="NAD18" s="654">
        <f>+'Anexo 1. 01-FR-03 POA INSTITUC.'!NAD60</f>
        <v>0</v>
      </c>
      <c r="NAE18" s="654">
        <f>+'Anexo 1. 01-FR-03 POA INSTITUC.'!NAE60</f>
        <v>0</v>
      </c>
      <c r="NAF18" s="654">
        <f>+'Anexo 1. 01-FR-03 POA INSTITUC.'!NAF60</f>
        <v>0</v>
      </c>
      <c r="NAG18" s="654">
        <f>+'Anexo 1. 01-FR-03 POA INSTITUC.'!NAG60</f>
        <v>0</v>
      </c>
      <c r="NAH18" s="654">
        <f>+'Anexo 1. 01-FR-03 POA INSTITUC.'!NAH60</f>
        <v>0</v>
      </c>
      <c r="NAI18" s="654">
        <f>+'Anexo 1. 01-FR-03 POA INSTITUC.'!NAI60</f>
        <v>0</v>
      </c>
      <c r="NAJ18" s="654">
        <f>+'Anexo 1. 01-FR-03 POA INSTITUC.'!NAJ60</f>
        <v>0</v>
      </c>
      <c r="NAK18" s="654">
        <f>+'Anexo 1. 01-FR-03 POA INSTITUC.'!NAK60</f>
        <v>0</v>
      </c>
      <c r="NAL18" s="654">
        <f>+'Anexo 1. 01-FR-03 POA INSTITUC.'!NAL60</f>
        <v>0</v>
      </c>
      <c r="NAM18" s="654">
        <f>+'Anexo 1. 01-FR-03 POA INSTITUC.'!NAM60</f>
        <v>0</v>
      </c>
      <c r="NAN18" s="654">
        <f>+'Anexo 1. 01-FR-03 POA INSTITUC.'!NAN60</f>
        <v>0</v>
      </c>
      <c r="NAO18" s="654">
        <f>+'Anexo 1. 01-FR-03 POA INSTITUC.'!NAO60</f>
        <v>0</v>
      </c>
      <c r="NAP18" s="654">
        <f>+'Anexo 1. 01-FR-03 POA INSTITUC.'!NAP60</f>
        <v>0</v>
      </c>
      <c r="NAQ18" s="654">
        <f>+'Anexo 1. 01-FR-03 POA INSTITUC.'!NAQ60</f>
        <v>0</v>
      </c>
      <c r="NAR18" s="654">
        <f>+'Anexo 1. 01-FR-03 POA INSTITUC.'!NAR60</f>
        <v>0</v>
      </c>
      <c r="NAS18" s="654">
        <f>+'Anexo 1. 01-FR-03 POA INSTITUC.'!NAS60</f>
        <v>0</v>
      </c>
      <c r="NAT18" s="654">
        <f>+'Anexo 1. 01-FR-03 POA INSTITUC.'!NAT60</f>
        <v>0</v>
      </c>
      <c r="NAU18" s="654">
        <f>+'Anexo 1. 01-FR-03 POA INSTITUC.'!NAU60</f>
        <v>0</v>
      </c>
      <c r="NAV18" s="654">
        <f>+'Anexo 1. 01-FR-03 POA INSTITUC.'!NAV60</f>
        <v>0</v>
      </c>
      <c r="NAW18" s="654">
        <f>+'Anexo 1. 01-FR-03 POA INSTITUC.'!NAW60</f>
        <v>0</v>
      </c>
      <c r="NAX18" s="654">
        <f>+'Anexo 1. 01-FR-03 POA INSTITUC.'!NAX60</f>
        <v>0</v>
      </c>
      <c r="NAY18" s="654">
        <f>+'Anexo 1. 01-FR-03 POA INSTITUC.'!NAY60</f>
        <v>0</v>
      </c>
      <c r="NAZ18" s="654">
        <f>+'Anexo 1. 01-FR-03 POA INSTITUC.'!NAZ60</f>
        <v>0</v>
      </c>
      <c r="NBA18" s="654">
        <f>+'Anexo 1. 01-FR-03 POA INSTITUC.'!NBA60</f>
        <v>0</v>
      </c>
      <c r="NBB18" s="654">
        <f>+'Anexo 1. 01-FR-03 POA INSTITUC.'!NBB60</f>
        <v>0</v>
      </c>
      <c r="NBC18" s="654">
        <f>+'Anexo 1. 01-FR-03 POA INSTITUC.'!NBC60</f>
        <v>0</v>
      </c>
      <c r="NBD18" s="654">
        <f>+'Anexo 1. 01-FR-03 POA INSTITUC.'!NBD60</f>
        <v>0</v>
      </c>
      <c r="NBE18" s="654">
        <f>+'Anexo 1. 01-FR-03 POA INSTITUC.'!NBE60</f>
        <v>0</v>
      </c>
      <c r="NBF18" s="654">
        <f>+'Anexo 1. 01-FR-03 POA INSTITUC.'!NBF60</f>
        <v>0</v>
      </c>
      <c r="NBG18" s="654">
        <f>+'Anexo 1. 01-FR-03 POA INSTITUC.'!NBG60</f>
        <v>0</v>
      </c>
      <c r="NBH18" s="654">
        <f>+'Anexo 1. 01-FR-03 POA INSTITUC.'!NBH60</f>
        <v>0</v>
      </c>
      <c r="NBI18" s="654">
        <f>+'Anexo 1. 01-FR-03 POA INSTITUC.'!NBI60</f>
        <v>0</v>
      </c>
      <c r="NBJ18" s="654">
        <f>+'Anexo 1. 01-FR-03 POA INSTITUC.'!NBJ60</f>
        <v>0</v>
      </c>
      <c r="NBK18" s="654">
        <f>+'Anexo 1. 01-FR-03 POA INSTITUC.'!NBK60</f>
        <v>0</v>
      </c>
      <c r="NBL18" s="654">
        <f>+'Anexo 1. 01-FR-03 POA INSTITUC.'!NBL60</f>
        <v>0</v>
      </c>
      <c r="NBM18" s="654">
        <f>+'Anexo 1. 01-FR-03 POA INSTITUC.'!NBM60</f>
        <v>0</v>
      </c>
      <c r="NBN18" s="654">
        <f>+'Anexo 1. 01-FR-03 POA INSTITUC.'!NBN60</f>
        <v>0</v>
      </c>
      <c r="NBO18" s="654">
        <f>+'Anexo 1. 01-FR-03 POA INSTITUC.'!NBO60</f>
        <v>0</v>
      </c>
      <c r="NBP18" s="654">
        <f>+'Anexo 1. 01-FR-03 POA INSTITUC.'!NBP60</f>
        <v>0</v>
      </c>
      <c r="NBQ18" s="654">
        <f>+'Anexo 1. 01-FR-03 POA INSTITUC.'!NBQ60</f>
        <v>0</v>
      </c>
      <c r="NBR18" s="654">
        <f>+'Anexo 1. 01-FR-03 POA INSTITUC.'!NBR60</f>
        <v>0</v>
      </c>
      <c r="NBS18" s="654">
        <f>+'Anexo 1. 01-FR-03 POA INSTITUC.'!NBS60</f>
        <v>0</v>
      </c>
      <c r="NBT18" s="654">
        <f>+'Anexo 1. 01-FR-03 POA INSTITUC.'!NBT60</f>
        <v>0</v>
      </c>
      <c r="NBU18" s="654">
        <f>+'Anexo 1. 01-FR-03 POA INSTITUC.'!NBU60</f>
        <v>0</v>
      </c>
      <c r="NBV18" s="654">
        <f>+'Anexo 1. 01-FR-03 POA INSTITUC.'!NBV60</f>
        <v>0</v>
      </c>
      <c r="NBW18" s="654">
        <f>+'Anexo 1. 01-FR-03 POA INSTITUC.'!NBW60</f>
        <v>0</v>
      </c>
      <c r="NBX18" s="654">
        <f>+'Anexo 1. 01-FR-03 POA INSTITUC.'!NBX60</f>
        <v>0</v>
      </c>
      <c r="NBY18" s="654">
        <f>+'Anexo 1. 01-FR-03 POA INSTITUC.'!NBY60</f>
        <v>0</v>
      </c>
      <c r="NBZ18" s="654">
        <f>+'Anexo 1. 01-FR-03 POA INSTITUC.'!NBZ60</f>
        <v>0</v>
      </c>
      <c r="NCA18" s="654">
        <f>+'Anexo 1. 01-FR-03 POA INSTITUC.'!NCA60</f>
        <v>0</v>
      </c>
      <c r="NCB18" s="654">
        <f>+'Anexo 1. 01-FR-03 POA INSTITUC.'!NCB60</f>
        <v>0</v>
      </c>
      <c r="NCC18" s="654">
        <f>+'Anexo 1. 01-FR-03 POA INSTITUC.'!NCC60</f>
        <v>0</v>
      </c>
      <c r="NCD18" s="654">
        <f>+'Anexo 1. 01-FR-03 POA INSTITUC.'!NCD60</f>
        <v>0</v>
      </c>
      <c r="NCE18" s="654">
        <f>+'Anexo 1. 01-FR-03 POA INSTITUC.'!NCE60</f>
        <v>0</v>
      </c>
      <c r="NCF18" s="654">
        <f>+'Anexo 1. 01-FR-03 POA INSTITUC.'!NCF60</f>
        <v>0</v>
      </c>
      <c r="NCG18" s="654">
        <f>+'Anexo 1. 01-FR-03 POA INSTITUC.'!NCG60</f>
        <v>0</v>
      </c>
      <c r="NCH18" s="654">
        <f>+'Anexo 1. 01-FR-03 POA INSTITUC.'!NCH60</f>
        <v>0</v>
      </c>
      <c r="NCI18" s="654">
        <f>+'Anexo 1. 01-FR-03 POA INSTITUC.'!NCI60</f>
        <v>0</v>
      </c>
      <c r="NCJ18" s="654">
        <f>+'Anexo 1. 01-FR-03 POA INSTITUC.'!NCJ60</f>
        <v>0</v>
      </c>
      <c r="NCK18" s="654">
        <f>+'Anexo 1. 01-FR-03 POA INSTITUC.'!NCK60</f>
        <v>0</v>
      </c>
      <c r="NCL18" s="654">
        <f>+'Anexo 1. 01-FR-03 POA INSTITUC.'!NCL60</f>
        <v>0</v>
      </c>
      <c r="NCM18" s="654">
        <f>+'Anexo 1. 01-FR-03 POA INSTITUC.'!NCM60</f>
        <v>0</v>
      </c>
      <c r="NCN18" s="654">
        <f>+'Anexo 1. 01-FR-03 POA INSTITUC.'!NCN60</f>
        <v>0</v>
      </c>
      <c r="NCO18" s="654">
        <f>+'Anexo 1. 01-FR-03 POA INSTITUC.'!NCO60</f>
        <v>0</v>
      </c>
      <c r="NCP18" s="654">
        <f>+'Anexo 1. 01-FR-03 POA INSTITUC.'!NCP60</f>
        <v>0</v>
      </c>
      <c r="NCQ18" s="654">
        <f>+'Anexo 1. 01-FR-03 POA INSTITUC.'!NCQ60</f>
        <v>0</v>
      </c>
      <c r="NCR18" s="654">
        <f>+'Anexo 1. 01-FR-03 POA INSTITUC.'!NCR60</f>
        <v>0</v>
      </c>
      <c r="NCS18" s="654">
        <f>+'Anexo 1. 01-FR-03 POA INSTITUC.'!NCS60</f>
        <v>0</v>
      </c>
      <c r="NCT18" s="654">
        <f>+'Anexo 1. 01-FR-03 POA INSTITUC.'!NCT60</f>
        <v>0</v>
      </c>
      <c r="NCU18" s="654">
        <f>+'Anexo 1. 01-FR-03 POA INSTITUC.'!NCU60</f>
        <v>0</v>
      </c>
      <c r="NCV18" s="654">
        <f>+'Anexo 1. 01-FR-03 POA INSTITUC.'!NCV60</f>
        <v>0</v>
      </c>
      <c r="NCW18" s="654">
        <f>+'Anexo 1. 01-FR-03 POA INSTITUC.'!NCW60</f>
        <v>0</v>
      </c>
      <c r="NCX18" s="654">
        <f>+'Anexo 1. 01-FR-03 POA INSTITUC.'!NCX60</f>
        <v>0</v>
      </c>
      <c r="NCY18" s="654">
        <f>+'Anexo 1. 01-FR-03 POA INSTITUC.'!NCY60</f>
        <v>0</v>
      </c>
      <c r="NCZ18" s="654">
        <f>+'Anexo 1. 01-FR-03 POA INSTITUC.'!NCZ60</f>
        <v>0</v>
      </c>
      <c r="NDA18" s="654">
        <f>+'Anexo 1. 01-FR-03 POA INSTITUC.'!NDA60</f>
        <v>0</v>
      </c>
      <c r="NDB18" s="654">
        <f>+'Anexo 1. 01-FR-03 POA INSTITUC.'!NDB60</f>
        <v>0</v>
      </c>
      <c r="NDC18" s="654">
        <f>+'Anexo 1. 01-FR-03 POA INSTITUC.'!NDC60</f>
        <v>0</v>
      </c>
      <c r="NDD18" s="654">
        <f>+'Anexo 1. 01-FR-03 POA INSTITUC.'!NDD60</f>
        <v>0</v>
      </c>
      <c r="NDE18" s="654">
        <f>+'Anexo 1. 01-FR-03 POA INSTITUC.'!NDE60</f>
        <v>0</v>
      </c>
      <c r="NDF18" s="654">
        <f>+'Anexo 1. 01-FR-03 POA INSTITUC.'!NDF60</f>
        <v>0</v>
      </c>
      <c r="NDG18" s="654">
        <f>+'Anexo 1. 01-FR-03 POA INSTITUC.'!NDG60</f>
        <v>0</v>
      </c>
      <c r="NDH18" s="654">
        <f>+'Anexo 1. 01-FR-03 POA INSTITUC.'!NDH60</f>
        <v>0</v>
      </c>
      <c r="NDI18" s="654">
        <f>+'Anexo 1. 01-FR-03 POA INSTITUC.'!NDI60</f>
        <v>0</v>
      </c>
      <c r="NDJ18" s="654">
        <f>+'Anexo 1. 01-FR-03 POA INSTITUC.'!NDJ60</f>
        <v>0</v>
      </c>
      <c r="NDK18" s="654">
        <f>+'Anexo 1. 01-FR-03 POA INSTITUC.'!NDK60</f>
        <v>0</v>
      </c>
      <c r="NDL18" s="654">
        <f>+'Anexo 1. 01-FR-03 POA INSTITUC.'!NDL60</f>
        <v>0</v>
      </c>
      <c r="NDM18" s="654">
        <f>+'Anexo 1. 01-FR-03 POA INSTITUC.'!NDM60</f>
        <v>0</v>
      </c>
      <c r="NDN18" s="654">
        <f>+'Anexo 1. 01-FR-03 POA INSTITUC.'!NDN60</f>
        <v>0</v>
      </c>
      <c r="NDO18" s="654">
        <f>+'Anexo 1. 01-FR-03 POA INSTITUC.'!NDO60</f>
        <v>0</v>
      </c>
      <c r="NDP18" s="654">
        <f>+'Anexo 1. 01-FR-03 POA INSTITUC.'!NDP60</f>
        <v>0</v>
      </c>
      <c r="NDQ18" s="654">
        <f>+'Anexo 1. 01-FR-03 POA INSTITUC.'!NDQ60</f>
        <v>0</v>
      </c>
      <c r="NDR18" s="654">
        <f>+'Anexo 1. 01-FR-03 POA INSTITUC.'!NDR60</f>
        <v>0</v>
      </c>
      <c r="NDS18" s="654">
        <f>+'Anexo 1. 01-FR-03 POA INSTITUC.'!NDS60</f>
        <v>0</v>
      </c>
      <c r="NDT18" s="654">
        <f>+'Anexo 1. 01-FR-03 POA INSTITUC.'!NDT60</f>
        <v>0</v>
      </c>
      <c r="NDU18" s="654">
        <f>+'Anexo 1. 01-FR-03 POA INSTITUC.'!NDU60</f>
        <v>0</v>
      </c>
      <c r="NDV18" s="654">
        <f>+'Anexo 1. 01-FR-03 POA INSTITUC.'!NDV60</f>
        <v>0</v>
      </c>
      <c r="NDW18" s="654">
        <f>+'Anexo 1. 01-FR-03 POA INSTITUC.'!NDW60</f>
        <v>0</v>
      </c>
      <c r="NDX18" s="654">
        <f>+'Anexo 1. 01-FR-03 POA INSTITUC.'!NDX60</f>
        <v>0</v>
      </c>
      <c r="NDY18" s="654">
        <f>+'Anexo 1. 01-FR-03 POA INSTITUC.'!NDY60</f>
        <v>0</v>
      </c>
      <c r="NDZ18" s="654">
        <f>+'Anexo 1. 01-FR-03 POA INSTITUC.'!NDZ60</f>
        <v>0</v>
      </c>
      <c r="NEA18" s="654">
        <f>+'Anexo 1. 01-FR-03 POA INSTITUC.'!NEA60</f>
        <v>0</v>
      </c>
      <c r="NEB18" s="654">
        <f>+'Anexo 1. 01-FR-03 POA INSTITUC.'!NEB60</f>
        <v>0</v>
      </c>
      <c r="NEC18" s="654">
        <f>+'Anexo 1. 01-FR-03 POA INSTITUC.'!NEC60</f>
        <v>0</v>
      </c>
      <c r="NED18" s="654">
        <f>+'Anexo 1. 01-FR-03 POA INSTITUC.'!NED60</f>
        <v>0</v>
      </c>
      <c r="NEE18" s="654">
        <f>+'Anexo 1. 01-FR-03 POA INSTITUC.'!NEE60</f>
        <v>0</v>
      </c>
      <c r="NEF18" s="654">
        <f>+'Anexo 1. 01-FR-03 POA INSTITUC.'!NEF60</f>
        <v>0</v>
      </c>
      <c r="NEG18" s="654">
        <f>+'Anexo 1. 01-FR-03 POA INSTITUC.'!NEG60</f>
        <v>0</v>
      </c>
      <c r="NEH18" s="654">
        <f>+'Anexo 1. 01-FR-03 POA INSTITUC.'!NEH60</f>
        <v>0</v>
      </c>
      <c r="NEI18" s="654">
        <f>+'Anexo 1. 01-FR-03 POA INSTITUC.'!NEI60</f>
        <v>0</v>
      </c>
      <c r="NEJ18" s="654">
        <f>+'Anexo 1. 01-FR-03 POA INSTITUC.'!NEJ60</f>
        <v>0</v>
      </c>
      <c r="NEK18" s="654">
        <f>+'Anexo 1. 01-FR-03 POA INSTITUC.'!NEK60</f>
        <v>0</v>
      </c>
      <c r="NEL18" s="654">
        <f>+'Anexo 1. 01-FR-03 POA INSTITUC.'!NEL60</f>
        <v>0</v>
      </c>
      <c r="NEM18" s="654">
        <f>+'Anexo 1. 01-FR-03 POA INSTITUC.'!NEM60</f>
        <v>0</v>
      </c>
      <c r="NEN18" s="654">
        <f>+'Anexo 1. 01-FR-03 POA INSTITUC.'!NEN60</f>
        <v>0</v>
      </c>
      <c r="NEO18" s="654">
        <f>+'Anexo 1. 01-FR-03 POA INSTITUC.'!NEO60</f>
        <v>0</v>
      </c>
      <c r="NEP18" s="654">
        <f>+'Anexo 1. 01-FR-03 POA INSTITUC.'!NEP60</f>
        <v>0</v>
      </c>
      <c r="NEQ18" s="654">
        <f>+'Anexo 1. 01-FR-03 POA INSTITUC.'!NEQ60</f>
        <v>0</v>
      </c>
      <c r="NER18" s="654">
        <f>+'Anexo 1. 01-FR-03 POA INSTITUC.'!NER60</f>
        <v>0</v>
      </c>
      <c r="NES18" s="654">
        <f>+'Anexo 1. 01-FR-03 POA INSTITUC.'!NES60</f>
        <v>0</v>
      </c>
      <c r="NET18" s="654">
        <f>+'Anexo 1. 01-FR-03 POA INSTITUC.'!NET60</f>
        <v>0</v>
      </c>
      <c r="NEU18" s="654">
        <f>+'Anexo 1. 01-FR-03 POA INSTITUC.'!NEU60</f>
        <v>0</v>
      </c>
      <c r="NEV18" s="654">
        <f>+'Anexo 1. 01-FR-03 POA INSTITUC.'!NEV60</f>
        <v>0</v>
      </c>
      <c r="NEW18" s="654">
        <f>+'Anexo 1. 01-FR-03 POA INSTITUC.'!NEW60</f>
        <v>0</v>
      </c>
      <c r="NEX18" s="654">
        <f>+'Anexo 1. 01-FR-03 POA INSTITUC.'!NEX60</f>
        <v>0</v>
      </c>
      <c r="NEY18" s="654">
        <f>+'Anexo 1. 01-FR-03 POA INSTITUC.'!NEY60</f>
        <v>0</v>
      </c>
      <c r="NEZ18" s="654">
        <f>+'Anexo 1. 01-FR-03 POA INSTITUC.'!NEZ60</f>
        <v>0</v>
      </c>
      <c r="NFA18" s="654">
        <f>+'Anexo 1. 01-FR-03 POA INSTITUC.'!NFA60</f>
        <v>0</v>
      </c>
      <c r="NFB18" s="654">
        <f>+'Anexo 1. 01-FR-03 POA INSTITUC.'!NFB60</f>
        <v>0</v>
      </c>
      <c r="NFC18" s="654">
        <f>+'Anexo 1. 01-FR-03 POA INSTITUC.'!NFC60</f>
        <v>0</v>
      </c>
      <c r="NFD18" s="654">
        <f>+'Anexo 1. 01-FR-03 POA INSTITUC.'!NFD60</f>
        <v>0</v>
      </c>
      <c r="NFE18" s="654">
        <f>+'Anexo 1. 01-FR-03 POA INSTITUC.'!NFE60</f>
        <v>0</v>
      </c>
      <c r="NFF18" s="654">
        <f>+'Anexo 1. 01-FR-03 POA INSTITUC.'!NFF60</f>
        <v>0</v>
      </c>
      <c r="NFG18" s="654">
        <f>+'Anexo 1. 01-FR-03 POA INSTITUC.'!NFG60</f>
        <v>0</v>
      </c>
      <c r="NFH18" s="654">
        <f>+'Anexo 1. 01-FR-03 POA INSTITUC.'!NFH60</f>
        <v>0</v>
      </c>
      <c r="NFI18" s="654">
        <f>+'Anexo 1. 01-FR-03 POA INSTITUC.'!NFI60</f>
        <v>0</v>
      </c>
      <c r="NFJ18" s="654">
        <f>+'Anexo 1. 01-FR-03 POA INSTITUC.'!NFJ60</f>
        <v>0</v>
      </c>
      <c r="NFK18" s="654">
        <f>+'Anexo 1. 01-FR-03 POA INSTITUC.'!NFK60</f>
        <v>0</v>
      </c>
      <c r="NFL18" s="654">
        <f>+'Anexo 1. 01-FR-03 POA INSTITUC.'!NFL60</f>
        <v>0</v>
      </c>
      <c r="NFM18" s="654">
        <f>+'Anexo 1. 01-FR-03 POA INSTITUC.'!NFM60</f>
        <v>0</v>
      </c>
      <c r="NFN18" s="654">
        <f>+'Anexo 1. 01-FR-03 POA INSTITUC.'!NFN60</f>
        <v>0</v>
      </c>
      <c r="NFO18" s="654">
        <f>+'Anexo 1. 01-FR-03 POA INSTITUC.'!NFO60</f>
        <v>0</v>
      </c>
      <c r="NFP18" s="654">
        <f>+'Anexo 1. 01-FR-03 POA INSTITUC.'!NFP60</f>
        <v>0</v>
      </c>
      <c r="NFQ18" s="654">
        <f>+'Anexo 1. 01-FR-03 POA INSTITUC.'!NFQ60</f>
        <v>0</v>
      </c>
      <c r="NFR18" s="654">
        <f>+'Anexo 1. 01-FR-03 POA INSTITUC.'!NFR60</f>
        <v>0</v>
      </c>
      <c r="NFS18" s="654">
        <f>+'Anexo 1. 01-FR-03 POA INSTITUC.'!NFS60</f>
        <v>0</v>
      </c>
      <c r="NFT18" s="654">
        <f>+'Anexo 1. 01-FR-03 POA INSTITUC.'!NFT60</f>
        <v>0</v>
      </c>
      <c r="NFU18" s="654">
        <f>+'Anexo 1. 01-FR-03 POA INSTITUC.'!NFU60</f>
        <v>0</v>
      </c>
      <c r="NFV18" s="654">
        <f>+'Anexo 1. 01-FR-03 POA INSTITUC.'!NFV60</f>
        <v>0</v>
      </c>
      <c r="NFW18" s="654">
        <f>+'Anexo 1. 01-FR-03 POA INSTITUC.'!NFW60</f>
        <v>0</v>
      </c>
      <c r="NFX18" s="654">
        <f>+'Anexo 1. 01-FR-03 POA INSTITUC.'!NFX60</f>
        <v>0</v>
      </c>
      <c r="NFY18" s="654">
        <f>+'Anexo 1. 01-FR-03 POA INSTITUC.'!NFY60</f>
        <v>0</v>
      </c>
      <c r="NFZ18" s="654">
        <f>+'Anexo 1. 01-FR-03 POA INSTITUC.'!NFZ60</f>
        <v>0</v>
      </c>
      <c r="NGA18" s="654">
        <f>+'Anexo 1. 01-FR-03 POA INSTITUC.'!NGA60</f>
        <v>0</v>
      </c>
      <c r="NGB18" s="654">
        <f>+'Anexo 1. 01-FR-03 POA INSTITUC.'!NGB60</f>
        <v>0</v>
      </c>
      <c r="NGC18" s="654">
        <f>+'Anexo 1. 01-FR-03 POA INSTITUC.'!NGC60</f>
        <v>0</v>
      </c>
      <c r="NGD18" s="654">
        <f>+'Anexo 1. 01-FR-03 POA INSTITUC.'!NGD60</f>
        <v>0</v>
      </c>
      <c r="NGE18" s="654">
        <f>+'Anexo 1. 01-FR-03 POA INSTITUC.'!NGE60</f>
        <v>0</v>
      </c>
      <c r="NGF18" s="654">
        <f>+'Anexo 1. 01-FR-03 POA INSTITUC.'!NGF60</f>
        <v>0</v>
      </c>
      <c r="NGG18" s="654">
        <f>+'Anexo 1. 01-FR-03 POA INSTITUC.'!NGG60</f>
        <v>0</v>
      </c>
      <c r="NGH18" s="654">
        <f>+'Anexo 1. 01-FR-03 POA INSTITUC.'!NGH60</f>
        <v>0</v>
      </c>
      <c r="NGI18" s="654">
        <f>+'Anexo 1. 01-FR-03 POA INSTITUC.'!NGI60</f>
        <v>0</v>
      </c>
      <c r="NGJ18" s="654">
        <f>+'Anexo 1. 01-FR-03 POA INSTITUC.'!NGJ60</f>
        <v>0</v>
      </c>
      <c r="NGK18" s="654">
        <f>+'Anexo 1. 01-FR-03 POA INSTITUC.'!NGK60</f>
        <v>0</v>
      </c>
      <c r="NGL18" s="654">
        <f>+'Anexo 1. 01-FR-03 POA INSTITUC.'!NGL60</f>
        <v>0</v>
      </c>
      <c r="NGM18" s="654">
        <f>+'Anexo 1. 01-FR-03 POA INSTITUC.'!NGM60</f>
        <v>0</v>
      </c>
      <c r="NGN18" s="654">
        <f>+'Anexo 1. 01-FR-03 POA INSTITUC.'!NGN60</f>
        <v>0</v>
      </c>
      <c r="NGO18" s="654">
        <f>+'Anexo 1. 01-FR-03 POA INSTITUC.'!NGO60</f>
        <v>0</v>
      </c>
      <c r="NGP18" s="654">
        <f>+'Anexo 1. 01-FR-03 POA INSTITUC.'!NGP60</f>
        <v>0</v>
      </c>
      <c r="NGQ18" s="654">
        <f>+'Anexo 1. 01-FR-03 POA INSTITUC.'!NGQ60</f>
        <v>0</v>
      </c>
      <c r="NGR18" s="654">
        <f>+'Anexo 1. 01-FR-03 POA INSTITUC.'!NGR60</f>
        <v>0</v>
      </c>
      <c r="NGS18" s="654">
        <f>+'Anexo 1. 01-FR-03 POA INSTITUC.'!NGS60</f>
        <v>0</v>
      </c>
      <c r="NGT18" s="654">
        <f>+'Anexo 1. 01-FR-03 POA INSTITUC.'!NGT60</f>
        <v>0</v>
      </c>
      <c r="NGU18" s="654">
        <f>+'Anexo 1. 01-FR-03 POA INSTITUC.'!NGU60</f>
        <v>0</v>
      </c>
      <c r="NGV18" s="654">
        <f>+'Anexo 1. 01-FR-03 POA INSTITUC.'!NGV60</f>
        <v>0</v>
      </c>
      <c r="NGW18" s="654">
        <f>+'Anexo 1. 01-FR-03 POA INSTITUC.'!NGW60</f>
        <v>0</v>
      </c>
      <c r="NGX18" s="654">
        <f>+'Anexo 1. 01-FR-03 POA INSTITUC.'!NGX60</f>
        <v>0</v>
      </c>
      <c r="NGY18" s="654">
        <f>+'Anexo 1. 01-FR-03 POA INSTITUC.'!NGY60</f>
        <v>0</v>
      </c>
      <c r="NGZ18" s="654">
        <f>+'Anexo 1. 01-FR-03 POA INSTITUC.'!NGZ60</f>
        <v>0</v>
      </c>
      <c r="NHA18" s="654">
        <f>+'Anexo 1. 01-FR-03 POA INSTITUC.'!NHA60</f>
        <v>0</v>
      </c>
      <c r="NHB18" s="654">
        <f>+'Anexo 1. 01-FR-03 POA INSTITUC.'!NHB60</f>
        <v>0</v>
      </c>
      <c r="NHC18" s="654">
        <f>+'Anexo 1. 01-FR-03 POA INSTITUC.'!NHC60</f>
        <v>0</v>
      </c>
      <c r="NHD18" s="654">
        <f>+'Anexo 1. 01-FR-03 POA INSTITUC.'!NHD60</f>
        <v>0</v>
      </c>
      <c r="NHE18" s="654">
        <f>+'Anexo 1. 01-FR-03 POA INSTITUC.'!NHE60</f>
        <v>0</v>
      </c>
      <c r="NHF18" s="654">
        <f>+'Anexo 1. 01-FR-03 POA INSTITUC.'!NHF60</f>
        <v>0</v>
      </c>
      <c r="NHG18" s="654">
        <f>+'Anexo 1. 01-FR-03 POA INSTITUC.'!NHG60</f>
        <v>0</v>
      </c>
      <c r="NHH18" s="654">
        <f>+'Anexo 1. 01-FR-03 POA INSTITUC.'!NHH60</f>
        <v>0</v>
      </c>
      <c r="NHI18" s="654">
        <f>+'Anexo 1. 01-FR-03 POA INSTITUC.'!NHI60</f>
        <v>0</v>
      </c>
      <c r="NHJ18" s="654">
        <f>+'Anexo 1. 01-FR-03 POA INSTITUC.'!NHJ60</f>
        <v>0</v>
      </c>
      <c r="NHK18" s="654">
        <f>+'Anexo 1. 01-FR-03 POA INSTITUC.'!NHK60</f>
        <v>0</v>
      </c>
      <c r="NHL18" s="654">
        <f>+'Anexo 1. 01-FR-03 POA INSTITUC.'!NHL60</f>
        <v>0</v>
      </c>
      <c r="NHM18" s="654">
        <f>+'Anexo 1. 01-FR-03 POA INSTITUC.'!NHM60</f>
        <v>0</v>
      </c>
      <c r="NHN18" s="654">
        <f>+'Anexo 1. 01-FR-03 POA INSTITUC.'!NHN60</f>
        <v>0</v>
      </c>
      <c r="NHO18" s="654">
        <f>+'Anexo 1. 01-FR-03 POA INSTITUC.'!NHO60</f>
        <v>0</v>
      </c>
      <c r="NHP18" s="654">
        <f>+'Anexo 1. 01-FR-03 POA INSTITUC.'!NHP60</f>
        <v>0</v>
      </c>
      <c r="NHQ18" s="654">
        <f>+'Anexo 1. 01-FR-03 POA INSTITUC.'!NHQ60</f>
        <v>0</v>
      </c>
      <c r="NHR18" s="654">
        <f>+'Anexo 1. 01-FR-03 POA INSTITUC.'!NHR60</f>
        <v>0</v>
      </c>
      <c r="NHS18" s="654">
        <f>+'Anexo 1. 01-FR-03 POA INSTITUC.'!NHS60</f>
        <v>0</v>
      </c>
      <c r="NHT18" s="654">
        <f>+'Anexo 1. 01-FR-03 POA INSTITUC.'!NHT60</f>
        <v>0</v>
      </c>
      <c r="NHU18" s="654">
        <f>+'Anexo 1. 01-FR-03 POA INSTITUC.'!NHU60</f>
        <v>0</v>
      </c>
      <c r="NHV18" s="654">
        <f>+'Anexo 1. 01-FR-03 POA INSTITUC.'!NHV60</f>
        <v>0</v>
      </c>
      <c r="NHW18" s="654">
        <f>+'Anexo 1. 01-FR-03 POA INSTITUC.'!NHW60</f>
        <v>0</v>
      </c>
      <c r="NHX18" s="654">
        <f>+'Anexo 1. 01-FR-03 POA INSTITUC.'!NHX60</f>
        <v>0</v>
      </c>
      <c r="NHY18" s="654">
        <f>+'Anexo 1. 01-FR-03 POA INSTITUC.'!NHY60</f>
        <v>0</v>
      </c>
      <c r="NHZ18" s="654">
        <f>+'Anexo 1. 01-FR-03 POA INSTITUC.'!NHZ60</f>
        <v>0</v>
      </c>
      <c r="NIA18" s="654">
        <f>+'Anexo 1. 01-FR-03 POA INSTITUC.'!NIA60</f>
        <v>0</v>
      </c>
      <c r="NIB18" s="654">
        <f>+'Anexo 1. 01-FR-03 POA INSTITUC.'!NIB60</f>
        <v>0</v>
      </c>
      <c r="NIC18" s="654">
        <f>+'Anexo 1. 01-FR-03 POA INSTITUC.'!NIC60</f>
        <v>0</v>
      </c>
      <c r="NID18" s="654">
        <f>+'Anexo 1. 01-FR-03 POA INSTITUC.'!NID60</f>
        <v>0</v>
      </c>
      <c r="NIE18" s="654">
        <f>+'Anexo 1. 01-FR-03 POA INSTITUC.'!NIE60</f>
        <v>0</v>
      </c>
      <c r="NIF18" s="654">
        <f>+'Anexo 1. 01-FR-03 POA INSTITUC.'!NIF60</f>
        <v>0</v>
      </c>
      <c r="NIG18" s="654">
        <f>+'Anexo 1. 01-FR-03 POA INSTITUC.'!NIG60</f>
        <v>0</v>
      </c>
      <c r="NIH18" s="654">
        <f>+'Anexo 1. 01-FR-03 POA INSTITUC.'!NIH60</f>
        <v>0</v>
      </c>
      <c r="NII18" s="654">
        <f>+'Anexo 1. 01-FR-03 POA INSTITUC.'!NII60</f>
        <v>0</v>
      </c>
      <c r="NIJ18" s="654">
        <f>+'Anexo 1. 01-FR-03 POA INSTITUC.'!NIJ60</f>
        <v>0</v>
      </c>
      <c r="NIK18" s="654">
        <f>+'Anexo 1. 01-FR-03 POA INSTITUC.'!NIK60</f>
        <v>0</v>
      </c>
      <c r="NIL18" s="654">
        <f>+'Anexo 1. 01-FR-03 POA INSTITUC.'!NIL60</f>
        <v>0</v>
      </c>
      <c r="NIM18" s="654">
        <f>+'Anexo 1. 01-FR-03 POA INSTITUC.'!NIM60</f>
        <v>0</v>
      </c>
      <c r="NIN18" s="654">
        <f>+'Anexo 1. 01-FR-03 POA INSTITUC.'!NIN60</f>
        <v>0</v>
      </c>
      <c r="NIO18" s="654">
        <f>+'Anexo 1. 01-FR-03 POA INSTITUC.'!NIO60</f>
        <v>0</v>
      </c>
      <c r="NIP18" s="654">
        <f>+'Anexo 1. 01-FR-03 POA INSTITUC.'!NIP60</f>
        <v>0</v>
      </c>
      <c r="NIQ18" s="654">
        <f>+'Anexo 1. 01-FR-03 POA INSTITUC.'!NIQ60</f>
        <v>0</v>
      </c>
      <c r="NIR18" s="654">
        <f>+'Anexo 1. 01-FR-03 POA INSTITUC.'!NIR60</f>
        <v>0</v>
      </c>
      <c r="NIS18" s="654">
        <f>+'Anexo 1. 01-FR-03 POA INSTITUC.'!NIS60</f>
        <v>0</v>
      </c>
      <c r="NIT18" s="654">
        <f>+'Anexo 1. 01-FR-03 POA INSTITUC.'!NIT60</f>
        <v>0</v>
      </c>
      <c r="NIU18" s="654">
        <f>+'Anexo 1. 01-FR-03 POA INSTITUC.'!NIU60</f>
        <v>0</v>
      </c>
      <c r="NIV18" s="654">
        <f>+'Anexo 1. 01-FR-03 POA INSTITUC.'!NIV60</f>
        <v>0</v>
      </c>
      <c r="NIW18" s="654">
        <f>+'Anexo 1. 01-FR-03 POA INSTITUC.'!NIW60</f>
        <v>0</v>
      </c>
      <c r="NIX18" s="654">
        <f>+'Anexo 1. 01-FR-03 POA INSTITUC.'!NIX60</f>
        <v>0</v>
      </c>
      <c r="NIY18" s="654">
        <f>+'Anexo 1. 01-FR-03 POA INSTITUC.'!NIY60</f>
        <v>0</v>
      </c>
      <c r="NIZ18" s="654">
        <f>+'Anexo 1. 01-FR-03 POA INSTITUC.'!NIZ60</f>
        <v>0</v>
      </c>
      <c r="NJA18" s="654">
        <f>+'Anexo 1. 01-FR-03 POA INSTITUC.'!NJA60</f>
        <v>0</v>
      </c>
      <c r="NJB18" s="654">
        <f>+'Anexo 1. 01-FR-03 POA INSTITUC.'!NJB60</f>
        <v>0</v>
      </c>
      <c r="NJC18" s="654">
        <f>+'Anexo 1. 01-FR-03 POA INSTITUC.'!NJC60</f>
        <v>0</v>
      </c>
      <c r="NJD18" s="654">
        <f>+'Anexo 1. 01-FR-03 POA INSTITUC.'!NJD60</f>
        <v>0</v>
      </c>
      <c r="NJE18" s="654">
        <f>+'Anexo 1. 01-FR-03 POA INSTITUC.'!NJE60</f>
        <v>0</v>
      </c>
      <c r="NJF18" s="654">
        <f>+'Anexo 1. 01-FR-03 POA INSTITUC.'!NJF60</f>
        <v>0</v>
      </c>
      <c r="NJG18" s="654">
        <f>+'Anexo 1. 01-FR-03 POA INSTITUC.'!NJG60</f>
        <v>0</v>
      </c>
      <c r="NJH18" s="654">
        <f>+'Anexo 1. 01-FR-03 POA INSTITUC.'!NJH60</f>
        <v>0</v>
      </c>
      <c r="NJI18" s="654">
        <f>+'Anexo 1. 01-FR-03 POA INSTITUC.'!NJI60</f>
        <v>0</v>
      </c>
      <c r="NJJ18" s="654">
        <f>+'Anexo 1. 01-FR-03 POA INSTITUC.'!NJJ60</f>
        <v>0</v>
      </c>
      <c r="NJK18" s="654">
        <f>+'Anexo 1. 01-FR-03 POA INSTITUC.'!NJK60</f>
        <v>0</v>
      </c>
      <c r="NJL18" s="654">
        <f>+'Anexo 1. 01-FR-03 POA INSTITUC.'!NJL60</f>
        <v>0</v>
      </c>
      <c r="NJM18" s="654">
        <f>+'Anexo 1. 01-FR-03 POA INSTITUC.'!NJM60</f>
        <v>0</v>
      </c>
      <c r="NJN18" s="654">
        <f>+'Anexo 1. 01-FR-03 POA INSTITUC.'!NJN60</f>
        <v>0</v>
      </c>
      <c r="NJO18" s="654">
        <f>+'Anexo 1. 01-FR-03 POA INSTITUC.'!NJO60</f>
        <v>0</v>
      </c>
      <c r="NJP18" s="654">
        <f>+'Anexo 1. 01-FR-03 POA INSTITUC.'!NJP60</f>
        <v>0</v>
      </c>
      <c r="NJQ18" s="654">
        <f>+'Anexo 1. 01-FR-03 POA INSTITUC.'!NJQ60</f>
        <v>0</v>
      </c>
      <c r="NJR18" s="654">
        <f>+'Anexo 1. 01-FR-03 POA INSTITUC.'!NJR60</f>
        <v>0</v>
      </c>
      <c r="NJS18" s="654">
        <f>+'Anexo 1. 01-FR-03 POA INSTITUC.'!NJS60</f>
        <v>0</v>
      </c>
      <c r="NJT18" s="654">
        <f>+'Anexo 1. 01-FR-03 POA INSTITUC.'!NJT60</f>
        <v>0</v>
      </c>
      <c r="NJU18" s="654">
        <f>+'Anexo 1. 01-FR-03 POA INSTITUC.'!NJU60</f>
        <v>0</v>
      </c>
      <c r="NJV18" s="654">
        <f>+'Anexo 1. 01-FR-03 POA INSTITUC.'!NJV60</f>
        <v>0</v>
      </c>
      <c r="NJW18" s="654">
        <f>+'Anexo 1. 01-FR-03 POA INSTITUC.'!NJW60</f>
        <v>0</v>
      </c>
      <c r="NJX18" s="654">
        <f>+'Anexo 1. 01-FR-03 POA INSTITUC.'!NJX60</f>
        <v>0</v>
      </c>
      <c r="NJY18" s="654">
        <f>+'Anexo 1. 01-FR-03 POA INSTITUC.'!NJY60</f>
        <v>0</v>
      </c>
      <c r="NJZ18" s="654">
        <f>+'Anexo 1. 01-FR-03 POA INSTITUC.'!NJZ60</f>
        <v>0</v>
      </c>
      <c r="NKA18" s="654">
        <f>+'Anexo 1. 01-FR-03 POA INSTITUC.'!NKA60</f>
        <v>0</v>
      </c>
      <c r="NKB18" s="654">
        <f>+'Anexo 1. 01-FR-03 POA INSTITUC.'!NKB60</f>
        <v>0</v>
      </c>
      <c r="NKC18" s="654">
        <f>+'Anexo 1. 01-FR-03 POA INSTITUC.'!NKC60</f>
        <v>0</v>
      </c>
      <c r="NKD18" s="654">
        <f>+'Anexo 1. 01-FR-03 POA INSTITUC.'!NKD60</f>
        <v>0</v>
      </c>
      <c r="NKE18" s="654">
        <f>+'Anexo 1. 01-FR-03 POA INSTITUC.'!NKE60</f>
        <v>0</v>
      </c>
      <c r="NKF18" s="654">
        <f>+'Anexo 1. 01-FR-03 POA INSTITUC.'!NKF60</f>
        <v>0</v>
      </c>
      <c r="NKG18" s="654">
        <f>+'Anexo 1. 01-FR-03 POA INSTITUC.'!NKG60</f>
        <v>0</v>
      </c>
      <c r="NKH18" s="654">
        <f>+'Anexo 1. 01-FR-03 POA INSTITUC.'!NKH60</f>
        <v>0</v>
      </c>
      <c r="NKI18" s="654">
        <f>+'Anexo 1. 01-FR-03 POA INSTITUC.'!NKI60</f>
        <v>0</v>
      </c>
      <c r="NKJ18" s="654">
        <f>+'Anexo 1. 01-FR-03 POA INSTITUC.'!NKJ60</f>
        <v>0</v>
      </c>
      <c r="NKK18" s="654">
        <f>+'Anexo 1. 01-FR-03 POA INSTITUC.'!NKK60</f>
        <v>0</v>
      </c>
      <c r="NKL18" s="654">
        <f>+'Anexo 1. 01-FR-03 POA INSTITUC.'!NKL60</f>
        <v>0</v>
      </c>
      <c r="NKM18" s="654">
        <f>+'Anexo 1. 01-FR-03 POA INSTITUC.'!NKM60</f>
        <v>0</v>
      </c>
      <c r="NKN18" s="654">
        <f>+'Anexo 1. 01-FR-03 POA INSTITUC.'!NKN60</f>
        <v>0</v>
      </c>
      <c r="NKO18" s="654">
        <f>+'Anexo 1. 01-FR-03 POA INSTITUC.'!NKO60</f>
        <v>0</v>
      </c>
      <c r="NKP18" s="654">
        <f>+'Anexo 1. 01-FR-03 POA INSTITUC.'!NKP60</f>
        <v>0</v>
      </c>
      <c r="NKQ18" s="654">
        <f>+'Anexo 1. 01-FR-03 POA INSTITUC.'!NKQ60</f>
        <v>0</v>
      </c>
      <c r="NKR18" s="654">
        <f>+'Anexo 1. 01-FR-03 POA INSTITUC.'!NKR60</f>
        <v>0</v>
      </c>
      <c r="NKS18" s="654">
        <f>+'Anexo 1. 01-FR-03 POA INSTITUC.'!NKS60</f>
        <v>0</v>
      </c>
      <c r="NKT18" s="654">
        <f>+'Anexo 1. 01-FR-03 POA INSTITUC.'!NKT60</f>
        <v>0</v>
      </c>
      <c r="NKU18" s="654">
        <f>+'Anexo 1. 01-FR-03 POA INSTITUC.'!NKU60</f>
        <v>0</v>
      </c>
      <c r="NKV18" s="654">
        <f>+'Anexo 1. 01-FR-03 POA INSTITUC.'!NKV60</f>
        <v>0</v>
      </c>
      <c r="NKW18" s="654">
        <f>+'Anexo 1. 01-FR-03 POA INSTITUC.'!NKW60</f>
        <v>0</v>
      </c>
      <c r="NKX18" s="654">
        <f>+'Anexo 1. 01-FR-03 POA INSTITUC.'!NKX60</f>
        <v>0</v>
      </c>
      <c r="NKY18" s="654">
        <f>+'Anexo 1. 01-FR-03 POA INSTITUC.'!NKY60</f>
        <v>0</v>
      </c>
      <c r="NKZ18" s="654">
        <f>+'Anexo 1. 01-FR-03 POA INSTITUC.'!NKZ60</f>
        <v>0</v>
      </c>
      <c r="NLA18" s="654">
        <f>+'Anexo 1. 01-FR-03 POA INSTITUC.'!NLA60</f>
        <v>0</v>
      </c>
      <c r="NLB18" s="654">
        <f>+'Anexo 1. 01-FR-03 POA INSTITUC.'!NLB60</f>
        <v>0</v>
      </c>
      <c r="NLC18" s="654">
        <f>+'Anexo 1. 01-FR-03 POA INSTITUC.'!NLC60</f>
        <v>0</v>
      </c>
      <c r="NLD18" s="654">
        <f>+'Anexo 1. 01-FR-03 POA INSTITUC.'!NLD60</f>
        <v>0</v>
      </c>
      <c r="NLE18" s="654">
        <f>+'Anexo 1. 01-FR-03 POA INSTITUC.'!NLE60</f>
        <v>0</v>
      </c>
      <c r="NLF18" s="654">
        <f>+'Anexo 1. 01-FR-03 POA INSTITUC.'!NLF60</f>
        <v>0</v>
      </c>
      <c r="NLG18" s="654">
        <f>+'Anexo 1. 01-FR-03 POA INSTITUC.'!NLG60</f>
        <v>0</v>
      </c>
      <c r="NLH18" s="654">
        <f>+'Anexo 1. 01-FR-03 POA INSTITUC.'!NLH60</f>
        <v>0</v>
      </c>
      <c r="NLI18" s="654">
        <f>+'Anexo 1. 01-FR-03 POA INSTITUC.'!NLI60</f>
        <v>0</v>
      </c>
      <c r="NLJ18" s="654">
        <f>+'Anexo 1. 01-FR-03 POA INSTITUC.'!NLJ60</f>
        <v>0</v>
      </c>
      <c r="NLK18" s="654">
        <f>+'Anexo 1. 01-FR-03 POA INSTITUC.'!NLK60</f>
        <v>0</v>
      </c>
      <c r="NLL18" s="654">
        <f>+'Anexo 1. 01-FR-03 POA INSTITUC.'!NLL60</f>
        <v>0</v>
      </c>
      <c r="NLM18" s="654">
        <f>+'Anexo 1. 01-FR-03 POA INSTITUC.'!NLM60</f>
        <v>0</v>
      </c>
      <c r="NLN18" s="654">
        <f>+'Anexo 1. 01-FR-03 POA INSTITUC.'!NLN60</f>
        <v>0</v>
      </c>
      <c r="NLO18" s="654">
        <f>+'Anexo 1. 01-FR-03 POA INSTITUC.'!NLO60</f>
        <v>0</v>
      </c>
      <c r="NLP18" s="654">
        <f>+'Anexo 1. 01-FR-03 POA INSTITUC.'!NLP60</f>
        <v>0</v>
      </c>
      <c r="NLQ18" s="654">
        <f>+'Anexo 1. 01-FR-03 POA INSTITUC.'!NLQ60</f>
        <v>0</v>
      </c>
      <c r="NLR18" s="654">
        <f>+'Anexo 1. 01-FR-03 POA INSTITUC.'!NLR60</f>
        <v>0</v>
      </c>
      <c r="NLS18" s="654">
        <f>+'Anexo 1. 01-FR-03 POA INSTITUC.'!NLS60</f>
        <v>0</v>
      </c>
      <c r="NLT18" s="654">
        <f>+'Anexo 1. 01-FR-03 POA INSTITUC.'!NLT60</f>
        <v>0</v>
      </c>
      <c r="NLU18" s="654">
        <f>+'Anexo 1. 01-FR-03 POA INSTITUC.'!NLU60</f>
        <v>0</v>
      </c>
      <c r="NLV18" s="654">
        <f>+'Anexo 1. 01-FR-03 POA INSTITUC.'!NLV60</f>
        <v>0</v>
      </c>
      <c r="NLW18" s="654">
        <f>+'Anexo 1. 01-FR-03 POA INSTITUC.'!NLW60</f>
        <v>0</v>
      </c>
      <c r="NLX18" s="654">
        <f>+'Anexo 1. 01-FR-03 POA INSTITUC.'!NLX60</f>
        <v>0</v>
      </c>
      <c r="NLY18" s="654">
        <f>+'Anexo 1. 01-FR-03 POA INSTITUC.'!NLY60</f>
        <v>0</v>
      </c>
      <c r="NLZ18" s="654">
        <f>+'Anexo 1. 01-FR-03 POA INSTITUC.'!NLZ60</f>
        <v>0</v>
      </c>
      <c r="NMA18" s="654">
        <f>+'Anexo 1. 01-FR-03 POA INSTITUC.'!NMA60</f>
        <v>0</v>
      </c>
      <c r="NMB18" s="654">
        <f>+'Anexo 1. 01-FR-03 POA INSTITUC.'!NMB60</f>
        <v>0</v>
      </c>
      <c r="NMC18" s="654">
        <f>+'Anexo 1. 01-FR-03 POA INSTITUC.'!NMC60</f>
        <v>0</v>
      </c>
      <c r="NMD18" s="654">
        <f>+'Anexo 1. 01-FR-03 POA INSTITUC.'!NMD60</f>
        <v>0</v>
      </c>
      <c r="NME18" s="654">
        <f>+'Anexo 1. 01-FR-03 POA INSTITUC.'!NME60</f>
        <v>0</v>
      </c>
      <c r="NMF18" s="654">
        <f>+'Anexo 1. 01-FR-03 POA INSTITUC.'!NMF60</f>
        <v>0</v>
      </c>
      <c r="NMG18" s="654">
        <f>+'Anexo 1. 01-FR-03 POA INSTITUC.'!NMG60</f>
        <v>0</v>
      </c>
      <c r="NMH18" s="654">
        <f>+'Anexo 1. 01-FR-03 POA INSTITUC.'!NMH60</f>
        <v>0</v>
      </c>
      <c r="NMI18" s="654">
        <f>+'Anexo 1. 01-FR-03 POA INSTITUC.'!NMI60</f>
        <v>0</v>
      </c>
      <c r="NMJ18" s="654">
        <f>+'Anexo 1. 01-FR-03 POA INSTITUC.'!NMJ60</f>
        <v>0</v>
      </c>
      <c r="NMK18" s="654">
        <f>+'Anexo 1. 01-FR-03 POA INSTITUC.'!NMK60</f>
        <v>0</v>
      </c>
      <c r="NML18" s="654">
        <f>+'Anexo 1. 01-FR-03 POA INSTITUC.'!NML60</f>
        <v>0</v>
      </c>
      <c r="NMM18" s="654">
        <f>+'Anexo 1. 01-FR-03 POA INSTITUC.'!NMM60</f>
        <v>0</v>
      </c>
      <c r="NMN18" s="654">
        <f>+'Anexo 1. 01-FR-03 POA INSTITUC.'!NMN60</f>
        <v>0</v>
      </c>
      <c r="NMO18" s="654">
        <f>+'Anexo 1. 01-FR-03 POA INSTITUC.'!NMO60</f>
        <v>0</v>
      </c>
      <c r="NMP18" s="654">
        <f>+'Anexo 1. 01-FR-03 POA INSTITUC.'!NMP60</f>
        <v>0</v>
      </c>
      <c r="NMQ18" s="654">
        <f>+'Anexo 1. 01-FR-03 POA INSTITUC.'!NMQ60</f>
        <v>0</v>
      </c>
      <c r="NMR18" s="654">
        <f>+'Anexo 1. 01-FR-03 POA INSTITUC.'!NMR60</f>
        <v>0</v>
      </c>
      <c r="NMS18" s="654">
        <f>+'Anexo 1. 01-FR-03 POA INSTITUC.'!NMS60</f>
        <v>0</v>
      </c>
      <c r="NMT18" s="654">
        <f>+'Anexo 1. 01-FR-03 POA INSTITUC.'!NMT60</f>
        <v>0</v>
      </c>
      <c r="NMU18" s="654">
        <f>+'Anexo 1. 01-FR-03 POA INSTITUC.'!NMU60</f>
        <v>0</v>
      </c>
      <c r="NMV18" s="654">
        <f>+'Anexo 1. 01-FR-03 POA INSTITUC.'!NMV60</f>
        <v>0</v>
      </c>
      <c r="NMW18" s="654">
        <f>+'Anexo 1. 01-FR-03 POA INSTITUC.'!NMW60</f>
        <v>0</v>
      </c>
      <c r="NMX18" s="654">
        <f>+'Anexo 1. 01-FR-03 POA INSTITUC.'!NMX60</f>
        <v>0</v>
      </c>
      <c r="NMY18" s="654">
        <f>+'Anexo 1. 01-FR-03 POA INSTITUC.'!NMY60</f>
        <v>0</v>
      </c>
      <c r="NMZ18" s="654">
        <f>+'Anexo 1. 01-FR-03 POA INSTITUC.'!NMZ60</f>
        <v>0</v>
      </c>
      <c r="NNA18" s="654">
        <f>+'Anexo 1. 01-FR-03 POA INSTITUC.'!NNA60</f>
        <v>0</v>
      </c>
      <c r="NNB18" s="654">
        <f>+'Anexo 1. 01-FR-03 POA INSTITUC.'!NNB60</f>
        <v>0</v>
      </c>
      <c r="NNC18" s="654">
        <f>+'Anexo 1. 01-FR-03 POA INSTITUC.'!NNC60</f>
        <v>0</v>
      </c>
      <c r="NND18" s="654">
        <f>+'Anexo 1. 01-FR-03 POA INSTITUC.'!NND60</f>
        <v>0</v>
      </c>
      <c r="NNE18" s="654">
        <f>+'Anexo 1. 01-FR-03 POA INSTITUC.'!NNE60</f>
        <v>0</v>
      </c>
      <c r="NNF18" s="654">
        <f>+'Anexo 1. 01-FR-03 POA INSTITUC.'!NNF60</f>
        <v>0</v>
      </c>
      <c r="NNG18" s="654">
        <f>+'Anexo 1. 01-FR-03 POA INSTITUC.'!NNG60</f>
        <v>0</v>
      </c>
      <c r="NNH18" s="654">
        <f>+'Anexo 1. 01-FR-03 POA INSTITUC.'!NNH60</f>
        <v>0</v>
      </c>
      <c r="NNI18" s="654">
        <f>+'Anexo 1. 01-FR-03 POA INSTITUC.'!NNI60</f>
        <v>0</v>
      </c>
      <c r="NNJ18" s="654">
        <f>+'Anexo 1. 01-FR-03 POA INSTITUC.'!NNJ60</f>
        <v>0</v>
      </c>
      <c r="NNK18" s="654">
        <f>+'Anexo 1. 01-FR-03 POA INSTITUC.'!NNK60</f>
        <v>0</v>
      </c>
      <c r="NNL18" s="654">
        <f>+'Anexo 1. 01-FR-03 POA INSTITUC.'!NNL60</f>
        <v>0</v>
      </c>
      <c r="NNM18" s="654">
        <f>+'Anexo 1. 01-FR-03 POA INSTITUC.'!NNM60</f>
        <v>0</v>
      </c>
      <c r="NNN18" s="654">
        <f>+'Anexo 1. 01-FR-03 POA INSTITUC.'!NNN60</f>
        <v>0</v>
      </c>
      <c r="NNO18" s="654">
        <f>+'Anexo 1. 01-FR-03 POA INSTITUC.'!NNO60</f>
        <v>0</v>
      </c>
      <c r="NNP18" s="654">
        <f>+'Anexo 1. 01-FR-03 POA INSTITUC.'!NNP60</f>
        <v>0</v>
      </c>
      <c r="NNQ18" s="654">
        <f>+'Anexo 1. 01-FR-03 POA INSTITUC.'!NNQ60</f>
        <v>0</v>
      </c>
      <c r="NNR18" s="654">
        <f>+'Anexo 1. 01-FR-03 POA INSTITUC.'!NNR60</f>
        <v>0</v>
      </c>
      <c r="NNS18" s="654">
        <f>+'Anexo 1. 01-FR-03 POA INSTITUC.'!NNS60</f>
        <v>0</v>
      </c>
      <c r="NNT18" s="654">
        <f>+'Anexo 1. 01-FR-03 POA INSTITUC.'!NNT60</f>
        <v>0</v>
      </c>
      <c r="NNU18" s="654">
        <f>+'Anexo 1. 01-FR-03 POA INSTITUC.'!NNU60</f>
        <v>0</v>
      </c>
      <c r="NNV18" s="654">
        <f>+'Anexo 1. 01-FR-03 POA INSTITUC.'!NNV60</f>
        <v>0</v>
      </c>
      <c r="NNW18" s="654">
        <f>+'Anexo 1. 01-FR-03 POA INSTITUC.'!NNW60</f>
        <v>0</v>
      </c>
      <c r="NNX18" s="654">
        <f>+'Anexo 1. 01-FR-03 POA INSTITUC.'!NNX60</f>
        <v>0</v>
      </c>
      <c r="NNY18" s="654">
        <f>+'Anexo 1. 01-FR-03 POA INSTITUC.'!NNY60</f>
        <v>0</v>
      </c>
      <c r="NNZ18" s="654">
        <f>+'Anexo 1. 01-FR-03 POA INSTITUC.'!NNZ60</f>
        <v>0</v>
      </c>
      <c r="NOA18" s="654">
        <f>+'Anexo 1. 01-FR-03 POA INSTITUC.'!NOA60</f>
        <v>0</v>
      </c>
      <c r="NOB18" s="654">
        <f>+'Anexo 1. 01-FR-03 POA INSTITUC.'!NOB60</f>
        <v>0</v>
      </c>
      <c r="NOC18" s="654">
        <f>+'Anexo 1. 01-FR-03 POA INSTITUC.'!NOC60</f>
        <v>0</v>
      </c>
      <c r="NOD18" s="654">
        <f>+'Anexo 1. 01-FR-03 POA INSTITUC.'!NOD60</f>
        <v>0</v>
      </c>
      <c r="NOE18" s="654">
        <f>+'Anexo 1. 01-FR-03 POA INSTITUC.'!NOE60</f>
        <v>0</v>
      </c>
      <c r="NOF18" s="654">
        <f>+'Anexo 1. 01-FR-03 POA INSTITUC.'!NOF60</f>
        <v>0</v>
      </c>
      <c r="NOG18" s="654">
        <f>+'Anexo 1. 01-FR-03 POA INSTITUC.'!NOG60</f>
        <v>0</v>
      </c>
      <c r="NOH18" s="654">
        <f>+'Anexo 1. 01-FR-03 POA INSTITUC.'!NOH60</f>
        <v>0</v>
      </c>
      <c r="NOI18" s="654">
        <f>+'Anexo 1. 01-FR-03 POA INSTITUC.'!NOI60</f>
        <v>0</v>
      </c>
      <c r="NOJ18" s="654">
        <f>+'Anexo 1. 01-FR-03 POA INSTITUC.'!NOJ60</f>
        <v>0</v>
      </c>
      <c r="NOK18" s="654">
        <f>+'Anexo 1. 01-FR-03 POA INSTITUC.'!NOK60</f>
        <v>0</v>
      </c>
      <c r="NOL18" s="654">
        <f>+'Anexo 1. 01-FR-03 POA INSTITUC.'!NOL60</f>
        <v>0</v>
      </c>
      <c r="NOM18" s="654">
        <f>+'Anexo 1. 01-FR-03 POA INSTITUC.'!NOM60</f>
        <v>0</v>
      </c>
      <c r="NON18" s="654">
        <f>+'Anexo 1. 01-FR-03 POA INSTITUC.'!NON60</f>
        <v>0</v>
      </c>
      <c r="NOO18" s="654">
        <f>+'Anexo 1. 01-FR-03 POA INSTITUC.'!NOO60</f>
        <v>0</v>
      </c>
      <c r="NOP18" s="654">
        <f>+'Anexo 1. 01-FR-03 POA INSTITUC.'!NOP60</f>
        <v>0</v>
      </c>
      <c r="NOQ18" s="654">
        <f>+'Anexo 1. 01-FR-03 POA INSTITUC.'!NOQ60</f>
        <v>0</v>
      </c>
      <c r="NOR18" s="654">
        <f>+'Anexo 1. 01-FR-03 POA INSTITUC.'!NOR60</f>
        <v>0</v>
      </c>
      <c r="NOS18" s="654">
        <f>+'Anexo 1. 01-FR-03 POA INSTITUC.'!NOS60</f>
        <v>0</v>
      </c>
      <c r="NOT18" s="654">
        <f>+'Anexo 1. 01-FR-03 POA INSTITUC.'!NOT60</f>
        <v>0</v>
      </c>
      <c r="NOU18" s="654">
        <f>+'Anexo 1. 01-FR-03 POA INSTITUC.'!NOU60</f>
        <v>0</v>
      </c>
      <c r="NOV18" s="654">
        <f>+'Anexo 1. 01-FR-03 POA INSTITUC.'!NOV60</f>
        <v>0</v>
      </c>
      <c r="NOW18" s="654">
        <f>+'Anexo 1. 01-FR-03 POA INSTITUC.'!NOW60</f>
        <v>0</v>
      </c>
      <c r="NOX18" s="654">
        <f>+'Anexo 1. 01-FR-03 POA INSTITUC.'!NOX60</f>
        <v>0</v>
      </c>
      <c r="NOY18" s="654">
        <f>+'Anexo 1. 01-FR-03 POA INSTITUC.'!NOY60</f>
        <v>0</v>
      </c>
      <c r="NOZ18" s="654">
        <f>+'Anexo 1. 01-FR-03 POA INSTITUC.'!NOZ60</f>
        <v>0</v>
      </c>
      <c r="NPA18" s="654">
        <f>+'Anexo 1. 01-FR-03 POA INSTITUC.'!NPA60</f>
        <v>0</v>
      </c>
      <c r="NPB18" s="654">
        <f>+'Anexo 1. 01-FR-03 POA INSTITUC.'!NPB60</f>
        <v>0</v>
      </c>
      <c r="NPC18" s="654">
        <f>+'Anexo 1. 01-FR-03 POA INSTITUC.'!NPC60</f>
        <v>0</v>
      </c>
      <c r="NPD18" s="654">
        <f>+'Anexo 1. 01-FR-03 POA INSTITUC.'!NPD60</f>
        <v>0</v>
      </c>
      <c r="NPE18" s="654">
        <f>+'Anexo 1. 01-FR-03 POA INSTITUC.'!NPE60</f>
        <v>0</v>
      </c>
      <c r="NPF18" s="654">
        <f>+'Anexo 1. 01-FR-03 POA INSTITUC.'!NPF60</f>
        <v>0</v>
      </c>
      <c r="NPG18" s="654">
        <f>+'Anexo 1. 01-FR-03 POA INSTITUC.'!NPG60</f>
        <v>0</v>
      </c>
      <c r="NPH18" s="654">
        <f>+'Anexo 1. 01-FR-03 POA INSTITUC.'!NPH60</f>
        <v>0</v>
      </c>
      <c r="NPI18" s="654">
        <f>+'Anexo 1. 01-FR-03 POA INSTITUC.'!NPI60</f>
        <v>0</v>
      </c>
      <c r="NPJ18" s="654">
        <f>+'Anexo 1. 01-FR-03 POA INSTITUC.'!NPJ60</f>
        <v>0</v>
      </c>
      <c r="NPK18" s="654">
        <f>+'Anexo 1. 01-FR-03 POA INSTITUC.'!NPK60</f>
        <v>0</v>
      </c>
      <c r="NPL18" s="654">
        <f>+'Anexo 1. 01-FR-03 POA INSTITUC.'!NPL60</f>
        <v>0</v>
      </c>
      <c r="NPM18" s="654">
        <f>+'Anexo 1. 01-FR-03 POA INSTITUC.'!NPM60</f>
        <v>0</v>
      </c>
      <c r="NPN18" s="654">
        <f>+'Anexo 1. 01-FR-03 POA INSTITUC.'!NPN60</f>
        <v>0</v>
      </c>
      <c r="NPO18" s="654">
        <f>+'Anexo 1. 01-FR-03 POA INSTITUC.'!NPO60</f>
        <v>0</v>
      </c>
      <c r="NPP18" s="654">
        <f>+'Anexo 1. 01-FR-03 POA INSTITUC.'!NPP60</f>
        <v>0</v>
      </c>
      <c r="NPQ18" s="654">
        <f>+'Anexo 1. 01-FR-03 POA INSTITUC.'!NPQ60</f>
        <v>0</v>
      </c>
      <c r="NPR18" s="654">
        <f>+'Anexo 1. 01-FR-03 POA INSTITUC.'!NPR60</f>
        <v>0</v>
      </c>
      <c r="NPS18" s="654">
        <f>+'Anexo 1. 01-FR-03 POA INSTITUC.'!NPS60</f>
        <v>0</v>
      </c>
      <c r="NPT18" s="654">
        <f>+'Anexo 1. 01-FR-03 POA INSTITUC.'!NPT60</f>
        <v>0</v>
      </c>
      <c r="NPU18" s="654">
        <f>+'Anexo 1. 01-FR-03 POA INSTITUC.'!NPU60</f>
        <v>0</v>
      </c>
      <c r="NPV18" s="654">
        <f>+'Anexo 1. 01-FR-03 POA INSTITUC.'!NPV60</f>
        <v>0</v>
      </c>
      <c r="NPW18" s="654">
        <f>+'Anexo 1. 01-FR-03 POA INSTITUC.'!NPW60</f>
        <v>0</v>
      </c>
      <c r="NPX18" s="654">
        <f>+'Anexo 1. 01-FR-03 POA INSTITUC.'!NPX60</f>
        <v>0</v>
      </c>
      <c r="NPY18" s="654">
        <f>+'Anexo 1. 01-FR-03 POA INSTITUC.'!NPY60</f>
        <v>0</v>
      </c>
      <c r="NPZ18" s="654">
        <f>+'Anexo 1. 01-FR-03 POA INSTITUC.'!NPZ60</f>
        <v>0</v>
      </c>
      <c r="NQA18" s="654">
        <f>+'Anexo 1. 01-FR-03 POA INSTITUC.'!NQA60</f>
        <v>0</v>
      </c>
      <c r="NQB18" s="654">
        <f>+'Anexo 1. 01-FR-03 POA INSTITUC.'!NQB60</f>
        <v>0</v>
      </c>
      <c r="NQC18" s="654">
        <f>+'Anexo 1. 01-FR-03 POA INSTITUC.'!NQC60</f>
        <v>0</v>
      </c>
      <c r="NQD18" s="654">
        <f>+'Anexo 1. 01-FR-03 POA INSTITUC.'!NQD60</f>
        <v>0</v>
      </c>
      <c r="NQE18" s="654">
        <f>+'Anexo 1. 01-FR-03 POA INSTITUC.'!NQE60</f>
        <v>0</v>
      </c>
      <c r="NQF18" s="654">
        <f>+'Anexo 1. 01-FR-03 POA INSTITUC.'!NQF60</f>
        <v>0</v>
      </c>
      <c r="NQG18" s="654">
        <f>+'Anexo 1. 01-FR-03 POA INSTITUC.'!NQG60</f>
        <v>0</v>
      </c>
      <c r="NQH18" s="654">
        <f>+'Anexo 1. 01-FR-03 POA INSTITUC.'!NQH60</f>
        <v>0</v>
      </c>
      <c r="NQI18" s="654">
        <f>+'Anexo 1. 01-FR-03 POA INSTITUC.'!NQI60</f>
        <v>0</v>
      </c>
      <c r="NQJ18" s="654">
        <f>+'Anexo 1. 01-FR-03 POA INSTITUC.'!NQJ60</f>
        <v>0</v>
      </c>
      <c r="NQK18" s="654">
        <f>+'Anexo 1. 01-FR-03 POA INSTITUC.'!NQK60</f>
        <v>0</v>
      </c>
      <c r="NQL18" s="654">
        <f>+'Anexo 1. 01-FR-03 POA INSTITUC.'!NQL60</f>
        <v>0</v>
      </c>
      <c r="NQM18" s="654">
        <f>+'Anexo 1. 01-FR-03 POA INSTITUC.'!NQM60</f>
        <v>0</v>
      </c>
      <c r="NQN18" s="654">
        <f>+'Anexo 1. 01-FR-03 POA INSTITUC.'!NQN60</f>
        <v>0</v>
      </c>
      <c r="NQO18" s="654">
        <f>+'Anexo 1. 01-FR-03 POA INSTITUC.'!NQO60</f>
        <v>0</v>
      </c>
      <c r="NQP18" s="654">
        <f>+'Anexo 1. 01-FR-03 POA INSTITUC.'!NQP60</f>
        <v>0</v>
      </c>
      <c r="NQQ18" s="654">
        <f>+'Anexo 1. 01-FR-03 POA INSTITUC.'!NQQ60</f>
        <v>0</v>
      </c>
      <c r="NQR18" s="654">
        <f>+'Anexo 1. 01-FR-03 POA INSTITUC.'!NQR60</f>
        <v>0</v>
      </c>
      <c r="NQS18" s="654">
        <f>+'Anexo 1. 01-FR-03 POA INSTITUC.'!NQS60</f>
        <v>0</v>
      </c>
      <c r="NQT18" s="654">
        <f>+'Anexo 1. 01-FR-03 POA INSTITUC.'!NQT60</f>
        <v>0</v>
      </c>
      <c r="NQU18" s="654">
        <f>+'Anexo 1. 01-FR-03 POA INSTITUC.'!NQU60</f>
        <v>0</v>
      </c>
      <c r="NQV18" s="654">
        <f>+'Anexo 1. 01-FR-03 POA INSTITUC.'!NQV60</f>
        <v>0</v>
      </c>
      <c r="NQW18" s="654">
        <f>+'Anexo 1. 01-FR-03 POA INSTITUC.'!NQW60</f>
        <v>0</v>
      </c>
      <c r="NQX18" s="654">
        <f>+'Anexo 1. 01-FR-03 POA INSTITUC.'!NQX60</f>
        <v>0</v>
      </c>
      <c r="NQY18" s="654">
        <f>+'Anexo 1. 01-FR-03 POA INSTITUC.'!NQY60</f>
        <v>0</v>
      </c>
      <c r="NQZ18" s="654">
        <f>+'Anexo 1. 01-FR-03 POA INSTITUC.'!NQZ60</f>
        <v>0</v>
      </c>
      <c r="NRA18" s="654">
        <f>+'Anexo 1. 01-FR-03 POA INSTITUC.'!NRA60</f>
        <v>0</v>
      </c>
      <c r="NRB18" s="654">
        <f>+'Anexo 1. 01-FR-03 POA INSTITUC.'!NRB60</f>
        <v>0</v>
      </c>
      <c r="NRC18" s="654">
        <f>+'Anexo 1. 01-FR-03 POA INSTITUC.'!NRC60</f>
        <v>0</v>
      </c>
      <c r="NRD18" s="654">
        <f>+'Anexo 1. 01-FR-03 POA INSTITUC.'!NRD60</f>
        <v>0</v>
      </c>
      <c r="NRE18" s="654">
        <f>+'Anexo 1. 01-FR-03 POA INSTITUC.'!NRE60</f>
        <v>0</v>
      </c>
      <c r="NRF18" s="654">
        <f>+'Anexo 1. 01-FR-03 POA INSTITUC.'!NRF60</f>
        <v>0</v>
      </c>
      <c r="NRG18" s="654">
        <f>+'Anexo 1. 01-FR-03 POA INSTITUC.'!NRG60</f>
        <v>0</v>
      </c>
      <c r="NRH18" s="654">
        <f>+'Anexo 1. 01-FR-03 POA INSTITUC.'!NRH60</f>
        <v>0</v>
      </c>
      <c r="NRI18" s="654">
        <f>+'Anexo 1. 01-FR-03 POA INSTITUC.'!NRI60</f>
        <v>0</v>
      </c>
      <c r="NRJ18" s="654">
        <f>+'Anexo 1. 01-FR-03 POA INSTITUC.'!NRJ60</f>
        <v>0</v>
      </c>
      <c r="NRK18" s="654">
        <f>+'Anexo 1. 01-FR-03 POA INSTITUC.'!NRK60</f>
        <v>0</v>
      </c>
      <c r="NRL18" s="654">
        <f>+'Anexo 1. 01-FR-03 POA INSTITUC.'!NRL60</f>
        <v>0</v>
      </c>
      <c r="NRM18" s="654">
        <f>+'Anexo 1. 01-FR-03 POA INSTITUC.'!NRM60</f>
        <v>0</v>
      </c>
      <c r="NRN18" s="654">
        <f>+'Anexo 1. 01-FR-03 POA INSTITUC.'!NRN60</f>
        <v>0</v>
      </c>
      <c r="NRO18" s="654">
        <f>+'Anexo 1. 01-FR-03 POA INSTITUC.'!NRO60</f>
        <v>0</v>
      </c>
      <c r="NRP18" s="654">
        <f>+'Anexo 1. 01-FR-03 POA INSTITUC.'!NRP60</f>
        <v>0</v>
      </c>
      <c r="NRQ18" s="654">
        <f>+'Anexo 1. 01-FR-03 POA INSTITUC.'!NRQ60</f>
        <v>0</v>
      </c>
      <c r="NRR18" s="654">
        <f>+'Anexo 1. 01-FR-03 POA INSTITUC.'!NRR60</f>
        <v>0</v>
      </c>
      <c r="NRS18" s="654">
        <f>+'Anexo 1. 01-FR-03 POA INSTITUC.'!NRS60</f>
        <v>0</v>
      </c>
      <c r="NRT18" s="654">
        <f>+'Anexo 1. 01-FR-03 POA INSTITUC.'!NRT60</f>
        <v>0</v>
      </c>
      <c r="NRU18" s="654">
        <f>+'Anexo 1. 01-FR-03 POA INSTITUC.'!NRU60</f>
        <v>0</v>
      </c>
      <c r="NRV18" s="654">
        <f>+'Anexo 1. 01-FR-03 POA INSTITUC.'!NRV60</f>
        <v>0</v>
      </c>
      <c r="NRW18" s="654">
        <f>+'Anexo 1. 01-FR-03 POA INSTITUC.'!NRW60</f>
        <v>0</v>
      </c>
      <c r="NRX18" s="654">
        <f>+'Anexo 1. 01-FR-03 POA INSTITUC.'!NRX60</f>
        <v>0</v>
      </c>
      <c r="NRY18" s="654">
        <f>+'Anexo 1. 01-FR-03 POA INSTITUC.'!NRY60</f>
        <v>0</v>
      </c>
      <c r="NRZ18" s="654">
        <f>+'Anexo 1. 01-FR-03 POA INSTITUC.'!NRZ60</f>
        <v>0</v>
      </c>
      <c r="NSA18" s="654">
        <f>+'Anexo 1. 01-FR-03 POA INSTITUC.'!NSA60</f>
        <v>0</v>
      </c>
      <c r="NSB18" s="654">
        <f>+'Anexo 1. 01-FR-03 POA INSTITUC.'!NSB60</f>
        <v>0</v>
      </c>
      <c r="NSC18" s="654">
        <f>+'Anexo 1. 01-FR-03 POA INSTITUC.'!NSC60</f>
        <v>0</v>
      </c>
      <c r="NSD18" s="654">
        <f>+'Anexo 1. 01-FR-03 POA INSTITUC.'!NSD60</f>
        <v>0</v>
      </c>
      <c r="NSE18" s="654">
        <f>+'Anexo 1. 01-FR-03 POA INSTITUC.'!NSE60</f>
        <v>0</v>
      </c>
      <c r="NSF18" s="654">
        <f>+'Anexo 1. 01-FR-03 POA INSTITUC.'!NSF60</f>
        <v>0</v>
      </c>
      <c r="NSG18" s="654">
        <f>+'Anexo 1. 01-FR-03 POA INSTITUC.'!NSG60</f>
        <v>0</v>
      </c>
      <c r="NSH18" s="654">
        <f>+'Anexo 1. 01-FR-03 POA INSTITUC.'!NSH60</f>
        <v>0</v>
      </c>
      <c r="NSI18" s="654">
        <f>+'Anexo 1. 01-FR-03 POA INSTITUC.'!NSI60</f>
        <v>0</v>
      </c>
      <c r="NSJ18" s="654">
        <f>+'Anexo 1. 01-FR-03 POA INSTITUC.'!NSJ60</f>
        <v>0</v>
      </c>
      <c r="NSK18" s="654">
        <f>+'Anexo 1. 01-FR-03 POA INSTITUC.'!NSK60</f>
        <v>0</v>
      </c>
      <c r="NSL18" s="654">
        <f>+'Anexo 1. 01-FR-03 POA INSTITUC.'!NSL60</f>
        <v>0</v>
      </c>
      <c r="NSM18" s="654">
        <f>+'Anexo 1. 01-FR-03 POA INSTITUC.'!NSM60</f>
        <v>0</v>
      </c>
      <c r="NSN18" s="654">
        <f>+'Anexo 1. 01-FR-03 POA INSTITUC.'!NSN60</f>
        <v>0</v>
      </c>
      <c r="NSO18" s="654">
        <f>+'Anexo 1. 01-FR-03 POA INSTITUC.'!NSO60</f>
        <v>0</v>
      </c>
      <c r="NSP18" s="654">
        <f>+'Anexo 1. 01-FR-03 POA INSTITUC.'!NSP60</f>
        <v>0</v>
      </c>
      <c r="NSQ18" s="654">
        <f>+'Anexo 1. 01-FR-03 POA INSTITUC.'!NSQ60</f>
        <v>0</v>
      </c>
      <c r="NSR18" s="654">
        <f>+'Anexo 1. 01-FR-03 POA INSTITUC.'!NSR60</f>
        <v>0</v>
      </c>
      <c r="NSS18" s="654">
        <f>+'Anexo 1. 01-FR-03 POA INSTITUC.'!NSS60</f>
        <v>0</v>
      </c>
      <c r="NST18" s="654">
        <f>+'Anexo 1. 01-FR-03 POA INSTITUC.'!NST60</f>
        <v>0</v>
      </c>
      <c r="NSU18" s="654">
        <f>+'Anexo 1. 01-FR-03 POA INSTITUC.'!NSU60</f>
        <v>0</v>
      </c>
      <c r="NSV18" s="654">
        <f>+'Anexo 1. 01-FR-03 POA INSTITUC.'!NSV60</f>
        <v>0</v>
      </c>
      <c r="NSW18" s="654">
        <f>+'Anexo 1. 01-FR-03 POA INSTITUC.'!NSW60</f>
        <v>0</v>
      </c>
      <c r="NSX18" s="654">
        <f>+'Anexo 1. 01-FR-03 POA INSTITUC.'!NSX60</f>
        <v>0</v>
      </c>
      <c r="NSY18" s="654">
        <f>+'Anexo 1. 01-FR-03 POA INSTITUC.'!NSY60</f>
        <v>0</v>
      </c>
      <c r="NSZ18" s="654">
        <f>+'Anexo 1. 01-FR-03 POA INSTITUC.'!NSZ60</f>
        <v>0</v>
      </c>
      <c r="NTA18" s="654">
        <f>+'Anexo 1. 01-FR-03 POA INSTITUC.'!NTA60</f>
        <v>0</v>
      </c>
      <c r="NTB18" s="654">
        <f>+'Anexo 1. 01-FR-03 POA INSTITUC.'!NTB60</f>
        <v>0</v>
      </c>
      <c r="NTC18" s="654">
        <f>+'Anexo 1. 01-FR-03 POA INSTITUC.'!NTC60</f>
        <v>0</v>
      </c>
      <c r="NTD18" s="654">
        <f>+'Anexo 1. 01-FR-03 POA INSTITUC.'!NTD60</f>
        <v>0</v>
      </c>
      <c r="NTE18" s="654">
        <f>+'Anexo 1. 01-FR-03 POA INSTITUC.'!NTE60</f>
        <v>0</v>
      </c>
      <c r="NTF18" s="654">
        <f>+'Anexo 1. 01-FR-03 POA INSTITUC.'!NTF60</f>
        <v>0</v>
      </c>
      <c r="NTG18" s="654">
        <f>+'Anexo 1. 01-FR-03 POA INSTITUC.'!NTG60</f>
        <v>0</v>
      </c>
      <c r="NTH18" s="654">
        <f>+'Anexo 1. 01-FR-03 POA INSTITUC.'!NTH60</f>
        <v>0</v>
      </c>
      <c r="NTI18" s="654">
        <f>+'Anexo 1. 01-FR-03 POA INSTITUC.'!NTI60</f>
        <v>0</v>
      </c>
      <c r="NTJ18" s="654">
        <f>+'Anexo 1. 01-FR-03 POA INSTITUC.'!NTJ60</f>
        <v>0</v>
      </c>
      <c r="NTK18" s="654">
        <f>+'Anexo 1. 01-FR-03 POA INSTITUC.'!NTK60</f>
        <v>0</v>
      </c>
      <c r="NTL18" s="654">
        <f>+'Anexo 1. 01-FR-03 POA INSTITUC.'!NTL60</f>
        <v>0</v>
      </c>
      <c r="NTM18" s="654">
        <f>+'Anexo 1. 01-FR-03 POA INSTITUC.'!NTM60</f>
        <v>0</v>
      </c>
      <c r="NTN18" s="654">
        <f>+'Anexo 1. 01-FR-03 POA INSTITUC.'!NTN60</f>
        <v>0</v>
      </c>
      <c r="NTO18" s="654">
        <f>+'Anexo 1. 01-FR-03 POA INSTITUC.'!NTO60</f>
        <v>0</v>
      </c>
      <c r="NTP18" s="654">
        <f>+'Anexo 1. 01-FR-03 POA INSTITUC.'!NTP60</f>
        <v>0</v>
      </c>
      <c r="NTQ18" s="654">
        <f>+'Anexo 1. 01-FR-03 POA INSTITUC.'!NTQ60</f>
        <v>0</v>
      </c>
      <c r="NTR18" s="654">
        <f>+'Anexo 1. 01-FR-03 POA INSTITUC.'!NTR60</f>
        <v>0</v>
      </c>
      <c r="NTS18" s="654">
        <f>+'Anexo 1. 01-FR-03 POA INSTITUC.'!NTS60</f>
        <v>0</v>
      </c>
      <c r="NTT18" s="654">
        <f>+'Anexo 1. 01-FR-03 POA INSTITUC.'!NTT60</f>
        <v>0</v>
      </c>
      <c r="NTU18" s="654">
        <f>+'Anexo 1. 01-FR-03 POA INSTITUC.'!NTU60</f>
        <v>0</v>
      </c>
      <c r="NTV18" s="654">
        <f>+'Anexo 1. 01-FR-03 POA INSTITUC.'!NTV60</f>
        <v>0</v>
      </c>
      <c r="NTW18" s="654">
        <f>+'Anexo 1. 01-FR-03 POA INSTITUC.'!NTW60</f>
        <v>0</v>
      </c>
      <c r="NTX18" s="654">
        <f>+'Anexo 1. 01-FR-03 POA INSTITUC.'!NTX60</f>
        <v>0</v>
      </c>
      <c r="NTY18" s="654">
        <f>+'Anexo 1. 01-FR-03 POA INSTITUC.'!NTY60</f>
        <v>0</v>
      </c>
      <c r="NTZ18" s="654">
        <f>+'Anexo 1. 01-FR-03 POA INSTITUC.'!NTZ60</f>
        <v>0</v>
      </c>
      <c r="NUA18" s="654">
        <f>+'Anexo 1. 01-FR-03 POA INSTITUC.'!NUA60</f>
        <v>0</v>
      </c>
      <c r="NUB18" s="654">
        <f>+'Anexo 1. 01-FR-03 POA INSTITUC.'!NUB60</f>
        <v>0</v>
      </c>
      <c r="NUC18" s="654">
        <f>+'Anexo 1. 01-FR-03 POA INSTITUC.'!NUC60</f>
        <v>0</v>
      </c>
      <c r="NUD18" s="654">
        <f>+'Anexo 1. 01-FR-03 POA INSTITUC.'!NUD60</f>
        <v>0</v>
      </c>
      <c r="NUE18" s="654">
        <f>+'Anexo 1. 01-FR-03 POA INSTITUC.'!NUE60</f>
        <v>0</v>
      </c>
      <c r="NUF18" s="654">
        <f>+'Anexo 1. 01-FR-03 POA INSTITUC.'!NUF60</f>
        <v>0</v>
      </c>
      <c r="NUG18" s="654">
        <f>+'Anexo 1. 01-FR-03 POA INSTITUC.'!NUG60</f>
        <v>0</v>
      </c>
      <c r="NUH18" s="654">
        <f>+'Anexo 1. 01-FR-03 POA INSTITUC.'!NUH60</f>
        <v>0</v>
      </c>
      <c r="NUI18" s="654">
        <f>+'Anexo 1. 01-FR-03 POA INSTITUC.'!NUI60</f>
        <v>0</v>
      </c>
      <c r="NUJ18" s="654">
        <f>+'Anexo 1. 01-FR-03 POA INSTITUC.'!NUJ60</f>
        <v>0</v>
      </c>
      <c r="NUK18" s="654">
        <f>+'Anexo 1. 01-FR-03 POA INSTITUC.'!NUK60</f>
        <v>0</v>
      </c>
      <c r="NUL18" s="654">
        <f>+'Anexo 1. 01-FR-03 POA INSTITUC.'!NUL60</f>
        <v>0</v>
      </c>
      <c r="NUM18" s="654">
        <f>+'Anexo 1. 01-FR-03 POA INSTITUC.'!NUM60</f>
        <v>0</v>
      </c>
      <c r="NUN18" s="654">
        <f>+'Anexo 1. 01-FR-03 POA INSTITUC.'!NUN60</f>
        <v>0</v>
      </c>
      <c r="NUO18" s="654">
        <f>+'Anexo 1. 01-FR-03 POA INSTITUC.'!NUO60</f>
        <v>0</v>
      </c>
      <c r="NUP18" s="654">
        <f>+'Anexo 1. 01-FR-03 POA INSTITUC.'!NUP60</f>
        <v>0</v>
      </c>
      <c r="NUQ18" s="654">
        <f>+'Anexo 1. 01-FR-03 POA INSTITUC.'!NUQ60</f>
        <v>0</v>
      </c>
      <c r="NUR18" s="654">
        <f>+'Anexo 1. 01-FR-03 POA INSTITUC.'!NUR60</f>
        <v>0</v>
      </c>
      <c r="NUS18" s="654">
        <f>+'Anexo 1. 01-FR-03 POA INSTITUC.'!NUS60</f>
        <v>0</v>
      </c>
      <c r="NUT18" s="654">
        <f>+'Anexo 1. 01-FR-03 POA INSTITUC.'!NUT60</f>
        <v>0</v>
      </c>
      <c r="NUU18" s="654">
        <f>+'Anexo 1. 01-FR-03 POA INSTITUC.'!NUU60</f>
        <v>0</v>
      </c>
      <c r="NUV18" s="654">
        <f>+'Anexo 1. 01-FR-03 POA INSTITUC.'!NUV60</f>
        <v>0</v>
      </c>
      <c r="NUW18" s="654">
        <f>+'Anexo 1. 01-FR-03 POA INSTITUC.'!NUW60</f>
        <v>0</v>
      </c>
      <c r="NUX18" s="654">
        <f>+'Anexo 1. 01-FR-03 POA INSTITUC.'!NUX60</f>
        <v>0</v>
      </c>
      <c r="NUY18" s="654">
        <f>+'Anexo 1. 01-FR-03 POA INSTITUC.'!NUY60</f>
        <v>0</v>
      </c>
      <c r="NUZ18" s="654">
        <f>+'Anexo 1. 01-FR-03 POA INSTITUC.'!NUZ60</f>
        <v>0</v>
      </c>
      <c r="NVA18" s="654">
        <f>+'Anexo 1. 01-FR-03 POA INSTITUC.'!NVA60</f>
        <v>0</v>
      </c>
      <c r="NVB18" s="654">
        <f>+'Anexo 1. 01-FR-03 POA INSTITUC.'!NVB60</f>
        <v>0</v>
      </c>
      <c r="NVC18" s="654">
        <f>+'Anexo 1. 01-FR-03 POA INSTITUC.'!NVC60</f>
        <v>0</v>
      </c>
      <c r="NVD18" s="654">
        <f>+'Anexo 1. 01-FR-03 POA INSTITUC.'!NVD60</f>
        <v>0</v>
      </c>
      <c r="NVE18" s="654">
        <f>+'Anexo 1. 01-FR-03 POA INSTITUC.'!NVE60</f>
        <v>0</v>
      </c>
      <c r="NVF18" s="654">
        <f>+'Anexo 1. 01-FR-03 POA INSTITUC.'!NVF60</f>
        <v>0</v>
      </c>
      <c r="NVG18" s="654">
        <f>+'Anexo 1. 01-FR-03 POA INSTITUC.'!NVG60</f>
        <v>0</v>
      </c>
      <c r="NVH18" s="654">
        <f>+'Anexo 1. 01-FR-03 POA INSTITUC.'!NVH60</f>
        <v>0</v>
      </c>
      <c r="NVI18" s="654">
        <f>+'Anexo 1. 01-FR-03 POA INSTITUC.'!NVI60</f>
        <v>0</v>
      </c>
      <c r="NVJ18" s="654">
        <f>+'Anexo 1. 01-FR-03 POA INSTITUC.'!NVJ60</f>
        <v>0</v>
      </c>
      <c r="NVK18" s="654">
        <f>+'Anexo 1. 01-FR-03 POA INSTITUC.'!NVK60</f>
        <v>0</v>
      </c>
      <c r="NVL18" s="654">
        <f>+'Anexo 1. 01-FR-03 POA INSTITUC.'!NVL60</f>
        <v>0</v>
      </c>
      <c r="NVM18" s="654">
        <f>+'Anexo 1. 01-FR-03 POA INSTITUC.'!NVM60</f>
        <v>0</v>
      </c>
      <c r="NVN18" s="654">
        <f>+'Anexo 1. 01-FR-03 POA INSTITUC.'!NVN60</f>
        <v>0</v>
      </c>
      <c r="NVO18" s="654">
        <f>+'Anexo 1. 01-FR-03 POA INSTITUC.'!NVO60</f>
        <v>0</v>
      </c>
      <c r="NVP18" s="654">
        <f>+'Anexo 1. 01-FR-03 POA INSTITUC.'!NVP60</f>
        <v>0</v>
      </c>
      <c r="NVQ18" s="654">
        <f>+'Anexo 1. 01-FR-03 POA INSTITUC.'!NVQ60</f>
        <v>0</v>
      </c>
      <c r="NVR18" s="654">
        <f>+'Anexo 1. 01-FR-03 POA INSTITUC.'!NVR60</f>
        <v>0</v>
      </c>
      <c r="NVS18" s="654">
        <f>+'Anexo 1. 01-FR-03 POA INSTITUC.'!NVS60</f>
        <v>0</v>
      </c>
      <c r="NVT18" s="654">
        <f>+'Anexo 1. 01-FR-03 POA INSTITUC.'!NVT60</f>
        <v>0</v>
      </c>
      <c r="NVU18" s="654">
        <f>+'Anexo 1. 01-FR-03 POA INSTITUC.'!NVU60</f>
        <v>0</v>
      </c>
      <c r="NVV18" s="654">
        <f>+'Anexo 1. 01-FR-03 POA INSTITUC.'!NVV60</f>
        <v>0</v>
      </c>
      <c r="NVW18" s="654">
        <f>+'Anexo 1. 01-FR-03 POA INSTITUC.'!NVW60</f>
        <v>0</v>
      </c>
      <c r="NVX18" s="654">
        <f>+'Anexo 1. 01-FR-03 POA INSTITUC.'!NVX60</f>
        <v>0</v>
      </c>
      <c r="NVY18" s="654">
        <f>+'Anexo 1. 01-FR-03 POA INSTITUC.'!NVY60</f>
        <v>0</v>
      </c>
      <c r="NVZ18" s="654">
        <f>+'Anexo 1. 01-FR-03 POA INSTITUC.'!NVZ60</f>
        <v>0</v>
      </c>
      <c r="NWA18" s="654">
        <f>+'Anexo 1. 01-FR-03 POA INSTITUC.'!NWA60</f>
        <v>0</v>
      </c>
      <c r="NWB18" s="654">
        <f>+'Anexo 1. 01-FR-03 POA INSTITUC.'!NWB60</f>
        <v>0</v>
      </c>
      <c r="NWC18" s="654">
        <f>+'Anexo 1. 01-FR-03 POA INSTITUC.'!NWC60</f>
        <v>0</v>
      </c>
      <c r="NWD18" s="654">
        <f>+'Anexo 1. 01-FR-03 POA INSTITUC.'!NWD60</f>
        <v>0</v>
      </c>
      <c r="NWE18" s="654">
        <f>+'Anexo 1. 01-FR-03 POA INSTITUC.'!NWE60</f>
        <v>0</v>
      </c>
      <c r="NWF18" s="654">
        <f>+'Anexo 1. 01-FR-03 POA INSTITUC.'!NWF60</f>
        <v>0</v>
      </c>
      <c r="NWG18" s="654">
        <f>+'Anexo 1. 01-FR-03 POA INSTITUC.'!NWG60</f>
        <v>0</v>
      </c>
      <c r="NWH18" s="654">
        <f>+'Anexo 1. 01-FR-03 POA INSTITUC.'!NWH60</f>
        <v>0</v>
      </c>
      <c r="NWI18" s="654">
        <f>+'Anexo 1. 01-FR-03 POA INSTITUC.'!NWI60</f>
        <v>0</v>
      </c>
      <c r="NWJ18" s="654">
        <f>+'Anexo 1. 01-FR-03 POA INSTITUC.'!NWJ60</f>
        <v>0</v>
      </c>
      <c r="NWK18" s="654">
        <f>+'Anexo 1. 01-FR-03 POA INSTITUC.'!NWK60</f>
        <v>0</v>
      </c>
      <c r="NWL18" s="654">
        <f>+'Anexo 1. 01-FR-03 POA INSTITUC.'!NWL60</f>
        <v>0</v>
      </c>
      <c r="NWM18" s="654">
        <f>+'Anexo 1. 01-FR-03 POA INSTITUC.'!NWM60</f>
        <v>0</v>
      </c>
      <c r="NWN18" s="654">
        <f>+'Anexo 1. 01-FR-03 POA INSTITUC.'!NWN60</f>
        <v>0</v>
      </c>
      <c r="NWO18" s="654">
        <f>+'Anexo 1. 01-FR-03 POA INSTITUC.'!NWO60</f>
        <v>0</v>
      </c>
      <c r="NWP18" s="654">
        <f>+'Anexo 1. 01-FR-03 POA INSTITUC.'!NWP60</f>
        <v>0</v>
      </c>
      <c r="NWQ18" s="654">
        <f>+'Anexo 1. 01-FR-03 POA INSTITUC.'!NWQ60</f>
        <v>0</v>
      </c>
      <c r="NWR18" s="654">
        <f>+'Anexo 1. 01-FR-03 POA INSTITUC.'!NWR60</f>
        <v>0</v>
      </c>
      <c r="NWS18" s="654">
        <f>+'Anexo 1. 01-FR-03 POA INSTITUC.'!NWS60</f>
        <v>0</v>
      </c>
      <c r="NWT18" s="654">
        <f>+'Anexo 1. 01-FR-03 POA INSTITUC.'!NWT60</f>
        <v>0</v>
      </c>
      <c r="NWU18" s="654">
        <f>+'Anexo 1. 01-FR-03 POA INSTITUC.'!NWU60</f>
        <v>0</v>
      </c>
      <c r="NWV18" s="654">
        <f>+'Anexo 1. 01-FR-03 POA INSTITUC.'!NWV60</f>
        <v>0</v>
      </c>
      <c r="NWW18" s="654">
        <f>+'Anexo 1. 01-FR-03 POA INSTITUC.'!NWW60</f>
        <v>0</v>
      </c>
      <c r="NWX18" s="654">
        <f>+'Anexo 1. 01-FR-03 POA INSTITUC.'!NWX60</f>
        <v>0</v>
      </c>
      <c r="NWY18" s="654">
        <f>+'Anexo 1. 01-FR-03 POA INSTITUC.'!NWY60</f>
        <v>0</v>
      </c>
      <c r="NWZ18" s="654">
        <f>+'Anexo 1. 01-FR-03 POA INSTITUC.'!NWZ60</f>
        <v>0</v>
      </c>
      <c r="NXA18" s="654">
        <f>+'Anexo 1. 01-FR-03 POA INSTITUC.'!NXA60</f>
        <v>0</v>
      </c>
      <c r="NXB18" s="654">
        <f>+'Anexo 1. 01-FR-03 POA INSTITUC.'!NXB60</f>
        <v>0</v>
      </c>
      <c r="NXC18" s="654">
        <f>+'Anexo 1. 01-FR-03 POA INSTITUC.'!NXC60</f>
        <v>0</v>
      </c>
      <c r="NXD18" s="654">
        <f>+'Anexo 1. 01-FR-03 POA INSTITUC.'!NXD60</f>
        <v>0</v>
      </c>
      <c r="NXE18" s="654">
        <f>+'Anexo 1. 01-FR-03 POA INSTITUC.'!NXE60</f>
        <v>0</v>
      </c>
      <c r="NXF18" s="654">
        <f>+'Anexo 1. 01-FR-03 POA INSTITUC.'!NXF60</f>
        <v>0</v>
      </c>
      <c r="NXG18" s="654">
        <f>+'Anexo 1. 01-FR-03 POA INSTITUC.'!NXG60</f>
        <v>0</v>
      </c>
      <c r="NXH18" s="654">
        <f>+'Anexo 1. 01-FR-03 POA INSTITUC.'!NXH60</f>
        <v>0</v>
      </c>
      <c r="NXI18" s="654">
        <f>+'Anexo 1. 01-FR-03 POA INSTITUC.'!NXI60</f>
        <v>0</v>
      </c>
      <c r="NXJ18" s="654">
        <f>+'Anexo 1. 01-FR-03 POA INSTITUC.'!NXJ60</f>
        <v>0</v>
      </c>
      <c r="NXK18" s="654">
        <f>+'Anexo 1. 01-FR-03 POA INSTITUC.'!NXK60</f>
        <v>0</v>
      </c>
      <c r="NXL18" s="654">
        <f>+'Anexo 1. 01-FR-03 POA INSTITUC.'!NXL60</f>
        <v>0</v>
      </c>
      <c r="NXM18" s="654">
        <f>+'Anexo 1. 01-FR-03 POA INSTITUC.'!NXM60</f>
        <v>0</v>
      </c>
      <c r="NXN18" s="654">
        <f>+'Anexo 1. 01-FR-03 POA INSTITUC.'!NXN60</f>
        <v>0</v>
      </c>
      <c r="NXO18" s="654">
        <f>+'Anexo 1. 01-FR-03 POA INSTITUC.'!NXO60</f>
        <v>0</v>
      </c>
      <c r="NXP18" s="654">
        <f>+'Anexo 1. 01-FR-03 POA INSTITUC.'!NXP60</f>
        <v>0</v>
      </c>
      <c r="NXQ18" s="654">
        <f>+'Anexo 1. 01-FR-03 POA INSTITUC.'!NXQ60</f>
        <v>0</v>
      </c>
      <c r="NXR18" s="654">
        <f>+'Anexo 1. 01-FR-03 POA INSTITUC.'!NXR60</f>
        <v>0</v>
      </c>
      <c r="NXS18" s="654">
        <f>+'Anexo 1. 01-FR-03 POA INSTITUC.'!NXS60</f>
        <v>0</v>
      </c>
      <c r="NXT18" s="654">
        <f>+'Anexo 1. 01-FR-03 POA INSTITUC.'!NXT60</f>
        <v>0</v>
      </c>
      <c r="NXU18" s="654">
        <f>+'Anexo 1. 01-FR-03 POA INSTITUC.'!NXU60</f>
        <v>0</v>
      </c>
      <c r="NXV18" s="654">
        <f>+'Anexo 1. 01-FR-03 POA INSTITUC.'!NXV60</f>
        <v>0</v>
      </c>
      <c r="NXW18" s="654">
        <f>+'Anexo 1. 01-FR-03 POA INSTITUC.'!NXW60</f>
        <v>0</v>
      </c>
      <c r="NXX18" s="654">
        <f>+'Anexo 1. 01-FR-03 POA INSTITUC.'!NXX60</f>
        <v>0</v>
      </c>
      <c r="NXY18" s="654">
        <f>+'Anexo 1. 01-FR-03 POA INSTITUC.'!NXY60</f>
        <v>0</v>
      </c>
      <c r="NXZ18" s="654">
        <f>+'Anexo 1. 01-FR-03 POA INSTITUC.'!NXZ60</f>
        <v>0</v>
      </c>
      <c r="NYA18" s="654">
        <f>+'Anexo 1. 01-FR-03 POA INSTITUC.'!NYA60</f>
        <v>0</v>
      </c>
      <c r="NYB18" s="654">
        <f>+'Anexo 1. 01-FR-03 POA INSTITUC.'!NYB60</f>
        <v>0</v>
      </c>
      <c r="NYC18" s="654">
        <f>+'Anexo 1. 01-FR-03 POA INSTITUC.'!NYC60</f>
        <v>0</v>
      </c>
      <c r="NYD18" s="654">
        <f>+'Anexo 1. 01-FR-03 POA INSTITUC.'!NYD60</f>
        <v>0</v>
      </c>
      <c r="NYE18" s="654">
        <f>+'Anexo 1. 01-FR-03 POA INSTITUC.'!NYE60</f>
        <v>0</v>
      </c>
      <c r="NYF18" s="654">
        <f>+'Anexo 1. 01-FR-03 POA INSTITUC.'!NYF60</f>
        <v>0</v>
      </c>
      <c r="NYG18" s="654">
        <f>+'Anexo 1. 01-FR-03 POA INSTITUC.'!NYG60</f>
        <v>0</v>
      </c>
      <c r="NYH18" s="654">
        <f>+'Anexo 1. 01-FR-03 POA INSTITUC.'!NYH60</f>
        <v>0</v>
      </c>
      <c r="NYI18" s="654">
        <f>+'Anexo 1. 01-FR-03 POA INSTITUC.'!NYI60</f>
        <v>0</v>
      </c>
      <c r="NYJ18" s="654">
        <f>+'Anexo 1. 01-FR-03 POA INSTITUC.'!NYJ60</f>
        <v>0</v>
      </c>
      <c r="NYK18" s="654">
        <f>+'Anexo 1. 01-FR-03 POA INSTITUC.'!NYK60</f>
        <v>0</v>
      </c>
      <c r="NYL18" s="654">
        <f>+'Anexo 1. 01-FR-03 POA INSTITUC.'!NYL60</f>
        <v>0</v>
      </c>
      <c r="NYM18" s="654">
        <f>+'Anexo 1. 01-FR-03 POA INSTITUC.'!NYM60</f>
        <v>0</v>
      </c>
      <c r="NYN18" s="654">
        <f>+'Anexo 1. 01-FR-03 POA INSTITUC.'!NYN60</f>
        <v>0</v>
      </c>
      <c r="NYO18" s="654">
        <f>+'Anexo 1. 01-FR-03 POA INSTITUC.'!NYO60</f>
        <v>0</v>
      </c>
      <c r="NYP18" s="654">
        <f>+'Anexo 1. 01-FR-03 POA INSTITUC.'!NYP60</f>
        <v>0</v>
      </c>
      <c r="NYQ18" s="654">
        <f>+'Anexo 1. 01-FR-03 POA INSTITUC.'!NYQ60</f>
        <v>0</v>
      </c>
      <c r="NYR18" s="654">
        <f>+'Anexo 1. 01-FR-03 POA INSTITUC.'!NYR60</f>
        <v>0</v>
      </c>
      <c r="NYS18" s="654">
        <f>+'Anexo 1. 01-FR-03 POA INSTITUC.'!NYS60</f>
        <v>0</v>
      </c>
      <c r="NYT18" s="654">
        <f>+'Anexo 1. 01-FR-03 POA INSTITUC.'!NYT60</f>
        <v>0</v>
      </c>
      <c r="NYU18" s="654">
        <f>+'Anexo 1. 01-FR-03 POA INSTITUC.'!NYU60</f>
        <v>0</v>
      </c>
      <c r="NYV18" s="654">
        <f>+'Anexo 1. 01-FR-03 POA INSTITUC.'!NYV60</f>
        <v>0</v>
      </c>
      <c r="NYW18" s="654">
        <f>+'Anexo 1. 01-FR-03 POA INSTITUC.'!NYW60</f>
        <v>0</v>
      </c>
      <c r="NYX18" s="654">
        <f>+'Anexo 1. 01-FR-03 POA INSTITUC.'!NYX60</f>
        <v>0</v>
      </c>
      <c r="NYY18" s="654">
        <f>+'Anexo 1. 01-FR-03 POA INSTITUC.'!NYY60</f>
        <v>0</v>
      </c>
      <c r="NYZ18" s="654">
        <f>+'Anexo 1. 01-FR-03 POA INSTITUC.'!NYZ60</f>
        <v>0</v>
      </c>
      <c r="NZA18" s="654">
        <f>+'Anexo 1. 01-FR-03 POA INSTITUC.'!NZA60</f>
        <v>0</v>
      </c>
      <c r="NZB18" s="654">
        <f>+'Anexo 1. 01-FR-03 POA INSTITUC.'!NZB60</f>
        <v>0</v>
      </c>
      <c r="NZC18" s="654">
        <f>+'Anexo 1. 01-FR-03 POA INSTITUC.'!NZC60</f>
        <v>0</v>
      </c>
      <c r="NZD18" s="654">
        <f>+'Anexo 1. 01-FR-03 POA INSTITUC.'!NZD60</f>
        <v>0</v>
      </c>
      <c r="NZE18" s="654">
        <f>+'Anexo 1. 01-FR-03 POA INSTITUC.'!NZE60</f>
        <v>0</v>
      </c>
      <c r="NZF18" s="654">
        <f>+'Anexo 1. 01-FR-03 POA INSTITUC.'!NZF60</f>
        <v>0</v>
      </c>
      <c r="NZG18" s="654">
        <f>+'Anexo 1. 01-FR-03 POA INSTITUC.'!NZG60</f>
        <v>0</v>
      </c>
      <c r="NZH18" s="654">
        <f>+'Anexo 1. 01-FR-03 POA INSTITUC.'!NZH60</f>
        <v>0</v>
      </c>
      <c r="NZI18" s="654">
        <f>+'Anexo 1. 01-FR-03 POA INSTITUC.'!NZI60</f>
        <v>0</v>
      </c>
      <c r="NZJ18" s="654">
        <f>+'Anexo 1. 01-FR-03 POA INSTITUC.'!NZJ60</f>
        <v>0</v>
      </c>
      <c r="NZK18" s="654">
        <f>+'Anexo 1. 01-FR-03 POA INSTITUC.'!NZK60</f>
        <v>0</v>
      </c>
      <c r="NZL18" s="654">
        <f>+'Anexo 1. 01-FR-03 POA INSTITUC.'!NZL60</f>
        <v>0</v>
      </c>
      <c r="NZM18" s="654">
        <f>+'Anexo 1. 01-FR-03 POA INSTITUC.'!NZM60</f>
        <v>0</v>
      </c>
      <c r="NZN18" s="654">
        <f>+'Anexo 1. 01-FR-03 POA INSTITUC.'!NZN60</f>
        <v>0</v>
      </c>
      <c r="NZO18" s="654">
        <f>+'Anexo 1. 01-FR-03 POA INSTITUC.'!NZO60</f>
        <v>0</v>
      </c>
      <c r="NZP18" s="654">
        <f>+'Anexo 1. 01-FR-03 POA INSTITUC.'!NZP60</f>
        <v>0</v>
      </c>
      <c r="NZQ18" s="654">
        <f>+'Anexo 1. 01-FR-03 POA INSTITUC.'!NZQ60</f>
        <v>0</v>
      </c>
      <c r="NZR18" s="654">
        <f>+'Anexo 1. 01-FR-03 POA INSTITUC.'!NZR60</f>
        <v>0</v>
      </c>
      <c r="NZS18" s="654">
        <f>+'Anexo 1. 01-FR-03 POA INSTITUC.'!NZS60</f>
        <v>0</v>
      </c>
      <c r="NZT18" s="654">
        <f>+'Anexo 1. 01-FR-03 POA INSTITUC.'!NZT60</f>
        <v>0</v>
      </c>
      <c r="NZU18" s="654">
        <f>+'Anexo 1. 01-FR-03 POA INSTITUC.'!NZU60</f>
        <v>0</v>
      </c>
      <c r="NZV18" s="654">
        <f>+'Anexo 1. 01-FR-03 POA INSTITUC.'!NZV60</f>
        <v>0</v>
      </c>
      <c r="NZW18" s="654">
        <f>+'Anexo 1. 01-FR-03 POA INSTITUC.'!NZW60</f>
        <v>0</v>
      </c>
      <c r="NZX18" s="654">
        <f>+'Anexo 1. 01-FR-03 POA INSTITUC.'!NZX60</f>
        <v>0</v>
      </c>
      <c r="NZY18" s="654">
        <f>+'Anexo 1. 01-FR-03 POA INSTITUC.'!NZY60</f>
        <v>0</v>
      </c>
      <c r="NZZ18" s="654">
        <f>+'Anexo 1. 01-FR-03 POA INSTITUC.'!NZZ60</f>
        <v>0</v>
      </c>
      <c r="OAA18" s="654">
        <f>+'Anexo 1. 01-FR-03 POA INSTITUC.'!OAA60</f>
        <v>0</v>
      </c>
      <c r="OAB18" s="654">
        <f>+'Anexo 1. 01-FR-03 POA INSTITUC.'!OAB60</f>
        <v>0</v>
      </c>
      <c r="OAC18" s="654">
        <f>+'Anexo 1. 01-FR-03 POA INSTITUC.'!OAC60</f>
        <v>0</v>
      </c>
      <c r="OAD18" s="654">
        <f>+'Anexo 1. 01-FR-03 POA INSTITUC.'!OAD60</f>
        <v>0</v>
      </c>
      <c r="OAE18" s="654">
        <f>+'Anexo 1. 01-FR-03 POA INSTITUC.'!OAE60</f>
        <v>0</v>
      </c>
      <c r="OAF18" s="654">
        <f>+'Anexo 1. 01-FR-03 POA INSTITUC.'!OAF60</f>
        <v>0</v>
      </c>
      <c r="OAG18" s="654">
        <f>+'Anexo 1. 01-FR-03 POA INSTITUC.'!OAG60</f>
        <v>0</v>
      </c>
      <c r="OAH18" s="654">
        <f>+'Anexo 1. 01-FR-03 POA INSTITUC.'!OAH60</f>
        <v>0</v>
      </c>
      <c r="OAI18" s="654">
        <f>+'Anexo 1. 01-FR-03 POA INSTITUC.'!OAI60</f>
        <v>0</v>
      </c>
      <c r="OAJ18" s="654">
        <f>+'Anexo 1. 01-FR-03 POA INSTITUC.'!OAJ60</f>
        <v>0</v>
      </c>
      <c r="OAK18" s="654">
        <f>+'Anexo 1. 01-FR-03 POA INSTITUC.'!OAK60</f>
        <v>0</v>
      </c>
      <c r="OAL18" s="654">
        <f>+'Anexo 1. 01-FR-03 POA INSTITUC.'!OAL60</f>
        <v>0</v>
      </c>
      <c r="OAM18" s="654">
        <f>+'Anexo 1. 01-FR-03 POA INSTITUC.'!OAM60</f>
        <v>0</v>
      </c>
      <c r="OAN18" s="654">
        <f>+'Anexo 1. 01-FR-03 POA INSTITUC.'!OAN60</f>
        <v>0</v>
      </c>
      <c r="OAO18" s="654">
        <f>+'Anexo 1. 01-FR-03 POA INSTITUC.'!OAO60</f>
        <v>0</v>
      </c>
      <c r="OAP18" s="654">
        <f>+'Anexo 1. 01-FR-03 POA INSTITUC.'!OAP60</f>
        <v>0</v>
      </c>
      <c r="OAQ18" s="654">
        <f>+'Anexo 1. 01-FR-03 POA INSTITUC.'!OAQ60</f>
        <v>0</v>
      </c>
      <c r="OAR18" s="654">
        <f>+'Anexo 1. 01-FR-03 POA INSTITUC.'!OAR60</f>
        <v>0</v>
      </c>
      <c r="OAS18" s="654">
        <f>+'Anexo 1. 01-FR-03 POA INSTITUC.'!OAS60</f>
        <v>0</v>
      </c>
      <c r="OAT18" s="654">
        <f>+'Anexo 1. 01-FR-03 POA INSTITUC.'!OAT60</f>
        <v>0</v>
      </c>
      <c r="OAU18" s="654">
        <f>+'Anexo 1. 01-FR-03 POA INSTITUC.'!OAU60</f>
        <v>0</v>
      </c>
      <c r="OAV18" s="654">
        <f>+'Anexo 1. 01-FR-03 POA INSTITUC.'!OAV60</f>
        <v>0</v>
      </c>
      <c r="OAW18" s="654">
        <f>+'Anexo 1. 01-FR-03 POA INSTITUC.'!OAW60</f>
        <v>0</v>
      </c>
      <c r="OAX18" s="654">
        <f>+'Anexo 1. 01-FR-03 POA INSTITUC.'!OAX60</f>
        <v>0</v>
      </c>
      <c r="OAY18" s="654">
        <f>+'Anexo 1. 01-FR-03 POA INSTITUC.'!OAY60</f>
        <v>0</v>
      </c>
      <c r="OAZ18" s="654">
        <f>+'Anexo 1. 01-FR-03 POA INSTITUC.'!OAZ60</f>
        <v>0</v>
      </c>
      <c r="OBA18" s="654">
        <f>+'Anexo 1. 01-FR-03 POA INSTITUC.'!OBA60</f>
        <v>0</v>
      </c>
      <c r="OBB18" s="654">
        <f>+'Anexo 1. 01-FR-03 POA INSTITUC.'!OBB60</f>
        <v>0</v>
      </c>
      <c r="OBC18" s="654">
        <f>+'Anexo 1. 01-FR-03 POA INSTITUC.'!OBC60</f>
        <v>0</v>
      </c>
      <c r="OBD18" s="654">
        <f>+'Anexo 1. 01-FR-03 POA INSTITUC.'!OBD60</f>
        <v>0</v>
      </c>
      <c r="OBE18" s="654">
        <f>+'Anexo 1. 01-FR-03 POA INSTITUC.'!OBE60</f>
        <v>0</v>
      </c>
      <c r="OBF18" s="654">
        <f>+'Anexo 1. 01-FR-03 POA INSTITUC.'!OBF60</f>
        <v>0</v>
      </c>
      <c r="OBG18" s="654">
        <f>+'Anexo 1. 01-FR-03 POA INSTITUC.'!OBG60</f>
        <v>0</v>
      </c>
      <c r="OBH18" s="654">
        <f>+'Anexo 1. 01-FR-03 POA INSTITUC.'!OBH60</f>
        <v>0</v>
      </c>
      <c r="OBI18" s="654">
        <f>+'Anexo 1. 01-FR-03 POA INSTITUC.'!OBI60</f>
        <v>0</v>
      </c>
      <c r="OBJ18" s="654">
        <f>+'Anexo 1. 01-FR-03 POA INSTITUC.'!OBJ60</f>
        <v>0</v>
      </c>
      <c r="OBK18" s="654">
        <f>+'Anexo 1. 01-FR-03 POA INSTITUC.'!OBK60</f>
        <v>0</v>
      </c>
      <c r="OBL18" s="654">
        <f>+'Anexo 1. 01-FR-03 POA INSTITUC.'!OBL60</f>
        <v>0</v>
      </c>
      <c r="OBM18" s="654">
        <f>+'Anexo 1. 01-FR-03 POA INSTITUC.'!OBM60</f>
        <v>0</v>
      </c>
      <c r="OBN18" s="654">
        <f>+'Anexo 1. 01-FR-03 POA INSTITUC.'!OBN60</f>
        <v>0</v>
      </c>
      <c r="OBO18" s="654">
        <f>+'Anexo 1. 01-FR-03 POA INSTITUC.'!OBO60</f>
        <v>0</v>
      </c>
      <c r="OBP18" s="654">
        <f>+'Anexo 1. 01-FR-03 POA INSTITUC.'!OBP60</f>
        <v>0</v>
      </c>
      <c r="OBQ18" s="654">
        <f>+'Anexo 1. 01-FR-03 POA INSTITUC.'!OBQ60</f>
        <v>0</v>
      </c>
      <c r="OBR18" s="654">
        <f>+'Anexo 1. 01-FR-03 POA INSTITUC.'!OBR60</f>
        <v>0</v>
      </c>
      <c r="OBS18" s="654">
        <f>+'Anexo 1. 01-FR-03 POA INSTITUC.'!OBS60</f>
        <v>0</v>
      </c>
      <c r="OBT18" s="654">
        <f>+'Anexo 1. 01-FR-03 POA INSTITUC.'!OBT60</f>
        <v>0</v>
      </c>
      <c r="OBU18" s="654">
        <f>+'Anexo 1. 01-FR-03 POA INSTITUC.'!OBU60</f>
        <v>0</v>
      </c>
      <c r="OBV18" s="654">
        <f>+'Anexo 1. 01-FR-03 POA INSTITUC.'!OBV60</f>
        <v>0</v>
      </c>
      <c r="OBW18" s="654">
        <f>+'Anexo 1. 01-FR-03 POA INSTITUC.'!OBW60</f>
        <v>0</v>
      </c>
      <c r="OBX18" s="654">
        <f>+'Anexo 1. 01-FR-03 POA INSTITUC.'!OBX60</f>
        <v>0</v>
      </c>
      <c r="OBY18" s="654">
        <f>+'Anexo 1. 01-FR-03 POA INSTITUC.'!OBY60</f>
        <v>0</v>
      </c>
      <c r="OBZ18" s="654">
        <f>+'Anexo 1. 01-FR-03 POA INSTITUC.'!OBZ60</f>
        <v>0</v>
      </c>
      <c r="OCA18" s="654">
        <f>+'Anexo 1. 01-FR-03 POA INSTITUC.'!OCA60</f>
        <v>0</v>
      </c>
      <c r="OCB18" s="654">
        <f>+'Anexo 1. 01-FR-03 POA INSTITUC.'!OCB60</f>
        <v>0</v>
      </c>
      <c r="OCC18" s="654">
        <f>+'Anexo 1. 01-FR-03 POA INSTITUC.'!OCC60</f>
        <v>0</v>
      </c>
      <c r="OCD18" s="654">
        <f>+'Anexo 1. 01-FR-03 POA INSTITUC.'!OCD60</f>
        <v>0</v>
      </c>
      <c r="OCE18" s="654">
        <f>+'Anexo 1. 01-FR-03 POA INSTITUC.'!OCE60</f>
        <v>0</v>
      </c>
      <c r="OCF18" s="654">
        <f>+'Anexo 1. 01-FR-03 POA INSTITUC.'!OCF60</f>
        <v>0</v>
      </c>
      <c r="OCG18" s="654">
        <f>+'Anexo 1. 01-FR-03 POA INSTITUC.'!OCG60</f>
        <v>0</v>
      </c>
      <c r="OCH18" s="654">
        <f>+'Anexo 1. 01-FR-03 POA INSTITUC.'!OCH60</f>
        <v>0</v>
      </c>
      <c r="OCI18" s="654">
        <f>+'Anexo 1. 01-FR-03 POA INSTITUC.'!OCI60</f>
        <v>0</v>
      </c>
      <c r="OCJ18" s="654">
        <f>+'Anexo 1. 01-FR-03 POA INSTITUC.'!OCJ60</f>
        <v>0</v>
      </c>
      <c r="OCK18" s="654">
        <f>+'Anexo 1. 01-FR-03 POA INSTITUC.'!OCK60</f>
        <v>0</v>
      </c>
      <c r="OCL18" s="654">
        <f>+'Anexo 1. 01-FR-03 POA INSTITUC.'!OCL60</f>
        <v>0</v>
      </c>
      <c r="OCM18" s="654">
        <f>+'Anexo 1. 01-FR-03 POA INSTITUC.'!OCM60</f>
        <v>0</v>
      </c>
      <c r="OCN18" s="654">
        <f>+'Anexo 1. 01-FR-03 POA INSTITUC.'!OCN60</f>
        <v>0</v>
      </c>
      <c r="OCO18" s="654">
        <f>+'Anexo 1. 01-FR-03 POA INSTITUC.'!OCO60</f>
        <v>0</v>
      </c>
      <c r="OCP18" s="654">
        <f>+'Anexo 1. 01-FR-03 POA INSTITUC.'!OCP60</f>
        <v>0</v>
      </c>
      <c r="OCQ18" s="654">
        <f>+'Anexo 1. 01-FR-03 POA INSTITUC.'!OCQ60</f>
        <v>0</v>
      </c>
      <c r="OCR18" s="654">
        <f>+'Anexo 1. 01-FR-03 POA INSTITUC.'!OCR60</f>
        <v>0</v>
      </c>
      <c r="OCS18" s="654">
        <f>+'Anexo 1. 01-FR-03 POA INSTITUC.'!OCS60</f>
        <v>0</v>
      </c>
      <c r="OCT18" s="654">
        <f>+'Anexo 1. 01-FR-03 POA INSTITUC.'!OCT60</f>
        <v>0</v>
      </c>
      <c r="OCU18" s="654">
        <f>+'Anexo 1. 01-FR-03 POA INSTITUC.'!OCU60</f>
        <v>0</v>
      </c>
      <c r="OCV18" s="654">
        <f>+'Anexo 1. 01-FR-03 POA INSTITUC.'!OCV60</f>
        <v>0</v>
      </c>
      <c r="OCW18" s="654">
        <f>+'Anexo 1. 01-FR-03 POA INSTITUC.'!OCW60</f>
        <v>0</v>
      </c>
      <c r="OCX18" s="654">
        <f>+'Anexo 1. 01-FR-03 POA INSTITUC.'!OCX60</f>
        <v>0</v>
      </c>
      <c r="OCY18" s="654">
        <f>+'Anexo 1. 01-FR-03 POA INSTITUC.'!OCY60</f>
        <v>0</v>
      </c>
      <c r="OCZ18" s="654">
        <f>+'Anexo 1. 01-FR-03 POA INSTITUC.'!OCZ60</f>
        <v>0</v>
      </c>
      <c r="ODA18" s="654">
        <f>+'Anexo 1. 01-FR-03 POA INSTITUC.'!ODA60</f>
        <v>0</v>
      </c>
      <c r="ODB18" s="654">
        <f>+'Anexo 1. 01-FR-03 POA INSTITUC.'!ODB60</f>
        <v>0</v>
      </c>
      <c r="ODC18" s="654">
        <f>+'Anexo 1. 01-FR-03 POA INSTITUC.'!ODC60</f>
        <v>0</v>
      </c>
      <c r="ODD18" s="654">
        <f>+'Anexo 1. 01-FR-03 POA INSTITUC.'!ODD60</f>
        <v>0</v>
      </c>
      <c r="ODE18" s="654">
        <f>+'Anexo 1. 01-FR-03 POA INSTITUC.'!ODE60</f>
        <v>0</v>
      </c>
      <c r="ODF18" s="654">
        <f>+'Anexo 1. 01-FR-03 POA INSTITUC.'!ODF60</f>
        <v>0</v>
      </c>
      <c r="ODG18" s="654">
        <f>+'Anexo 1. 01-FR-03 POA INSTITUC.'!ODG60</f>
        <v>0</v>
      </c>
      <c r="ODH18" s="654">
        <f>+'Anexo 1. 01-FR-03 POA INSTITUC.'!ODH60</f>
        <v>0</v>
      </c>
      <c r="ODI18" s="654">
        <f>+'Anexo 1. 01-FR-03 POA INSTITUC.'!ODI60</f>
        <v>0</v>
      </c>
      <c r="ODJ18" s="654">
        <f>+'Anexo 1. 01-FR-03 POA INSTITUC.'!ODJ60</f>
        <v>0</v>
      </c>
      <c r="ODK18" s="654">
        <f>+'Anexo 1. 01-FR-03 POA INSTITUC.'!ODK60</f>
        <v>0</v>
      </c>
      <c r="ODL18" s="654">
        <f>+'Anexo 1. 01-FR-03 POA INSTITUC.'!ODL60</f>
        <v>0</v>
      </c>
      <c r="ODM18" s="654">
        <f>+'Anexo 1. 01-FR-03 POA INSTITUC.'!ODM60</f>
        <v>0</v>
      </c>
      <c r="ODN18" s="654">
        <f>+'Anexo 1. 01-FR-03 POA INSTITUC.'!ODN60</f>
        <v>0</v>
      </c>
      <c r="ODO18" s="654">
        <f>+'Anexo 1. 01-FR-03 POA INSTITUC.'!ODO60</f>
        <v>0</v>
      </c>
      <c r="ODP18" s="654">
        <f>+'Anexo 1. 01-FR-03 POA INSTITUC.'!ODP60</f>
        <v>0</v>
      </c>
      <c r="ODQ18" s="654">
        <f>+'Anexo 1. 01-FR-03 POA INSTITUC.'!ODQ60</f>
        <v>0</v>
      </c>
      <c r="ODR18" s="654">
        <f>+'Anexo 1. 01-FR-03 POA INSTITUC.'!ODR60</f>
        <v>0</v>
      </c>
      <c r="ODS18" s="654">
        <f>+'Anexo 1. 01-FR-03 POA INSTITUC.'!ODS60</f>
        <v>0</v>
      </c>
      <c r="ODT18" s="654">
        <f>+'Anexo 1. 01-FR-03 POA INSTITUC.'!ODT60</f>
        <v>0</v>
      </c>
      <c r="ODU18" s="654">
        <f>+'Anexo 1. 01-FR-03 POA INSTITUC.'!ODU60</f>
        <v>0</v>
      </c>
      <c r="ODV18" s="654">
        <f>+'Anexo 1. 01-FR-03 POA INSTITUC.'!ODV60</f>
        <v>0</v>
      </c>
      <c r="ODW18" s="654">
        <f>+'Anexo 1. 01-FR-03 POA INSTITUC.'!ODW60</f>
        <v>0</v>
      </c>
      <c r="ODX18" s="654">
        <f>+'Anexo 1. 01-FR-03 POA INSTITUC.'!ODX60</f>
        <v>0</v>
      </c>
      <c r="ODY18" s="654">
        <f>+'Anexo 1. 01-FR-03 POA INSTITUC.'!ODY60</f>
        <v>0</v>
      </c>
      <c r="ODZ18" s="654">
        <f>+'Anexo 1. 01-FR-03 POA INSTITUC.'!ODZ60</f>
        <v>0</v>
      </c>
      <c r="OEA18" s="654">
        <f>+'Anexo 1. 01-FR-03 POA INSTITUC.'!OEA60</f>
        <v>0</v>
      </c>
      <c r="OEB18" s="654">
        <f>+'Anexo 1. 01-FR-03 POA INSTITUC.'!OEB60</f>
        <v>0</v>
      </c>
      <c r="OEC18" s="654">
        <f>+'Anexo 1. 01-FR-03 POA INSTITUC.'!OEC60</f>
        <v>0</v>
      </c>
      <c r="OED18" s="654">
        <f>+'Anexo 1. 01-FR-03 POA INSTITUC.'!OED60</f>
        <v>0</v>
      </c>
      <c r="OEE18" s="654">
        <f>+'Anexo 1. 01-FR-03 POA INSTITUC.'!OEE60</f>
        <v>0</v>
      </c>
      <c r="OEF18" s="654">
        <f>+'Anexo 1. 01-FR-03 POA INSTITUC.'!OEF60</f>
        <v>0</v>
      </c>
      <c r="OEG18" s="654">
        <f>+'Anexo 1. 01-FR-03 POA INSTITUC.'!OEG60</f>
        <v>0</v>
      </c>
      <c r="OEH18" s="654">
        <f>+'Anexo 1. 01-FR-03 POA INSTITUC.'!OEH60</f>
        <v>0</v>
      </c>
      <c r="OEI18" s="654">
        <f>+'Anexo 1. 01-FR-03 POA INSTITUC.'!OEI60</f>
        <v>0</v>
      </c>
      <c r="OEJ18" s="654">
        <f>+'Anexo 1. 01-FR-03 POA INSTITUC.'!OEJ60</f>
        <v>0</v>
      </c>
      <c r="OEK18" s="654">
        <f>+'Anexo 1. 01-FR-03 POA INSTITUC.'!OEK60</f>
        <v>0</v>
      </c>
      <c r="OEL18" s="654">
        <f>+'Anexo 1. 01-FR-03 POA INSTITUC.'!OEL60</f>
        <v>0</v>
      </c>
      <c r="OEM18" s="654">
        <f>+'Anexo 1. 01-FR-03 POA INSTITUC.'!OEM60</f>
        <v>0</v>
      </c>
      <c r="OEN18" s="654">
        <f>+'Anexo 1. 01-FR-03 POA INSTITUC.'!OEN60</f>
        <v>0</v>
      </c>
      <c r="OEO18" s="654">
        <f>+'Anexo 1. 01-FR-03 POA INSTITUC.'!OEO60</f>
        <v>0</v>
      </c>
      <c r="OEP18" s="654">
        <f>+'Anexo 1. 01-FR-03 POA INSTITUC.'!OEP60</f>
        <v>0</v>
      </c>
      <c r="OEQ18" s="654">
        <f>+'Anexo 1. 01-FR-03 POA INSTITUC.'!OEQ60</f>
        <v>0</v>
      </c>
      <c r="OER18" s="654">
        <f>+'Anexo 1. 01-FR-03 POA INSTITUC.'!OER60</f>
        <v>0</v>
      </c>
      <c r="OES18" s="654">
        <f>+'Anexo 1. 01-FR-03 POA INSTITUC.'!OES60</f>
        <v>0</v>
      </c>
      <c r="OET18" s="654">
        <f>+'Anexo 1. 01-FR-03 POA INSTITUC.'!OET60</f>
        <v>0</v>
      </c>
      <c r="OEU18" s="654">
        <f>+'Anexo 1. 01-FR-03 POA INSTITUC.'!OEU60</f>
        <v>0</v>
      </c>
      <c r="OEV18" s="654">
        <f>+'Anexo 1. 01-FR-03 POA INSTITUC.'!OEV60</f>
        <v>0</v>
      </c>
      <c r="OEW18" s="654">
        <f>+'Anexo 1. 01-FR-03 POA INSTITUC.'!OEW60</f>
        <v>0</v>
      </c>
      <c r="OEX18" s="654">
        <f>+'Anexo 1. 01-FR-03 POA INSTITUC.'!OEX60</f>
        <v>0</v>
      </c>
      <c r="OEY18" s="654">
        <f>+'Anexo 1. 01-FR-03 POA INSTITUC.'!OEY60</f>
        <v>0</v>
      </c>
      <c r="OEZ18" s="654">
        <f>+'Anexo 1. 01-FR-03 POA INSTITUC.'!OEZ60</f>
        <v>0</v>
      </c>
      <c r="OFA18" s="654">
        <f>+'Anexo 1. 01-FR-03 POA INSTITUC.'!OFA60</f>
        <v>0</v>
      </c>
      <c r="OFB18" s="654">
        <f>+'Anexo 1. 01-FR-03 POA INSTITUC.'!OFB60</f>
        <v>0</v>
      </c>
      <c r="OFC18" s="654">
        <f>+'Anexo 1. 01-FR-03 POA INSTITUC.'!OFC60</f>
        <v>0</v>
      </c>
      <c r="OFD18" s="654">
        <f>+'Anexo 1. 01-FR-03 POA INSTITUC.'!OFD60</f>
        <v>0</v>
      </c>
      <c r="OFE18" s="654">
        <f>+'Anexo 1. 01-FR-03 POA INSTITUC.'!OFE60</f>
        <v>0</v>
      </c>
      <c r="OFF18" s="654">
        <f>+'Anexo 1. 01-FR-03 POA INSTITUC.'!OFF60</f>
        <v>0</v>
      </c>
      <c r="OFG18" s="654">
        <f>+'Anexo 1. 01-FR-03 POA INSTITUC.'!OFG60</f>
        <v>0</v>
      </c>
      <c r="OFH18" s="654">
        <f>+'Anexo 1. 01-FR-03 POA INSTITUC.'!OFH60</f>
        <v>0</v>
      </c>
      <c r="OFI18" s="654">
        <f>+'Anexo 1. 01-FR-03 POA INSTITUC.'!OFI60</f>
        <v>0</v>
      </c>
      <c r="OFJ18" s="654">
        <f>+'Anexo 1. 01-FR-03 POA INSTITUC.'!OFJ60</f>
        <v>0</v>
      </c>
      <c r="OFK18" s="654">
        <f>+'Anexo 1. 01-FR-03 POA INSTITUC.'!OFK60</f>
        <v>0</v>
      </c>
      <c r="OFL18" s="654">
        <f>+'Anexo 1. 01-FR-03 POA INSTITUC.'!OFL60</f>
        <v>0</v>
      </c>
      <c r="OFM18" s="654">
        <f>+'Anexo 1. 01-FR-03 POA INSTITUC.'!OFM60</f>
        <v>0</v>
      </c>
      <c r="OFN18" s="654">
        <f>+'Anexo 1. 01-FR-03 POA INSTITUC.'!OFN60</f>
        <v>0</v>
      </c>
      <c r="OFO18" s="654">
        <f>+'Anexo 1. 01-FR-03 POA INSTITUC.'!OFO60</f>
        <v>0</v>
      </c>
      <c r="OFP18" s="654">
        <f>+'Anexo 1. 01-FR-03 POA INSTITUC.'!OFP60</f>
        <v>0</v>
      </c>
      <c r="OFQ18" s="654">
        <f>+'Anexo 1. 01-FR-03 POA INSTITUC.'!OFQ60</f>
        <v>0</v>
      </c>
      <c r="OFR18" s="654">
        <f>+'Anexo 1. 01-FR-03 POA INSTITUC.'!OFR60</f>
        <v>0</v>
      </c>
      <c r="OFS18" s="654">
        <f>+'Anexo 1. 01-FR-03 POA INSTITUC.'!OFS60</f>
        <v>0</v>
      </c>
      <c r="OFT18" s="654">
        <f>+'Anexo 1. 01-FR-03 POA INSTITUC.'!OFT60</f>
        <v>0</v>
      </c>
      <c r="OFU18" s="654">
        <f>+'Anexo 1. 01-FR-03 POA INSTITUC.'!OFU60</f>
        <v>0</v>
      </c>
      <c r="OFV18" s="654">
        <f>+'Anexo 1. 01-FR-03 POA INSTITUC.'!OFV60</f>
        <v>0</v>
      </c>
      <c r="OFW18" s="654">
        <f>+'Anexo 1. 01-FR-03 POA INSTITUC.'!OFW60</f>
        <v>0</v>
      </c>
      <c r="OFX18" s="654">
        <f>+'Anexo 1. 01-FR-03 POA INSTITUC.'!OFX60</f>
        <v>0</v>
      </c>
      <c r="OFY18" s="654">
        <f>+'Anexo 1. 01-FR-03 POA INSTITUC.'!OFY60</f>
        <v>0</v>
      </c>
      <c r="OFZ18" s="654">
        <f>+'Anexo 1. 01-FR-03 POA INSTITUC.'!OFZ60</f>
        <v>0</v>
      </c>
      <c r="OGA18" s="654">
        <f>+'Anexo 1. 01-FR-03 POA INSTITUC.'!OGA60</f>
        <v>0</v>
      </c>
      <c r="OGB18" s="654">
        <f>+'Anexo 1. 01-FR-03 POA INSTITUC.'!OGB60</f>
        <v>0</v>
      </c>
      <c r="OGC18" s="654">
        <f>+'Anexo 1. 01-FR-03 POA INSTITUC.'!OGC60</f>
        <v>0</v>
      </c>
      <c r="OGD18" s="654">
        <f>+'Anexo 1. 01-FR-03 POA INSTITUC.'!OGD60</f>
        <v>0</v>
      </c>
      <c r="OGE18" s="654">
        <f>+'Anexo 1. 01-FR-03 POA INSTITUC.'!OGE60</f>
        <v>0</v>
      </c>
      <c r="OGF18" s="654">
        <f>+'Anexo 1. 01-FR-03 POA INSTITUC.'!OGF60</f>
        <v>0</v>
      </c>
      <c r="OGG18" s="654">
        <f>+'Anexo 1. 01-FR-03 POA INSTITUC.'!OGG60</f>
        <v>0</v>
      </c>
      <c r="OGH18" s="654">
        <f>+'Anexo 1. 01-FR-03 POA INSTITUC.'!OGH60</f>
        <v>0</v>
      </c>
      <c r="OGI18" s="654">
        <f>+'Anexo 1. 01-FR-03 POA INSTITUC.'!OGI60</f>
        <v>0</v>
      </c>
      <c r="OGJ18" s="654">
        <f>+'Anexo 1. 01-FR-03 POA INSTITUC.'!OGJ60</f>
        <v>0</v>
      </c>
      <c r="OGK18" s="654">
        <f>+'Anexo 1. 01-FR-03 POA INSTITUC.'!OGK60</f>
        <v>0</v>
      </c>
      <c r="OGL18" s="654">
        <f>+'Anexo 1. 01-FR-03 POA INSTITUC.'!OGL60</f>
        <v>0</v>
      </c>
      <c r="OGM18" s="654">
        <f>+'Anexo 1. 01-FR-03 POA INSTITUC.'!OGM60</f>
        <v>0</v>
      </c>
      <c r="OGN18" s="654">
        <f>+'Anexo 1. 01-FR-03 POA INSTITUC.'!OGN60</f>
        <v>0</v>
      </c>
      <c r="OGO18" s="654">
        <f>+'Anexo 1. 01-FR-03 POA INSTITUC.'!OGO60</f>
        <v>0</v>
      </c>
      <c r="OGP18" s="654">
        <f>+'Anexo 1. 01-FR-03 POA INSTITUC.'!OGP60</f>
        <v>0</v>
      </c>
      <c r="OGQ18" s="654">
        <f>+'Anexo 1. 01-FR-03 POA INSTITUC.'!OGQ60</f>
        <v>0</v>
      </c>
      <c r="OGR18" s="654">
        <f>+'Anexo 1. 01-FR-03 POA INSTITUC.'!OGR60</f>
        <v>0</v>
      </c>
      <c r="OGS18" s="654">
        <f>+'Anexo 1. 01-FR-03 POA INSTITUC.'!OGS60</f>
        <v>0</v>
      </c>
      <c r="OGT18" s="654">
        <f>+'Anexo 1. 01-FR-03 POA INSTITUC.'!OGT60</f>
        <v>0</v>
      </c>
      <c r="OGU18" s="654">
        <f>+'Anexo 1. 01-FR-03 POA INSTITUC.'!OGU60</f>
        <v>0</v>
      </c>
      <c r="OGV18" s="654">
        <f>+'Anexo 1. 01-FR-03 POA INSTITUC.'!OGV60</f>
        <v>0</v>
      </c>
      <c r="OGW18" s="654">
        <f>+'Anexo 1. 01-FR-03 POA INSTITUC.'!OGW60</f>
        <v>0</v>
      </c>
      <c r="OGX18" s="654">
        <f>+'Anexo 1. 01-FR-03 POA INSTITUC.'!OGX60</f>
        <v>0</v>
      </c>
      <c r="OGY18" s="654">
        <f>+'Anexo 1. 01-FR-03 POA INSTITUC.'!OGY60</f>
        <v>0</v>
      </c>
      <c r="OGZ18" s="654">
        <f>+'Anexo 1. 01-FR-03 POA INSTITUC.'!OGZ60</f>
        <v>0</v>
      </c>
      <c r="OHA18" s="654">
        <f>+'Anexo 1. 01-FR-03 POA INSTITUC.'!OHA60</f>
        <v>0</v>
      </c>
      <c r="OHB18" s="654">
        <f>+'Anexo 1. 01-FR-03 POA INSTITUC.'!OHB60</f>
        <v>0</v>
      </c>
      <c r="OHC18" s="654">
        <f>+'Anexo 1. 01-FR-03 POA INSTITUC.'!OHC60</f>
        <v>0</v>
      </c>
      <c r="OHD18" s="654">
        <f>+'Anexo 1. 01-FR-03 POA INSTITUC.'!OHD60</f>
        <v>0</v>
      </c>
      <c r="OHE18" s="654">
        <f>+'Anexo 1. 01-FR-03 POA INSTITUC.'!OHE60</f>
        <v>0</v>
      </c>
      <c r="OHF18" s="654">
        <f>+'Anexo 1. 01-FR-03 POA INSTITUC.'!OHF60</f>
        <v>0</v>
      </c>
      <c r="OHG18" s="654">
        <f>+'Anexo 1. 01-FR-03 POA INSTITUC.'!OHG60</f>
        <v>0</v>
      </c>
      <c r="OHH18" s="654">
        <f>+'Anexo 1. 01-FR-03 POA INSTITUC.'!OHH60</f>
        <v>0</v>
      </c>
      <c r="OHI18" s="654">
        <f>+'Anexo 1. 01-FR-03 POA INSTITUC.'!OHI60</f>
        <v>0</v>
      </c>
      <c r="OHJ18" s="654">
        <f>+'Anexo 1. 01-FR-03 POA INSTITUC.'!OHJ60</f>
        <v>0</v>
      </c>
      <c r="OHK18" s="654">
        <f>+'Anexo 1. 01-FR-03 POA INSTITUC.'!OHK60</f>
        <v>0</v>
      </c>
      <c r="OHL18" s="654">
        <f>+'Anexo 1. 01-FR-03 POA INSTITUC.'!OHL60</f>
        <v>0</v>
      </c>
      <c r="OHM18" s="654">
        <f>+'Anexo 1. 01-FR-03 POA INSTITUC.'!OHM60</f>
        <v>0</v>
      </c>
      <c r="OHN18" s="654">
        <f>+'Anexo 1. 01-FR-03 POA INSTITUC.'!OHN60</f>
        <v>0</v>
      </c>
      <c r="OHO18" s="654">
        <f>+'Anexo 1. 01-FR-03 POA INSTITUC.'!OHO60</f>
        <v>0</v>
      </c>
      <c r="OHP18" s="654">
        <f>+'Anexo 1. 01-FR-03 POA INSTITUC.'!OHP60</f>
        <v>0</v>
      </c>
      <c r="OHQ18" s="654">
        <f>+'Anexo 1. 01-FR-03 POA INSTITUC.'!OHQ60</f>
        <v>0</v>
      </c>
      <c r="OHR18" s="654">
        <f>+'Anexo 1. 01-FR-03 POA INSTITUC.'!OHR60</f>
        <v>0</v>
      </c>
      <c r="OHS18" s="654">
        <f>+'Anexo 1. 01-FR-03 POA INSTITUC.'!OHS60</f>
        <v>0</v>
      </c>
      <c r="OHT18" s="654">
        <f>+'Anexo 1. 01-FR-03 POA INSTITUC.'!OHT60</f>
        <v>0</v>
      </c>
      <c r="OHU18" s="654">
        <f>+'Anexo 1. 01-FR-03 POA INSTITUC.'!OHU60</f>
        <v>0</v>
      </c>
      <c r="OHV18" s="654">
        <f>+'Anexo 1. 01-FR-03 POA INSTITUC.'!OHV60</f>
        <v>0</v>
      </c>
      <c r="OHW18" s="654">
        <f>+'Anexo 1. 01-FR-03 POA INSTITUC.'!OHW60</f>
        <v>0</v>
      </c>
      <c r="OHX18" s="654">
        <f>+'Anexo 1. 01-FR-03 POA INSTITUC.'!OHX60</f>
        <v>0</v>
      </c>
      <c r="OHY18" s="654">
        <f>+'Anexo 1. 01-FR-03 POA INSTITUC.'!OHY60</f>
        <v>0</v>
      </c>
      <c r="OHZ18" s="654">
        <f>+'Anexo 1. 01-FR-03 POA INSTITUC.'!OHZ60</f>
        <v>0</v>
      </c>
      <c r="OIA18" s="654">
        <f>+'Anexo 1. 01-FR-03 POA INSTITUC.'!OIA60</f>
        <v>0</v>
      </c>
      <c r="OIB18" s="654">
        <f>+'Anexo 1. 01-FR-03 POA INSTITUC.'!OIB60</f>
        <v>0</v>
      </c>
      <c r="OIC18" s="654">
        <f>+'Anexo 1. 01-FR-03 POA INSTITUC.'!OIC60</f>
        <v>0</v>
      </c>
      <c r="OID18" s="654">
        <f>+'Anexo 1. 01-FR-03 POA INSTITUC.'!OID60</f>
        <v>0</v>
      </c>
      <c r="OIE18" s="654">
        <f>+'Anexo 1. 01-FR-03 POA INSTITUC.'!OIE60</f>
        <v>0</v>
      </c>
      <c r="OIF18" s="654">
        <f>+'Anexo 1. 01-FR-03 POA INSTITUC.'!OIF60</f>
        <v>0</v>
      </c>
      <c r="OIG18" s="654">
        <f>+'Anexo 1. 01-FR-03 POA INSTITUC.'!OIG60</f>
        <v>0</v>
      </c>
      <c r="OIH18" s="654">
        <f>+'Anexo 1. 01-FR-03 POA INSTITUC.'!OIH60</f>
        <v>0</v>
      </c>
      <c r="OII18" s="654">
        <f>+'Anexo 1. 01-FR-03 POA INSTITUC.'!OII60</f>
        <v>0</v>
      </c>
      <c r="OIJ18" s="654">
        <f>+'Anexo 1. 01-FR-03 POA INSTITUC.'!OIJ60</f>
        <v>0</v>
      </c>
      <c r="OIK18" s="654">
        <f>+'Anexo 1. 01-FR-03 POA INSTITUC.'!OIK60</f>
        <v>0</v>
      </c>
      <c r="OIL18" s="654">
        <f>+'Anexo 1. 01-FR-03 POA INSTITUC.'!OIL60</f>
        <v>0</v>
      </c>
      <c r="OIM18" s="654">
        <f>+'Anexo 1. 01-FR-03 POA INSTITUC.'!OIM60</f>
        <v>0</v>
      </c>
      <c r="OIN18" s="654">
        <f>+'Anexo 1. 01-FR-03 POA INSTITUC.'!OIN60</f>
        <v>0</v>
      </c>
      <c r="OIO18" s="654">
        <f>+'Anexo 1. 01-FR-03 POA INSTITUC.'!OIO60</f>
        <v>0</v>
      </c>
      <c r="OIP18" s="654">
        <f>+'Anexo 1. 01-FR-03 POA INSTITUC.'!OIP60</f>
        <v>0</v>
      </c>
      <c r="OIQ18" s="654">
        <f>+'Anexo 1. 01-FR-03 POA INSTITUC.'!OIQ60</f>
        <v>0</v>
      </c>
      <c r="OIR18" s="654">
        <f>+'Anexo 1. 01-FR-03 POA INSTITUC.'!OIR60</f>
        <v>0</v>
      </c>
      <c r="OIS18" s="654">
        <f>+'Anexo 1. 01-FR-03 POA INSTITUC.'!OIS60</f>
        <v>0</v>
      </c>
      <c r="OIT18" s="654">
        <f>+'Anexo 1. 01-FR-03 POA INSTITUC.'!OIT60</f>
        <v>0</v>
      </c>
      <c r="OIU18" s="654">
        <f>+'Anexo 1. 01-FR-03 POA INSTITUC.'!OIU60</f>
        <v>0</v>
      </c>
      <c r="OIV18" s="654">
        <f>+'Anexo 1. 01-FR-03 POA INSTITUC.'!OIV60</f>
        <v>0</v>
      </c>
      <c r="OIW18" s="654">
        <f>+'Anexo 1. 01-FR-03 POA INSTITUC.'!OIW60</f>
        <v>0</v>
      </c>
      <c r="OIX18" s="654">
        <f>+'Anexo 1. 01-FR-03 POA INSTITUC.'!OIX60</f>
        <v>0</v>
      </c>
      <c r="OIY18" s="654">
        <f>+'Anexo 1. 01-FR-03 POA INSTITUC.'!OIY60</f>
        <v>0</v>
      </c>
      <c r="OIZ18" s="654">
        <f>+'Anexo 1. 01-FR-03 POA INSTITUC.'!OIZ60</f>
        <v>0</v>
      </c>
      <c r="OJA18" s="654">
        <f>+'Anexo 1. 01-FR-03 POA INSTITUC.'!OJA60</f>
        <v>0</v>
      </c>
      <c r="OJB18" s="654">
        <f>+'Anexo 1. 01-FR-03 POA INSTITUC.'!OJB60</f>
        <v>0</v>
      </c>
      <c r="OJC18" s="654">
        <f>+'Anexo 1. 01-FR-03 POA INSTITUC.'!OJC60</f>
        <v>0</v>
      </c>
      <c r="OJD18" s="654">
        <f>+'Anexo 1. 01-FR-03 POA INSTITUC.'!OJD60</f>
        <v>0</v>
      </c>
      <c r="OJE18" s="654">
        <f>+'Anexo 1. 01-FR-03 POA INSTITUC.'!OJE60</f>
        <v>0</v>
      </c>
      <c r="OJF18" s="654">
        <f>+'Anexo 1. 01-FR-03 POA INSTITUC.'!OJF60</f>
        <v>0</v>
      </c>
      <c r="OJG18" s="654">
        <f>+'Anexo 1. 01-FR-03 POA INSTITUC.'!OJG60</f>
        <v>0</v>
      </c>
      <c r="OJH18" s="654">
        <f>+'Anexo 1. 01-FR-03 POA INSTITUC.'!OJH60</f>
        <v>0</v>
      </c>
      <c r="OJI18" s="654">
        <f>+'Anexo 1. 01-FR-03 POA INSTITUC.'!OJI60</f>
        <v>0</v>
      </c>
      <c r="OJJ18" s="654">
        <f>+'Anexo 1. 01-FR-03 POA INSTITUC.'!OJJ60</f>
        <v>0</v>
      </c>
      <c r="OJK18" s="654">
        <f>+'Anexo 1. 01-FR-03 POA INSTITUC.'!OJK60</f>
        <v>0</v>
      </c>
      <c r="OJL18" s="654">
        <f>+'Anexo 1. 01-FR-03 POA INSTITUC.'!OJL60</f>
        <v>0</v>
      </c>
      <c r="OJM18" s="654">
        <f>+'Anexo 1. 01-FR-03 POA INSTITUC.'!OJM60</f>
        <v>0</v>
      </c>
      <c r="OJN18" s="654">
        <f>+'Anexo 1. 01-FR-03 POA INSTITUC.'!OJN60</f>
        <v>0</v>
      </c>
      <c r="OJO18" s="654">
        <f>+'Anexo 1. 01-FR-03 POA INSTITUC.'!OJO60</f>
        <v>0</v>
      </c>
      <c r="OJP18" s="654">
        <f>+'Anexo 1. 01-FR-03 POA INSTITUC.'!OJP60</f>
        <v>0</v>
      </c>
      <c r="OJQ18" s="654">
        <f>+'Anexo 1. 01-FR-03 POA INSTITUC.'!OJQ60</f>
        <v>0</v>
      </c>
      <c r="OJR18" s="654">
        <f>+'Anexo 1. 01-FR-03 POA INSTITUC.'!OJR60</f>
        <v>0</v>
      </c>
      <c r="OJS18" s="654">
        <f>+'Anexo 1. 01-FR-03 POA INSTITUC.'!OJS60</f>
        <v>0</v>
      </c>
      <c r="OJT18" s="654">
        <f>+'Anexo 1. 01-FR-03 POA INSTITUC.'!OJT60</f>
        <v>0</v>
      </c>
      <c r="OJU18" s="654">
        <f>+'Anexo 1. 01-FR-03 POA INSTITUC.'!OJU60</f>
        <v>0</v>
      </c>
      <c r="OJV18" s="654">
        <f>+'Anexo 1. 01-FR-03 POA INSTITUC.'!OJV60</f>
        <v>0</v>
      </c>
      <c r="OJW18" s="654">
        <f>+'Anexo 1. 01-FR-03 POA INSTITUC.'!OJW60</f>
        <v>0</v>
      </c>
      <c r="OJX18" s="654">
        <f>+'Anexo 1. 01-FR-03 POA INSTITUC.'!OJX60</f>
        <v>0</v>
      </c>
      <c r="OJY18" s="654">
        <f>+'Anexo 1. 01-FR-03 POA INSTITUC.'!OJY60</f>
        <v>0</v>
      </c>
      <c r="OJZ18" s="654">
        <f>+'Anexo 1. 01-FR-03 POA INSTITUC.'!OJZ60</f>
        <v>0</v>
      </c>
      <c r="OKA18" s="654">
        <f>+'Anexo 1. 01-FR-03 POA INSTITUC.'!OKA60</f>
        <v>0</v>
      </c>
      <c r="OKB18" s="654">
        <f>+'Anexo 1. 01-FR-03 POA INSTITUC.'!OKB60</f>
        <v>0</v>
      </c>
      <c r="OKC18" s="654">
        <f>+'Anexo 1. 01-FR-03 POA INSTITUC.'!OKC60</f>
        <v>0</v>
      </c>
      <c r="OKD18" s="654">
        <f>+'Anexo 1. 01-FR-03 POA INSTITUC.'!OKD60</f>
        <v>0</v>
      </c>
      <c r="OKE18" s="654">
        <f>+'Anexo 1. 01-FR-03 POA INSTITUC.'!OKE60</f>
        <v>0</v>
      </c>
      <c r="OKF18" s="654">
        <f>+'Anexo 1. 01-FR-03 POA INSTITUC.'!OKF60</f>
        <v>0</v>
      </c>
      <c r="OKG18" s="654">
        <f>+'Anexo 1. 01-FR-03 POA INSTITUC.'!OKG60</f>
        <v>0</v>
      </c>
      <c r="OKH18" s="654">
        <f>+'Anexo 1. 01-FR-03 POA INSTITUC.'!OKH60</f>
        <v>0</v>
      </c>
      <c r="OKI18" s="654">
        <f>+'Anexo 1. 01-FR-03 POA INSTITUC.'!OKI60</f>
        <v>0</v>
      </c>
      <c r="OKJ18" s="654">
        <f>+'Anexo 1. 01-FR-03 POA INSTITUC.'!OKJ60</f>
        <v>0</v>
      </c>
      <c r="OKK18" s="654">
        <f>+'Anexo 1. 01-FR-03 POA INSTITUC.'!OKK60</f>
        <v>0</v>
      </c>
      <c r="OKL18" s="654">
        <f>+'Anexo 1. 01-FR-03 POA INSTITUC.'!OKL60</f>
        <v>0</v>
      </c>
      <c r="OKM18" s="654">
        <f>+'Anexo 1. 01-FR-03 POA INSTITUC.'!OKM60</f>
        <v>0</v>
      </c>
      <c r="OKN18" s="654">
        <f>+'Anexo 1. 01-FR-03 POA INSTITUC.'!OKN60</f>
        <v>0</v>
      </c>
      <c r="OKO18" s="654">
        <f>+'Anexo 1. 01-FR-03 POA INSTITUC.'!OKO60</f>
        <v>0</v>
      </c>
      <c r="OKP18" s="654">
        <f>+'Anexo 1. 01-FR-03 POA INSTITUC.'!OKP60</f>
        <v>0</v>
      </c>
      <c r="OKQ18" s="654">
        <f>+'Anexo 1. 01-FR-03 POA INSTITUC.'!OKQ60</f>
        <v>0</v>
      </c>
      <c r="OKR18" s="654">
        <f>+'Anexo 1. 01-FR-03 POA INSTITUC.'!OKR60</f>
        <v>0</v>
      </c>
      <c r="OKS18" s="654">
        <f>+'Anexo 1. 01-FR-03 POA INSTITUC.'!OKS60</f>
        <v>0</v>
      </c>
      <c r="OKT18" s="654">
        <f>+'Anexo 1. 01-FR-03 POA INSTITUC.'!OKT60</f>
        <v>0</v>
      </c>
      <c r="OKU18" s="654">
        <f>+'Anexo 1. 01-FR-03 POA INSTITUC.'!OKU60</f>
        <v>0</v>
      </c>
      <c r="OKV18" s="654">
        <f>+'Anexo 1. 01-FR-03 POA INSTITUC.'!OKV60</f>
        <v>0</v>
      </c>
      <c r="OKW18" s="654">
        <f>+'Anexo 1. 01-FR-03 POA INSTITUC.'!OKW60</f>
        <v>0</v>
      </c>
      <c r="OKX18" s="654">
        <f>+'Anexo 1. 01-FR-03 POA INSTITUC.'!OKX60</f>
        <v>0</v>
      </c>
      <c r="OKY18" s="654">
        <f>+'Anexo 1. 01-FR-03 POA INSTITUC.'!OKY60</f>
        <v>0</v>
      </c>
      <c r="OKZ18" s="654">
        <f>+'Anexo 1. 01-FR-03 POA INSTITUC.'!OKZ60</f>
        <v>0</v>
      </c>
      <c r="OLA18" s="654">
        <f>+'Anexo 1. 01-FR-03 POA INSTITUC.'!OLA60</f>
        <v>0</v>
      </c>
      <c r="OLB18" s="654">
        <f>+'Anexo 1. 01-FR-03 POA INSTITUC.'!OLB60</f>
        <v>0</v>
      </c>
      <c r="OLC18" s="654">
        <f>+'Anexo 1. 01-FR-03 POA INSTITUC.'!OLC60</f>
        <v>0</v>
      </c>
      <c r="OLD18" s="654">
        <f>+'Anexo 1. 01-FR-03 POA INSTITUC.'!OLD60</f>
        <v>0</v>
      </c>
      <c r="OLE18" s="654">
        <f>+'Anexo 1. 01-FR-03 POA INSTITUC.'!OLE60</f>
        <v>0</v>
      </c>
      <c r="OLF18" s="654">
        <f>+'Anexo 1. 01-FR-03 POA INSTITUC.'!OLF60</f>
        <v>0</v>
      </c>
      <c r="OLG18" s="654">
        <f>+'Anexo 1. 01-FR-03 POA INSTITUC.'!OLG60</f>
        <v>0</v>
      </c>
      <c r="OLH18" s="654">
        <f>+'Anexo 1. 01-FR-03 POA INSTITUC.'!OLH60</f>
        <v>0</v>
      </c>
      <c r="OLI18" s="654">
        <f>+'Anexo 1. 01-FR-03 POA INSTITUC.'!OLI60</f>
        <v>0</v>
      </c>
      <c r="OLJ18" s="654">
        <f>+'Anexo 1. 01-FR-03 POA INSTITUC.'!OLJ60</f>
        <v>0</v>
      </c>
      <c r="OLK18" s="654">
        <f>+'Anexo 1. 01-FR-03 POA INSTITUC.'!OLK60</f>
        <v>0</v>
      </c>
      <c r="OLL18" s="654">
        <f>+'Anexo 1. 01-FR-03 POA INSTITUC.'!OLL60</f>
        <v>0</v>
      </c>
      <c r="OLM18" s="654">
        <f>+'Anexo 1. 01-FR-03 POA INSTITUC.'!OLM60</f>
        <v>0</v>
      </c>
      <c r="OLN18" s="654">
        <f>+'Anexo 1. 01-FR-03 POA INSTITUC.'!OLN60</f>
        <v>0</v>
      </c>
      <c r="OLO18" s="654">
        <f>+'Anexo 1. 01-FR-03 POA INSTITUC.'!OLO60</f>
        <v>0</v>
      </c>
      <c r="OLP18" s="654">
        <f>+'Anexo 1. 01-FR-03 POA INSTITUC.'!OLP60</f>
        <v>0</v>
      </c>
      <c r="OLQ18" s="654">
        <f>+'Anexo 1. 01-FR-03 POA INSTITUC.'!OLQ60</f>
        <v>0</v>
      </c>
      <c r="OLR18" s="654">
        <f>+'Anexo 1. 01-FR-03 POA INSTITUC.'!OLR60</f>
        <v>0</v>
      </c>
      <c r="OLS18" s="654">
        <f>+'Anexo 1. 01-FR-03 POA INSTITUC.'!OLS60</f>
        <v>0</v>
      </c>
      <c r="OLT18" s="654">
        <f>+'Anexo 1. 01-FR-03 POA INSTITUC.'!OLT60</f>
        <v>0</v>
      </c>
      <c r="OLU18" s="654">
        <f>+'Anexo 1. 01-FR-03 POA INSTITUC.'!OLU60</f>
        <v>0</v>
      </c>
      <c r="OLV18" s="654">
        <f>+'Anexo 1. 01-FR-03 POA INSTITUC.'!OLV60</f>
        <v>0</v>
      </c>
      <c r="OLW18" s="654">
        <f>+'Anexo 1. 01-FR-03 POA INSTITUC.'!OLW60</f>
        <v>0</v>
      </c>
      <c r="OLX18" s="654">
        <f>+'Anexo 1. 01-FR-03 POA INSTITUC.'!OLX60</f>
        <v>0</v>
      </c>
      <c r="OLY18" s="654">
        <f>+'Anexo 1. 01-FR-03 POA INSTITUC.'!OLY60</f>
        <v>0</v>
      </c>
      <c r="OLZ18" s="654">
        <f>+'Anexo 1. 01-FR-03 POA INSTITUC.'!OLZ60</f>
        <v>0</v>
      </c>
      <c r="OMA18" s="654">
        <f>+'Anexo 1. 01-FR-03 POA INSTITUC.'!OMA60</f>
        <v>0</v>
      </c>
      <c r="OMB18" s="654">
        <f>+'Anexo 1. 01-FR-03 POA INSTITUC.'!OMB60</f>
        <v>0</v>
      </c>
      <c r="OMC18" s="654">
        <f>+'Anexo 1. 01-FR-03 POA INSTITUC.'!OMC60</f>
        <v>0</v>
      </c>
      <c r="OMD18" s="654">
        <f>+'Anexo 1. 01-FR-03 POA INSTITUC.'!OMD60</f>
        <v>0</v>
      </c>
      <c r="OME18" s="654">
        <f>+'Anexo 1. 01-FR-03 POA INSTITUC.'!OME60</f>
        <v>0</v>
      </c>
      <c r="OMF18" s="654">
        <f>+'Anexo 1. 01-FR-03 POA INSTITUC.'!OMF60</f>
        <v>0</v>
      </c>
      <c r="OMG18" s="654">
        <f>+'Anexo 1. 01-FR-03 POA INSTITUC.'!OMG60</f>
        <v>0</v>
      </c>
      <c r="OMH18" s="654">
        <f>+'Anexo 1. 01-FR-03 POA INSTITUC.'!OMH60</f>
        <v>0</v>
      </c>
      <c r="OMI18" s="654">
        <f>+'Anexo 1. 01-FR-03 POA INSTITUC.'!OMI60</f>
        <v>0</v>
      </c>
      <c r="OMJ18" s="654">
        <f>+'Anexo 1. 01-FR-03 POA INSTITUC.'!OMJ60</f>
        <v>0</v>
      </c>
      <c r="OMK18" s="654">
        <f>+'Anexo 1. 01-FR-03 POA INSTITUC.'!OMK60</f>
        <v>0</v>
      </c>
      <c r="OML18" s="654">
        <f>+'Anexo 1. 01-FR-03 POA INSTITUC.'!OML60</f>
        <v>0</v>
      </c>
      <c r="OMM18" s="654">
        <f>+'Anexo 1. 01-FR-03 POA INSTITUC.'!OMM60</f>
        <v>0</v>
      </c>
      <c r="OMN18" s="654">
        <f>+'Anexo 1. 01-FR-03 POA INSTITUC.'!OMN60</f>
        <v>0</v>
      </c>
      <c r="OMO18" s="654">
        <f>+'Anexo 1. 01-FR-03 POA INSTITUC.'!OMO60</f>
        <v>0</v>
      </c>
      <c r="OMP18" s="654">
        <f>+'Anexo 1. 01-FR-03 POA INSTITUC.'!OMP60</f>
        <v>0</v>
      </c>
      <c r="OMQ18" s="654">
        <f>+'Anexo 1. 01-FR-03 POA INSTITUC.'!OMQ60</f>
        <v>0</v>
      </c>
      <c r="OMR18" s="654">
        <f>+'Anexo 1. 01-FR-03 POA INSTITUC.'!OMR60</f>
        <v>0</v>
      </c>
      <c r="OMS18" s="654">
        <f>+'Anexo 1. 01-FR-03 POA INSTITUC.'!OMS60</f>
        <v>0</v>
      </c>
      <c r="OMT18" s="654">
        <f>+'Anexo 1. 01-FR-03 POA INSTITUC.'!OMT60</f>
        <v>0</v>
      </c>
      <c r="OMU18" s="654">
        <f>+'Anexo 1. 01-FR-03 POA INSTITUC.'!OMU60</f>
        <v>0</v>
      </c>
      <c r="OMV18" s="654">
        <f>+'Anexo 1. 01-FR-03 POA INSTITUC.'!OMV60</f>
        <v>0</v>
      </c>
      <c r="OMW18" s="654">
        <f>+'Anexo 1. 01-FR-03 POA INSTITUC.'!OMW60</f>
        <v>0</v>
      </c>
      <c r="OMX18" s="654">
        <f>+'Anexo 1. 01-FR-03 POA INSTITUC.'!OMX60</f>
        <v>0</v>
      </c>
      <c r="OMY18" s="654">
        <f>+'Anexo 1. 01-FR-03 POA INSTITUC.'!OMY60</f>
        <v>0</v>
      </c>
      <c r="OMZ18" s="654">
        <f>+'Anexo 1. 01-FR-03 POA INSTITUC.'!OMZ60</f>
        <v>0</v>
      </c>
      <c r="ONA18" s="654">
        <f>+'Anexo 1. 01-FR-03 POA INSTITUC.'!ONA60</f>
        <v>0</v>
      </c>
      <c r="ONB18" s="654">
        <f>+'Anexo 1. 01-FR-03 POA INSTITUC.'!ONB60</f>
        <v>0</v>
      </c>
      <c r="ONC18" s="654">
        <f>+'Anexo 1. 01-FR-03 POA INSTITUC.'!ONC60</f>
        <v>0</v>
      </c>
      <c r="OND18" s="654">
        <f>+'Anexo 1. 01-FR-03 POA INSTITUC.'!OND60</f>
        <v>0</v>
      </c>
      <c r="ONE18" s="654">
        <f>+'Anexo 1. 01-FR-03 POA INSTITUC.'!ONE60</f>
        <v>0</v>
      </c>
      <c r="ONF18" s="654">
        <f>+'Anexo 1. 01-FR-03 POA INSTITUC.'!ONF60</f>
        <v>0</v>
      </c>
      <c r="ONG18" s="654">
        <f>+'Anexo 1. 01-FR-03 POA INSTITUC.'!ONG60</f>
        <v>0</v>
      </c>
      <c r="ONH18" s="654">
        <f>+'Anexo 1. 01-FR-03 POA INSTITUC.'!ONH60</f>
        <v>0</v>
      </c>
      <c r="ONI18" s="654">
        <f>+'Anexo 1. 01-FR-03 POA INSTITUC.'!ONI60</f>
        <v>0</v>
      </c>
      <c r="ONJ18" s="654">
        <f>+'Anexo 1. 01-FR-03 POA INSTITUC.'!ONJ60</f>
        <v>0</v>
      </c>
      <c r="ONK18" s="654">
        <f>+'Anexo 1. 01-FR-03 POA INSTITUC.'!ONK60</f>
        <v>0</v>
      </c>
      <c r="ONL18" s="654">
        <f>+'Anexo 1. 01-FR-03 POA INSTITUC.'!ONL60</f>
        <v>0</v>
      </c>
      <c r="ONM18" s="654">
        <f>+'Anexo 1. 01-FR-03 POA INSTITUC.'!ONM60</f>
        <v>0</v>
      </c>
      <c r="ONN18" s="654">
        <f>+'Anexo 1. 01-FR-03 POA INSTITUC.'!ONN60</f>
        <v>0</v>
      </c>
      <c r="ONO18" s="654">
        <f>+'Anexo 1. 01-FR-03 POA INSTITUC.'!ONO60</f>
        <v>0</v>
      </c>
      <c r="ONP18" s="654">
        <f>+'Anexo 1. 01-FR-03 POA INSTITUC.'!ONP60</f>
        <v>0</v>
      </c>
      <c r="ONQ18" s="654">
        <f>+'Anexo 1. 01-FR-03 POA INSTITUC.'!ONQ60</f>
        <v>0</v>
      </c>
      <c r="ONR18" s="654">
        <f>+'Anexo 1. 01-FR-03 POA INSTITUC.'!ONR60</f>
        <v>0</v>
      </c>
      <c r="ONS18" s="654">
        <f>+'Anexo 1. 01-FR-03 POA INSTITUC.'!ONS60</f>
        <v>0</v>
      </c>
      <c r="ONT18" s="654">
        <f>+'Anexo 1. 01-FR-03 POA INSTITUC.'!ONT60</f>
        <v>0</v>
      </c>
      <c r="ONU18" s="654">
        <f>+'Anexo 1. 01-FR-03 POA INSTITUC.'!ONU60</f>
        <v>0</v>
      </c>
      <c r="ONV18" s="654">
        <f>+'Anexo 1. 01-FR-03 POA INSTITUC.'!ONV60</f>
        <v>0</v>
      </c>
      <c r="ONW18" s="654">
        <f>+'Anexo 1. 01-FR-03 POA INSTITUC.'!ONW60</f>
        <v>0</v>
      </c>
      <c r="ONX18" s="654">
        <f>+'Anexo 1. 01-FR-03 POA INSTITUC.'!ONX60</f>
        <v>0</v>
      </c>
      <c r="ONY18" s="654">
        <f>+'Anexo 1. 01-FR-03 POA INSTITUC.'!ONY60</f>
        <v>0</v>
      </c>
      <c r="ONZ18" s="654">
        <f>+'Anexo 1. 01-FR-03 POA INSTITUC.'!ONZ60</f>
        <v>0</v>
      </c>
      <c r="OOA18" s="654">
        <f>+'Anexo 1. 01-FR-03 POA INSTITUC.'!OOA60</f>
        <v>0</v>
      </c>
      <c r="OOB18" s="654">
        <f>+'Anexo 1. 01-FR-03 POA INSTITUC.'!OOB60</f>
        <v>0</v>
      </c>
      <c r="OOC18" s="654">
        <f>+'Anexo 1. 01-FR-03 POA INSTITUC.'!OOC60</f>
        <v>0</v>
      </c>
      <c r="OOD18" s="654">
        <f>+'Anexo 1. 01-FR-03 POA INSTITUC.'!OOD60</f>
        <v>0</v>
      </c>
      <c r="OOE18" s="654">
        <f>+'Anexo 1. 01-FR-03 POA INSTITUC.'!OOE60</f>
        <v>0</v>
      </c>
      <c r="OOF18" s="654">
        <f>+'Anexo 1. 01-FR-03 POA INSTITUC.'!OOF60</f>
        <v>0</v>
      </c>
      <c r="OOG18" s="654">
        <f>+'Anexo 1. 01-FR-03 POA INSTITUC.'!OOG60</f>
        <v>0</v>
      </c>
      <c r="OOH18" s="654">
        <f>+'Anexo 1. 01-FR-03 POA INSTITUC.'!OOH60</f>
        <v>0</v>
      </c>
      <c r="OOI18" s="654">
        <f>+'Anexo 1. 01-FR-03 POA INSTITUC.'!OOI60</f>
        <v>0</v>
      </c>
      <c r="OOJ18" s="654">
        <f>+'Anexo 1. 01-FR-03 POA INSTITUC.'!OOJ60</f>
        <v>0</v>
      </c>
      <c r="OOK18" s="654">
        <f>+'Anexo 1. 01-FR-03 POA INSTITUC.'!OOK60</f>
        <v>0</v>
      </c>
      <c r="OOL18" s="654">
        <f>+'Anexo 1. 01-FR-03 POA INSTITUC.'!OOL60</f>
        <v>0</v>
      </c>
      <c r="OOM18" s="654">
        <f>+'Anexo 1. 01-FR-03 POA INSTITUC.'!OOM60</f>
        <v>0</v>
      </c>
      <c r="OON18" s="654">
        <f>+'Anexo 1. 01-FR-03 POA INSTITUC.'!OON60</f>
        <v>0</v>
      </c>
      <c r="OOO18" s="654">
        <f>+'Anexo 1. 01-FR-03 POA INSTITUC.'!OOO60</f>
        <v>0</v>
      </c>
      <c r="OOP18" s="654">
        <f>+'Anexo 1. 01-FR-03 POA INSTITUC.'!OOP60</f>
        <v>0</v>
      </c>
      <c r="OOQ18" s="654">
        <f>+'Anexo 1. 01-FR-03 POA INSTITUC.'!OOQ60</f>
        <v>0</v>
      </c>
      <c r="OOR18" s="654">
        <f>+'Anexo 1. 01-FR-03 POA INSTITUC.'!OOR60</f>
        <v>0</v>
      </c>
      <c r="OOS18" s="654">
        <f>+'Anexo 1. 01-FR-03 POA INSTITUC.'!OOS60</f>
        <v>0</v>
      </c>
      <c r="OOT18" s="654">
        <f>+'Anexo 1. 01-FR-03 POA INSTITUC.'!OOT60</f>
        <v>0</v>
      </c>
      <c r="OOU18" s="654">
        <f>+'Anexo 1. 01-FR-03 POA INSTITUC.'!OOU60</f>
        <v>0</v>
      </c>
      <c r="OOV18" s="654">
        <f>+'Anexo 1. 01-FR-03 POA INSTITUC.'!OOV60</f>
        <v>0</v>
      </c>
      <c r="OOW18" s="654">
        <f>+'Anexo 1. 01-FR-03 POA INSTITUC.'!OOW60</f>
        <v>0</v>
      </c>
      <c r="OOX18" s="654">
        <f>+'Anexo 1. 01-FR-03 POA INSTITUC.'!OOX60</f>
        <v>0</v>
      </c>
      <c r="OOY18" s="654">
        <f>+'Anexo 1. 01-FR-03 POA INSTITUC.'!OOY60</f>
        <v>0</v>
      </c>
      <c r="OOZ18" s="654">
        <f>+'Anexo 1. 01-FR-03 POA INSTITUC.'!OOZ60</f>
        <v>0</v>
      </c>
      <c r="OPA18" s="654">
        <f>+'Anexo 1. 01-FR-03 POA INSTITUC.'!OPA60</f>
        <v>0</v>
      </c>
      <c r="OPB18" s="654">
        <f>+'Anexo 1. 01-FR-03 POA INSTITUC.'!OPB60</f>
        <v>0</v>
      </c>
      <c r="OPC18" s="654">
        <f>+'Anexo 1. 01-FR-03 POA INSTITUC.'!OPC60</f>
        <v>0</v>
      </c>
      <c r="OPD18" s="654">
        <f>+'Anexo 1. 01-FR-03 POA INSTITUC.'!OPD60</f>
        <v>0</v>
      </c>
      <c r="OPE18" s="654">
        <f>+'Anexo 1. 01-FR-03 POA INSTITUC.'!OPE60</f>
        <v>0</v>
      </c>
      <c r="OPF18" s="654">
        <f>+'Anexo 1. 01-FR-03 POA INSTITUC.'!OPF60</f>
        <v>0</v>
      </c>
      <c r="OPG18" s="654">
        <f>+'Anexo 1. 01-FR-03 POA INSTITUC.'!OPG60</f>
        <v>0</v>
      </c>
      <c r="OPH18" s="654">
        <f>+'Anexo 1. 01-FR-03 POA INSTITUC.'!OPH60</f>
        <v>0</v>
      </c>
      <c r="OPI18" s="654">
        <f>+'Anexo 1. 01-FR-03 POA INSTITUC.'!OPI60</f>
        <v>0</v>
      </c>
      <c r="OPJ18" s="654">
        <f>+'Anexo 1. 01-FR-03 POA INSTITUC.'!OPJ60</f>
        <v>0</v>
      </c>
      <c r="OPK18" s="654">
        <f>+'Anexo 1. 01-FR-03 POA INSTITUC.'!OPK60</f>
        <v>0</v>
      </c>
      <c r="OPL18" s="654">
        <f>+'Anexo 1. 01-FR-03 POA INSTITUC.'!OPL60</f>
        <v>0</v>
      </c>
      <c r="OPM18" s="654">
        <f>+'Anexo 1. 01-FR-03 POA INSTITUC.'!OPM60</f>
        <v>0</v>
      </c>
      <c r="OPN18" s="654">
        <f>+'Anexo 1. 01-FR-03 POA INSTITUC.'!OPN60</f>
        <v>0</v>
      </c>
      <c r="OPO18" s="654">
        <f>+'Anexo 1. 01-FR-03 POA INSTITUC.'!OPO60</f>
        <v>0</v>
      </c>
      <c r="OPP18" s="654">
        <f>+'Anexo 1. 01-FR-03 POA INSTITUC.'!OPP60</f>
        <v>0</v>
      </c>
      <c r="OPQ18" s="654">
        <f>+'Anexo 1. 01-FR-03 POA INSTITUC.'!OPQ60</f>
        <v>0</v>
      </c>
      <c r="OPR18" s="654">
        <f>+'Anexo 1. 01-FR-03 POA INSTITUC.'!OPR60</f>
        <v>0</v>
      </c>
      <c r="OPS18" s="654">
        <f>+'Anexo 1. 01-FR-03 POA INSTITUC.'!OPS60</f>
        <v>0</v>
      </c>
      <c r="OPT18" s="654">
        <f>+'Anexo 1. 01-FR-03 POA INSTITUC.'!OPT60</f>
        <v>0</v>
      </c>
      <c r="OPU18" s="654">
        <f>+'Anexo 1. 01-FR-03 POA INSTITUC.'!OPU60</f>
        <v>0</v>
      </c>
      <c r="OPV18" s="654">
        <f>+'Anexo 1. 01-FR-03 POA INSTITUC.'!OPV60</f>
        <v>0</v>
      </c>
      <c r="OPW18" s="654">
        <f>+'Anexo 1. 01-FR-03 POA INSTITUC.'!OPW60</f>
        <v>0</v>
      </c>
      <c r="OPX18" s="654">
        <f>+'Anexo 1. 01-FR-03 POA INSTITUC.'!OPX60</f>
        <v>0</v>
      </c>
      <c r="OPY18" s="654">
        <f>+'Anexo 1. 01-FR-03 POA INSTITUC.'!OPY60</f>
        <v>0</v>
      </c>
      <c r="OPZ18" s="654">
        <f>+'Anexo 1. 01-FR-03 POA INSTITUC.'!OPZ60</f>
        <v>0</v>
      </c>
      <c r="OQA18" s="654">
        <f>+'Anexo 1. 01-FR-03 POA INSTITUC.'!OQA60</f>
        <v>0</v>
      </c>
      <c r="OQB18" s="654">
        <f>+'Anexo 1. 01-FR-03 POA INSTITUC.'!OQB60</f>
        <v>0</v>
      </c>
      <c r="OQC18" s="654">
        <f>+'Anexo 1. 01-FR-03 POA INSTITUC.'!OQC60</f>
        <v>0</v>
      </c>
      <c r="OQD18" s="654">
        <f>+'Anexo 1. 01-FR-03 POA INSTITUC.'!OQD60</f>
        <v>0</v>
      </c>
      <c r="OQE18" s="654">
        <f>+'Anexo 1. 01-FR-03 POA INSTITUC.'!OQE60</f>
        <v>0</v>
      </c>
      <c r="OQF18" s="654">
        <f>+'Anexo 1. 01-FR-03 POA INSTITUC.'!OQF60</f>
        <v>0</v>
      </c>
      <c r="OQG18" s="654">
        <f>+'Anexo 1. 01-FR-03 POA INSTITUC.'!OQG60</f>
        <v>0</v>
      </c>
      <c r="OQH18" s="654">
        <f>+'Anexo 1. 01-FR-03 POA INSTITUC.'!OQH60</f>
        <v>0</v>
      </c>
      <c r="OQI18" s="654">
        <f>+'Anexo 1. 01-FR-03 POA INSTITUC.'!OQI60</f>
        <v>0</v>
      </c>
      <c r="OQJ18" s="654">
        <f>+'Anexo 1. 01-FR-03 POA INSTITUC.'!OQJ60</f>
        <v>0</v>
      </c>
      <c r="OQK18" s="654">
        <f>+'Anexo 1. 01-FR-03 POA INSTITUC.'!OQK60</f>
        <v>0</v>
      </c>
      <c r="OQL18" s="654">
        <f>+'Anexo 1. 01-FR-03 POA INSTITUC.'!OQL60</f>
        <v>0</v>
      </c>
      <c r="OQM18" s="654">
        <f>+'Anexo 1. 01-FR-03 POA INSTITUC.'!OQM60</f>
        <v>0</v>
      </c>
      <c r="OQN18" s="654">
        <f>+'Anexo 1. 01-FR-03 POA INSTITUC.'!OQN60</f>
        <v>0</v>
      </c>
      <c r="OQO18" s="654">
        <f>+'Anexo 1. 01-FR-03 POA INSTITUC.'!OQO60</f>
        <v>0</v>
      </c>
      <c r="OQP18" s="654">
        <f>+'Anexo 1. 01-FR-03 POA INSTITUC.'!OQP60</f>
        <v>0</v>
      </c>
      <c r="OQQ18" s="654">
        <f>+'Anexo 1. 01-FR-03 POA INSTITUC.'!OQQ60</f>
        <v>0</v>
      </c>
      <c r="OQR18" s="654">
        <f>+'Anexo 1. 01-FR-03 POA INSTITUC.'!OQR60</f>
        <v>0</v>
      </c>
      <c r="OQS18" s="654">
        <f>+'Anexo 1. 01-FR-03 POA INSTITUC.'!OQS60</f>
        <v>0</v>
      </c>
      <c r="OQT18" s="654">
        <f>+'Anexo 1. 01-FR-03 POA INSTITUC.'!OQT60</f>
        <v>0</v>
      </c>
      <c r="OQU18" s="654">
        <f>+'Anexo 1. 01-FR-03 POA INSTITUC.'!OQU60</f>
        <v>0</v>
      </c>
      <c r="OQV18" s="654">
        <f>+'Anexo 1. 01-FR-03 POA INSTITUC.'!OQV60</f>
        <v>0</v>
      </c>
      <c r="OQW18" s="654">
        <f>+'Anexo 1. 01-FR-03 POA INSTITUC.'!OQW60</f>
        <v>0</v>
      </c>
      <c r="OQX18" s="654">
        <f>+'Anexo 1. 01-FR-03 POA INSTITUC.'!OQX60</f>
        <v>0</v>
      </c>
      <c r="OQY18" s="654">
        <f>+'Anexo 1. 01-FR-03 POA INSTITUC.'!OQY60</f>
        <v>0</v>
      </c>
      <c r="OQZ18" s="654">
        <f>+'Anexo 1. 01-FR-03 POA INSTITUC.'!OQZ60</f>
        <v>0</v>
      </c>
      <c r="ORA18" s="654">
        <f>+'Anexo 1. 01-FR-03 POA INSTITUC.'!ORA60</f>
        <v>0</v>
      </c>
      <c r="ORB18" s="654">
        <f>+'Anexo 1. 01-FR-03 POA INSTITUC.'!ORB60</f>
        <v>0</v>
      </c>
      <c r="ORC18" s="654">
        <f>+'Anexo 1. 01-FR-03 POA INSTITUC.'!ORC60</f>
        <v>0</v>
      </c>
      <c r="ORD18" s="654">
        <f>+'Anexo 1. 01-FR-03 POA INSTITUC.'!ORD60</f>
        <v>0</v>
      </c>
      <c r="ORE18" s="654">
        <f>+'Anexo 1. 01-FR-03 POA INSTITUC.'!ORE60</f>
        <v>0</v>
      </c>
      <c r="ORF18" s="654">
        <f>+'Anexo 1. 01-FR-03 POA INSTITUC.'!ORF60</f>
        <v>0</v>
      </c>
      <c r="ORG18" s="654">
        <f>+'Anexo 1. 01-FR-03 POA INSTITUC.'!ORG60</f>
        <v>0</v>
      </c>
      <c r="ORH18" s="654">
        <f>+'Anexo 1. 01-FR-03 POA INSTITUC.'!ORH60</f>
        <v>0</v>
      </c>
      <c r="ORI18" s="654">
        <f>+'Anexo 1. 01-FR-03 POA INSTITUC.'!ORI60</f>
        <v>0</v>
      </c>
      <c r="ORJ18" s="654">
        <f>+'Anexo 1. 01-FR-03 POA INSTITUC.'!ORJ60</f>
        <v>0</v>
      </c>
      <c r="ORK18" s="654">
        <f>+'Anexo 1. 01-FR-03 POA INSTITUC.'!ORK60</f>
        <v>0</v>
      </c>
      <c r="ORL18" s="654">
        <f>+'Anexo 1. 01-FR-03 POA INSTITUC.'!ORL60</f>
        <v>0</v>
      </c>
      <c r="ORM18" s="654">
        <f>+'Anexo 1. 01-FR-03 POA INSTITUC.'!ORM60</f>
        <v>0</v>
      </c>
      <c r="ORN18" s="654">
        <f>+'Anexo 1. 01-FR-03 POA INSTITUC.'!ORN60</f>
        <v>0</v>
      </c>
      <c r="ORO18" s="654">
        <f>+'Anexo 1. 01-FR-03 POA INSTITUC.'!ORO60</f>
        <v>0</v>
      </c>
      <c r="ORP18" s="654">
        <f>+'Anexo 1. 01-FR-03 POA INSTITUC.'!ORP60</f>
        <v>0</v>
      </c>
      <c r="ORQ18" s="654">
        <f>+'Anexo 1. 01-FR-03 POA INSTITUC.'!ORQ60</f>
        <v>0</v>
      </c>
      <c r="ORR18" s="654">
        <f>+'Anexo 1. 01-FR-03 POA INSTITUC.'!ORR60</f>
        <v>0</v>
      </c>
      <c r="ORS18" s="654">
        <f>+'Anexo 1. 01-FR-03 POA INSTITUC.'!ORS60</f>
        <v>0</v>
      </c>
      <c r="ORT18" s="654">
        <f>+'Anexo 1. 01-FR-03 POA INSTITUC.'!ORT60</f>
        <v>0</v>
      </c>
      <c r="ORU18" s="654">
        <f>+'Anexo 1. 01-FR-03 POA INSTITUC.'!ORU60</f>
        <v>0</v>
      </c>
      <c r="ORV18" s="654">
        <f>+'Anexo 1. 01-FR-03 POA INSTITUC.'!ORV60</f>
        <v>0</v>
      </c>
      <c r="ORW18" s="654">
        <f>+'Anexo 1. 01-FR-03 POA INSTITUC.'!ORW60</f>
        <v>0</v>
      </c>
      <c r="ORX18" s="654">
        <f>+'Anexo 1. 01-FR-03 POA INSTITUC.'!ORX60</f>
        <v>0</v>
      </c>
      <c r="ORY18" s="654">
        <f>+'Anexo 1. 01-FR-03 POA INSTITUC.'!ORY60</f>
        <v>0</v>
      </c>
      <c r="ORZ18" s="654">
        <f>+'Anexo 1. 01-FR-03 POA INSTITUC.'!ORZ60</f>
        <v>0</v>
      </c>
      <c r="OSA18" s="654">
        <f>+'Anexo 1. 01-FR-03 POA INSTITUC.'!OSA60</f>
        <v>0</v>
      </c>
      <c r="OSB18" s="654">
        <f>+'Anexo 1. 01-FR-03 POA INSTITUC.'!OSB60</f>
        <v>0</v>
      </c>
      <c r="OSC18" s="654">
        <f>+'Anexo 1. 01-FR-03 POA INSTITUC.'!OSC60</f>
        <v>0</v>
      </c>
      <c r="OSD18" s="654">
        <f>+'Anexo 1. 01-FR-03 POA INSTITUC.'!OSD60</f>
        <v>0</v>
      </c>
      <c r="OSE18" s="654">
        <f>+'Anexo 1. 01-FR-03 POA INSTITUC.'!OSE60</f>
        <v>0</v>
      </c>
      <c r="OSF18" s="654">
        <f>+'Anexo 1. 01-FR-03 POA INSTITUC.'!OSF60</f>
        <v>0</v>
      </c>
      <c r="OSG18" s="654">
        <f>+'Anexo 1. 01-FR-03 POA INSTITUC.'!OSG60</f>
        <v>0</v>
      </c>
      <c r="OSH18" s="654">
        <f>+'Anexo 1. 01-FR-03 POA INSTITUC.'!OSH60</f>
        <v>0</v>
      </c>
      <c r="OSI18" s="654">
        <f>+'Anexo 1. 01-FR-03 POA INSTITUC.'!OSI60</f>
        <v>0</v>
      </c>
      <c r="OSJ18" s="654">
        <f>+'Anexo 1. 01-FR-03 POA INSTITUC.'!OSJ60</f>
        <v>0</v>
      </c>
      <c r="OSK18" s="654">
        <f>+'Anexo 1. 01-FR-03 POA INSTITUC.'!OSK60</f>
        <v>0</v>
      </c>
      <c r="OSL18" s="654">
        <f>+'Anexo 1. 01-FR-03 POA INSTITUC.'!OSL60</f>
        <v>0</v>
      </c>
      <c r="OSM18" s="654">
        <f>+'Anexo 1. 01-FR-03 POA INSTITUC.'!OSM60</f>
        <v>0</v>
      </c>
      <c r="OSN18" s="654">
        <f>+'Anexo 1. 01-FR-03 POA INSTITUC.'!OSN60</f>
        <v>0</v>
      </c>
      <c r="OSO18" s="654">
        <f>+'Anexo 1. 01-FR-03 POA INSTITUC.'!OSO60</f>
        <v>0</v>
      </c>
      <c r="OSP18" s="654">
        <f>+'Anexo 1. 01-FR-03 POA INSTITUC.'!OSP60</f>
        <v>0</v>
      </c>
      <c r="OSQ18" s="654">
        <f>+'Anexo 1. 01-FR-03 POA INSTITUC.'!OSQ60</f>
        <v>0</v>
      </c>
      <c r="OSR18" s="654">
        <f>+'Anexo 1. 01-FR-03 POA INSTITUC.'!OSR60</f>
        <v>0</v>
      </c>
      <c r="OSS18" s="654">
        <f>+'Anexo 1. 01-FR-03 POA INSTITUC.'!OSS60</f>
        <v>0</v>
      </c>
      <c r="OST18" s="654">
        <f>+'Anexo 1. 01-FR-03 POA INSTITUC.'!OST60</f>
        <v>0</v>
      </c>
      <c r="OSU18" s="654">
        <f>+'Anexo 1. 01-FR-03 POA INSTITUC.'!OSU60</f>
        <v>0</v>
      </c>
      <c r="OSV18" s="654">
        <f>+'Anexo 1. 01-FR-03 POA INSTITUC.'!OSV60</f>
        <v>0</v>
      </c>
      <c r="OSW18" s="654">
        <f>+'Anexo 1. 01-FR-03 POA INSTITUC.'!OSW60</f>
        <v>0</v>
      </c>
      <c r="OSX18" s="654">
        <f>+'Anexo 1. 01-FR-03 POA INSTITUC.'!OSX60</f>
        <v>0</v>
      </c>
      <c r="OSY18" s="654">
        <f>+'Anexo 1. 01-FR-03 POA INSTITUC.'!OSY60</f>
        <v>0</v>
      </c>
      <c r="OSZ18" s="654">
        <f>+'Anexo 1. 01-FR-03 POA INSTITUC.'!OSZ60</f>
        <v>0</v>
      </c>
      <c r="OTA18" s="654">
        <f>+'Anexo 1. 01-FR-03 POA INSTITUC.'!OTA60</f>
        <v>0</v>
      </c>
      <c r="OTB18" s="654">
        <f>+'Anexo 1. 01-FR-03 POA INSTITUC.'!OTB60</f>
        <v>0</v>
      </c>
      <c r="OTC18" s="654">
        <f>+'Anexo 1. 01-FR-03 POA INSTITUC.'!OTC60</f>
        <v>0</v>
      </c>
      <c r="OTD18" s="654">
        <f>+'Anexo 1. 01-FR-03 POA INSTITUC.'!OTD60</f>
        <v>0</v>
      </c>
      <c r="OTE18" s="654">
        <f>+'Anexo 1. 01-FR-03 POA INSTITUC.'!OTE60</f>
        <v>0</v>
      </c>
      <c r="OTF18" s="654">
        <f>+'Anexo 1. 01-FR-03 POA INSTITUC.'!OTF60</f>
        <v>0</v>
      </c>
      <c r="OTG18" s="654">
        <f>+'Anexo 1. 01-FR-03 POA INSTITUC.'!OTG60</f>
        <v>0</v>
      </c>
      <c r="OTH18" s="654">
        <f>+'Anexo 1. 01-FR-03 POA INSTITUC.'!OTH60</f>
        <v>0</v>
      </c>
      <c r="OTI18" s="654">
        <f>+'Anexo 1. 01-FR-03 POA INSTITUC.'!OTI60</f>
        <v>0</v>
      </c>
      <c r="OTJ18" s="654">
        <f>+'Anexo 1. 01-FR-03 POA INSTITUC.'!OTJ60</f>
        <v>0</v>
      </c>
      <c r="OTK18" s="654">
        <f>+'Anexo 1. 01-FR-03 POA INSTITUC.'!OTK60</f>
        <v>0</v>
      </c>
      <c r="OTL18" s="654">
        <f>+'Anexo 1. 01-FR-03 POA INSTITUC.'!OTL60</f>
        <v>0</v>
      </c>
      <c r="OTM18" s="654">
        <f>+'Anexo 1. 01-FR-03 POA INSTITUC.'!OTM60</f>
        <v>0</v>
      </c>
      <c r="OTN18" s="654">
        <f>+'Anexo 1. 01-FR-03 POA INSTITUC.'!OTN60</f>
        <v>0</v>
      </c>
      <c r="OTO18" s="654">
        <f>+'Anexo 1. 01-FR-03 POA INSTITUC.'!OTO60</f>
        <v>0</v>
      </c>
      <c r="OTP18" s="654">
        <f>+'Anexo 1. 01-FR-03 POA INSTITUC.'!OTP60</f>
        <v>0</v>
      </c>
      <c r="OTQ18" s="654">
        <f>+'Anexo 1. 01-FR-03 POA INSTITUC.'!OTQ60</f>
        <v>0</v>
      </c>
      <c r="OTR18" s="654">
        <f>+'Anexo 1. 01-FR-03 POA INSTITUC.'!OTR60</f>
        <v>0</v>
      </c>
      <c r="OTS18" s="654">
        <f>+'Anexo 1. 01-FR-03 POA INSTITUC.'!OTS60</f>
        <v>0</v>
      </c>
      <c r="OTT18" s="654">
        <f>+'Anexo 1. 01-FR-03 POA INSTITUC.'!OTT60</f>
        <v>0</v>
      </c>
      <c r="OTU18" s="654">
        <f>+'Anexo 1. 01-FR-03 POA INSTITUC.'!OTU60</f>
        <v>0</v>
      </c>
      <c r="OTV18" s="654">
        <f>+'Anexo 1. 01-FR-03 POA INSTITUC.'!OTV60</f>
        <v>0</v>
      </c>
      <c r="OTW18" s="654">
        <f>+'Anexo 1. 01-FR-03 POA INSTITUC.'!OTW60</f>
        <v>0</v>
      </c>
      <c r="OTX18" s="654">
        <f>+'Anexo 1. 01-FR-03 POA INSTITUC.'!OTX60</f>
        <v>0</v>
      </c>
      <c r="OTY18" s="654">
        <f>+'Anexo 1. 01-FR-03 POA INSTITUC.'!OTY60</f>
        <v>0</v>
      </c>
      <c r="OTZ18" s="654">
        <f>+'Anexo 1. 01-FR-03 POA INSTITUC.'!OTZ60</f>
        <v>0</v>
      </c>
      <c r="OUA18" s="654">
        <f>+'Anexo 1. 01-FR-03 POA INSTITUC.'!OUA60</f>
        <v>0</v>
      </c>
      <c r="OUB18" s="654">
        <f>+'Anexo 1. 01-FR-03 POA INSTITUC.'!OUB60</f>
        <v>0</v>
      </c>
      <c r="OUC18" s="654">
        <f>+'Anexo 1. 01-FR-03 POA INSTITUC.'!OUC60</f>
        <v>0</v>
      </c>
      <c r="OUD18" s="654">
        <f>+'Anexo 1. 01-FR-03 POA INSTITUC.'!OUD60</f>
        <v>0</v>
      </c>
      <c r="OUE18" s="654">
        <f>+'Anexo 1. 01-FR-03 POA INSTITUC.'!OUE60</f>
        <v>0</v>
      </c>
      <c r="OUF18" s="654">
        <f>+'Anexo 1. 01-FR-03 POA INSTITUC.'!OUF60</f>
        <v>0</v>
      </c>
      <c r="OUG18" s="654">
        <f>+'Anexo 1. 01-FR-03 POA INSTITUC.'!OUG60</f>
        <v>0</v>
      </c>
      <c r="OUH18" s="654">
        <f>+'Anexo 1. 01-FR-03 POA INSTITUC.'!OUH60</f>
        <v>0</v>
      </c>
      <c r="OUI18" s="654">
        <f>+'Anexo 1. 01-FR-03 POA INSTITUC.'!OUI60</f>
        <v>0</v>
      </c>
      <c r="OUJ18" s="654">
        <f>+'Anexo 1. 01-FR-03 POA INSTITUC.'!OUJ60</f>
        <v>0</v>
      </c>
      <c r="OUK18" s="654">
        <f>+'Anexo 1. 01-FR-03 POA INSTITUC.'!OUK60</f>
        <v>0</v>
      </c>
      <c r="OUL18" s="654">
        <f>+'Anexo 1. 01-FR-03 POA INSTITUC.'!OUL60</f>
        <v>0</v>
      </c>
      <c r="OUM18" s="654">
        <f>+'Anexo 1. 01-FR-03 POA INSTITUC.'!OUM60</f>
        <v>0</v>
      </c>
      <c r="OUN18" s="654">
        <f>+'Anexo 1. 01-FR-03 POA INSTITUC.'!OUN60</f>
        <v>0</v>
      </c>
      <c r="OUO18" s="654">
        <f>+'Anexo 1. 01-FR-03 POA INSTITUC.'!OUO60</f>
        <v>0</v>
      </c>
      <c r="OUP18" s="654">
        <f>+'Anexo 1. 01-FR-03 POA INSTITUC.'!OUP60</f>
        <v>0</v>
      </c>
      <c r="OUQ18" s="654">
        <f>+'Anexo 1. 01-FR-03 POA INSTITUC.'!OUQ60</f>
        <v>0</v>
      </c>
      <c r="OUR18" s="654">
        <f>+'Anexo 1. 01-FR-03 POA INSTITUC.'!OUR60</f>
        <v>0</v>
      </c>
      <c r="OUS18" s="654">
        <f>+'Anexo 1. 01-FR-03 POA INSTITUC.'!OUS60</f>
        <v>0</v>
      </c>
      <c r="OUT18" s="654">
        <f>+'Anexo 1. 01-FR-03 POA INSTITUC.'!OUT60</f>
        <v>0</v>
      </c>
      <c r="OUU18" s="654">
        <f>+'Anexo 1. 01-FR-03 POA INSTITUC.'!OUU60</f>
        <v>0</v>
      </c>
      <c r="OUV18" s="654">
        <f>+'Anexo 1. 01-FR-03 POA INSTITUC.'!OUV60</f>
        <v>0</v>
      </c>
      <c r="OUW18" s="654">
        <f>+'Anexo 1. 01-FR-03 POA INSTITUC.'!OUW60</f>
        <v>0</v>
      </c>
      <c r="OUX18" s="654">
        <f>+'Anexo 1. 01-FR-03 POA INSTITUC.'!OUX60</f>
        <v>0</v>
      </c>
      <c r="OUY18" s="654">
        <f>+'Anexo 1. 01-FR-03 POA INSTITUC.'!OUY60</f>
        <v>0</v>
      </c>
      <c r="OUZ18" s="654">
        <f>+'Anexo 1. 01-FR-03 POA INSTITUC.'!OUZ60</f>
        <v>0</v>
      </c>
      <c r="OVA18" s="654">
        <f>+'Anexo 1. 01-FR-03 POA INSTITUC.'!OVA60</f>
        <v>0</v>
      </c>
      <c r="OVB18" s="654">
        <f>+'Anexo 1. 01-FR-03 POA INSTITUC.'!OVB60</f>
        <v>0</v>
      </c>
      <c r="OVC18" s="654">
        <f>+'Anexo 1. 01-FR-03 POA INSTITUC.'!OVC60</f>
        <v>0</v>
      </c>
      <c r="OVD18" s="654">
        <f>+'Anexo 1. 01-FR-03 POA INSTITUC.'!OVD60</f>
        <v>0</v>
      </c>
      <c r="OVE18" s="654">
        <f>+'Anexo 1. 01-FR-03 POA INSTITUC.'!OVE60</f>
        <v>0</v>
      </c>
      <c r="OVF18" s="654">
        <f>+'Anexo 1. 01-FR-03 POA INSTITUC.'!OVF60</f>
        <v>0</v>
      </c>
      <c r="OVG18" s="654">
        <f>+'Anexo 1. 01-FR-03 POA INSTITUC.'!OVG60</f>
        <v>0</v>
      </c>
      <c r="OVH18" s="654">
        <f>+'Anexo 1. 01-FR-03 POA INSTITUC.'!OVH60</f>
        <v>0</v>
      </c>
      <c r="OVI18" s="654">
        <f>+'Anexo 1. 01-FR-03 POA INSTITUC.'!OVI60</f>
        <v>0</v>
      </c>
      <c r="OVJ18" s="654">
        <f>+'Anexo 1. 01-FR-03 POA INSTITUC.'!OVJ60</f>
        <v>0</v>
      </c>
      <c r="OVK18" s="654">
        <f>+'Anexo 1. 01-FR-03 POA INSTITUC.'!OVK60</f>
        <v>0</v>
      </c>
      <c r="OVL18" s="654">
        <f>+'Anexo 1. 01-FR-03 POA INSTITUC.'!OVL60</f>
        <v>0</v>
      </c>
      <c r="OVM18" s="654">
        <f>+'Anexo 1. 01-FR-03 POA INSTITUC.'!OVM60</f>
        <v>0</v>
      </c>
      <c r="OVN18" s="654">
        <f>+'Anexo 1. 01-FR-03 POA INSTITUC.'!OVN60</f>
        <v>0</v>
      </c>
      <c r="OVO18" s="654">
        <f>+'Anexo 1. 01-FR-03 POA INSTITUC.'!OVO60</f>
        <v>0</v>
      </c>
      <c r="OVP18" s="654">
        <f>+'Anexo 1. 01-FR-03 POA INSTITUC.'!OVP60</f>
        <v>0</v>
      </c>
      <c r="OVQ18" s="654">
        <f>+'Anexo 1. 01-FR-03 POA INSTITUC.'!OVQ60</f>
        <v>0</v>
      </c>
      <c r="OVR18" s="654">
        <f>+'Anexo 1. 01-FR-03 POA INSTITUC.'!OVR60</f>
        <v>0</v>
      </c>
      <c r="OVS18" s="654">
        <f>+'Anexo 1. 01-FR-03 POA INSTITUC.'!OVS60</f>
        <v>0</v>
      </c>
      <c r="OVT18" s="654">
        <f>+'Anexo 1. 01-FR-03 POA INSTITUC.'!OVT60</f>
        <v>0</v>
      </c>
      <c r="OVU18" s="654">
        <f>+'Anexo 1. 01-FR-03 POA INSTITUC.'!OVU60</f>
        <v>0</v>
      </c>
      <c r="OVV18" s="654">
        <f>+'Anexo 1. 01-FR-03 POA INSTITUC.'!OVV60</f>
        <v>0</v>
      </c>
      <c r="OVW18" s="654">
        <f>+'Anexo 1. 01-FR-03 POA INSTITUC.'!OVW60</f>
        <v>0</v>
      </c>
      <c r="OVX18" s="654">
        <f>+'Anexo 1. 01-FR-03 POA INSTITUC.'!OVX60</f>
        <v>0</v>
      </c>
      <c r="OVY18" s="654">
        <f>+'Anexo 1. 01-FR-03 POA INSTITUC.'!OVY60</f>
        <v>0</v>
      </c>
      <c r="OVZ18" s="654">
        <f>+'Anexo 1. 01-FR-03 POA INSTITUC.'!OVZ60</f>
        <v>0</v>
      </c>
      <c r="OWA18" s="654">
        <f>+'Anexo 1. 01-FR-03 POA INSTITUC.'!OWA60</f>
        <v>0</v>
      </c>
      <c r="OWB18" s="654">
        <f>+'Anexo 1. 01-FR-03 POA INSTITUC.'!OWB60</f>
        <v>0</v>
      </c>
      <c r="OWC18" s="654">
        <f>+'Anexo 1. 01-FR-03 POA INSTITUC.'!OWC60</f>
        <v>0</v>
      </c>
      <c r="OWD18" s="654">
        <f>+'Anexo 1. 01-FR-03 POA INSTITUC.'!OWD60</f>
        <v>0</v>
      </c>
      <c r="OWE18" s="654">
        <f>+'Anexo 1. 01-FR-03 POA INSTITUC.'!OWE60</f>
        <v>0</v>
      </c>
      <c r="OWF18" s="654">
        <f>+'Anexo 1. 01-FR-03 POA INSTITUC.'!OWF60</f>
        <v>0</v>
      </c>
      <c r="OWG18" s="654">
        <f>+'Anexo 1. 01-FR-03 POA INSTITUC.'!OWG60</f>
        <v>0</v>
      </c>
      <c r="OWH18" s="654">
        <f>+'Anexo 1. 01-FR-03 POA INSTITUC.'!OWH60</f>
        <v>0</v>
      </c>
      <c r="OWI18" s="654">
        <f>+'Anexo 1. 01-FR-03 POA INSTITUC.'!OWI60</f>
        <v>0</v>
      </c>
      <c r="OWJ18" s="654">
        <f>+'Anexo 1. 01-FR-03 POA INSTITUC.'!OWJ60</f>
        <v>0</v>
      </c>
      <c r="OWK18" s="654">
        <f>+'Anexo 1. 01-FR-03 POA INSTITUC.'!OWK60</f>
        <v>0</v>
      </c>
      <c r="OWL18" s="654">
        <f>+'Anexo 1. 01-FR-03 POA INSTITUC.'!OWL60</f>
        <v>0</v>
      </c>
      <c r="OWM18" s="654">
        <f>+'Anexo 1. 01-FR-03 POA INSTITUC.'!OWM60</f>
        <v>0</v>
      </c>
      <c r="OWN18" s="654">
        <f>+'Anexo 1. 01-FR-03 POA INSTITUC.'!OWN60</f>
        <v>0</v>
      </c>
      <c r="OWO18" s="654">
        <f>+'Anexo 1. 01-FR-03 POA INSTITUC.'!OWO60</f>
        <v>0</v>
      </c>
      <c r="OWP18" s="654">
        <f>+'Anexo 1. 01-FR-03 POA INSTITUC.'!OWP60</f>
        <v>0</v>
      </c>
      <c r="OWQ18" s="654">
        <f>+'Anexo 1. 01-FR-03 POA INSTITUC.'!OWQ60</f>
        <v>0</v>
      </c>
      <c r="OWR18" s="654">
        <f>+'Anexo 1. 01-FR-03 POA INSTITUC.'!OWR60</f>
        <v>0</v>
      </c>
      <c r="OWS18" s="654">
        <f>+'Anexo 1. 01-FR-03 POA INSTITUC.'!OWS60</f>
        <v>0</v>
      </c>
      <c r="OWT18" s="654">
        <f>+'Anexo 1. 01-FR-03 POA INSTITUC.'!OWT60</f>
        <v>0</v>
      </c>
      <c r="OWU18" s="654">
        <f>+'Anexo 1. 01-FR-03 POA INSTITUC.'!OWU60</f>
        <v>0</v>
      </c>
      <c r="OWV18" s="654">
        <f>+'Anexo 1. 01-FR-03 POA INSTITUC.'!OWV60</f>
        <v>0</v>
      </c>
      <c r="OWW18" s="654">
        <f>+'Anexo 1. 01-FR-03 POA INSTITUC.'!OWW60</f>
        <v>0</v>
      </c>
      <c r="OWX18" s="654">
        <f>+'Anexo 1. 01-FR-03 POA INSTITUC.'!OWX60</f>
        <v>0</v>
      </c>
      <c r="OWY18" s="654">
        <f>+'Anexo 1. 01-FR-03 POA INSTITUC.'!OWY60</f>
        <v>0</v>
      </c>
      <c r="OWZ18" s="654">
        <f>+'Anexo 1. 01-FR-03 POA INSTITUC.'!OWZ60</f>
        <v>0</v>
      </c>
      <c r="OXA18" s="654">
        <f>+'Anexo 1. 01-FR-03 POA INSTITUC.'!OXA60</f>
        <v>0</v>
      </c>
      <c r="OXB18" s="654">
        <f>+'Anexo 1. 01-FR-03 POA INSTITUC.'!OXB60</f>
        <v>0</v>
      </c>
      <c r="OXC18" s="654">
        <f>+'Anexo 1. 01-FR-03 POA INSTITUC.'!OXC60</f>
        <v>0</v>
      </c>
      <c r="OXD18" s="654">
        <f>+'Anexo 1. 01-FR-03 POA INSTITUC.'!OXD60</f>
        <v>0</v>
      </c>
      <c r="OXE18" s="654">
        <f>+'Anexo 1. 01-FR-03 POA INSTITUC.'!OXE60</f>
        <v>0</v>
      </c>
      <c r="OXF18" s="654">
        <f>+'Anexo 1. 01-FR-03 POA INSTITUC.'!OXF60</f>
        <v>0</v>
      </c>
      <c r="OXG18" s="654">
        <f>+'Anexo 1. 01-FR-03 POA INSTITUC.'!OXG60</f>
        <v>0</v>
      </c>
      <c r="OXH18" s="654">
        <f>+'Anexo 1. 01-FR-03 POA INSTITUC.'!OXH60</f>
        <v>0</v>
      </c>
      <c r="OXI18" s="654">
        <f>+'Anexo 1. 01-FR-03 POA INSTITUC.'!OXI60</f>
        <v>0</v>
      </c>
      <c r="OXJ18" s="654">
        <f>+'Anexo 1. 01-FR-03 POA INSTITUC.'!OXJ60</f>
        <v>0</v>
      </c>
      <c r="OXK18" s="654">
        <f>+'Anexo 1. 01-FR-03 POA INSTITUC.'!OXK60</f>
        <v>0</v>
      </c>
      <c r="OXL18" s="654">
        <f>+'Anexo 1. 01-FR-03 POA INSTITUC.'!OXL60</f>
        <v>0</v>
      </c>
      <c r="OXM18" s="654">
        <f>+'Anexo 1. 01-FR-03 POA INSTITUC.'!OXM60</f>
        <v>0</v>
      </c>
      <c r="OXN18" s="654">
        <f>+'Anexo 1. 01-FR-03 POA INSTITUC.'!OXN60</f>
        <v>0</v>
      </c>
      <c r="OXO18" s="654">
        <f>+'Anexo 1. 01-FR-03 POA INSTITUC.'!OXO60</f>
        <v>0</v>
      </c>
      <c r="OXP18" s="654">
        <f>+'Anexo 1. 01-FR-03 POA INSTITUC.'!OXP60</f>
        <v>0</v>
      </c>
      <c r="OXQ18" s="654">
        <f>+'Anexo 1. 01-FR-03 POA INSTITUC.'!OXQ60</f>
        <v>0</v>
      </c>
      <c r="OXR18" s="654">
        <f>+'Anexo 1. 01-FR-03 POA INSTITUC.'!OXR60</f>
        <v>0</v>
      </c>
      <c r="OXS18" s="654">
        <f>+'Anexo 1. 01-FR-03 POA INSTITUC.'!OXS60</f>
        <v>0</v>
      </c>
      <c r="OXT18" s="654">
        <f>+'Anexo 1. 01-FR-03 POA INSTITUC.'!OXT60</f>
        <v>0</v>
      </c>
      <c r="OXU18" s="654">
        <f>+'Anexo 1. 01-FR-03 POA INSTITUC.'!OXU60</f>
        <v>0</v>
      </c>
      <c r="OXV18" s="654">
        <f>+'Anexo 1. 01-FR-03 POA INSTITUC.'!OXV60</f>
        <v>0</v>
      </c>
      <c r="OXW18" s="654">
        <f>+'Anexo 1. 01-FR-03 POA INSTITUC.'!OXW60</f>
        <v>0</v>
      </c>
      <c r="OXX18" s="654">
        <f>+'Anexo 1. 01-FR-03 POA INSTITUC.'!OXX60</f>
        <v>0</v>
      </c>
      <c r="OXY18" s="654">
        <f>+'Anexo 1. 01-FR-03 POA INSTITUC.'!OXY60</f>
        <v>0</v>
      </c>
      <c r="OXZ18" s="654">
        <f>+'Anexo 1. 01-FR-03 POA INSTITUC.'!OXZ60</f>
        <v>0</v>
      </c>
      <c r="OYA18" s="654">
        <f>+'Anexo 1. 01-FR-03 POA INSTITUC.'!OYA60</f>
        <v>0</v>
      </c>
      <c r="OYB18" s="654">
        <f>+'Anexo 1. 01-FR-03 POA INSTITUC.'!OYB60</f>
        <v>0</v>
      </c>
      <c r="OYC18" s="654">
        <f>+'Anexo 1. 01-FR-03 POA INSTITUC.'!OYC60</f>
        <v>0</v>
      </c>
      <c r="OYD18" s="654">
        <f>+'Anexo 1. 01-FR-03 POA INSTITUC.'!OYD60</f>
        <v>0</v>
      </c>
      <c r="OYE18" s="654">
        <f>+'Anexo 1. 01-FR-03 POA INSTITUC.'!OYE60</f>
        <v>0</v>
      </c>
      <c r="OYF18" s="654">
        <f>+'Anexo 1. 01-FR-03 POA INSTITUC.'!OYF60</f>
        <v>0</v>
      </c>
      <c r="OYG18" s="654">
        <f>+'Anexo 1. 01-FR-03 POA INSTITUC.'!OYG60</f>
        <v>0</v>
      </c>
      <c r="OYH18" s="654">
        <f>+'Anexo 1. 01-FR-03 POA INSTITUC.'!OYH60</f>
        <v>0</v>
      </c>
      <c r="OYI18" s="654">
        <f>+'Anexo 1. 01-FR-03 POA INSTITUC.'!OYI60</f>
        <v>0</v>
      </c>
      <c r="OYJ18" s="654">
        <f>+'Anexo 1. 01-FR-03 POA INSTITUC.'!OYJ60</f>
        <v>0</v>
      </c>
      <c r="OYK18" s="654">
        <f>+'Anexo 1. 01-FR-03 POA INSTITUC.'!OYK60</f>
        <v>0</v>
      </c>
      <c r="OYL18" s="654">
        <f>+'Anexo 1. 01-FR-03 POA INSTITUC.'!OYL60</f>
        <v>0</v>
      </c>
      <c r="OYM18" s="654">
        <f>+'Anexo 1. 01-FR-03 POA INSTITUC.'!OYM60</f>
        <v>0</v>
      </c>
      <c r="OYN18" s="654">
        <f>+'Anexo 1. 01-FR-03 POA INSTITUC.'!OYN60</f>
        <v>0</v>
      </c>
      <c r="OYO18" s="654">
        <f>+'Anexo 1. 01-FR-03 POA INSTITUC.'!OYO60</f>
        <v>0</v>
      </c>
      <c r="OYP18" s="654">
        <f>+'Anexo 1. 01-FR-03 POA INSTITUC.'!OYP60</f>
        <v>0</v>
      </c>
      <c r="OYQ18" s="654">
        <f>+'Anexo 1. 01-FR-03 POA INSTITUC.'!OYQ60</f>
        <v>0</v>
      </c>
      <c r="OYR18" s="654">
        <f>+'Anexo 1. 01-FR-03 POA INSTITUC.'!OYR60</f>
        <v>0</v>
      </c>
      <c r="OYS18" s="654">
        <f>+'Anexo 1. 01-FR-03 POA INSTITUC.'!OYS60</f>
        <v>0</v>
      </c>
      <c r="OYT18" s="654">
        <f>+'Anexo 1. 01-FR-03 POA INSTITUC.'!OYT60</f>
        <v>0</v>
      </c>
      <c r="OYU18" s="654">
        <f>+'Anexo 1. 01-FR-03 POA INSTITUC.'!OYU60</f>
        <v>0</v>
      </c>
      <c r="OYV18" s="654">
        <f>+'Anexo 1. 01-FR-03 POA INSTITUC.'!OYV60</f>
        <v>0</v>
      </c>
      <c r="OYW18" s="654">
        <f>+'Anexo 1. 01-FR-03 POA INSTITUC.'!OYW60</f>
        <v>0</v>
      </c>
      <c r="OYX18" s="654">
        <f>+'Anexo 1. 01-FR-03 POA INSTITUC.'!OYX60</f>
        <v>0</v>
      </c>
      <c r="OYY18" s="654">
        <f>+'Anexo 1. 01-FR-03 POA INSTITUC.'!OYY60</f>
        <v>0</v>
      </c>
      <c r="OYZ18" s="654">
        <f>+'Anexo 1. 01-FR-03 POA INSTITUC.'!OYZ60</f>
        <v>0</v>
      </c>
      <c r="OZA18" s="654">
        <f>+'Anexo 1. 01-FR-03 POA INSTITUC.'!OZA60</f>
        <v>0</v>
      </c>
      <c r="OZB18" s="654">
        <f>+'Anexo 1. 01-FR-03 POA INSTITUC.'!OZB60</f>
        <v>0</v>
      </c>
      <c r="OZC18" s="654">
        <f>+'Anexo 1. 01-FR-03 POA INSTITUC.'!OZC60</f>
        <v>0</v>
      </c>
      <c r="OZD18" s="654">
        <f>+'Anexo 1. 01-FR-03 POA INSTITUC.'!OZD60</f>
        <v>0</v>
      </c>
      <c r="OZE18" s="654">
        <f>+'Anexo 1. 01-FR-03 POA INSTITUC.'!OZE60</f>
        <v>0</v>
      </c>
      <c r="OZF18" s="654">
        <f>+'Anexo 1. 01-FR-03 POA INSTITUC.'!OZF60</f>
        <v>0</v>
      </c>
      <c r="OZG18" s="654">
        <f>+'Anexo 1. 01-FR-03 POA INSTITUC.'!OZG60</f>
        <v>0</v>
      </c>
      <c r="OZH18" s="654">
        <f>+'Anexo 1. 01-FR-03 POA INSTITUC.'!OZH60</f>
        <v>0</v>
      </c>
      <c r="OZI18" s="654">
        <f>+'Anexo 1. 01-FR-03 POA INSTITUC.'!OZI60</f>
        <v>0</v>
      </c>
      <c r="OZJ18" s="654">
        <f>+'Anexo 1. 01-FR-03 POA INSTITUC.'!OZJ60</f>
        <v>0</v>
      </c>
      <c r="OZK18" s="654">
        <f>+'Anexo 1. 01-FR-03 POA INSTITUC.'!OZK60</f>
        <v>0</v>
      </c>
      <c r="OZL18" s="654">
        <f>+'Anexo 1. 01-FR-03 POA INSTITUC.'!OZL60</f>
        <v>0</v>
      </c>
      <c r="OZM18" s="654">
        <f>+'Anexo 1. 01-FR-03 POA INSTITUC.'!OZM60</f>
        <v>0</v>
      </c>
      <c r="OZN18" s="654">
        <f>+'Anexo 1. 01-FR-03 POA INSTITUC.'!OZN60</f>
        <v>0</v>
      </c>
      <c r="OZO18" s="654">
        <f>+'Anexo 1. 01-FR-03 POA INSTITUC.'!OZO60</f>
        <v>0</v>
      </c>
      <c r="OZP18" s="654">
        <f>+'Anexo 1. 01-FR-03 POA INSTITUC.'!OZP60</f>
        <v>0</v>
      </c>
      <c r="OZQ18" s="654">
        <f>+'Anexo 1. 01-FR-03 POA INSTITUC.'!OZQ60</f>
        <v>0</v>
      </c>
      <c r="OZR18" s="654">
        <f>+'Anexo 1. 01-FR-03 POA INSTITUC.'!OZR60</f>
        <v>0</v>
      </c>
      <c r="OZS18" s="654">
        <f>+'Anexo 1. 01-FR-03 POA INSTITUC.'!OZS60</f>
        <v>0</v>
      </c>
      <c r="OZT18" s="654">
        <f>+'Anexo 1. 01-FR-03 POA INSTITUC.'!OZT60</f>
        <v>0</v>
      </c>
      <c r="OZU18" s="654">
        <f>+'Anexo 1. 01-FR-03 POA INSTITUC.'!OZU60</f>
        <v>0</v>
      </c>
      <c r="OZV18" s="654">
        <f>+'Anexo 1. 01-FR-03 POA INSTITUC.'!OZV60</f>
        <v>0</v>
      </c>
      <c r="OZW18" s="654">
        <f>+'Anexo 1. 01-FR-03 POA INSTITUC.'!OZW60</f>
        <v>0</v>
      </c>
      <c r="OZX18" s="654">
        <f>+'Anexo 1. 01-FR-03 POA INSTITUC.'!OZX60</f>
        <v>0</v>
      </c>
      <c r="OZY18" s="654">
        <f>+'Anexo 1. 01-FR-03 POA INSTITUC.'!OZY60</f>
        <v>0</v>
      </c>
      <c r="OZZ18" s="654">
        <f>+'Anexo 1. 01-FR-03 POA INSTITUC.'!OZZ60</f>
        <v>0</v>
      </c>
      <c r="PAA18" s="654">
        <f>+'Anexo 1. 01-FR-03 POA INSTITUC.'!PAA60</f>
        <v>0</v>
      </c>
      <c r="PAB18" s="654">
        <f>+'Anexo 1. 01-FR-03 POA INSTITUC.'!PAB60</f>
        <v>0</v>
      </c>
      <c r="PAC18" s="654">
        <f>+'Anexo 1. 01-FR-03 POA INSTITUC.'!PAC60</f>
        <v>0</v>
      </c>
      <c r="PAD18" s="654">
        <f>+'Anexo 1. 01-FR-03 POA INSTITUC.'!PAD60</f>
        <v>0</v>
      </c>
      <c r="PAE18" s="654">
        <f>+'Anexo 1. 01-FR-03 POA INSTITUC.'!PAE60</f>
        <v>0</v>
      </c>
      <c r="PAF18" s="654">
        <f>+'Anexo 1. 01-FR-03 POA INSTITUC.'!PAF60</f>
        <v>0</v>
      </c>
      <c r="PAG18" s="654">
        <f>+'Anexo 1. 01-FR-03 POA INSTITUC.'!PAG60</f>
        <v>0</v>
      </c>
      <c r="PAH18" s="654">
        <f>+'Anexo 1. 01-FR-03 POA INSTITUC.'!PAH60</f>
        <v>0</v>
      </c>
      <c r="PAI18" s="654">
        <f>+'Anexo 1. 01-FR-03 POA INSTITUC.'!PAI60</f>
        <v>0</v>
      </c>
      <c r="PAJ18" s="654">
        <f>+'Anexo 1. 01-FR-03 POA INSTITUC.'!PAJ60</f>
        <v>0</v>
      </c>
      <c r="PAK18" s="654">
        <f>+'Anexo 1. 01-FR-03 POA INSTITUC.'!PAK60</f>
        <v>0</v>
      </c>
      <c r="PAL18" s="654">
        <f>+'Anexo 1. 01-FR-03 POA INSTITUC.'!PAL60</f>
        <v>0</v>
      </c>
      <c r="PAM18" s="654">
        <f>+'Anexo 1. 01-FR-03 POA INSTITUC.'!PAM60</f>
        <v>0</v>
      </c>
      <c r="PAN18" s="654">
        <f>+'Anexo 1. 01-FR-03 POA INSTITUC.'!PAN60</f>
        <v>0</v>
      </c>
      <c r="PAO18" s="654">
        <f>+'Anexo 1. 01-FR-03 POA INSTITUC.'!PAO60</f>
        <v>0</v>
      </c>
      <c r="PAP18" s="654">
        <f>+'Anexo 1. 01-FR-03 POA INSTITUC.'!PAP60</f>
        <v>0</v>
      </c>
      <c r="PAQ18" s="654">
        <f>+'Anexo 1. 01-FR-03 POA INSTITUC.'!PAQ60</f>
        <v>0</v>
      </c>
      <c r="PAR18" s="654">
        <f>+'Anexo 1. 01-FR-03 POA INSTITUC.'!PAR60</f>
        <v>0</v>
      </c>
      <c r="PAS18" s="654">
        <f>+'Anexo 1. 01-FR-03 POA INSTITUC.'!PAS60</f>
        <v>0</v>
      </c>
      <c r="PAT18" s="654">
        <f>+'Anexo 1. 01-FR-03 POA INSTITUC.'!PAT60</f>
        <v>0</v>
      </c>
      <c r="PAU18" s="654">
        <f>+'Anexo 1. 01-FR-03 POA INSTITUC.'!PAU60</f>
        <v>0</v>
      </c>
      <c r="PAV18" s="654">
        <f>+'Anexo 1. 01-FR-03 POA INSTITUC.'!PAV60</f>
        <v>0</v>
      </c>
      <c r="PAW18" s="654">
        <f>+'Anexo 1. 01-FR-03 POA INSTITUC.'!PAW60</f>
        <v>0</v>
      </c>
      <c r="PAX18" s="654">
        <f>+'Anexo 1. 01-FR-03 POA INSTITUC.'!PAX60</f>
        <v>0</v>
      </c>
      <c r="PAY18" s="654">
        <f>+'Anexo 1. 01-FR-03 POA INSTITUC.'!PAY60</f>
        <v>0</v>
      </c>
      <c r="PAZ18" s="654">
        <f>+'Anexo 1. 01-FR-03 POA INSTITUC.'!PAZ60</f>
        <v>0</v>
      </c>
      <c r="PBA18" s="654">
        <f>+'Anexo 1. 01-FR-03 POA INSTITUC.'!PBA60</f>
        <v>0</v>
      </c>
      <c r="PBB18" s="654">
        <f>+'Anexo 1. 01-FR-03 POA INSTITUC.'!PBB60</f>
        <v>0</v>
      </c>
      <c r="PBC18" s="654">
        <f>+'Anexo 1. 01-FR-03 POA INSTITUC.'!PBC60</f>
        <v>0</v>
      </c>
      <c r="PBD18" s="654">
        <f>+'Anexo 1. 01-FR-03 POA INSTITUC.'!PBD60</f>
        <v>0</v>
      </c>
      <c r="PBE18" s="654">
        <f>+'Anexo 1. 01-FR-03 POA INSTITUC.'!PBE60</f>
        <v>0</v>
      </c>
      <c r="PBF18" s="654">
        <f>+'Anexo 1. 01-FR-03 POA INSTITUC.'!PBF60</f>
        <v>0</v>
      </c>
      <c r="PBG18" s="654">
        <f>+'Anexo 1. 01-FR-03 POA INSTITUC.'!PBG60</f>
        <v>0</v>
      </c>
      <c r="PBH18" s="654">
        <f>+'Anexo 1. 01-FR-03 POA INSTITUC.'!PBH60</f>
        <v>0</v>
      </c>
      <c r="PBI18" s="654">
        <f>+'Anexo 1. 01-FR-03 POA INSTITUC.'!PBI60</f>
        <v>0</v>
      </c>
      <c r="PBJ18" s="654">
        <f>+'Anexo 1. 01-FR-03 POA INSTITUC.'!PBJ60</f>
        <v>0</v>
      </c>
      <c r="PBK18" s="654">
        <f>+'Anexo 1. 01-FR-03 POA INSTITUC.'!PBK60</f>
        <v>0</v>
      </c>
      <c r="PBL18" s="654">
        <f>+'Anexo 1. 01-FR-03 POA INSTITUC.'!PBL60</f>
        <v>0</v>
      </c>
      <c r="PBM18" s="654">
        <f>+'Anexo 1. 01-FR-03 POA INSTITUC.'!PBM60</f>
        <v>0</v>
      </c>
      <c r="PBN18" s="654">
        <f>+'Anexo 1. 01-FR-03 POA INSTITUC.'!PBN60</f>
        <v>0</v>
      </c>
      <c r="PBO18" s="654">
        <f>+'Anexo 1. 01-FR-03 POA INSTITUC.'!PBO60</f>
        <v>0</v>
      </c>
      <c r="PBP18" s="654">
        <f>+'Anexo 1. 01-FR-03 POA INSTITUC.'!PBP60</f>
        <v>0</v>
      </c>
      <c r="PBQ18" s="654">
        <f>+'Anexo 1. 01-FR-03 POA INSTITUC.'!PBQ60</f>
        <v>0</v>
      </c>
      <c r="PBR18" s="654">
        <f>+'Anexo 1. 01-FR-03 POA INSTITUC.'!PBR60</f>
        <v>0</v>
      </c>
      <c r="PBS18" s="654">
        <f>+'Anexo 1. 01-FR-03 POA INSTITUC.'!PBS60</f>
        <v>0</v>
      </c>
      <c r="PBT18" s="654">
        <f>+'Anexo 1. 01-FR-03 POA INSTITUC.'!PBT60</f>
        <v>0</v>
      </c>
      <c r="PBU18" s="654">
        <f>+'Anexo 1. 01-FR-03 POA INSTITUC.'!PBU60</f>
        <v>0</v>
      </c>
      <c r="PBV18" s="654">
        <f>+'Anexo 1. 01-FR-03 POA INSTITUC.'!PBV60</f>
        <v>0</v>
      </c>
      <c r="PBW18" s="654">
        <f>+'Anexo 1. 01-FR-03 POA INSTITUC.'!PBW60</f>
        <v>0</v>
      </c>
      <c r="PBX18" s="654">
        <f>+'Anexo 1. 01-FR-03 POA INSTITUC.'!PBX60</f>
        <v>0</v>
      </c>
      <c r="PBY18" s="654">
        <f>+'Anexo 1. 01-FR-03 POA INSTITUC.'!PBY60</f>
        <v>0</v>
      </c>
      <c r="PBZ18" s="654">
        <f>+'Anexo 1. 01-FR-03 POA INSTITUC.'!PBZ60</f>
        <v>0</v>
      </c>
      <c r="PCA18" s="654">
        <f>+'Anexo 1. 01-FR-03 POA INSTITUC.'!PCA60</f>
        <v>0</v>
      </c>
      <c r="PCB18" s="654">
        <f>+'Anexo 1. 01-FR-03 POA INSTITUC.'!PCB60</f>
        <v>0</v>
      </c>
      <c r="PCC18" s="654">
        <f>+'Anexo 1. 01-FR-03 POA INSTITUC.'!PCC60</f>
        <v>0</v>
      </c>
      <c r="PCD18" s="654">
        <f>+'Anexo 1. 01-FR-03 POA INSTITUC.'!PCD60</f>
        <v>0</v>
      </c>
      <c r="PCE18" s="654">
        <f>+'Anexo 1. 01-FR-03 POA INSTITUC.'!PCE60</f>
        <v>0</v>
      </c>
      <c r="PCF18" s="654">
        <f>+'Anexo 1. 01-FR-03 POA INSTITUC.'!PCF60</f>
        <v>0</v>
      </c>
      <c r="PCG18" s="654">
        <f>+'Anexo 1. 01-FR-03 POA INSTITUC.'!PCG60</f>
        <v>0</v>
      </c>
      <c r="PCH18" s="654">
        <f>+'Anexo 1. 01-FR-03 POA INSTITUC.'!PCH60</f>
        <v>0</v>
      </c>
      <c r="PCI18" s="654">
        <f>+'Anexo 1. 01-FR-03 POA INSTITUC.'!PCI60</f>
        <v>0</v>
      </c>
      <c r="PCJ18" s="654">
        <f>+'Anexo 1. 01-FR-03 POA INSTITUC.'!PCJ60</f>
        <v>0</v>
      </c>
      <c r="PCK18" s="654">
        <f>+'Anexo 1. 01-FR-03 POA INSTITUC.'!PCK60</f>
        <v>0</v>
      </c>
      <c r="PCL18" s="654">
        <f>+'Anexo 1. 01-FR-03 POA INSTITUC.'!PCL60</f>
        <v>0</v>
      </c>
      <c r="PCM18" s="654">
        <f>+'Anexo 1. 01-FR-03 POA INSTITUC.'!PCM60</f>
        <v>0</v>
      </c>
      <c r="PCN18" s="654">
        <f>+'Anexo 1. 01-FR-03 POA INSTITUC.'!PCN60</f>
        <v>0</v>
      </c>
      <c r="PCO18" s="654">
        <f>+'Anexo 1. 01-FR-03 POA INSTITUC.'!PCO60</f>
        <v>0</v>
      </c>
      <c r="PCP18" s="654">
        <f>+'Anexo 1. 01-FR-03 POA INSTITUC.'!PCP60</f>
        <v>0</v>
      </c>
      <c r="PCQ18" s="654">
        <f>+'Anexo 1. 01-FR-03 POA INSTITUC.'!PCQ60</f>
        <v>0</v>
      </c>
      <c r="PCR18" s="654">
        <f>+'Anexo 1. 01-FR-03 POA INSTITUC.'!PCR60</f>
        <v>0</v>
      </c>
      <c r="PCS18" s="654">
        <f>+'Anexo 1. 01-FR-03 POA INSTITUC.'!PCS60</f>
        <v>0</v>
      </c>
      <c r="PCT18" s="654">
        <f>+'Anexo 1. 01-FR-03 POA INSTITUC.'!PCT60</f>
        <v>0</v>
      </c>
      <c r="PCU18" s="654">
        <f>+'Anexo 1. 01-FR-03 POA INSTITUC.'!PCU60</f>
        <v>0</v>
      </c>
      <c r="PCV18" s="654">
        <f>+'Anexo 1. 01-FR-03 POA INSTITUC.'!PCV60</f>
        <v>0</v>
      </c>
      <c r="PCW18" s="654">
        <f>+'Anexo 1. 01-FR-03 POA INSTITUC.'!PCW60</f>
        <v>0</v>
      </c>
      <c r="PCX18" s="654">
        <f>+'Anexo 1. 01-FR-03 POA INSTITUC.'!PCX60</f>
        <v>0</v>
      </c>
      <c r="PCY18" s="654">
        <f>+'Anexo 1. 01-FR-03 POA INSTITUC.'!PCY60</f>
        <v>0</v>
      </c>
      <c r="PCZ18" s="654">
        <f>+'Anexo 1. 01-FR-03 POA INSTITUC.'!PCZ60</f>
        <v>0</v>
      </c>
      <c r="PDA18" s="654">
        <f>+'Anexo 1. 01-FR-03 POA INSTITUC.'!PDA60</f>
        <v>0</v>
      </c>
      <c r="PDB18" s="654">
        <f>+'Anexo 1. 01-FR-03 POA INSTITUC.'!PDB60</f>
        <v>0</v>
      </c>
      <c r="PDC18" s="654">
        <f>+'Anexo 1. 01-FR-03 POA INSTITUC.'!PDC60</f>
        <v>0</v>
      </c>
      <c r="PDD18" s="654">
        <f>+'Anexo 1. 01-FR-03 POA INSTITUC.'!PDD60</f>
        <v>0</v>
      </c>
      <c r="PDE18" s="654">
        <f>+'Anexo 1. 01-FR-03 POA INSTITUC.'!PDE60</f>
        <v>0</v>
      </c>
      <c r="PDF18" s="654">
        <f>+'Anexo 1. 01-FR-03 POA INSTITUC.'!PDF60</f>
        <v>0</v>
      </c>
      <c r="PDG18" s="654">
        <f>+'Anexo 1. 01-FR-03 POA INSTITUC.'!PDG60</f>
        <v>0</v>
      </c>
      <c r="PDH18" s="654">
        <f>+'Anexo 1. 01-FR-03 POA INSTITUC.'!PDH60</f>
        <v>0</v>
      </c>
      <c r="PDI18" s="654">
        <f>+'Anexo 1. 01-FR-03 POA INSTITUC.'!PDI60</f>
        <v>0</v>
      </c>
      <c r="PDJ18" s="654">
        <f>+'Anexo 1. 01-FR-03 POA INSTITUC.'!PDJ60</f>
        <v>0</v>
      </c>
      <c r="PDK18" s="654">
        <f>+'Anexo 1. 01-FR-03 POA INSTITUC.'!PDK60</f>
        <v>0</v>
      </c>
      <c r="PDL18" s="654">
        <f>+'Anexo 1. 01-FR-03 POA INSTITUC.'!PDL60</f>
        <v>0</v>
      </c>
      <c r="PDM18" s="654">
        <f>+'Anexo 1. 01-FR-03 POA INSTITUC.'!PDM60</f>
        <v>0</v>
      </c>
      <c r="PDN18" s="654">
        <f>+'Anexo 1. 01-FR-03 POA INSTITUC.'!PDN60</f>
        <v>0</v>
      </c>
      <c r="PDO18" s="654">
        <f>+'Anexo 1. 01-FR-03 POA INSTITUC.'!PDO60</f>
        <v>0</v>
      </c>
      <c r="PDP18" s="654">
        <f>+'Anexo 1. 01-FR-03 POA INSTITUC.'!PDP60</f>
        <v>0</v>
      </c>
      <c r="PDQ18" s="654">
        <f>+'Anexo 1. 01-FR-03 POA INSTITUC.'!PDQ60</f>
        <v>0</v>
      </c>
      <c r="PDR18" s="654">
        <f>+'Anexo 1. 01-FR-03 POA INSTITUC.'!PDR60</f>
        <v>0</v>
      </c>
      <c r="PDS18" s="654">
        <f>+'Anexo 1. 01-FR-03 POA INSTITUC.'!PDS60</f>
        <v>0</v>
      </c>
      <c r="PDT18" s="654">
        <f>+'Anexo 1. 01-FR-03 POA INSTITUC.'!PDT60</f>
        <v>0</v>
      </c>
      <c r="PDU18" s="654">
        <f>+'Anexo 1. 01-FR-03 POA INSTITUC.'!PDU60</f>
        <v>0</v>
      </c>
      <c r="PDV18" s="654">
        <f>+'Anexo 1. 01-FR-03 POA INSTITUC.'!PDV60</f>
        <v>0</v>
      </c>
      <c r="PDW18" s="654">
        <f>+'Anexo 1. 01-FR-03 POA INSTITUC.'!PDW60</f>
        <v>0</v>
      </c>
      <c r="PDX18" s="654">
        <f>+'Anexo 1. 01-FR-03 POA INSTITUC.'!PDX60</f>
        <v>0</v>
      </c>
      <c r="PDY18" s="654">
        <f>+'Anexo 1. 01-FR-03 POA INSTITUC.'!PDY60</f>
        <v>0</v>
      </c>
      <c r="PDZ18" s="654">
        <f>+'Anexo 1. 01-FR-03 POA INSTITUC.'!PDZ60</f>
        <v>0</v>
      </c>
      <c r="PEA18" s="654">
        <f>+'Anexo 1. 01-FR-03 POA INSTITUC.'!PEA60</f>
        <v>0</v>
      </c>
      <c r="PEB18" s="654">
        <f>+'Anexo 1. 01-FR-03 POA INSTITUC.'!PEB60</f>
        <v>0</v>
      </c>
      <c r="PEC18" s="654">
        <f>+'Anexo 1. 01-FR-03 POA INSTITUC.'!PEC60</f>
        <v>0</v>
      </c>
      <c r="PED18" s="654">
        <f>+'Anexo 1. 01-FR-03 POA INSTITUC.'!PED60</f>
        <v>0</v>
      </c>
      <c r="PEE18" s="654">
        <f>+'Anexo 1. 01-FR-03 POA INSTITUC.'!PEE60</f>
        <v>0</v>
      </c>
      <c r="PEF18" s="654">
        <f>+'Anexo 1. 01-FR-03 POA INSTITUC.'!PEF60</f>
        <v>0</v>
      </c>
      <c r="PEG18" s="654">
        <f>+'Anexo 1. 01-FR-03 POA INSTITUC.'!PEG60</f>
        <v>0</v>
      </c>
      <c r="PEH18" s="654">
        <f>+'Anexo 1. 01-FR-03 POA INSTITUC.'!PEH60</f>
        <v>0</v>
      </c>
      <c r="PEI18" s="654">
        <f>+'Anexo 1. 01-FR-03 POA INSTITUC.'!PEI60</f>
        <v>0</v>
      </c>
      <c r="PEJ18" s="654">
        <f>+'Anexo 1. 01-FR-03 POA INSTITUC.'!PEJ60</f>
        <v>0</v>
      </c>
      <c r="PEK18" s="654">
        <f>+'Anexo 1. 01-FR-03 POA INSTITUC.'!PEK60</f>
        <v>0</v>
      </c>
      <c r="PEL18" s="654">
        <f>+'Anexo 1. 01-FR-03 POA INSTITUC.'!PEL60</f>
        <v>0</v>
      </c>
      <c r="PEM18" s="654">
        <f>+'Anexo 1. 01-FR-03 POA INSTITUC.'!PEM60</f>
        <v>0</v>
      </c>
      <c r="PEN18" s="654">
        <f>+'Anexo 1. 01-FR-03 POA INSTITUC.'!PEN60</f>
        <v>0</v>
      </c>
      <c r="PEO18" s="654">
        <f>+'Anexo 1. 01-FR-03 POA INSTITUC.'!PEO60</f>
        <v>0</v>
      </c>
      <c r="PEP18" s="654">
        <f>+'Anexo 1. 01-FR-03 POA INSTITUC.'!PEP60</f>
        <v>0</v>
      </c>
      <c r="PEQ18" s="654">
        <f>+'Anexo 1. 01-FR-03 POA INSTITUC.'!PEQ60</f>
        <v>0</v>
      </c>
      <c r="PER18" s="654">
        <f>+'Anexo 1. 01-FR-03 POA INSTITUC.'!PER60</f>
        <v>0</v>
      </c>
      <c r="PES18" s="654">
        <f>+'Anexo 1. 01-FR-03 POA INSTITUC.'!PES60</f>
        <v>0</v>
      </c>
      <c r="PET18" s="654">
        <f>+'Anexo 1. 01-FR-03 POA INSTITUC.'!PET60</f>
        <v>0</v>
      </c>
      <c r="PEU18" s="654">
        <f>+'Anexo 1. 01-FR-03 POA INSTITUC.'!PEU60</f>
        <v>0</v>
      </c>
      <c r="PEV18" s="654">
        <f>+'Anexo 1. 01-FR-03 POA INSTITUC.'!PEV60</f>
        <v>0</v>
      </c>
      <c r="PEW18" s="654">
        <f>+'Anexo 1. 01-FR-03 POA INSTITUC.'!PEW60</f>
        <v>0</v>
      </c>
      <c r="PEX18" s="654">
        <f>+'Anexo 1. 01-FR-03 POA INSTITUC.'!PEX60</f>
        <v>0</v>
      </c>
      <c r="PEY18" s="654">
        <f>+'Anexo 1. 01-FR-03 POA INSTITUC.'!PEY60</f>
        <v>0</v>
      </c>
      <c r="PEZ18" s="654">
        <f>+'Anexo 1. 01-FR-03 POA INSTITUC.'!PEZ60</f>
        <v>0</v>
      </c>
      <c r="PFA18" s="654">
        <f>+'Anexo 1. 01-FR-03 POA INSTITUC.'!PFA60</f>
        <v>0</v>
      </c>
      <c r="PFB18" s="654">
        <f>+'Anexo 1. 01-FR-03 POA INSTITUC.'!PFB60</f>
        <v>0</v>
      </c>
      <c r="PFC18" s="654">
        <f>+'Anexo 1. 01-FR-03 POA INSTITUC.'!PFC60</f>
        <v>0</v>
      </c>
      <c r="PFD18" s="654">
        <f>+'Anexo 1. 01-FR-03 POA INSTITUC.'!PFD60</f>
        <v>0</v>
      </c>
      <c r="PFE18" s="654">
        <f>+'Anexo 1. 01-FR-03 POA INSTITUC.'!PFE60</f>
        <v>0</v>
      </c>
      <c r="PFF18" s="654">
        <f>+'Anexo 1. 01-FR-03 POA INSTITUC.'!PFF60</f>
        <v>0</v>
      </c>
      <c r="PFG18" s="654">
        <f>+'Anexo 1. 01-FR-03 POA INSTITUC.'!PFG60</f>
        <v>0</v>
      </c>
      <c r="PFH18" s="654">
        <f>+'Anexo 1. 01-FR-03 POA INSTITUC.'!PFH60</f>
        <v>0</v>
      </c>
      <c r="PFI18" s="654">
        <f>+'Anexo 1. 01-FR-03 POA INSTITUC.'!PFI60</f>
        <v>0</v>
      </c>
      <c r="PFJ18" s="654">
        <f>+'Anexo 1. 01-FR-03 POA INSTITUC.'!PFJ60</f>
        <v>0</v>
      </c>
      <c r="PFK18" s="654">
        <f>+'Anexo 1. 01-FR-03 POA INSTITUC.'!PFK60</f>
        <v>0</v>
      </c>
      <c r="PFL18" s="654">
        <f>+'Anexo 1. 01-FR-03 POA INSTITUC.'!PFL60</f>
        <v>0</v>
      </c>
      <c r="PFM18" s="654">
        <f>+'Anexo 1. 01-FR-03 POA INSTITUC.'!PFM60</f>
        <v>0</v>
      </c>
      <c r="PFN18" s="654">
        <f>+'Anexo 1. 01-FR-03 POA INSTITUC.'!PFN60</f>
        <v>0</v>
      </c>
      <c r="PFO18" s="654">
        <f>+'Anexo 1. 01-FR-03 POA INSTITUC.'!PFO60</f>
        <v>0</v>
      </c>
      <c r="PFP18" s="654">
        <f>+'Anexo 1. 01-FR-03 POA INSTITUC.'!PFP60</f>
        <v>0</v>
      </c>
      <c r="PFQ18" s="654">
        <f>+'Anexo 1. 01-FR-03 POA INSTITUC.'!PFQ60</f>
        <v>0</v>
      </c>
      <c r="PFR18" s="654">
        <f>+'Anexo 1. 01-FR-03 POA INSTITUC.'!PFR60</f>
        <v>0</v>
      </c>
      <c r="PFS18" s="654">
        <f>+'Anexo 1. 01-FR-03 POA INSTITUC.'!PFS60</f>
        <v>0</v>
      </c>
      <c r="PFT18" s="654">
        <f>+'Anexo 1. 01-FR-03 POA INSTITUC.'!PFT60</f>
        <v>0</v>
      </c>
      <c r="PFU18" s="654">
        <f>+'Anexo 1. 01-FR-03 POA INSTITUC.'!PFU60</f>
        <v>0</v>
      </c>
      <c r="PFV18" s="654">
        <f>+'Anexo 1. 01-FR-03 POA INSTITUC.'!PFV60</f>
        <v>0</v>
      </c>
      <c r="PFW18" s="654">
        <f>+'Anexo 1. 01-FR-03 POA INSTITUC.'!PFW60</f>
        <v>0</v>
      </c>
      <c r="PFX18" s="654">
        <f>+'Anexo 1. 01-FR-03 POA INSTITUC.'!PFX60</f>
        <v>0</v>
      </c>
      <c r="PFY18" s="654">
        <f>+'Anexo 1. 01-FR-03 POA INSTITUC.'!PFY60</f>
        <v>0</v>
      </c>
      <c r="PFZ18" s="654">
        <f>+'Anexo 1. 01-FR-03 POA INSTITUC.'!PFZ60</f>
        <v>0</v>
      </c>
      <c r="PGA18" s="654">
        <f>+'Anexo 1. 01-FR-03 POA INSTITUC.'!PGA60</f>
        <v>0</v>
      </c>
      <c r="PGB18" s="654">
        <f>+'Anexo 1. 01-FR-03 POA INSTITUC.'!PGB60</f>
        <v>0</v>
      </c>
      <c r="PGC18" s="654">
        <f>+'Anexo 1. 01-FR-03 POA INSTITUC.'!PGC60</f>
        <v>0</v>
      </c>
      <c r="PGD18" s="654">
        <f>+'Anexo 1. 01-FR-03 POA INSTITUC.'!PGD60</f>
        <v>0</v>
      </c>
      <c r="PGE18" s="654">
        <f>+'Anexo 1. 01-FR-03 POA INSTITUC.'!PGE60</f>
        <v>0</v>
      </c>
      <c r="PGF18" s="654">
        <f>+'Anexo 1. 01-FR-03 POA INSTITUC.'!PGF60</f>
        <v>0</v>
      </c>
      <c r="PGG18" s="654">
        <f>+'Anexo 1. 01-FR-03 POA INSTITUC.'!PGG60</f>
        <v>0</v>
      </c>
      <c r="PGH18" s="654">
        <f>+'Anexo 1. 01-FR-03 POA INSTITUC.'!PGH60</f>
        <v>0</v>
      </c>
      <c r="PGI18" s="654">
        <f>+'Anexo 1. 01-FR-03 POA INSTITUC.'!PGI60</f>
        <v>0</v>
      </c>
      <c r="PGJ18" s="654">
        <f>+'Anexo 1. 01-FR-03 POA INSTITUC.'!PGJ60</f>
        <v>0</v>
      </c>
      <c r="PGK18" s="654">
        <f>+'Anexo 1. 01-FR-03 POA INSTITUC.'!PGK60</f>
        <v>0</v>
      </c>
      <c r="PGL18" s="654">
        <f>+'Anexo 1. 01-FR-03 POA INSTITUC.'!PGL60</f>
        <v>0</v>
      </c>
      <c r="PGM18" s="654">
        <f>+'Anexo 1. 01-FR-03 POA INSTITUC.'!PGM60</f>
        <v>0</v>
      </c>
      <c r="PGN18" s="654">
        <f>+'Anexo 1. 01-FR-03 POA INSTITUC.'!PGN60</f>
        <v>0</v>
      </c>
      <c r="PGO18" s="654">
        <f>+'Anexo 1. 01-FR-03 POA INSTITUC.'!PGO60</f>
        <v>0</v>
      </c>
      <c r="PGP18" s="654">
        <f>+'Anexo 1. 01-FR-03 POA INSTITUC.'!PGP60</f>
        <v>0</v>
      </c>
      <c r="PGQ18" s="654">
        <f>+'Anexo 1. 01-FR-03 POA INSTITUC.'!PGQ60</f>
        <v>0</v>
      </c>
      <c r="PGR18" s="654">
        <f>+'Anexo 1. 01-FR-03 POA INSTITUC.'!PGR60</f>
        <v>0</v>
      </c>
      <c r="PGS18" s="654">
        <f>+'Anexo 1. 01-FR-03 POA INSTITUC.'!PGS60</f>
        <v>0</v>
      </c>
      <c r="PGT18" s="654">
        <f>+'Anexo 1. 01-FR-03 POA INSTITUC.'!PGT60</f>
        <v>0</v>
      </c>
      <c r="PGU18" s="654">
        <f>+'Anexo 1. 01-FR-03 POA INSTITUC.'!PGU60</f>
        <v>0</v>
      </c>
      <c r="PGV18" s="654">
        <f>+'Anexo 1. 01-FR-03 POA INSTITUC.'!PGV60</f>
        <v>0</v>
      </c>
      <c r="PGW18" s="654">
        <f>+'Anexo 1. 01-FR-03 POA INSTITUC.'!PGW60</f>
        <v>0</v>
      </c>
      <c r="PGX18" s="654">
        <f>+'Anexo 1. 01-FR-03 POA INSTITUC.'!PGX60</f>
        <v>0</v>
      </c>
      <c r="PGY18" s="654">
        <f>+'Anexo 1. 01-FR-03 POA INSTITUC.'!PGY60</f>
        <v>0</v>
      </c>
      <c r="PGZ18" s="654">
        <f>+'Anexo 1. 01-FR-03 POA INSTITUC.'!PGZ60</f>
        <v>0</v>
      </c>
      <c r="PHA18" s="654">
        <f>+'Anexo 1. 01-FR-03 POA INSTITUC.'!PHA60</f>
        <v>0</v>
      </c>
      <c r="PHB18" s="654">
        <f>+'Anexo 1. 01-FR-03 POA INSTITUC.'!PHB60</f>
        <v>0</v>
      </c>
      <c r="PHC18" s="654">
        <f>+'Anexo 1. 01-FR-03 POA INSTITUC.'!PHC60</f>
        <v>0</v>
      </c>
      <c r="PHD18" s="654">
        <f>+'Anexo 1. 01-FR-03 POA INSTITUC.'!PHD60</f>
        <v>0</v>
      </c>
      <c r="PHE18" s="654">
        <f>+'Anexo 1. 01-FR-03 POA INSTITUC.'!PHE60</f>
        <v>0</v>
      </c>
      <c r="PHF18" s="654">
        <f>+'Anexo 1. 01-FR-03 POA INSTITUC.'!PHF60</f>
        <v>0</v>
      </c>
      <c r="PHG18" s="654">
        <f>+'Anexo 1. 01-FR-03 POA INSTITUC.'!PHG60</f>
        <v>0</v>
      </c>
      <c r="PHH18" s="654">
        <f>+'Anexo 1. 01-FR-03 POA INSTITUC.'!PHH60</f>
        <v>0</v>
      </c>
      <c r="PHI18" s="654">
        <f>+'Anexo 1. 01-FR-03 POA INSTITUC.'!PHI60</f>
        <v>0</v>
      </c>
      <c r="PHJ18" s="654">
        <f>+'Anexo 1. 01-FR-03 POA INSTITUC.'!PHJ60</f>
        <v>0</v>
      </c>
      <c r="PHK18" s="654">
        <f>+'Anexo 1. 01-FR-03 POA INSTITUC.'!PHK60</f>
        <v>0</v>
      </c>
      <c r="PHL18" s="654">
        <f>+'Anexo 1. 01-FR-03 POA INSTITUC.'!PHL60</f>
        <v>0</v>
      </c>
      <c r="PHM18" s="654">
        <f>+'Anexo 1. 01-FR-03 POA INSTITUC.'!PHM60</f>
        <v>0</v>
      </c>
      <c r="PHN18" s="654">
        <f>+'Anexo 1. 01-FR-03 POA INSTITUC.'!PHN60</f>
        <v>0</v>
      </c>
      <c r="PHO18" s="654">
        <f>+'Anexo 1. 01-FR-03 POA INSTITUC.'!PHO60</f>
        <v>0</v>
      </c>
      <c r="PHP18" s="654">
        <f>+'Anexo 1. 01-FR-03 POA INSTITUC.'!PHP60</f>
        <v>0</v>
      </c>
      <c r="PHQ18" s="654">
        <f>+'Anexo 1. 01-FR-03 POA INSTITUC.'!PHQ60</f>
        <v>0</v>
      </c>
      <c r="PHR18" s="654">
        <f>+'Anexo 1. 01-FR-03 POA INSTITUC.'!PHR60</f>
        <v>0</v>
      </c>
      <c r="PHS18" s="654">
        <f>+'Anexo 1. 01-FR-03 POA INSTITUC.'!PHS60</f>
        <v>0</v>
      </c>
      <c r="PHT18" s="654">
        <f>+'Anexo 1. 01-FR-03 POA INSTITUC.'!PHT60</f>
        <v>0</v>
      </c>
      <c r="PHU18" s="654">
        <f>+'Anexo 1. 01-FR-03 POA INSTITUC.'!PHU60</f>
        <v>0</v>
      </c>
      <c r="PHV18" s="654">
        <f>+'Anexo 1. 01-FR-03 POA INSTITUC.'!PHV60</f>
        <v>0</v>
      </c>
      <c r="PHW18" s="654">
        <f>+'Anexo 1. 01-FR-03 POA INSTITUC.'!PHW60</f>
        <v>0</v>
      </c>
      <c r="PHX18" s="654">
        <f>+'Anexo 1. 01-FR-03 POA INSTITUC.'!PHX60</f>
        <v>0</v>
      </c>
      <c r="PHY18" s="654">
        <f>+'Anexo 1. 01-FR-03 POA INSTITUC.'!PHY60</f>
        <v>0</v>
      </c>
      <c r="PHZ18" s="654">
        <f>+'Anexo 1. 01-FR-03 POA INSTITUC.'!PHZ60</f>
        <v>0</v>
      </c>
      <c r="PIA18" s="654">
        <f>+'Anexo 1. 01-FR-03 POA INSTITUC.'!PIA60</f>
        <v>0</v>
      </c>
      <c r="PIB18" s="654">
        <f>+'Anexo 1. 01-FR-03 POA INSTITUC.'!PIB60</f>
        <v>0</v>
      </c>
      <c r="PIC18" s="654">
        <f>+'Anexo 1. 01-FR-03 POA INSTITUC.'!PIC60</f>
        <v>0</v>
      </c>
      <c r="PID18" s="654">
        <f>+'Anexo 1. 01-FR-03 POA INSTITUC.'!PID60</f>
        <v>0</v>
      </c>
      <c r="PIE18" s="654">
        <f>+'Anexo 1. 01-FR-03 POA INSTITUC.'!PIE60</f>
        <v>0</v>
      </c>
      <c r="PIF18" s="654">
        <f>+'Anexo 1. 01-FR-03 POA INSTITUC.'!PIF60</f>
        <v>0</v>
      </c>
      <c r="PIG18" s="654">
        <f>+'Anexo 1. 01-FR-03 POA INSTITUC.'!PIG60</f>
        <v>0</v>
      </c>
      <c r="PIH18" s="654">
        <f>+'Anexo 1. 01-FR-03 POA INSTITUC.'!PIH60</f>
        <v>0</v>
      </c>
      <c r="PII18" s="654">
        <f>+'Anexo 1. 01-FR-03 POA INSTITUC.'!PII60</f>
        <v>0</v>
      </c>
      <c r="PIJ18" s="654">
        <f>+'Anexo 1. 01-FR-03 POA INSTITUC.'!PIJ60</f>
        <v>0</v>
      </c>
      <c r="PIK18" s="654">
        <f>+'Anexo 1. 01-FR-03 POA INSTITUC.'!PIK60</f>
        <v>0</v>
      </c>
      <c r="PIL18" s="654">
        <f>+'Anexo 1. 01-FR-03 POA INSTITUC.'!PIL60</f>
        <v>0</v>
      </c>
      <c r="PIM18" s="654">
        <f>+'Anexo 1. 01-FR-03 POA INSTITUC.'!PIM60</f>
        <v>0</v>
      </c>
      <c r="PIN18" s="654">
        <f>+'Anexo 1. 01-FR-03 POA INSTITUC.'!PIN60</f>
        <v>0</v>
      </c>
      <c r="PIO18" s="654">
        <f>+'Anexo 1. 01-FR-03 POA INSTITUC.'!PIO60</f>
        <v>0</v>
      </c>
      <c r="PIP18" s="654">
        <f>+'Anexo 1. 01-FR-03 POA INSTITUC.'!PIP60</f>
        <v>0</v>
      </c>
      <c r="PIQ18" s="654">
        <f>+'Anexo 1. 01-FR-03 POA INSTITUC.'!PIQ60</f>
        <v>0</v>
      </c>
      <c r="PIR18" s="654">
        <f>+'Anexo 1. 01-FR-03 POA INSTITUC.'!PIR60</f>
        <v>0</v>
      </c>
      <c r="PIS18" s="654">
        <f>+'Anexo 1. 01-FR-03 POA INSTITUC.'!PIS60</f>
        <v>0</v>
      </c>
      <c r="PIT18" s="654">
        <f>+'Anexo 1. 01-FR-03 POA INSTITUC.'!PIT60</f>
        <v>0</v>
      </c>
      <c r="PIU18" s="654">
        <f>+'Anexo 1. 01-FR-03 POA INSTITUC.'!PIU60</f>
        <v>0</v>
      </c>
      <c r="PIV18" s="654">
        <f>+'Anexo 1. 01-FR-03 POA INSTITUC.'!PIV60</f>
        <v>0</v>
      </c>
      <c r="PIW18" s="654">
        <f>+'Anexo 1. 01-FR-03 POA INSTITUC.'!PIW60</f>
        <v>0</v>
      </c>
      <c r="PIX18" s="654">
        <f>+'Anexo 1. 01-FR-03 POA INSTITUC.'!PIX60</f>
        <v>0</v>
      </c>
      <c r="PIY18" s="654">
        <f>+'Anexo 1. 01-FR-03 POA INSTITUC.'!PIY60</f>
        <v>0</v>
      </c>
      <c r="PIZ18" s="654">
        <f>+'Anexo 1. 01-FR-03 POA INSTITUC.'!PIZ60</f>
        <v>0</v>
      </c>
      <c r="PJA18" s="654">
        <f>+'Anexo 1. 01-FR-03 POA INSTITUC.'!PJA60</f>
        <v>0</v>
      </c>
      <c r="PJB18" s="654">
        <f>+'Anexo 1. 01-FR-03 POA INSTITUC.'!PJB60</f>
        <v>0</v>
      </c>
      <c r="PJC18" s="654">
        <f>+'Anexo 1. 01-FR-03 POA INSTITUC.'!PJC60</f>
        <v>0</v>
      </c>
      <c r="PJD18" s="654">
        <f>+'Anexo 1. 01-FR-03 POA INSTITUC.'!PJD60</f>
        <v>0</v>
      </c>
      <c r="PJE18" s="654">
        <f>+'Anexo 1. 01-FR-03 POA INSTITUC.'!PJE60</f>
        <v>0</v>
      </c>
      <c r="PJF18" s="654">
        <f>+'Anexo 1. 01-FR-03 POA INSTITUC.'!PJF60</f>
        <v>0</v>
      </c>
      <c r="PJG18" s="654">
        <f>+'Anexo 1. 01-FR-03 POA INSTITUC.'!PJG60</f>
        <v>0</v>
      </c>
      <c r="PJH18" s="654">
        <f>+'Anexo 1. 01-FR-03 POA INSTITUC.'!PJH60</f>
        <v>0</v>
      </c>
      <c r="PJI18" s="654">
        <f>+'Anexo 1. 01-FR-03 POA INSTITUC.'!PJI60</f>
        <v>0</v>
      </c>
      <c r="PJJ18" s="654">
        <f>+'Anexo 1. 01-FR-03 POA INSTITUC.'!PJJ60</f>
        <v>0</v>
      </c>
      <c r="PJK18" s="654">
        <f>+'Anexo 1. 01-FR-03 POA INSTITUC.'!PJK60</f>
        <v>0</v>
      </c>
      <c r="PJL18" s="654">
        <f>+'Anexo 1. 01-FR-03 POA INSTITUC.'!PJL60</f>
        <v>0</v>
      </c>
      <c r="PJM18" s="654">
        <f>+'Anexo 1. 01-FR-03 POA INSTITUC.'!PJM60</f>
        <v>0</v>
      </c>
      <c r="PJN18" s="654">
        <f>+'Anexo 1. 01-FR-03 POA INSTITUC.'!PJN60</f>
        <v>0</v>
      </c>
      <c r="PJO18" s="654">
        <f>+'Anexo 1. 01-FR-03 POA INSTITUC.'!PJO60</f>
        <v>0</v>
      </c>
      <c r="PJP18" s="654">
        <f>+'Anexo 1. 01-FR-03 POA INSTITUC.'!PJP60</f>
        <v>0</v>
      </c>
      <c r="PJQ18" s="654">
        <f>+'Anexo 1. 01-FR-03 POA INSTITUC.'!PJQ60</f>
        <v>0</v>
      </c>
      <c r="PJR18" s="654">
        <f>+'Anexo 1. 01-FR-03 POA INSTITUC.'!PJR60</f>
        <v>0</v>
      </c>
      <c r="PJS18" s="654">
        <f>+'Anexo 1. 01-FR-03 POA INSTITUC.'!PJS60</f>
        <v>0</v>
      </c>
      <c r="PJT18" s="654">
        <f>+'Anexo 1. 01-FR-03 POA INSTITUC.'!PJT60</f>
        <v>0</v>
      </c>
      <c r="PJU18" s="654">
        <f>+'Anexo 1. 01-FR-03 POA INSTITUC.'!PJU60</f>
        <v>0</v>
      </c>
      <c r="PJV18" s="654">
        <f>+'Anexo 1. 01-FR-03 POA INSTITUC.'!PJV60</f>
        <v>0</v>
      </c>
      <c r="PJW18" s="654">
        <f>+'Anexo 1. 01-FR-03 POA INSTITUC.'!PJW60</f>
        <v>0</v>
      </c>
      <c r="PJX18" s="654">
        <f>+'Anexo 1. 01-FR-03 POA INSTITUC.'!PJX60</f>
        <v>0</v>
      </c>
      <c r="PJY18" s="654">
        <f>+'Anexo 1. 01-FR-03 POA INSTITUC.'!PJY60</f>
        <v>0</v>
      </c>
      <c r="PJZ18" s="654">
        <f>+'Anexo 1. 01-FR-03 POA INSTITUC.'!PJZ60</f>
        <v>0</v>
      </c>
      <c r="PKA18" s="654">
        <f>+'Anexo 1. 01-FR-03 POA INSTITUC.'!PKA60</f>
        <v>0</v>
      </c>
      <c r="PKB18" s="654">
        <f>+'Anexo 1. 01-FR-03 POA INSTITUC.'!PKB60</f>
        <v>0</v>
      </c>
      <c r="PKC18" s="654">
        <f>+'Anexo 1. 01-FR-03 POA INSTITUC.'!PKC60</f>
        <v>0</v>
      </c>
      <c r="PKD18" s="654">
        <f>+'Anexo 1. 01-FR-03 POA INSTITUC.'!PKD60</f>
        <v>0</v>
      </c>
      <c r="PKE18" s="654">
        <f>+'Anexo 1. 01-FR-03 POA INSTITUC.'!PKE60</f>
        <v>0</v>
      </c>
      <c r="PKF18" s="654">
        <f>+'Anexo 1. 01-FR-03 POA INSTITUC.'!PKF60</f>
        <v>0</v>
      </c>
      <c r="PKG18" s="654">
        <f>+'Anexo 1. 01-FR-03 POA INSTITUC.'!PKG60</f>
        <v>0</v>
      </c>
      <c r="PKH18" s="654">
        <f>+'Anexo 1. 01-FR-03 POA INSTITUC.'!PKH60</f>
        <v>0</v>
      </c>
      <c r="PKI18" s="654">
        <f>+'Anexo 1. 01-FR-03 POA INSTITUC.'!PKI60</f>
        <v>0</v>
      </c>
      <c r="PKJ18" s="654">
        <f>+'Anexo 1. 01-FR-03 POA INSTITUC.'!PKJ60</f>
        <v>0</v>
      </c>
      <c r="PKK18" s="654">
        <f>+'Anexo 1. 01-FR-03 POA INSTITUC.'!PKK60</f>
        <v>0</v>
      </c>
      <c r="PKL18" s="654">
        <f>+'Anexo 1. 01-FR-03 POA INSTITUC.'!PKL60</f>
        <v>0</v>
      </c>
      <c r="PKM18" s="654">
        <f>+'Anexo 1. 01-FR-03 POA INSTITUC.'!PKM60</f>
        <v>0</v>
      </c>
      <c r="PKN18" s="654">
        <f>+'Anexo 1. 01-FR-03 POA INSTITUC.'!PKN60</f>
        <v>0</v>
      </c>
      <c r="PKO18" s="654">
        <f>+'Anexo 1. 01-FR-03 POA INSTITUC.'!PKO60</f>
        <v>0</v>
      </c>
      <c r="PKP18" s="654">
        <f>+'Anexo 1. 01-FR-03 POA INSTITUC.'!PKP60</f>
        <v>0</v>
      </c>
      <c r="PKQ18" s="654">
        <f>+'Anexo 1. 01-FR-03 POA INSTITUC.'!PKQ60</f>
        <v>0</v>
      </c>
      <c r="PKR18" s="654">
        <f>+'Anexo 1. 01-FR-03 POA INSTITUC.'!PKR60</f>
        <v>0</v>
      </c>
      <c r="PKS18" s="654">
        <f>+'Anexo 1. 01-FR-03 POA INSTITUC.'!PKS60</f>
        <v>0</v>
      </c>
      <c r="PKT18" s="654">
        <f>+'Anexo 1. 01-FR-03 POA INSTITUC.'!PKT60</f>
        <v>0</v>
      </c>
      <c r="PKU18" s="654">
        <f>+'Anexo 1. 01-FR-03 POA INSTITUC.'!PKU60</f>
        <v>0</v>
      </c>
      <c r="PKV18" s="654">
        <f>+'Anexo 1. 01-FR-03 POA INSTITUC.'!PKV60</f>
        <v>0</v>
      </c>
      <c r="PKW18" s="654">
        <f>+'Anexo 1. 01-FR-03 POA INSTITUC.'!PKW60</f>
        <v>0</v>
      </c>
      <c r="PKX18" s="654">
        <f>+'Anexo 1. 01-FR-03 POA INSTITUC.'!PKX60</f>
        <v>0</v>
      </c>
      <c r="PKY18" s="654">
        <f>+'Anexo 1. 01-FR-03 POA INSTITUC.'!PKY60</f>
        <v>0</v>
      </c>
      <c r="PKZ18" s="654">
        <f>+'Anexo 1. 01-FR-03 POA INSTITUC.'!PKZ60</f>
        <v>0</v>
      </c>
      <c r="PLA18" s="654">
        <f>+'Anexo 1. 01-FR-03 POA INSTITUC.'!PLA60</f>
        <v>0</v>
      </c>
      <c r="PLB18" s="654">
        <f>+'Anexo 1. 01-FR-03 POA INSTITUC.'!PLB60</f>
        <v>0</v>
      </c>
      <c r="PLC18" s="654">
        <f>+'Anexo 1. 01-FR-03 POA INSTITUC.'!PLC60</f>
        <v>0</v>
      </c>
      <c r="PLD18" s="654">
        <f>+'Anexo 1. 01-FR-03 POA INSTITUC.'!PLD60</f>
        <v>0</v>
      </c>
      <c r="PLE18" s="654">
        <f>+'Anexo 1. 01-FR-03 POA INSTITUC.'!PLE60</f>
        <v>0</v>
      </c>
      <c r="PLF18" s="654">
        <f>+'Anexo 1. 01-FR-03 POA INSTITUC.'!PLF60</f>
        <v>0</v>
      </c>
      <c r="PLG18" s="654">
        <f>+'Anexo 1. 01-FR-03 POA INSTITUC.'!PLG60</f>
        <v>0</v>
      </c>
      <c r="PLH18" s="654">
        <f>+'Anexo 1. 01-FR-03 POA INSTITUC.'!PLH60</f>
        <v>0</v>
      </c>
      <c r="PLI18" s="654">
        <f>+'Anexo 1. 01-FR-03 POA INSTITUC.'!PLI60</f>
        <v>0</v>
      </c>
      <c r="PLJ18" s="654">
        <f>+'Anexo 1. 01-FR-03 POA INSTITUC.'!PLJ60</f>
        <v>0</v>
      </c>
      <c r="PLK18" s="654">
        <f>+'Anexo 1. 01-FR-03 POA INSTITUC.'!PLK60</f>
        <v>0</v>
      </c>
      <c r="PLL18" s="654">
        <f>+'Anexo 1. 01-FR-03 POA INSTITUC.'!PLL60</f>
        <v>0</v>
      </c>
      <c r="PLM18" s="654">
        <f>+'Anexo 1. 01-FR-03 POA INSTITUC.'!PLM60</f>
        <v>0</v>
      </c>
      <c r="PLN18" s="654">
        <f>+'Anexo 1. 01-FR-03 POA INSTITUC.'!PLN60</f>
        <v>0</v>
      </c>
      <c r="PLO18" s="654">
        <f>+'Anexo 1. 01-FR-03 POA INSTITUC.'!PLO60</f>
        <v>0</v>
      </c>
      <c r="PLP18" s="654">
        <f>+'Anexo 1. 01-FR-03 POA INSTITUC.'!PLP60</f>
        <v>0</v>
      </c>
      <c r="PLQ18" s="654">
        <f>+'Anexo 1. 01-FR-03 POA INSTITUC.'!PLQ60</f>
        <v>0</v>
      </c>
      <c r="PLR18" s="654">
        <f>+'Anexo 1. 01-FR-03 POA INSTITUC.'!PLR60</f>
        <v>0</v>
      </c>
      <c r="PLS18" s="654">
        <f>+'Anexo 1. 01-FR-03 POA INSTITUC.'!PLS60</f>
        <v>0</v>
      </c>
      <c r="PLT18" s="654">
        <f>+'Anexo 1. 01-FR-03 POA INSTITUC.'!PLT60</f>
        <v>0</v>
      </c>
      <c r="PLU18" s="654">
        <f>+'Anexo 1. 01-FR-03 POA INSTITUC.'!PLU60</f>
        <v>0</v>
      </c>
      <c r="PLV18" s="654">
        <f>+'Anexo 1. 01-FR-03 POA INSTITUC.'!PLV60</f>
        <v>0</v>
      </c>
      <c r="PLW18" s="654">
        <f>+'Anexo 1. 01-FR-03 POA INSTITUC.'!PLW60</f>
        <v>0</v>
      </c>
      <c r="PLX18" s="654">
        <f>+'Anexo 1. 01-FR-03 POA INSTITUC.'!PLX60</f>
        <v>0</v>
      </c>
      <c r="PLY18" s="654">
        <f>+'Anexo 1. 01-FR-03 POA INSTITUC.'!PLY60</f>
        <v>0</v>
      </c>
      <c r="PLZ18" s="654">
        <f>+'Anexo 1. 01-FR-03 POA INSTITUC.'!PLZ60</f>
        <v>0</v>
      </c>
      <c r="PMA18" s="654">
        <f>+'Anexo 1. 01-FR-03 POA INSTITUC.'!PMA60</f>
        <v>0</v>
      </c>
      <c r="PMB18" s="654">
        <f>+'Anexo 1. 01-FR-03 POA INSTITUC.'!PMB60</f>
        <v>0</v>
      </c>
      <c r="PMC18" s="654">
        <f>+'Anexo 1. 01-FR-03 POA INSTITUC.'!PMC60</f>
        <v>0</v>
      </c>
      <c r="PMD18" s="654">
        <f>+'Anexo 1. 01-FR-03 POA INSTITUC.'!PMD60</f>
        <v>0</v>
      </c>
      <c r="PME18" s="654">
        <f>+'Anexo 1. 01-FR-03 POA INSTITUC.'!PME60</f>
        <v>0</v>
      </c>
      <c r="PMF18" s="654">
        <f>+'Anexo 1. 01-FR-03 POA INSTITUC.'!PMF60</f>
        <v>0</v>
      </c>
      <c r="PMG18" s="654">
        <f>+'Anexo 1. 01-FR-03 POA INSTITUC.'!PMG60</f>
        <v>0</v>
      </c>
      <c r="PMH18" s="654">
        <f>+'Anexo 1. 01-FR-03 POA INSTITUC.'!PMH60</f>
        <v>0</v>
      </c>
      <c r="PMI18" s="654">
        <f>+'Anexo 1. 01-FR-03 POA INSTITUC.'!PMI60</f>
        <v>0</v>
      </c>
      <c r="PMJ18" s="654">
        <f>+'Anexo 1. 01-FR-03 POA INSTITUC.'!PMJ60</f>
        <v>0</v>
      </c>
      <c r="PMK18" s="654">
        <f>+'Anexo 1. 01-FR-03 POA INSTITUC.'!PMK60</f>
        <v>0</v>
      </c>
      <c r="PML18" s="654">
        <f>+'Anexo 1. 01-FR-03 POA INSTITUC.'!PML60</f>
        <v>0</v>
      </c>
      <c r="PMM18" s="654">
        <f>+'Anexo 1. 01-FR-03 POA INSTITUC.'!PMM60</f>
        <v>0</v>
      </c>
      <c r="PMN18" s="654">
        <f>+'Anexo 1. 01-FR-03 POA INSTITUC.'!PMN60</f>
        <v>0</v>
      </c>
      <c r="PMO18" s="654">
        <f>+'Anexo 1. 01-FR-03 POA INSTITUC.'!PMO60</f>
        <v>0</v>
      </c>
      <c r="PMP18" s="654">
        <f>+'Anexo 1. 01-FR-03 POA INSTITUC.'!PMP60</f>
        <v>0</v>
      </c>
      <c r="PMQ18" s="654">
        <f>+'Anexo 1. 01-FR-03 POA INSTITUC.'!PMQ60</f>
        <v>0</v>
      </c>
      <c r="PMR18" s="654">
        <f>+'Anexo 1. 01-FR-03 POA INSTITUC.'!PMR60</f>
        <v>0</v>
      </c>
      <c r="PMS18" s="654">
        <f>+'Anexo 1. 01-FR-03 POA INSTITUC.'!PMS60</f>
        <v>0</v>
      </c>
      <c r="PMT18" s="654">
        <f>+'Anexo 1. 01-FR-03 POA INSTITUC.'!PMT60</f>
        <v>0</v>
      </c>
      <c r="PMU18" s="654">
        <f>+'Anexo 1. 01-FR-03 POA INSTITUC.'!PMU60</f>
        <v>0</v>
      </c>
      <c r="PMV18" s="654">
        <f>+'Anexo 1. 01-FR-03 POA INSTITUC.'!PMV60</f>
        <v>0</v>
      </c>
      <c r="PMW18" s="654">
        <f>+'Anexo 1. 01-FR-03 POA INSTITUC.'!PMW60</f>
        <v>0</v>
      </c>
      <c r="PMX18" s="654">
        <f>+'Anexo 1. 01-FR-03 POA INSTITUC.'!PMX60</f>
        <v>0</v>
      </c>
      <c r="PMY18" s="654">
        <f>+'Anexo 1. 01-FR-03 POA INSTITUC.'!PMY60</f>
        <v>0</v>
      </c>
      <c r="PMZ18" s="654">
        <f>+'Anexo 1. 01-FR-03 POA INSTITUC.'!PMZ60</f>
        <v>0</v>
      </c>
      <c r="PNA18" s="654">
        <f>+'Anexo 1. 01-FR-03 POA INSTITUC.'!PNA60</f>
        <v>0</v>
      </c>
      <c r="PNB18" s="654">
        <f>+'Anexo 1. 01-FR-03 POA INSTITUC.'!PNB60</f>
        <v>0</v>
      </c>
      <c r="PNC18" s="654">
        <f>+'Anexo 1. 01-FR-03 POA INSTITUC.'!PNC60</f>
        <v>0</v>
      </c>
      <c r="PND18" s="654">
        <f>+'Anexo 1. 01-FR-03 POA INSTITUC.'!PND60</f>
        <v>0</v>
      </c>
      <c r="PNE18" s="654">
        <f>+'Anexo 1. 01-FR-03 POA INSTITUC.'!PNE60</f>
        <v>0</v>
      </c>
      <c r="PNF18" s="654">
        <f>+'Anexo 1. 01-FR-03 POA INSTITUC.'!PNF60</f>
        <v>0</v>
      </c>
      <c r="PNG18" s="654">
        <f>+'Anexo 1. 01-FR-03 POA INSTITUC.'!PNG60</f>
        <v>0</v>
      </c>
      <c r="PNH18" s="654">
        <f>+'Anexo 1. 01-FR-03 POA INSTITUC.'!PNH60</f>
        <v>0</v>
      </c>
      <c r="PNI18" s="654">
        <f>+'Anexo 1. 01-FR-03 POA INSTITUC.'!PNI60</f>
        <v>0</v>
      </c>
      <c r="PNJ18" s="654">
        <f>+'Anexo 1. 01-FR-03 POA INSTITUC.'!PNJ60</f>
        <v>0</v>
      </c>
      <c r="PNK18" s="654">
        <f>+'Anexo 1. 01-FR-03 POA INSTITUC.'!PNK60</f>
        <v>0</v>
      </c>
      <c r="PNL18" s="654">
        <f>+'Anexo 1. 01-FR-03 POA INSTITUC.'!PNL60</f>
        <v>0</v>
      </c>
      <c r="PNM18" s="654">
        <f>+'Anexo 1. 01-FR-03 POA INSTITUC.'!PNM60</f>
        <v>0</v>
      </c>
      <c r="PNN18" s="654">
        <f>+'Anexo 1. 01-FR-03 POA INSTITUC.'!PNN60</f>
        <v>0</v>
      </c>
      <c r="PNO18" s="654">
        <f>+'Anexo 1. 01-FR-03 POA INSTITUC.'!PNO60</f>
        <v>0</v>
      </c>
      <c r="PNP18" s="654">
        <f>+'Anexo 1. 01-FR-03 POA INSTITUC.'!PNP60</f>
        <v>0</v>
      </c>
      <c r="PNQ18" s="654">
        <f>+'Anexo 1. 01-FR-03 POA INSTITUC.'!PNQ60</f>
        <v>0</v>
      </c>
      <c r="PNR18" s="654">
        <f>+'Anexo 1. 01-FR-03 POA INSTITUC.'!PNR60</f>
        <v>0</v>
      </c>
      <c r="PNS18" s="654">
        <f>+'Anexo 1. 01-FR-03 POA INSTITUC.'!PNS60</f>
        <v>0</v>
      </c>
      <c r="PNT18" s="654">
        <f>+'Anexo 1. 01-FR-03 POA INSTITUC.'!PNT60</f>
        <v>0</v>
      </c>
      <c r="PNU18" s="654">
        <f>+'Anexo 1. 01-FR-03 POA INSTITUC.'!PNU60</f>
        <v>0</v>
      </c>
      <c r="PNV18" s="654">
        <f>+'Anexo 1. 01-FR-03 POA INSTITUC.'!PNV60</f>
        <v>0</v>
      </c>
      <c r="PNW18" s="654">
        <f>+'Anexo 1. 01-FR-03 POA INSTITUC.'!PNW60</f>
        <v>0</v>
      </c>
      <c r="PNX18" s="654">
        <f>+'Anexo 1. 01-FR-03 POA INSTITUC.'!PNX60</f>
        <v>0</v>
      </c>
      <c r="PNY18" s="654">
        <f>+'Anexo 1. 01-FR-03 POA INSTITUC.'!PNY60</f>
        <v>0</v>
      </c>
      <c r="PNZ18" s="654">
        <f>+'Anexo 1. 01-FR-03 POA INSTITUC.'!PNZ60</f>
        <v>0</v>
      </c>
      <c r="POA18" s="654">
        <f>+'Anexo 1. 01-FR-03 POA INSTITUC.'!POA60</f>
        <v>0</v>
      </c>
      <c r="POB18" s="654">
        <f>+'Anexo 1. 01-FR-03 POA INSTITUC.'!POB60</f>
        <v>0</v>
      </c>
      <c r="POC18" s="654">
        <f>+'Anexo 1. 01-FR-03 POA INSTITUC.'!POC60</f>
        <v>0</v>
      </c>
      <c r="POD18" s="654">
        <f>+'Anexo 1. 01-FR-03 POA INSTITUC.'!POD60</f>
        <v>0</v>
      </c>
      <c r="POE18" s="654">
        <f>+'Anexo 1. 01-FR-03 POA INSTITUC.'!POE60</f>
        <v>0</v>
      </c>
      <c r="POF18" s="654">
        <f>+'Anexo 1. 01-FR-03 POA INSTITUC.'!POF60</f>
        <v>0</v>
      </c>
      <c r="POG18" s="654">
        <f>+'Anexo 1. 01-FR-03 POA INSTITUC.'!POG60</f>
        <v>0</v>
      </c>
      <c r="POH18" s="654">
        <f>+'Anexo 1. 01-FR-03 POA INSTITUC.'!POH60</f>
        <v>0</v>
      </c>
      <c r="POI18" s="654">
        <f>+'Anexo 1. 01-FR-03 POA INSTITUC.'!POI60</f>
        <v>0</v>
      </c>
      <c r="POJ18" s="654">
        <f>+'Anexo 1. 01-FR-03 POA INSTITUC.'!POJ60</f>
        <v>0</v>
      </c>
      <c r="POK18" s="654">
        <f>+'Anexo 1. 01-FR-03 POA INSTITUC.'!POK60</f>
        <v>0</v>
      </c>
      <c r="POL18" s="654">
        <f>+'Anexo 1. 01-FR-03 POA INSTITUC.'!POL60</f>
        <v>0</v>
      </c>
      <c r="POM18" s="654">
        <f>+'Anexo 1. 01-FR-03 POA INSTITUC.'!POM60</f>
        <v>0</v>
      </c>
      <c r="PON18" s="654">
        <f>+'Anexo 1. 01-FR-03 POA INSTITUC.'!PON60</f>
        <v>0</v>
      </c>
      <c r="POO18" s="654">
        <f>+'Anexo 1. 01-FR-03 POA INSTITUC.'!POO60</f>
        <v>0</v>
      </c>
      <c r="POP18" s="654">
        <f>+'Anexo 1. 01-FR-03 POA INSTITUC.'!POP60</f>
        <v>0</v>
      </c>
      <c r="POQ18" s="654">
        <f>+'Anexo 1. 01-FR-03 POA INSTITUC.'!POQ60</f>
        <v>0</v>
      </c>
      <c r="POR18" s="654">
        <f>+'Anexo 1. 01-FR-03 POA INSTITUC.'!POR60</f>
        <v>0</v>
      </c>
      <c r="POS18" s="654">
        <f>+'Anexo 1. 01-FR-03 POA INSTITUC.'!POS60</f>
        <v>0</v>
      </c>
      <c r="POT18" s="654">
        <f>+'Anexo 1. 01-FR-03 POA INSTITUC.'!POT60</f>
        <v>0</v>
      </c>
      <c r="POU18" s="654">
        <f>+'Anexo 1. 01-FR-03 POA INSTITUC.'!POU60</f>
        <v>0</v>
      </c>
      <c r="POV18" s="654">
        <f>+'Anexo 1. 01-FR-03 POA INSTITUC.'!POV60</f>
        <v>0</v>
      </c>
      <c r="POW18" s="654">
        <f>+'Anexo 1. 01-FR-03 POA INSTITUC.'!POW60</f>
        <v>0</v>
      </c>
      <c r="POX18" s="654">
        <f>+'Anexo 1. 01-FR-03 POA INSTITUC.'!POX60</f>
        <v>0</v>
      </c>
      <c r="POY18" s="654">
        <f>+'Anexo 1. 01-FR-03 POA INSTITUC.'!POY60</f>
        <v>0</v>
      </c>
      <c r="POZ18" s="654">
        <f>+'Anexo 1. 01-FR-03 POA INSTITUC.'!POZ60</f>
        <v>0</v>
      </c>
      <c r="PPA18" s="654">
        <f>+'Anexo 1. 01-FR-03 POA INSTITUC.'!PPA60</f>
        <v>0</v>
      </c>
      <c r="PPB18" s="654">
        <f>+'Anexo 1. 01-FR-03 POA INSTITUC.'!PPB60</f>
        <v>0</v>
      </c>
      <c r="PPC18" s="654">
        <f>+'Anexo 1. 01-FR-03 POA INSTITUC.'!PPC60</f>
        <v>0</v>
      </c>
      <c r="PPD18" s="654">
        <f>+'Anexo 1. 01-FR-03 POA INSTITUC.'!PPD60</f>
        <v>0</v>
      </c>
      <c r="PPE18" s="654">
        <f>+'Anexo 1. 01-FR-03 POA INSTITUC.'!PPE60</f>
        <v>0</v>
      </c>
      <c r="PPF18" s="654">
        <f>+'Anexo 1. 01-FR-03 POA INSTITUC.'!PPF60</f>
        <v>0</v>
      </c>
      <c r="PPG18" s="654">
        <f>+'Anexo 1. 01-FR-03 POA INSTITUC.'!PPG60</f>
        <v>0</v>
      </c>
      <c r="PPH18" s="654">
        <f>+'Anexo 1. 01-FR-03 POA INSTITUC.'!PPH60</f>
        <v>0</v>
      </c>
      <c r="PPI18" s="654">
        <f>+'Anexo 1. 01-FR-03 POA INSTITUC.'!PPI60</f>
        <v>0</v>
      </c>
      <c r="PPJ18" s="654">
        <f>+'Anexo 1. 01-FR-03 POA INSTITUC.'!PPJ60</f>
        <v>0</v>
      </c>
      <c r="PPK18" s="654">
        <f>+'Anexo 1. 01-FR-03 POA INSTITUC.'!PPK60</f>
        <v>0</v>
      </c>
      <c r="PPL18" s="654">
        <f>+'Anexo 1. 01-FR-03 POA INSTITUC.'!PPL60</f>
        <v>0</v>
      </c>
      <c r="PPM18" s="654">
        <f>+'Anexo 1. 01-FR-03 POA INSTITUC.'!PPM60</f>
        <v>0</v>
      </c>
      <c r="PPN18" s="654">
        <f>+'Anexo 1. 01-FR-03 POA INSTITUC.'!PPN60</f>
        <v>0</v>
      </c>
      <c r="PPO18" s="654">
        <f>+'Anexo 1. 01-FR-03 POA INSTITUC.'!PPO60</f>
        <v>0</v>
      </c>
      <c r="PPP18" s="654">
        <f>+'Anexo 1. 01-FR-03 POA INSTITUC.'!PPP60</f>
        <v>0</v>
      </c>
      <c r="PPQ18" s="654">
        <f>+'Anexo 1. 01-FR-03 POA INSTITUC.'!PPQ60</f>
        <v>0</v>
      </c>
      <c r="PPR18" s="654">
        <f>+'Anexo 1. 01-FR-03 POA INSTITUC.'!PPR60</f>
        <v>0</v>
      </c>
      <c r="PPS18" s="654">
        <f>+'Anexo 1. 01-FR-03 POA INSTITUC.'!PPS60</f>
        <v>0</v>
      </c>
      <c r="PPT18" s="654">
        <f>+'Anexo 1. 01-FR-03 POA INSTITUC.'!PPT60</f>
        <v>0</v>
      </c>
      <c r="PPU18" s="654">
        <f>+'Anexo 1. 01-FR-03 POA INSTITUC.'!PPU60</f>
        <v>0</v>
      </c>
      <c r="PPV18" s="654">
        <f>+'Anexo 1. 01-FR-03 POA INSTITUC.'!PPV60</f>
        <v>0</v>
      </c>
      <c r="PPW18" s="654">
        <f>+'Anexo 1. 01-FR-03 POA INSTITUC.'!PPW60</f>
        <v>0</v>
      </c>
      <c r="PPX18" s="654">
        <f>+'Anexo 1. 01-FR-03 POA INSTITUC.'!PPX60</f>
        <v>0</v>
      </c>
      <c r="PPY18" s="654">
        <f>+'Anexo 1. 01-FR-03 POA INSTITUC.'!PPY60</f>
        <v>0</v>
      </c>
      <c r="PPZ18" s="654">
        <f>+'Anexo 1. 01-FR-03 POA INSTITUC.'!PPZ60</f>
        <v>0</v>
      </c>
      <c r="PQA18" s="654">
        <f>+'Anexo 1. 01-FR-03 POA INSTITUC.'!PQA60</f>
        <v>0</v>
      </c>
      <c r="PQB18" s="654">
        <f>+'Anexo 1. 01-FR-03 POA INSTITUC.'!PQB60</f>
        <v>0</v>
      </c>
      <c r="PQC18" s="654">
        <f>+'Anexo 1. 01-FR-03 POA INSTITUC.'!PQC60</f>
        <v>0</v>
      </c>
      <c r="PQD18" s="654">
        <f>+'Anexo 1. 01-FR-03 POA INSTITUC.'!PQD60</f>
        <v>0</v>
      </c>
      <c r="PQE18" s="654">
        <f>+'Anexo 1. 01-FR-03 POA INSTITUC.'!PQE60</f>
        <v>0</v>
      </c>
      <c r="PQF18" s="654">
        <f>+'Anexo 1. 01-FR-03 POA INSTITUC.'!PQF60</f>
        <v>0</v>
      </c>
      <c r="PQG18" s="654">
        <f>+'Anexo 1. 01-FR-03 POA INSTITUC.'!PQG60</f>
        <v>0</v>
      </c>
      <c r="PQH18" s="654">
        <f>+'Anexo 1. 01-FR-03 POA INSTITUC.'!PQH60</f>
        <v>0</v>
      </c>
      <c r="PQI18" s="654">
        <f>+'Anexo 1. 01-FR-03 POA INSTITUC.'!PQI60</f>
        <v>0</v>
      </c>
      <c r="PQJ18" s="654">
        <f>+'Anexo 1. 01-FR-03 POA INSTITUC.'!PQJ60</f>
        <v>0</v>
      </c>
      <c r="PQK18" s="654">
        <f>+'Anexo 1. 01-FR-03 POA INSTITUC.'!PQK60</f>
        <v>0</v>
      </c>
      <c r="PQL18" s="654">
        <f>+'Anexo 1. 01-FR-03 POA INSTITUC.'!PQL60</f>
        <v>0</v>
      </c>
      <c r="PQM18" s="654">
        <f>+'Anexo 1. 01-FR-03 POA INSTITUC.'!PQM60</f>
        <v>0</v>
      </c>
      <c r="PQN18" s="654">
        <f>+'Anexo 1. 01-FR-03 POA INSTITUC.'!PQN60</f>
        <v>0</v>
      </c>
      <c r="PQO18" s="654">
        <f>+'Anexo 1. 01-FR-03 POA INSTITUC.'!PQO60</f>
        <v>0</v>
      </c>
      <c r="PQP18" s="654">
        <f>+'Anexo 1. 01-FR-03 POA INSTITUC.'!PQP60</f>
        <v>0</v>
      </c>
      <c r="PQQ18" s="654">
        <f>+'Anexo 1. 01-FR-03 POA INSTITUC.'!PQQ60</f>
        <v>0</v>
      </c>
      <c r="PQR18" s="654">
        <f>+'Anexo 1. 01-FR-03 POA INSTITUC.'!PQR60</f>
        <v>0</v>
      </c>
      <c r="PQS18" s="654">
        <f>+'Anexo 1. 01-FR-03 POA INSTITUC.'!PQS60</f>
        <v>0</v>
      </c>
      <c r="PQT18" s="654">
        <f>+'Anexo 1. 01-FR-03 POA INSTITUC.'!PQT60</f>
        <v>0</v>
      </c>
      <c r="PQU18" s="654">
        <f>+'Anexo 1. 01-FR-03 POA INSTITUC.'!PQU60</f>
        <v>0</v>
      </c>
      <c r="PQV18" s="654">
        <f>+'Anexo 1. 01-FR-03 POA INSTITUC.'!PQV60</f>
        <v>0</v>
      </c>
      <c r="PQW18" s="654">
        <f>+'Anexo 1. 01-FR-03 POA INSTITUC.'!PQW60</f>
        <v>0</v>
      </c>
      <c r="PQX18" s="654">
        <f>+'Anexo 1. 01-FR-03 POA INSTITUC.'!PQX60</f>
        <v>0</v>
      </c>
      <c r="PQY18" s="654">
        <f>+'Anexo 1. 01-FR-03 POA INSTITUC.'!PQY60</f>
        <v>0</v>
      </c>
      <c r="PQZ18" s="654">
        <f>+'Anexo 1. 01-FR-03 POA INSTITUC.'!PQZ60</f>
        <v>0</v>
      </c>
      <c r="PRA18" s="654">
        <f>+'Anexo 1. 01-FR-03 POA INSTITUC.'!PRA60</f>
        <v>0</v>
      </c>
      <c r="PRB18" s="654">
        <f>+'Anexo 1. 01-FR-03 POA INSTITUC.'!PRB60</f>
        <v>0</v>
      </c>
      <c r="PRC18" s="654">
        <f>+'Anexo 1. 01-FR-03 POA INSTITUC.'!PRC60</f>
        <v>0</v>
      </c>
      <c r="PRD18" s="654">
        <f>+'Anexo 1. 01-FR-03 POA INSTITUC.'!PRD60</f>
        <v>0</v>
      </c>
      <c r="PRE18" s="654">
        <f>+'Anexo 1. 01-FR-03 POA INSTITUC.'!PRE60</f>
        <v>0</v>
      </c>
      <c r="PRF18" s="654">
        <f>+'Anexo 1. 01-FR-03 POA INSTITUC.'!PRF60</f>
        <v>0</v>
      </c>
      <c r="PRG18" s="654">
        <f>+'Anexo 1. 01-FR-03 POA INSTITUC.'!PRG60</f>
        <v>0</v>
      </c>
      <c r="PRH18" s="654">
        <f>+'Anexo 1. 01-FR-03 POA INSTITUC.'!PRH60</f>
        <v>0</v>
      </c>
      <c r="PRI18" s="654">
        <f>+'Anexo 1. 01-FR-03 POA INSTITUC.'!PRI60</f>
        <v>0</v>
      </c>
      <c r="PRJ18" s="654">
        <f>+'Anexo 1. 01-FR-03 POA INSTITUC.'!PRJ60</f>
        <v>0</v>
      </c>
      <c r="PRK18" s="654">
        <f>+'Anexo 1. 01-FR-03 POA INSTITUC.'!PRK60</f>
        <v>0</v>
      </c>
      <c r="PRL18" s="654">
        <f>+'Anexo 1. 01-FR-03 POA INSTITUC.'!PRL60</f>
        <v>0</v>
      </c>
      <c r="PRM18" s="654">
        <f>+'Anexo 1. 01-FR-03 POA INSTITUC.'!PRM60</f>
        <v>0</v>
      </c>
      <c r="PRN18" s="654">
        <f>+'Anexo 1. 01-FR-03 POA INSTITUC.'!PRN60</f>
        <v>0</v>
      </c>
      <c r="PRO18" s="654">
        <f>+'Anexo 1. 01-FR-03 POA INSTITUC.'!PRO60</f>
        <v>0</v>
      </c>
      <c r="PRP18" s="654">
        <f>+'Anexo 1. 01-FR-03 POA INSTITUC.'!PRP60</f>
        <v>0</v>
      </c>
      <c r="PRQ18" s="654">
        <f>+'Anexo 1. 01-FR-03 POA INSTITUC.'!PRQ60</f>
        <v>0</v>
      </c>
      <c r="PRR18" s="654">
        <f>+'Anexo 1. 01-FR-03 POA INSTITUC.'!PRR60</f>
        <v>0</v>
      </c>
      <c r="PRS18" s="654">
        <f>+'Anexo 1. 01-FR-03 POA INSTITUC.'!PRS60</f>
        <v>0</v>
      </c>
      <c r="PRT18" s="654">
        <f>+'Anexo 1. 01-FR-03 POA INSTITUC.'!PRT60</f>
        <v>0</v>
      </c>
      <c r="PRU18" s="654">
        <f>+'Anexo 1. 01-FR-03 POA INSTITUC.'!PRU60</f>
        <v>0</v>
      </c>
      <c r="PRV18" s="654">
        <f>+'Anexo 1. 01-FR-03 POA INSTITUC.'!PRV60</f>
        <v>0</v>
      </c>
      <c r="PRW18" s="654">
        <f>+'Anexo 1. 01-FR-03 POA INSTITUC.'!PRW60</f>
        <v>0</v>
      </c>
      <c r="PRX18" s="654">
        <f>+'Anexo 1. 01-FR-03 POA INSTITUC.'!PRX60</f>
        <v>0</v>
      </c>
      <c r="PRY18" s="654">
        <f>+'Anexo 1. 01-FR-03 POA INSTITUC.'!PRY60</f>
        <v>0</v>
      </c>
      <c r="PRZ18" s="654">
        <f>+'Anexo 1. 01-FR-03 POA INSTITUC.'!PRZ60</f>
        <v>0</v>
      </c>
      <c r="PSA18" s="654">
        <f>+'Anexo 1. 01-FR-03 POA INSTITUC.'!PSA60</f>
        <v>0</v>
      </c>
      <c r="PSB18" s="654">
        <f>+'Anexo 1. 01-FR-03 POA INSTITUC.'!PSB60</f>
        <v>0</v>
      </c>
      <c r="PSC18" s="654">
        <f>+'Anexo 1. 01-FR-03 POA INSTITUC.'!PSC60</f>
        <v>0</v>
      </c>
      <c r="PSD18" s="654">
        <f>+'Anexo 1. 01-FR-03 POA INSTITUC.'!PSD60</f>
        <v>0</v>
      </c>
      <c r="PSE18" s="654">
        <f>+'Anexo 1. 01-FR-03 POA INSTITUC.'!PSE60</f>
        <v>0</v>
      </c>
      <c r="PSF18" s="654">
        <f>+'Anexo 1. 01-FR-03 POA INSTITUC.'!PSF60</f>
        <v>0</v>
      </c>
      <c r="PSG18" s="654">
        <f>+'Anexo 1. 01-FR-03 POA INSTITUC.'!PSG60</f>
        <v>0</v>
      </c>
      <c r="PSH18" s="654">
        <f>+'Anexo 1. 01-FR-03 POA INSTITUC.'!PSH60</f>
        <v>0</v>
      </c>
      <c r="PSI18" s="654">
        <f>+'Anexo 1. 01-FR-03 POA INSTITUC.'!PSI60</f>
        <v>0</v>
      </c>
      <c r="PSJ18" s="654">
        <f>+'Anexo 1. 01-FR-03 POA INSTITUC.'!PSJ60</f>
        <v>0</v>
      </c>
      <c r="PSK18" s="654">
        <f>+'Anexo 1. 01-FR-03 POA INSTITUC.'!PSK60</f>
        <v>0</v>
      </c>
      <c r="PSL18" s="654">
        <f>+'Anexo 1. 01-FR-03 POA INSTITUC.'!PSL60</f>
        <v>0</v>
      </c>
      <c r="PSM18" s="654">
        <f>+'Anexo 1. 01-FR-03 POA INSTITUC.'!PSM60</f>
        <v>0</v>
      </c>
      <c r="PSN18" s="654">
        <f>+'Anexo 1. 01-FR-03 POA INSTITUC.'!PSN60</f>
        <v>0</v>
      </c>
      <c r="PSO18" s="654">
        <f>+'Anexo 1. 01-FR-03 POA INSTITUC.'!PSO60</f>
        <v>0</v>
      </c>
      <c r="PSP18" s="654">
        <f>+'Anexo 1. 01-FR-03 POA INSTITUC.'!PSP60</f>
        <v>0</v>
      </c>
      <c r="PSQ18" s="654">
        <f>+'Anexo 1. 01-FR-03 POA INSTITUC.'!PSQ60</f>
        <v>0</v>
      </c>
      <c r="PSR18" s="654">
        <f>+'Anexo 1. 01-FR-03 POA INSTITUC.'!PSR60</f>
        <v>0</v>
      </c>
      <c r="PSS18" s="654">
        <f>+'Anexo 1. 01-FR-03 POA INSTITUC.'!PSS60</f>
        <v>0</v>
      </c>
      <c r="PST18" s="654">
        <f>+'Anexo 1. 01-FR-03 POA INSTITUC.'!PST60</f>
        <v>0</v>
      </c>
      <c r="PSU18" s="654">
        <f>+'Anexo 1. 01-FR-03 POA INSTITUC.'!PSU60</f>
        <v>0</v>
      </c>
      <c r="PSV18" s="654">
        <f>+'Anexo 1. 01-FR-03 POA INSTITUC.'!PSV60</f>
        <v>0</v>
      </c>
      <c r="PSW18" s="654">
        <f>+'Anexo 1. 01-FR-03 POA INSTITUC.'!PSW60</f>
        <v>0</v>
      </c>
      <c r="PSX18" s="654">
        <f>+'Anexo 1. 01-FR-03 POA INSTITUC.'!PSX60</f>
        <v>0</v>
      </c>
      <c r="PSY18" s="654">
        <f>+'Anexo 1. 01-FR-03 POA INSTITUC.'!PSY60</f>
        <v>0</v>
      </c>
      <c r="PSZ18" s="654">
        <f>+'Anexo 1. 01-FR-03 POA INSTITUC.'!PSZ60</f>
        <v>0</v>
      </c>
      <c r="PTA18" s="654">
        <f>+'Anexo 1. 01-FR-03 POA INSTITUC.'!PTA60</f>
        <v>0</v>
      </c>
      <c r="PTB18" s="654">
        <f>+'Anexo 1. 01-FR-03 POA INSTITUC.'!PTB60</f>
        <v>0</v>
      </c>
      <c r="PTC18" s="654">
        <f>+'Anexo 1. 01-FR-03 POA INSTITUC.'!PTC60</f>
        <v>0</v>
      </c>
      <c r="PTD18" s="654">
        <f>+'Anexo 1. 01-FR-03 POA INSTITUC.'!PTD60</f>
        <v>0</v>
      </c>
      <c r="PTE18" s="654">
        <f>+'Anexo 1. 01-FR-03 POA INSTITUC.'!PTE60</f>
        <v>0</v>
      </c>
      <c r="PTF18" s="654">
        <f>+'Anexo 1. 01-FR-03 POA INSTITUC.'!PTF60</f>
        <v>0</v>
      </c>
      <c r="PTG18" s="654">
        <f>+'Anexo 1. 01-FR-03 POA INSTITUC.'!PTG60</f>
        <v>0</v>
      </c>
      <c r="PTH18" s="654">
        <f>+'Anexo 1. 01-FR-03 POA INSTITUC.'!PTH60</f>
        <v>0</v>
      </c>
      <c r="PTI18" s="654">
        <f>+'Anexo 1. 01-FR-03 POA INSTITUC.'!PTI60</f>
        <v>0</v>
      </c>
      <c r="PTJ18" s="654">
        <f>+'Anexo 1. 01-FR-03 POA INSTITUC.'!PTJ60</f>
        <v>0</v>
      </c>
      <c r="PTK18" s="654">
        <f>+'Anexo 1. 01-FR-03 POA INSTITUC.'!PTK60</f>
        <v>0</v>
      </c>
      <c r="PTL18" s="654">
        <f>+'Anexo 1. 01-FR-03 POA INSTITUC.'!PTL60</f>
        <v>0</v>
      </c>
      <c r="PTM18" s="654">
        <f>+'Anexo 1. 01-FR-03 POA INSTITUC.'!PTM60</f>
        <v>0</v>
      </c>
      <c r="PTN18" s="654">
        <f>+'Anexo 1. 01-FR-03 POA INSTITUC.'!PTN60</f>
        <v>0</v>
      </c>
      <c r="PTO18" s="654">
        <f>+'Anexo 1. 01-FR-03 POA INSTITUC.'!PTO60</f>
        <v>0</v>
      </c>
      <c r="PTP18" s="654">
        <f>+'Anexo 1. 01-FR-03 POA INSTITUC.'!PTP60</f>
        <v>0</v>
      </c>
      <c r="PTQ18" s="654">
        <f>+'Anexo 1. 01-FR-03 POA INSTITUC.'!PTQ60</f>
        <v>0</v>
      </c>
      <c r="PTR18" s="654">
        <f>+'Anexo 1. 01-FR-03 POA INSTITUC.'!PTR60</f>
        <v>0</v>
      </c>
      <c r="PTS18" s="654">
        <f>+'Anexo 1. 01-FR-03 POA INSTITUC.'!PTS60</f>
        <v>0</v>
      </c>
      <c r="PTT18" s="654">
        <f>+'Anexo 1. 01-FR-03 POA INSTITUC.'!PTT60</f>
        <v>0</v>
      </c>
      <c r="PTU18" s="654">
        <f>+'Anexo 1. 01-FR-03 POA INSTITUC.'!PTU60</f>
        <v>0</v>
      </c>
      <c r="PTV18" s="654">
        <f>+'Anexo 1. 01-FR-03 POA INSTITUC.'!PTV60</f>
        <v>0</v>
      </c>
      <c r="PTW18" s="654">
        <f>+'Anexo 1. 01-FR-03 POA INSTITUC.'!PTW60</f>
        <v>0</v>
      </c>
      <c r="PTX18" s="654">
        <f>+'Anexo 1. 01-FR-03 POA INSTITUC.'!PTX60</f>
        <v>0</v>
      </c>
      <c r="PTY18" s="654">
        <f>+'Anexo 1. 01-FR-03 POA INSTITUC.'!PTY60</f>
        <v>0</v>
      </c>
      <c r="PTZ18" s="654">
        <f>+'Anexo 1. 01-FR-03 POA INSTITUC.'!PTZ60</f>
        <v>0</v>
      </c>
      <c r="PUA18" s="654">
        <f>+'Anexo 1. 01-FR-03 POA INSTITUC.'!PUA60</f>
        <v>0</v>
      </c>
      <c r="PUB18" s="654">
        <f>+'Anexo 1. 01-FR-03 POA INSTITUC.'!PUB60</f>
        <v>0</v>
      </c>
      <c r="PUC18" s="654">
        <f>+'Anexo 1. 01-FR-03 POA INSTITUC.'!PUC60</f>
        <v>0</v>
      </c>
      <c r="PUD18" s="654">
        <f>+'Anexo 1. 01-FR-03 POA INSTITUC.'!PUD60</f>
        <v>0</v>
      </c>
      <c r="PUE18" s="654">
        <f>+'Anexo 1. 01-FR-03 POA INSTITUC.'!PUE60</f>
        <v>0</v>
      </c>
      <c r="PUF18" s="654">
        <f>+'Anexo 1. 01-FR-03 POA INSTITUC.'!PUF60</f>
        <v>0</v>
      </c>
      <c r="PUG18" s="654">
        <f>+'Anexo 1. 01-FR-03 POA INSTITUC.'!PUG60</f>
        <v>0</v>
      </c>
      <c r="PUH18" s="654">
        <f>+'Anexo 1. 01-FR-03 POA INSTITUC.'!PUH60</f>
        <v>0</v>
      </c>
      <c r="PUI18" s="654">
        <f>+'Anexo 1. 01-FR-03 POA INSTITUC.'!PUI60</f>
        <v>0</v>
      </c>
      <c r="PUJ18" s="654">
        <f>+'Anexo 1. 01-FR-03 POA INSTITUC.'!PUJ60</f>
        <v>0</v>
      </c>
      <c r="PUK18" s="654">
        <f>+'Anexo 1. 01-FR-03 POA INSTITUC.'!PUK60</f>
        <v>0</v>
      </c>
      <c r="PUL18" s="654">
        <f>+'Anexo 1. 01-FR-03 POA INSTITUC.'!PUL60</f>
        <v>0</v>
      </c>
      <c r="PUM18" s="654">
        <f>+'Anexo 1. 01-FR-03 POA INSTITUC.'!PUM60</f>
        <v>0</v>
      </c>
      <c r="PUN18" s="654">
        <f>+'Anexo 1. 01-FR-03 POA INSTITUC.'!PUN60</f>
        <v>0</v>
      </c>
      <c r="PUO18" s="654">
        <f>+'Anexo 1. 01-FR-03 POA INSTITUC.'!PUO60</f>
        <v>0</v>
      </c>
      <c r="PUP18" s="654">
        <f>+'Anexo 1. 01-FR-03 POA INSTITUC.'!PUP60</f>
        <v>0</v>
      </c>
      <c r="PUQ18" s="654">
        <f>+'Anexo 1. 01-FR-03 POA INSTITUC.'!PUQ60</f>
        <v>0</v>
      </c>
      <c r="PUR18" s="654">
        <f>+'Anexo 1. 01-FR-03 POA INSTITUC.'!PUR60</f>
        <v>0</v>
      </c>
      <c r="PUS18" s="654">
        <f>+'Anexo 1. 01-FR-03 POA INSTITUC.'!PUS60</f>
        <v>0</v>
      </c>
      <c r="PUT18" s="654">
        <f>+'Anexo 1. 01-FR-03 POA INSTITUC.'!PUT60</f>
        <v>0</v>
      </c>
      <c r="PUU18" s="654">
        <f>+'Anexo 1. 01-FR-03 POA INSTITUC.'!PUU60</f>
        <v>0</v>
      </c>
      <c r="PUV18" s="654">
        <f>+'Anexo 1. 01-FR-03 POA INSTITUC.'!PUV60</f>
        <v>0</v>
      </c>
      <c r="PUW18" s="654">
        <f>+'Anexo 1. 01-FR-03 POA INSTITUC.'!PUW60</f>
        <v>0</v>
      </c>
      <c r="PUX18" s="654">
        <f>+'Anexo 1. 01-FR-03 POA INSTITUC.'!PUX60</f>
        <v>0</v>
      </c>
      <c r="PUY18" s="654">
        <f>+'Anexo 1. 01-FR-03 POA INSTITUC.'!PUY60</f>
        <v>0</v>
      </c>
      <c r="PUZ18" s="654">
        <f>+'Anexo 1. 01-FR-03 POA INSTITUC.'!PUZ60</f>
        <v>0</v>
      </c>
      <c r="PVA18" s="654">
        <f>+'Anexo 1. 01-FR-03 POA INSTITUC.'!PVA60</f>
        <v>0</v>
      </c>
      <c r="PVB18" s="654">
        <f>+'Anexo 1. 01-FR-03 POA INSTITUC.'!PVB60</f>
        <v>0</v>
      </c>
      <c r="PVC18" s="654">
        <f>+'Anexo 1. 01-FR-03 POA INSTITUC.'!PVC60</f>
        <v>0</v>
      </c>
      <c r="PVD18" s="654">
        <f>+'Anexo 1. 01-FR-03 POA INSTITUC.'!PVD60</f>
        <v>0</v>
      </c>
      <c r="PVE18" s="654">
        <f>+'Anexo 1. 01-FR-03 POA INSTITUC.'!PVE60</f>
        <v>0</v>
      </c>
      <c r="PVF18" s="654">
        <f>+'Anexo 1. 01-FR-03 POA INSTITUC.'!PVF60</f>
        <v>0</v>
      </c>
      <c r="PVG18" s="654">
        <f>+'Anexo 1. 01-FR-03 POA INSTITUC.'!PVG60</f>
        <v>0</v>
      </c>
      <c r="PVH18" s="654">
        <f>+'Anexo 1. 01-FR-03 POA INSTITUC.'!PVH60</f>
        <v>0</v>
      </c>
      <c r="PVI18" s="654">
        <f>+'Anexo 1. 01-FR-03 POA INSTITUC.'!PVI60</f>
        <v>0</v>
      </c>
      <c r="PVJ18" s="654">
        <f>+'Anexo 1. 01-FR-03 POA INSTITUC.'!PVJ60</f>
        <v>0</v>
      </c>
      <c r="PVK18" s="654">
        <f>+'Anexo 1. 01-FR-03 POA INSTITUC.'!PVK60</f>
        <v>0</v>
      </c>
      <c r="PVL18" s="654">
        <f>+'Anexo 1. 01-FR-03 POA INSTITUC.'!PVL60</f>
        <v>0</v>
      </c>
      <c r="PVM18" s="654">
        <f>+'Anexo 1. 01-FR-03 POA INSTITUC.'!PVM60</f>
        <v>0</v>
      </c>
      <c r="PVN18" s="654">
        <f>+'Anexo 1. 01-FR-03 POA INSTITUC.'!PVN60</f>
        <v>0</v>
      </c>
      <c r="PVO18" s="654">
        <f>+'Anexo 1. 01-FR-03 POA INSTITUC.'!PVO60</f>
        <v>0</v>
      </c>
      <c r="PVP18" s="654">
        <f>+'Anexo 1. 01-FR-03 POA INSTITUC.'!PVP60</f>
        <v>0</v>
      </c>
      <c r="PVQ18" s="654">
        <f>+'Anexo 1. 01-FR-03 POA INSTITUC.'!PVQ60</f>
        <v>0</v>
      </c>
      <c r="PVR18" s="654">
        <f>+'Anexo 1. 01-FR-03 POA INSTITUC.'!PVR60</f>
        <v>0</v>
      </c>
      <c r="PVS18" s="654">
        <f>+'Anexo 1. 01-FR-03 POA INSTITUC.'!PVS60</f>
        <v>0</v>
      </c>
      <c r="PVT18" s="654">
        <f>+'Anexo 1. 01-FR-03 POA INSTITUC.'!PVT60</f>
        <v>0</v>
      </c>
      <c r="PVU18" s="654">
        <f>+'Anexo 1. 01-FR-03 POA INSTITUC.'!PVU60</f>
        <v>0</v>
      </c>
      <c r="PVV18" s="654">
        <f>+'Anexo 1. 01-FR-03 POA INSTITUC.'!PVV60</f>
        <v>0</v>
      </c>
      <c r="PVW18" s="654">
        <f>+'Anexo 1. 01-FR-03 POA INSTITUC.'!PVW60</f>
        <v>0</v>
      </c>
      <c r="PVX18" s="654">
        <f>+'Anexo 1. 01-FR-03 POA INSTITUC.'!PVX60</f>
        <v>0</v>
      </c>
      <c r="PVY18" s="654">
        <f>+'Anexo 1. 01-FR-03 POA INSTITUC.'!PVY60</f>
        <v>0</v>
      </c>
      <c r="PVZ18" s="654">
        <f>+'Anexo 1. 01-FR-03 POA INSTITUC.'!PVZ60</f>
        <v>0</v>
      </c>
      <c r="PWA18" s="654">
        <f>+'Anexo 1. 01-FR-03 POA INSTITUC.'!PWA60</f>
        <v>0</v>
      </c>
      <c r="PWB18" s="654">
        <f>+'Anexo 1. 01-FR-03 POA INSTITUC.'!PWB60</f>
        <v>0</v>
      </c>
      <c r="PWC18" s="654">
        <f>+'Anexo 1. 01-FR-03 POA INSTITUC.'!PWC60</f>
        <v>0</v>
      </c>
      <c r="PWD18" s="654">
        <f>+'Anexo 1. 01-FR-03 POA INSTITUC.'!PWD60</f>
        <v>0</v>
      </c>
      <c r="PWE18" s="654">
        <f>+'Anexo 1. 01-FR-03 POA INSTITUC.'!PWE60</f>
        <v>0</v>
      </c>
      <c r="PWF18" s="654">
        <f>+'Anexo 1. 01-FR-03 POA INSTITUC.'!PWF60</f>
        <v>0</v>
      </c>
      <c r="PWG18" s="654">
        <f>+'Anexo 1. 01-FR-03 POA INSTITUC.'!PWG60</f>
        <v>0</v>
      </c>
      <c r="PWH18" s="654">
        <f>+'Anexo 1. 01-FR-03 POA INSTITUC.'!PWH60</f>
        <v>0</v>
      </c>
      <c r="PWI18" s="654">
        <f>+'Anexo 1. 01-FR-03 POA INSTITUC.'!PWI60</f>
        <v>0</v>
      </c>
      <c r="PWJ18" s="654">
        <f>+'Anexo 1. 01-FR-03 POA INSTITUC.'!PWJ60</f>
        <v>0</v>
      </c>
      <c r="PWK18" s="654">
        <f>+'Anexo 1. 01-FR-03 POA INSTITUC.'!PWK60</f>
        <v>0</v>
      </c>
      <c r="PWL18" s="654">
        <f>+'Anexo 1. 01-FR-03 POA INSTITUC.'!PWL60</f>
        <v>0</v>
      </c>
      <c r="PWM18" s="654">
        <f>+'Anexo 1. 01-FR-03 POA INSTITUC.'!PWM60</f>
        <v>0</v>
      </c>
      <c r="PWN18" s="654">
        <f>+'Anexo 1. 01-FR-03 POA INSTITUC.'!PWN60</f>
        <v>0</v>
      </c>
      <c r="PWO18" s="654">
        <f>+'Anexo 1. 01-FR-03 POA INSTITUC.'!PWO60</f>
        <v>0</v>
      </c>
      <c r="PWP18" s="654">
        <f>+'Anexo 1. 01-FR-03 POA INSTITUC.'!PWP60</f>
        <v>0</v>
      </c>
      <c r="PWQ18" s="654">
        <f>+'Anexo 1. 01-FR-03 POA INSTITUC.'!PWQ60</f>
        <v>0</v>
      </c>
      <c r="PWR18" s="654">
        <f>+'Anexo 1. 01-FR-03 POA INSTITUC.'!PWR60</f>
        <v>0</v>
      </c>
      <c r="PWS18" s="654">
        <f>+'Anexo 1. 01-FR-03 POA INSTITUC.'!PWS60</f>
        <v>0</v>
      </c>
      <c r="PWT18" s="654">
        <f>+'Anexo 1. 01-FR-03 POA INSTITUC.'!PWT60</f>
        <v>0</v>
      </c>
      <c r="PWU18" s="654">
        <f>+'Anexo 1. 01-FR-03 POA INSTITUC.'!PWU60</f>
        <v>0</v>
      </c>
      <c r="PWV18" s="654">
        <f>+'Anexo 1. 01-FR-03 POA INSTITUC.'!PWV60</f>
        <v>0</v>
      </c>
      <c r="PWW18" s="654">
        <f>+'Anexo 1. 01-FR-03 POA INSTITUC.'!PWW60</f>
        <v>0</v>
      </c>
      <c r="PWX18" s="654">
        <f>+'Anexo 1. 01-FR-03 POA INSTITUC.'!PWX60</f>
        <v>0</v>
      </c>
      <c r="PWY18" s="654">
        <f>+'Anexo 1. 01-FR-03 POA INSTITUC.'!PWY60</f>
        <v>0</v>
      </c>
      <c r="PWZ18" s="654">
        <f>+'Anexo 1. 01-FR-03 POA INSTITUC.'!PWZ60</f>
        <v>0</v>
      </c>
      <c r="PXA18" s="654">
        <f>+'Anexo 1. 01-FR-03 POA INSTITUC.'!PXA60</f>
        <v>0</v>
      </c>
      <c r="PXB18" s="654">
        <f>+'Anexo 1. 01-FR-03 POA INSTITUC.'!PXB60</f>
        <v>0</v>
      </c>
      <c r="PXC18" s="654">
        <f>+'Anexo 1. 01-FR-03 POA INSTITUC.'!PXC60</f>
        <v>0</v>
      </c>
      <c r="PXD18" s="654">
        <f>+'Anexo 1. 01-FR-03 POA INSTITUC.'!PXD60</f>
        <v>0</v>
      </c>
      <c r="PXE18" s="654">
        <f>+'Anexo 1. 01-FR-03 POA INSTITUC.'!PXE60</f>
        <v>0</v>
      </c>
      <c r="PXF18" s="654">
        <f>+'Anexo 1. 01-FR-03 POA INSTITUC.'!PXF60</f>
        <v>0</v>
      </c>
      <c r="PXG18" s="654">
        <f>+'Anexo 1. 01-FR-03 POA INSTITUC.'!PXG60</f>
        <v>0</v>
      </c>
      <c r="PXH18" s="654">
        <f>+'Anexo 1. 01-FR-03 POA INSTITUC.'!PXH60</f>
        <v>0</v>
      </c>
      <c r="PXI18" s="654">
        <f>+'Anexo 1. 01-FR-03 POA INSTITUC.'!PXI60</f>
        <v>0</v>
      </c>
      <c r="PXJ18" s="654">
        <f>+'Anexo 1. 01-FR-03 POA INSTITUC.'!PXJ60</f>
        <v>0</v>
      </c>
      <c r="PXK18" s="654">
        <f>+'Anexo 1. 01-FR-03 POA INSTITUC.'!PXK60</f>
        <v>0</v>
      </c>
      <c r="PXL18" s="654">
        <f>+'Anexo 1. 01-FR-03 POA INSTITUC.'!PXL60</f>
        <v>0</v>
      </c>
      <c r="PXM18" s="654">
        <f>+'Anexo 1. 01-FR-03 POA INSTITUC.'!PXM60</f>
        <v>0</v>
      </c>
      <c r="PXN18" s="654">
        <f>+'Anexo 1. 01-FR-03 POA INSTITUC.'!PXN60</f>
        <v>0</v>
      </c>
      <c r="PXO18" s="654">
        <f>+'Anexo 1. 01-FR-03 POA INSTITUC.'!PXO60</f>
        <v>0</v>
      </c>
      <c r="PXP18" s="654">
        <f>+'Anexo 1. 01-FR-03 POA INSTITUC.'!PXP60</f>
        <v>0</v>
      </c>
      <c r="PXQ18" s="654">
        <f>+'Anexo 1. 01-FR-03 POA INSTITUC.'!PXQ60</f>
        <v>0</v>
      </c>
      <c r="PXR18" s="654">
        <f>+'Anexo 1. 01-FR-03 POA INSTITUC.'!PXR60</f>
        <v>0</v>
      </c>
      <c r="PXS18" s="654">
        <f>+'Anexo 1. 01-FR-03 POA INSTITUC.'!PXS60</f>
        <v>0</v>
      </c>
      <c r="PXT18" s="654">
        <f>+'Anexo 1. 01-FR-03 POA INSTITUC.'!PXT60</f>
        <v>0</v>
      </c>
      <c r="PXU18" s="654">
        <f>+'Anexo 1. 01-FR-03 POA INSTITUC.'!PXU60</f>
        <v>0</v>
      </c>
      <c r="PXV18" s="654">
        <f>+'Anexo 1. 01-FR-03 POA INSTITUC.'!PXV60</f>
        <v>0</v>
      </c>
      <c r="PXW18" s="654">
        <f>+'Anexo 1. 01-FR-03 POA INSTITUC.'!PXW60</f>
        <v>0</v>
      </c>
      <c r="PXX18" s="654">
        <f>+'Anexo 1. 01-FR-03 POA INSTITUC.'!PXX60</f>
        <v>0</v>
      </c>
      <c r="PXY18" s="654">
        <f>+'Anexo 1. 01-FR-03 POA INSTITUC.'!PXY60</f>
        <v>0</v>
      </c>
      <c r="PXZ18" s="654">
        <f>+'Anexo 1. 01-FR-03 POA INSTITUC.'!PXZ60</f>
        <v>0</v>
      </c>
      <c r="PYA18" s="654">
        <f>+'Anexo 1. 01-FR-03 POA INSTITUC.'!PYA60</f>
        <v>0</v>
      </c>
      <c r="PYB18" s="654">
        <f>+'Anexo 1. 01-FR-03 POA INSTITUC.'!PYB60</f>
        <v>0</v>
      </c>
      <c r="PYC18" s="654">
        <f>+'Anexo 1. 01-FR-03 POA INSTITUC.'!PYC60</f>
        <v>0</v>
      </c>
      <c r="PYD18" s="654">
        <f>+'Anexo 1. 01-FR-03 POA INSTITUC.'!PYD60</f>
        <v>0</v>
      </c>
      <c r="PYE18" s="654">
        <f>+'Anexo 1. 01-FR-03 POA INSTITUC.'!PYE60</f>
        <v>0</v>
      </c>
      <c r="PYF18" s="654">
        <f>+'Anexo 1. 01-FR-03 POA INSTITUC.'!PYF60</f>
        <v>0</v>
      </c>
      <c r="PYG18" s="654">
        <f>+'Anexo 1. 01-FR-03 POA INSTITUC.'!PYG60</f>
        <v>0</v>
      </c>
      <c r="PYH18" s="654">
        <f>+'Anexo 1. 01-FR-03 POA INSTITUC.'!PYH60</f>
        <v>0</v>
      </c>
      <c r="PYI18" s="654">
        <f>+'Anexo 1. 01-FR-03 POA INSTITUC.'!PYI60</f>
        <v>0</v>
      </c>
      <c r="PYJ18" s="654">
        <f>+'Anexo 1. 01-FR-03 POA INSTITUC.'!PYJ60</f>
        <v>0</v>
      </c>
      <c r="PYK18" s="654">
        <f>+'Anexo 1. 01-FR-03 POA INSTITUC.'!PYK60</f>
        <v>0</v>
      </c>
      <c r="PYL18" s="654">
        <f>+'Anexo 1. 01-FR-03 POA INSTITUC.'!PYL60</f>
        <v>0</v>
      </c>
      <c r="PYM18" s="654">
        <f>+'Anexo 1. 01-FR-03 POA INSTITUC.'!PYM60</f>
        <v>0</v>
      </c>
      <c r="PYN18" s="654">
        <f>+'Anexo 1. 01-FR-03 POA INSTITUC.'!PYN60</f>
        <v>0</v>
      </c>
      <c r="PYO18" s="654">
        <f>+'Anexo 1. 01-FR-03 POA INSTITUC.'!PYO60</f>
        <v>0</v>
      </c>
      <c r="PYP18" s="654">
        <f>+'Anexo 1. 01-FR-03 POA INSTITUC.'!PYP60</f>
        <v>0</v>
      </c>
      <c r="PYQ18" s="654">
        <f>+'Anexo 1. 01-FR-03 POA INSTITUC.'!PYQ60</f>
        <v>0</v>
      </c>
      <c r="PYR18" s="654">
        <f>+'Anexo 1. 01-FR-03 POA INSTITUC.'!PYR60</f>
        <v>0</v>
      </c>
      <c r="PYS18" s="654">
        <f>+'Anexo 1. 01-FR-03 POA INSTITUC.'!PYS60</f>
        <v>0</v>
      </c>
      <c r="PYT18" s="654">
        <f>+'Anexo 1. 01-FR-03 POA INSTITUC.'!PYT60</f>
        <v>0</v>
      </c>
      <c r="PYU18" s="654">
        <f>+'Anexo 1. 01-FR-03 POA INSTITUC.'!PYU60</f>
        <v>0</v>
      </c>
      <c r="PYV18" s="654">
        <f>+'Anexo 1. 01-FR-03 POA INSTITUC.'!PYV60</f>
        <v>0</v>
      </c>
      <c r="PYW18" s="654">
        <f>+'Anexo 1. 01-FR-03 POA INSTITUC.'!PYW60</f>
        <v>0</v>
      </c>
      <c r="PYX18" s="654">
        <f>+'Anexo 1. 01-FR-03 POA INSTITUC.'!PYX60</f>
        <v>0</v>
      </c>
      <c r="PYY18" s="654">
        <f>+'Anexo 1. 01-FR-03 POA INSTITUC.'!PYY60</f>
        <v>0</v>
      </c>
      <c r="PYZ18" s="654">
        <f>+'Anexo 1. 01-FR-03 POA INSTITUC.'!PYZ60</f>
        <v>0</v>
      </c>
      <c r="PZA18" s="654">
        <f>+'Anexo 1. 01-FR-03 POA INSTITUC.'!PZA60</f>
        <v>0</v>
      </c>
      <c r="PZB18" s="654">
        <f>+'Anexo 1. 01-FR-03 POA INSTITUC.'!PZB60</f>
        <v>0</v>
      </c>
      <c r="PZC18" s="654">
        <f>+'Anexo 1. 01-FR-03 POA INSTITUC.'!PZC60</f>
        <v>0</v>
      </c>
      <c r="PZD18" s="654">
        <f>+'Anexo 1. 01-FR-03 POA INSTITUC.'!PZD60</f>
        <v>0</v>
      </c>
      <c r="PZE18" s="654">
        <f>+'Anexo 1. 01-FR-03 POA INSTITUC.'!PZE60</f>
        <v>0</v>
      </c>
      <c r="PZF18" s="654">
        <f>+'Anexo 1. 01-FR-03 POA INSTITUC.'!PZF60</f>
        <v>0</v>
      </c>
      <c r="PZG18" s="654">
        <f>+'Anexo 1. 01-FR-03 POA INSTITUC.'!PZG60</f>
        <v>0</v>
      </c>
      <c r="PZH18" s="654">
        <f>+'Anexo 1. 01-FR-03 POA INSTITUC.'!PZH60</f>
        <v>0</v>
      </c>
      <c r="PZI18" s="654">
        <f>+'Anexo 1. 01-FR-03 POA INSTITUC.'!PZI60</f>
        <v>0</v>
      </c>
      <c r="PZJ18" s="654">
        <f>+'Anexo 1. 01-FR-03 POA INSTITUC.'!PZJ60</f>
        <v>0</v>
      </c>
      <c r="PZK18" s="654">
        <f>+'Anexo 1. 01-FR-03 POA INSTITUC.'!PZK60</f>
        <v>0</v>
      </c>
      <c r="PZL18" s="654">
        <f>+'Anexo 1. 01-FR-03 POA INSTITUC.'!PZL60</f>
        <v>0</v>
      </c>
      <c r="PZM18" s="654">
        <f>+'Anexo 1. 01-FR-03 POA INSTITUC.'!PZM60</f>
        <v>0</v>
      </c>
      <c r="PZN18" s="654">
        <f>+'Anexo 1. 01-FR-03 POA INSTITUC.'!PZN60</f>
        <v>0</v>
      </c>
      <c r="PZO18" s="654">
        <f>+'Anexo 1. 01-FR-03 POA INSTITUC.'!PZO60</f>
        <v>0</v>
      </c>
      <c r="PZP18" s="654">
        <f>+'Anexo 1. 01-FR-03 POA INSTITUC.'!PZP60</f>
        <v>0</v>
      </c>
      <c r="PZQ18" s="654">
        <f>+'Anexo 1. 01-FR-03 POA INSTITUC.'!PZQ60</f>
        <v>0</v>
      </c>
      <c r="PZR18" s="654">
        <f>+'Anexo 1. 01-FR-03 POA INSTITUC.'!PZR60</f>
        <v>0</v>
      </c>
      <c r="PZS18" s="654">
        <f>+'Anexo 1. 01-FR-03 POA INSTITUC.'!PZS60</f>
        <v>0</v>
      </c>
      <c r="PZT18" s="654">
        <f>+'Anexo 1. 01-FR-03 POA INSTITUC.'!PZT60</f>
        <v>0</v>
      </c>
      <c r="PZU18" s="654">
        <f>+'Anexo 1. 01-FR-03 POA INSTITUC.'!PZU60</f>
        <v>0</v>
      </c>
      <c r="PZV18" s="654">
        <f>+'Anexo 1. 01-FR-03 POA INSTITUC.'!PZV60</f>
        <v>0</v>
      </c>
      <c r="PZW18" s="654">
        <f>+'Anexo 1. 01-FR-03 POA INSTITUC.'!PZW60</f>
        <v>0</v>
      </c>
      <c r="PZX18" s="654">
        <f>+'Anexo 1. 01-FR-03 POA INSTITUC.'!PZX60</f>
        <v>0</v>
      </c>
      <c r="PZY18" s="654">
        <f>+'Anexo 1. 01-FR-03 POA INSTITUC.'!PZY60</f>
        <v>0</v>
      </c>
      <c r="PZZ18" s="654">
        <f>+'Anexo 1. 01-FR-03 POA INSTITUC.'!PZZ60</f>
        <v>0</v>
      </c>
      <c r="QAA18" s="654">
        <f>+'Anexo 1. 01-FR-03 POA INSTITUC.'!QAA60</f>
        <v>0</v>
      </c>
      <c r="QAB18" s="654">
        <f>+'Anexo 1. 01-FR-03 POA INSTITUC.'!QAB60</f>
        <v>0</v>
      </c>
      <c r="QAC18" s="654">
        <f>+'Anexo 1. 01-FR-03 POA INSTITUC.'!QAC60</f>
        <v>0</v>
      </c>
      <c r="QAD18" s="654">
        <f>+'Anexo 1. 01-FR-03 POA INSTITUC.'!QAD60</f>
        <v>0</v>
      </c>
      <c r="QAE18" s="654">
        <f>+'Anexo 1. 01-FR-03 POA INSTITUC.'!QAE60</f>
        <v>0</v>
      </c>
      <c r="QAF18" s="654">
        <f>+'Anexo 1. 01-FR-03 POA INSTITUC.'!QAF60</f>
        <v>0</v>
      </c>
      <c r="QAG18" s="654">
        <f>+'Anexo 1. 01-FR-03 POA INSTITUC.'!QAG60</f>
        <v>0</v>
      </c>
      <c r="QAH18" s="654">
        <f>+'Anexo 1. 01-FR-03 POA INSTITUC.'!QAH60</f>
        <v>0</v>
      </c>
      <c r="QAI18" s="654">
        <f>+'Anexo 1. 01-FR-03 POA INSTITUC.'!QAI60</f>
        <v>0</v>
      </c>
      <c r="QAJ18" s="654">
        <f>+'Anexo 1. 01-FR-03 POA INSTITUC.'!QAJ60</f>
        <v>0</v>
      </c>
      <c r="QAK18" s="654">
        <f>+'Anexo 1. 01-FR-03 POA INSTITUC.'!QAK60</f>
        <v>0</v>
      </c>
      <c r="QAL18" s="654">
        <f>+'Anexo 1. 01-FR-03 POA INSTITUC.'!QAL60</f>
        <v>0</v>
      </c>
      <c r="QAM18" s="654">
        <f>+'Anexo 1. 01-FR-03 POA INSTITUC.'!QAM60</f>
        <v>0</v>
      </c>
      <c r="QAN18" s="654">
        <f>+'Anexo 1. 01-FR-03 POA INSTITUC.'!QAN60</f>
        <v>0</v>
      </c>
      <c r="QAO18" s="654">
        <f>+'Anexo 1. 01-FR-03 POA INSTITUC.'!QAO60</f>
        <v>0</v>
      </c>
      <c r="QAP18" s="654">
        <f>+'Anexo 1. 01-FR-03 POA INSTITUC.'!QAP60</f>
        <v>0</v>
      </c>
      <c r="QAQ18" s="654">
        <f>+'Anexo 1. 01-FR-03 POA INSTITUC.'!QAQ60</f>
        <v>0</v>
      </c>
      <c r="QAR18" s="654">
        <f>+'Anexo 1. 01-FR-03 POA INSTITUC.'!QAR60</f>
        <v>0</v>
      </c>
      <c r="QAS18" s="654">
        <f>+'Anexo 1. 01-FR-03 POA INSTITUC.'!QAS60</f>
        <v>0</v>
      </c>
      <c r="QAT18" s="654">
        <f>+'Anexo 1. 01-FR-03 POA INSTITUC.'!QAT60</f>
        <v>0</v>
      </c>
      <c r="QAU18" s="654">
        <f>+'Anexo 1. 01-FR-03 POA INSTITUC.'!QAU60</f>
        <v>0</v>
      </c>
      <c r="QAV18" s="654">
        <f>+'Anexo 1. 01-FR-03 POA INSTITUC.'!QAV60</f>
        <v>0</v>
      </c>
      <c r="QAW18" s="654">
        <f>+'Anexo 1. 01-FR-03 POA INSTITUC.'!QAW60</f>
        <v>0</v>
      </c>
      <c r="QAX18" s="654">
        <f>+'Anexo 1. 01-FR-03 POA INSTITUC.'!QAX60</f>
        <v>0</v>
      </c>
      <c r="QAY18" s="654">
        <f>+'Anexo 1. 01-FR-03 POA INSTITUC.'!QAY60</f>
        <v>0</v>
      </c>
      <c r="QAZ18" s="654">
        <f>+'Anexo 1. 01-FR-03 POA INSTITUC.'!QAZ60</f>
        <v>0</v>
      </c>
      <c r="QBA18" s="654">
        <f>+'Anexo 1. 01-FR-03 POA INSTITUC.'!QBA60</f>
        <v>0</v>
      </c>
      <c r="QBB18" s="654">
        <f>+'Anexo 1. 01-FR-03 POA INSTITUC.'!QBB60</f>
        <v>0</v>
      </c>
      <c r="QBC18" s="654">
        <f>+'Anexo 1. 01-FR-03 POA INSTITUC.'!QBC60</f>
        <v>0</v>
      </c>
      <c r="QBD18" s="654">
        <f>+'Anexo 1. 01-FR-03 POA INSTITUC.'!QBD60</f>
        <v>0</v>
      </c>
      <c r="QBE18" s="654">
        <f>+'Anexo 1. 01-FR-03 POA INSTITUC.'!QBE60</f>
        <v>0</v>
      </c>
      <c r="QBF18" s="654">
        <f>+'Anexo 1. 01-FR-03 POA INSTITUC.'!QBF60</f>
        <v>0</v>
      </c>
      <c r="QBG18" s="654">
        <f>+'Anexo 1. 01-FR-03 POA INSTITUC.'!QBG60</f>
        <v>0</v>
      </c>
      <c r="QBH18" s="654">
        <f>+'Anexo 1. 01-FR-03 POA INSTITUC.'!QBH60</f>
        <v>0</v>
      </c>
      <c r="QBI18" s="654">
        <f>+'Anexo 1. 01-FR-03 POA INSTITUC.'!QBI60</f>
        <v>0</v>
      </c>
      <c r="QBJ18" s="654">
        <f>+'Anexo 1. 01-FR-03 POA INSTITUC.'!QBJ60</f>
        <v>0</v>
      </c>
      <c r="QBK18" s="654">
        <f>+'Anexo 1. 01-FR-03 POA INSTITUC.'!QBK60</f>
        <v>0</v>
      </c>
      <c r="QBL18" s="654">
        <f>+'Anexo 1. 01-FR-03 POA INSTITUC.'!QBL60</f>
        <v>0</v>
      </c>
      <c r="QBM18" s="654">
        <f>+'Anexo 1. 01-FR-03 POA INSTITUC.'!QBM60</f>
        <v>0</v>
      </c>
      <c r="QBN18" s="654">
        <f>+'Anexo 1. 01-FR-03 POA INSTITUC.'!QBN60</f>
        <v>0</v>
      </c>
      <c r="QBO18" s="654">
        <f>+'Anexo 1. 01-FR-03 POA INSTITUC.'!QBO60</f>
        <v>0</v>
      </c>
      <c r="QBP18" s="654">
        <f>+'Anexo 1. 01-FR-03 POA INSTITUC.'!QBP60</f>
        <v>0</v>
      </c>
      <c r="QBQ18" s="654">
        <f>+'Anexo 1. 01-FR-03 POA INSTITUC.'!QBQ60</f>
        <v>0</v>
      </c>
      <c r="QBR18" s="654">
        <f>+'Anexo 1. 01-FR-03 POA INSTITUC.'!QBR60</f>
        <v>0</v>
      </c>
      <c r="QBS18" s="654">
        <f>+'Anexo 1. 01-FR-03 POA INSTITUC.'!QBS60</f>
        <v>0</v>
      </c>
      <c r="QBT18" s="654">
        <f>+'Anexo 1. 01-FR-03 POA INSTITUC.'!QBT60</f>
        <v>0</v>
      </c>
      <c r="QBU18" s="654">
        <f>+'Anexo 1. 01-FR-03 POA INSTITUC.'!QBU60</f>
        <v>0</v>
      </c>
      <c r="QBV18" s="654">
        <f>+'Anexo 1. 01-FR-03 POA INSTITUC.'!QBV60</f>
        <v>0</v>
      </c>
      <c r="QBW18" s="654">
        <f>+'Anexo 1. 01-FR-03 POA INSTITUC.'!QBW60</f>
        <v>0</v>
      </c>
      <c r="QBX18" s="654">
        <f>+'Anexo 1. 01-FR-03 POA INSTITUC.'!QBX60</f>
        <v>0</v>
      </c>
      <c r="QBY18" s="654">
        <f>+'Anexo 1. 01-FR-03 POA INSTITUC.'!QBY60</f>
        <v>0</v>
      </c>
      <c r="QBZ18" s="654">
        <f>+'Anexo 1. 01-FR-03 POA INSTITUC.'!QBZ60</f>
        <v>0</v>
      </c>
      <c r="QCA18" s="654">
        <f>+'Anexo 1. 01-FR-03 POA INSTITUC.'!QCA60</f>
        <v>0</v>
      </c>
      <c r="QCB18" s="654">
        <f>+'Anexo 1. 01-FR-03 POA INSTITUC.'!QCB60</f>
        <v>0</v>
      </c>
      <c r="QCC18" s="654">
        <f>+'Anexo 1. 01-FR-03 POA INSTITUC.'!QCC60</f>
        <v>0</v>
      </c>
      <c r="QCD18" s="654">
        <f>+'Anexo 1. 01-FR-03 POA INSTITUC.'!QCD60</f>
        <v>0</v>
      </c>
      <c r="QCE18" s="654">
        <f>+'Anexo 1. 01-FR-03 POA INSTITUC.'!QCE60</f>
        <v>0</v>
      </c>
      <c r="QCF18" s="654">
        <f>+'Anexo 1. 01-FR-03 POA INSTITUC.'!QCF60</f>
        <v>0</v>
      </c>
      <c r="QCG18" s="654">
        <f>+'Anexo 1. 01-FR-03 POA INSTITUC.'!QCG60</f>
        <v>0</v>
      </c>
      <c r="QCH18" s="654">
        <f>+'Anexo 1. 01-FR-03 POA INSTITUC.'!QCH60</f>
        <v>0</v>
      </c>
      <c r="QCI18" s="654">
        <f>+'Anexo 1. 01-FR-03 POA INSTITUC.'!QCI60</f>
        <v>0</v>
      </c>
      <c r="QCJ18" s="654">
        <f>+'Anexo 1. 01-FR-03 POA INSTITUC.'!QCJ60</f>
        <v>0</v>
      </c>
      <c r="QCK18" s="654">
        <f>+'Anexo 1. 01-FR-03 POA INSTITUC.'!QCK60</f>
        <v>0</v>
      </c>
      <c r="QCL18" s="654">
        <f>+'Anexo 1. 01-FR-03 POA INSTITUC.'!QCL60</f>
        <v>0</v>
      </c>
      <c r="QCM18" s="654">
        <f>+'Anexo 1. 01-FR-03 POA INSTITUC.'!QCM60</f>
        <v>0</v>
      </c>
      <c r="QCN18" s="654">
        <f>+'Anexo 1. 01-FR-03 POA INSTITUC.'!QCN60</f>
        <v>0</v>
      </c>
      <c r="QCO18" s="654">
        <f>+'Anexo 1. 01-FR-03 POA INSTITUC.'!QCO60</f>
        <v>0</v>
      </c>
      <c r="QCP18" s="654">
        <f>+'Anexo 1. 01-FR-03 POA INSTITUC.'!QCP60</f>
        <v>0</v>
      </c>
      <c r="QCQ18" s="654">
        <f>+'Anexo 1. 01-FR-03 POA INSTITUC.'!QCQ60</f>
        <v>0</v>
      </c>
      <c r="QCR18" s="654">
        <f>+'Anexo 1. 01-FR-03 POA INSTITUC.'!QCR60</f>
        <v>0</v>
      </c>
      <c r="QCS18" s="654">
        <f>+'Anexo 1. 01-FR-03 POA INSTITUC.'!QCS60</f>
        <v>0</v>
      </c>
      <c r="QCT18" s="654">
        <f>+'Anexo 1. 01-FR-03 POA INSTITUC.'!QCT60</f>
        <v>0</v>
      </c>
      <c r="QCU18" s="654">
        <f>+'Anexo 1. 01-FR-03 POA INSTITUC.'!QCU60</f>
        <v>0</v>
      </c>
      <c r="QCV18" s="654">
        <f>+'Anexo 1. 01-FR-03 POA INSTITUC.'!QCV60</f>
        <v>0</v>
      </c>
      <c r="QCW18" s="654">
        <f>+'Anexo 1. 01-FR-03 POA INSTITUC.'!QCW60</f>
        <v>0</v>
      </c>
      <c r="QCX18" s="654">
        <f>+'Anexo 1. 01-FR-03 POA INSTITUC.'!QCX60</f>
        <v>0</v>
      </c>
      <c r="QCY18" s="654">
        <f>+'Anexo 1. 01-FR-03 POA INSTITUC.'!QCY60</f>
        <v>0</v>
      </c>
      <c r="QCZ18" s="654">
        <f>+'Anexo 1. 01-FR-03 POA INSTITUC.'!QCZ60</f>
        <v>0</v>
      </c>
      <c r="QDA18" s="654">
        <f>+'Anexo 1. 01-FR-03 POA INSTITUC.'!QDA60</f>
        <v>0</v>
      </c>
      <c r="QDB18" s="654">
        <f>+'Anexo 1. 01-FR-03 POA INSTITUC.'!QDB60</f>
        <v>0</v>
      </c>
      <c r="QDC18" s="654">
        <f>+'Anexo 1. 01-FR-03 POA INSTITUC.'!QDC60</f>
        <v>0</v>
      </c>
      <c r="QDD18" s="654">
        <f>+'Anexo 1. 01-FR-03 POA INSTITUC.'!QDD60</f>
        <v>0</v>
      </c>
      <c r="QDE18" s="654">
        <f>+'Anexo 1. 01-FR-03 POA INSTITUC.'!QDE60</f>
        <v>0</v>
      </c>
      <c r="QDF18" s="654">
        <f>+'Anexo 1. 01-FR-03 POA INSTITUC.'!QDF60</f>
        <v>0</v>
      </c>
      <c r="QDG18" s="654">
        <f>+'Anexo 1. 01-FR-03 POA INSTITUC.'!QDG60</f>
        <v>0</v>
      </c>
      <c r="QDH18" s="654">
        <f>+'Anexo 1. 01-FR-03 POA INSTITUC.'!QDH60</f>
        <v>0</v>
      </c>
      <c r="QDI18" s="654">
        <f>+'Anexo 1. 01-FR-03 POA INSTITUC.'!QDI60</f>
        <v>0</v>
      </c>
      <c r="QDJ18" s="654">
        <f>+'Anexo 1. 01-FR-03 POA INSTITUC.'!QDJ60</f>
        <v>0</v>
      </c>
      <c r="QDK18" s="654">
        <f>+'Anexo 1. 01-FR-03 POA INSTITUC.'!QDK60</f>
        <v>0</v>
      </c>
      <c r="QDL18" s="654">
        <f>+'Anexo 1. 01-FR-03 POA INSTITUC.'!QDL60</f>
        <v>0</v>
      </c>
      <c r="QDM18" s="654">
        <f>+'Anexo 1. 01-FR-03 POA INSTITUC.'!QDM60</f>
        <v>0</v>
      </c>
      <c r="QDN18" s="654">
        <f>+'Anexo 1. 01-FR-03 POA INSTITUC.'!QDN60</f>
        <v>0</v>
      </c>
      <c r="QDO18" s="654">
        <f>+'Anexo 1. 01-FR-03 POA INSTITUC.'!QDO60</f>
        <v>0</v>
      </c>
      <c r="QDP18" s="654">
        <f>+'Anexo 1. 01-FR-03 POA INSTITUC.'!QDP60</f>
        <v>0</v>
      </c>
      <c r="QDQ18" s="654">
        <f>+'Anexo 1. 01-FR-03 POA INSTITUC.'!QDQ60</f>
        <v>0</v>
      </c>
      <c r="QDR18" s="654">
        <f>+'Anexo 1. 01-FR-03 POA INSTITUC.'!QDR60</f>
        <v>0</v>
      </c>
      <c r="QDS18" s="654">
        <f>+'Anexo 1. 01-FR-03 POA INSTITUC.'!QDS60</f>
        <v>0</v>
      </c>
      <c r="QDT18" s="654">
        <f>+'Anexo 1. 01-FR-03 POA INSTITUC.'!QDT60</f>
        <v>0</v>
      </c>
      <c r="QDU18" s="654">
        <f>+'Anexo 1. 01-FR-03 POA INSTITUC.'!QDU60</f>
        <v>0</v>
      </c>
      <c r="QDV18" s="654">
        <f>+'Anexo 1. 01-FR-03 POA INSTITUC.'!QDV60</f>
        <v>0</v>
      </c>
      <c r="QDW18" s="654">
        <f>+'Anexo 1. 01-FR-03 POA INSTITUC.'!QDW60</f>
        <v>0</v>
      </c>
      <c r="QDX18" s="654">
        <f>+'Anexo 1. 01-FR-03 POA INSTITUC.'!QDX60</f>
        <v>0</v>
      </c>
      <c r="QDY18" s="654">
        <f>+'Anexo 1. 01-FR-03 POA INSTITUC.'!QDY60</f>
        <v>0</v>
      </c>
      <c r="QDZ18" s="654">
        <f>+'Anexo 1. 01-FR-03 POA INSTITUC.'!QDZ60</f>
        <v>0</v>
      </c>
      <c r="QEA18" s="654">
        <f>+'Anexo 1. 01-FR-03 POA INSTITUC.'!QEA60</f>
        <v>0</v>
      </c>
      <c r="QEB18" s="654">
        <f>+'Anexo 1. 01-FR-03 POA INSTITUC.'!QEB60</f>
        <v>0</v>
      </c>
      <c r="QEC18" s="654">
        <f>+'Anexo 1. 01-FR-03 POA INSTITUC.'!QEC60</f>
        <v>0</v>
      </c>
      <c r="QED18" s="654">
        <f>+'Anexo 1. 01-FR-03 POA INSTITUC.'!QED60</f>
        <v>0</v>
      </c>
      <c r="QEE18" s="654">
        <f>+'Anexo 1. 01-FR-03 POA INSTITUC.'!QEE60</f>
        <v>0</v>
      </c>
      <c r="QEF18" s="654">
        <f>+'Anexo 1. 01-FR-03 POA INSTITUC.'!QEF60</f>
        <v>0</v>
      </c>
      <c r="QEG18" s="654">
        <f>+'Anexo 1. 01-FR-03 POA INSTITUC.'!QEG60</f>
        <v>0</v>
      </c>
      <c r="QEH18" s="654">
        <f>+'Anexo 1. 01-FR-03 POA INSTITUC.'!QEH60</f>
        <v>0</v>
      </c>
      <c r="QEI18" s="654">
        <f>+'Anexo 1. 01-FR-03 POA INSTITUC.'!QEI60</f>
        <v>0</v>
      </c>
      <c r="QEJ18" s="654">
        <f>+'Anexo 1. 01-FR-03 POA INSTITUC.'!QEJ60</f>
        <v>0</v>
      </c>
      <c r="QEK18" s="654">
        <f>+'Anexo 1. 01-FR-03 POA INSTITUC.'!QEK60</f>
        <v>0</v>
      </c>
      <c r="QEL18" s="654">
        <f>+'Anexo 1. 01-FR-03 POA INSTITUC.'!QEL60</f>
        <v>0</v>
      </c>
      <c r="QEM18" s="654">
        <f>+'Anexo 1. 01-FR-03 POA INSTITUC.'!QEM60</f>
        <v>0</v>
      </c>
      <c r="QEN18" s="654">
        <f>+'Anexo 1. 01-FR-03 POA INSTITUC.'!QEN60</f>
        <v>0</v>
      </c>
      <c r="QEO18" s="654">
        <f>+'Anexo 1. 01-FR-03 POA INSTITUC.'!QEO60</f>
        <v>0</v>
      </c>
      <c r="QEP18" s="654">
        <f>+'Anexo 1. 01-FR-03 POA INSTITUC.'!QEP60</f>
        <v>0</v>
      </c>
      <c r="QEQ18" s="654">
        <f>+'Anexo 1. 01-FR-03 POA INSTITUC.'!QEQ60</f>
        <v>0</v>
      </c>
      <c r="QER18" s="654">
        <f>+'Anexo 1. 01-FR-03 POA INSTITUC.'!QER60</f>
        <v>0</v>
      </c>
      <c r="QES18" s="654">
        <f>+'Anexo 1. 01-FR-03 POA INSTITUC.'!QES60</f>
        <v>0</v>
      </c>
      <c r="QET18" s="654">
        <f>+'Anexo 1. 01-FR-03 POA INSTITUC.'!QET60</f>
        <v>0</v>
      </c>
      <c r="QEU18" s="654">
        <f>+'Anexo 1. 01-FR-03 POA INSTITUC.'!QEU60</f>
        <v>0</v>
      </c>
      <c r="QEV18" s="654">
        <f>+'Anexo 1. 01-FR-03 POA INSTITUC.'!QEV60</f>
        <v>0</v>
      </c>
      <c r="QEW18" s="654">
        <f>+'Anexo 1. 01-FR-03 POA INSTITUC.'!QEW60</f>
        <v>0</v>
      </c>
      <c r="QEX18" s="654">
        <f>+'Anexo 1. 01-FR-03 POA INSTITUC.'!QEX60</f>
        <v>0</v>
      </c>
      <c r="QEY18" s="654">
        <f>+'Anexo 1. 01-FR-03 POA INSTITUC.'!QEY60</f>
        <v>0</v>
      </c>
      <c r="QEZ18" s="654">
        <f>+'Anexo 1. 01-FR-03 POA INSTITUC.'!QEZ60</f>
        <v>0</v>
      </c>
      <c r="QFA18" s="654">
        <f>+'Anexo 1. 01-FR-03 POA INSTITUC.'!QFA60</f>
        <v>0</v>
      </c>
      <c r="QFB18" s="654">
        <f>+'Anexo 1. 01-FR-03 POA INSTITUC.'!QFB60</f>
        <v>0</v>
      </c>
      <c r="QFC18" s="654">
        <f>+'Anexo 1. 01-FR-03 POA INSTITUC.'!QFC60</f>
        <v>0</v>
      </c>
      <c r="QFD18" s="654">
        <f>+'Anexo 1. 01-FR-03 POA INSTITUC.'!QFD60</f>
        <v>0</v>
      </c>
      <c r="QFE18" s="654">
        <f>+'Anexo 1. 01-FR-03 POA INSTITUC.'!QFE60</f>
        <v>0</v>
      </c>
      <c r="QFF18" s="654">
        <f>+'Anexo 1. 01-FR-03 POA INSTITUC.'!QFF60</f>
        <v>0</v>
      </c>
      <c r="QFG18" s="654">
        <f>+'Anexo 1. 01-FR-03 POA INSTITUC.'!QFG60</f>
        <v>0</v>
      </c>
      <c r="QFH18" s="654">
        <f>+'Anexo 1. 01-FR-03 POA INSTITUC.'!QFH60</f>
        <v>0</v>
      </c>
      <c r="QFI18" s="654">
        <f>+'Anexo 1. 01-FR-03 POA INSTITUC.'!QFI60</f>
        <v>0</v>
      </c>
      <c r="QFJ18" s="654">
        <f>+'Anexo 1. 01-FR-03 POA INSTITUC.'!QFJ60</f>
        <v>0</v>
      </c>
      <c r="QFK18" s="654">
        <f>+'Anexo 1. 01-FR-03 POA INSTITUC.'!QFK60</f>
        <v>0</v>
      </c>
      <c r="QFL18" s="654">
        <f>+'Anexo 1. 01-FR-03 POA INSTITUC.'!QFL60</f>
        <v>0</v>
      </c>
      <c r="QFM18" s="654">
        <f>+'Anexo 1. 01-FR-03 POA INSTITUC.'!QFM60</f>
        <v>0</v>
      </c>
      <c r="QFN18" s="654">
        <f>+'Anexo 1. 01-FR-03 POA INSTITUC.'!QFN60</f>
        <v>0</v>
      </c>
      <c r="QFO18" s="654">
        <f>+'Anexo 1. 01-FR-03 POA INSTITUC.'!QFO60</f>
        <v>0</v>
      </c>
      <c r="QFP18" s="654">
        <f>+'Anexo 1. 01-FR-03 POA INSTITUC.'!QFP60</f>
        <v>0</v>
      </c>
      <c r="QFQ18" s="654">
        <f>+'Anexo 1. 01-FR-03 POA INSTITUC.'!QFQ60</f>
        <v>0</v>
      </c>
      <c r="QFR18" s="654">
        <f>+'Anexo 1. 01-FR-03 POA INSTITUC.'!QFR60</f>
        <v>0</v>
      </c>
      <c r="QFS18" s="654">
        <f>+'Anexo 1. 01-FR-03 POA INSTITUC.'!QFS60</f>
        <v>0</v>
      </c>
      <c r="QFT18" s="654">
        <f>+'Anexo 1. 01-FR-03 POA INSTITUC.'!QFT60</f>
        <v>0</v>
      </c>
      <c r="QFU18" s="654">
        <f>+'Anexo 1. 01-FR-03 POA INSTITUC.'!QFU60</f>
        <v>0</v>
      </c>
      <c r="QFV18" s="654">
        <f>+'Anexo 1. 01-FR-03 POA INSTITUC.'!QFV60</f>
        <v>0</v>
      </c>
      <c r="QFW18" s="654">
        <f>+'Anexo 1. 01-FR-03 POA INSTITUC.'!QFW60</f>
        <v>0</v>
      </c>
      <c r="QFX18" s="654">
        <f>+'Anexo 1. 01-FR-03 POA INSTITUC.'!QFX60</f>
        <v>0</v>
      </c>
      <c r="QFY18" s="654">
        <f>+'Anexo 1. 01-FR-03 POA INSTITUC.'!QFY60</f>
        <v>0</v>
      </c>
      <c r="QFZ18" s="654">
        <f>+'Anexo 1. 01-FR-03 POA INSTITUC.'!QFZ60</f>
        <v>0</v>
      </c>
      <c r="QGA18" s="654">
        <f>+'Anexo 1. 01-FR-03 POA INSTITUC.'!QGA60</f>
        <v>0</v>
      </c>
      <c r="QGB18" s="654">
        <f>+'Anexo 1. 01-FR-03 POA INSTITUC.'!QGB60</f>
        <v>0</v>
      </c>
      <c r="QGC18" s="654">
        <f>+'Anexo 1. 01-FR-03 POA INSTITUC.'!QGC60</f>
        <v>0</v>
      </c>
      <c r="QGD18" s="654">
        <f>+'Anexo 1. 01-FR-03 POA INSTITUC.'!QGD60</f>
        <v>0</v>
      </c>
      <c r="QGE18" s="654">
        <f>+'Anexo 1. 01-FR-03 POA INSTITUC.'!QGE60</f>
        <v>0</v>
      </c>
      <c r="QGF18" s="654">
        <f>+'Anexo 1. 01-FR-03 POA INSTITUC.'!QGF60</f>
        <v>0</v>
      </c>
      <c r="QGG18" s="654">
        <f>+'Anexo 1. 01-FR-03 POA INSTITUC.'!QGG60</f>
        <v>0</v>
      </c>
      <c r="QGH18" s="654">
        <f>+'Anexo 1. 01-FR-03 POA INSTITUC.'!QGH60</f>
        <v>0</v>
      </c>
      <c r="QGI18" s="654">
        <f>+'Anexo 1. 01-FR-03 POA INSTITUC.'!QGI60</f>
        <v>0</v>
      </c>
      <c r="QGJ18" s="654">
        <f>+'Anexo 1. 01-FR-03 POA INSTITUC.'!QGJ60</f>
        <v>0</v>
      </c>
      <c r="QGK18" s="654">
        <f>+'Anexo 1. 01-FR-03 POA INSTITUC.'!QGK60</f>
        <v>0</v>
      </c>
      <c r="QGL18" s="654">
        <f>+'Anexo 1. 01-FR-03 POA INSTITUC.'!QGL60</f>
        <v>0</v>
      </c>
      <c r="QGM18" s="654">
        <f>+'Anexo 1. 01-FR-03 POA INSTITUC.'!QGM60</f>
        <v>0</v>
      </c>
      <c r="QGN18" s="654">
        <f>+'Anexo 1. 01-FR-03 POA INSTITUC.'!QGN60</f>
        <v>0</v>
      </c>
      <c r="QGO18" s="654">
        <f>+'Anexo 1. 01-FR-03 POA INSTITUC.'!QGO60</f>
        <v>0</v>
      </c>
      <c r="QGP18" s="654">
        <f>+'Anexo 1. 01-FR-03 POA INSTITUC.'!QGP60</f>
        <v>0</v>
      </c>
      <c r="QGQ18" s="654">
        <f>+'Anexo 1. 01-FR-03 POA INSTITUC.'!QGQ60</f>
        <v>0</v>
      </c>
      <c r="QGR18" s="654">
        <f>+'Anexo 1. 01-FR-03 POA INSTITUC.'!QGR60</f>
        <v>0</v>
      </c>
      <c r="QGS18" s="654">
        <f>+'Anexo 1. 01-FR-03 POA INSTITUC.'!QGS60</f>
        <v>0</v>
      </c>
      <c r="QGT18" s="654">
        <f>+'Anexo 1. 01-FR-03 POA INSTITUC.'!QGT60</f>
        <v>0</v>
      </c>
      <c r="QGU18" s="654">
        <f>+'Anexo 1. 01-FR-03 POA INSTITUC.'!QGU60</f>
        <v>0</v>
      </c>
      <c r="QGV18" s="654">
        <f>+'Anexo 1. 01-FR-03 POA INSTITUC.'!QGV60</f>
        <v>0</v>
      </c>
      <c r="QGW18" s="654">
        <f>+'Anexo 1. 01-FR-03 POA INSTITUC.'!QGW60</f>
        <v>0</v>
      </c>
      <c r="QGX18" s="654">
        <f>+'Anexo 1. 01-FR-03 POA INSTITUC.'!QGX60</f>
        <v>0</v>
      </c>
      <c r="QGY18" s="654">
        <f>+'Anexo 1. 01-FR-03 POA INSTITUC.'!QGY60</f>
        <v>0</v>
      </c>
      <c r="QGZ18" s="654">
        <f>+'Anexo 1. 01-FR-03 POA INSTITUC.'!QGZ60</f>
        <v>0</v>
      </c>
      <c r="QHA18" s="654">
        <f>+'Anexo 1. 01-FR-03 POA INSTITUC.'!QHA60</f>
        <v>0</v>
      </c>
      <c r="QHB18" s="654">
        <f>+'Anexo 1. 01-FR-03 POA INSTITUC.'!QHB60</f>
        <v>0</v>
      </c>
      <c r="QHC18" s="654">
        <f>+'Anexo 1. 01-FR-03 POA INSTITUC.'!QHC60</f>
        <v>0</v>
      </c>
      <c r="QHD18" s="654">
        <f>+'Anexo 1. 01-FR-03 POA INSTITUC.'!QHD60</f>
        <v>0</v>
      </c>
      <c r="QHE18" s="654">
        <f>+'Anexo 1. 01-FR-03 POA INSTITUC.'!QHE60</f>
        <v>0</v>
      </c>
      <c r="QHF18" s="654">
        <f>+'Anexo 1. 01-FR-03 POA INSTITUC.'!QHF60</f>
        <v>0</v>
      </c>
      <c r="QHG18" s="654">
        <f>+'Anexo 1. 01-FR-03 POA INSTITUC.'!QHG60</f>
        <v>0</v>
      </c>
      <c r="QHH18" s="654">
        <f>+'Anexo 1. 01-FR-03 POA INSTITUC.'!QHH60</f>
        <v>0</v>
      </c>
      <c r="QHI18" s="654">
        <f>+'Anexo 1. 01-FR-03 POA INSTITUC.'!QHI60</f>
        <v>0</v>
      </c>
      <c r="QHJ18" s="654">
        <f>+'Anexo 1. 01-FR-03 POA INSTITUC.'!QHJ60</f>
        <v>0</v>
      </c>
      <c r="QHK18" s="654">
        <f>+'Anexo 1. 01-FR-03 POA INSTITUC.'!QHK60</f>
        <v>0</v>
      </c>
      <c r="QHL18" s="654">
        <f>+'Anexo 1. 01-FR-03 POA INSTITUC.'!QHL60</f>
        <v>0</v>
      </c>
      <c r="QHM18" s="654">
        <f>+'Anexo 1. 01-FR-03 POA INSTITUC.'!QHM60</f>
        <v>0</v>
      </c>
      <c r="QHN18" s="654">
        <f>+'Anexo 1. 01-FR-03 POA INSTITUC.'!QHN60</f>
        <v>0</v>
      </c>
      <c r="QHO18" s="654">
        <f>+'Anexo 1. 01-FR-03 POA INSTITUC.'!QHO60</f>
        <v>0</v>
      </c>
      <c r="QHP18" s="654">
        <f>+'Anexo 1. 01-FR-03 POA INSTITUC.'!QHP60</f>
        <v>0</v>
      </c>
      <c r="QHQ18" s="654">
        <f>+'Anexo 1. 01-FR-03 POA INSTITUC.'!QHQ60</f>
        <v>0</v>
      </c>
      <c r="QHR18" s="654">
        <f>+'Anexo 1. 01-FR-03 POA INSTITUC.'!QHR60</f>
        <v>0</v>
      </c>
      <c r="QHS18" s="654">
        <f>+'Anexo 1. 01-FR-03 POA INSTITUC.'!QHS60</f>
        <v>0</v>
      </c>
      <c r="QHT18" s="654">
        <f>+'Anexo 1. 01-FR-03 POA INSTITUC.'!QHT60</f>
        <v>0</v>
      </c>
      <c r="QHU18" s="654">
        <f>+'Anexo 1. 01-FR-03 POA INSTITUC.'!QHU60</f>
        <v>0</v>
      </c>
      <c r="QHV18" s="654">
        <f>+'Anexo 1. 01-FR-03 POA INSTITUC.'!QHV60</f>
        <v>0</v>
      </c>
      <c r="QHW18" s="654">
        <f>+'Anexo 1. 01-FR-03 POA INSTITUC.'!QHW60</f>
        <v>0</v>
      </c>
      <c r="QHX18" s="654">
        <f>+'Anexo 1. 01-FR-03 POA INSTITUC.'!QHX60</f>
        <v>0</v>
      </c>
      <c r="QHY18" s="654">
        <f>+'Anexo 1. 01-FR-03 POA INSTITUC.'!QHY60</f>
        <v>0</v>
      </c>
      <c r="QHZ18" s="654">
        <f>+'Anexo 1. 01-FR-03 POA INSTITUC.'!QHZ60</f>
        <v>0</v>
      </c>
      <c r="QIA18" s="654">
        <f>+'Anexo 1. 01-FR-03 POA INSTITUC.'!QIA60</f>
        <v>0</v>
      </c>
      <c r="QIB18" s="654">
        <f>+'Anexo 1. 01-FR-03 POA INSTITUC.'!QIB60</f>
        <v>0</v>
      </c>
      <c r="QIC18" s="654">
        <f>+'Anexo 1. 01-FR-03 POA INSTITUC.'!QIC60</f>
        <v>0</v>
      </c>
      <c r="QID18" s="654">
        <f>+'Anexo 1. 01-FR-03 POA INSTITUC.'!QID60</f>
        <v>0</v>
      </c>
      <c r="QIE18" s="654">
        <f>+'Anexo 1. 01-FR-03 POA INSTITUC.'!QIE60</f>
        <v>0</v>
      </c>
      <c r="QIF18" s="654">
        <f>+'Anexo 1. 01-FR-03 POA INSTITUC.'!QIF60</f>
        <v>0</v>
      </c>
      <c r="QIG18" s="654">
        <f>+'Anexo 1. 01-FR-03 POA INSTITUC.'!QIG60</f>
        <v>0</v>
      </c>
      <c r="QIH18" s="654">
        <f>+'Anexo 1. 01-FR-03 POA INSTITUC.'!QIH60</f>
        <v>0</v>
      </c>
      <c r="QII18" s="654">
        <f>+'Anexo 1. 01-FR-03 POA INSTITUC.'!QII60</f>
        <v>0</v>
      </c>
      <c r="QIJ18" s="654">
        <f>+'Anexo 1. 01-FR-03 POA INSTITUC.'!QIJ60</f>
        <v>0</v>
      </c>
      <c r="QIK18" s="654">
        <f>+'Anexo 1. 01-FR-03 POA INSTITUC.'!QIK60</f>
        <v>0</v>
      </c>
      <c r="QIL18" s="654">
        <f>+'Anexo 1. 01-FR-03 POA INSTITUC.'!QIL60</f>
        <v>0</v>
      </c>
      <c r="QIM18" s="654">
        <f>+'Anexo 1. 01-FR-03 POA INSTITUC.'!QIM60</f>
        <v>0</v>
      </c>
      <c r="QIN18" s="654">
        <f>+'Anexo 1. 01-FR-03 POA INSTITUC.'!QIN60</f>
        <v>0</v>
      </c>
      <c r="QIO18" s="654">
        <f>+'Anexo 1. 01-FR-03 POA INSTITUC.'!QIO60</f>
        <v>0</v>
      </c>
      <c r="QIP18" s="654">
        <f>+'Anexo 1. 01-FR-03 POA INSTITUC.'!QIP60</f>
        <v>0</v>
      </c>
      <c r="QIQ18" s="654">
        <f>+'Anexo 1. 01-FR-03 POA INSTITUC.'!QIQ60</f>
        <v>0</v>
      </c>
      <c r="QIR18" s="654">
        <f>+'Anexo 1. 01-FR-03 POA INSTITUC.'!QIR60</f>
        <v>0</v>
      </c>
      <c r="QIS18" s="654">
        <f>+'Anexo 1. 01-FR-03 POA INSTITUC.'!QIS60</f>
        <v>0</v>
      </c>
      <c r="QIT18" s="654">
        <f>+'Anexo 1. 01-FR-03 POA INSTITUC.'!QIT60</f>
        <v>0</v>
      </c>
      <c r="QIU18" s="654">
        <f>+'Anexo 1. 01-FR-03 POA INSTITUC.'!QIU60</f>
        <v>0</v>
      </c>
      <c r="QIV18" s="654">
        <f>+'Anexo 1. 01-FR-03 POA INSTITUC.'!QIV60</f>
        <v>0</v>
      </c>
      <c r="QIW18" s="654">
        <f>+'Anexo 1. 01-FR-03 POA INSTITUC.'!QIW60</f>
        <v>0</v>
      </c>
      <c r="QIX18" s="654">
        <f>+'Anexo 1. 01-FR-03 POA INSTITUC.'!QIX60</f>
        <v>0</v>
      </c>
      <c r="QIY18" s="654">
        <f>+'Anexo 1. 01-FR-03 POA INSTITUC.'!QIY60</f>
        <v>0</v>
      </c>
      <c r="QIZ18" s="654">
        <f>+'Anexo 1. 01-FR-03 POA INSTITUC.'!QIZ60</f>
        <v>0</v>
      </c>
      <c r="QJA18" s="654">
        <f>+'Anexo 1. 01-FR-03 POA INSTITUC.'!QJA60</f>
        <v>0</v>
      </c>
      <c r="QJB18" s="654">
        <f>+'Anexo 1. 01-FR-03 POA INSTITUC.'!QJB60</f>
        <v>0</v>
      </c>
      <c r="QJC18" s="654">
        <f>+'Anexo 1. 01-FR-03 POA INSTITUC.'!QJC60</f>
        <v>0</v>
      </c>
      <c r="QJD18" s="654">
        <f>+'Anexo 1. 01-FR-03 POA INSTITUC.'!QJD60</f>
        <v>0</v>
      </c>
      <c r="QJE18" s="654">
        <f>+'Anexo 1. 01-FR-03 POA INSTITUC.'!QJE60</f>
        <v>0</v>
      </c>
      <c r="QJF18" s="654">
        <f>+'Anexo 1. 01-FR-03 POA INSTITUC.'!QJF60</f>
        <v>0</v>
      </c>
      <c r="QJG18" s="654">
        <f>+'Anexo 1. 01-FR-03 POA INSTITUC.'!QJG60</f>
        <v>0</v>
      </c>
      <c r="QJH18" s="654">
        <f>+'Anexo 1. 01-FR-03 POA INSTITUC.'!QJH60</f>
        <v>0</v>
      </c>
      <c r="QJI18" s="654">
        <f>+'Anexo 1. 01-FR-03 POA INSTITUC.'!QJI60</f>
        <v>0</v>
      </c>
      <c r="QJJ18" s="654">
        <f>+'Anexo 1. 01-FR-03 POA INSTITUC.'!QJJ60</f>
        <v>0</v>
      </c>
      <c r="QJK18" s="654">
        <f>+'Anexo 1. 01-FR-03 POA INSTITUC.'!QJK60</f>
        <v>0</v>
      </c>
      <c r="QJL18" s="654">
        <f>+'Anexo 1. 01-FR-03 POA INSTITUC.'!QJL60</f>
        <v>0</v>
      </c>
      <c r="QJM18" s="654">
        <f>+'Anexo 1. 01-FR-03 POA INSTITUC.'!QJM60</f>
        <v>0</v>
      </c>
      <c r="QJN18" s="654">
        <f>+'Anexo 1. 01-FR-03 POA INSTITUC.'!QJN60</f>
        <v>0</v>
      </c>
      <c r="QJO18" s="654">
        <f>+'Anexo 1. 01-FR-03 POA INSTITUC.'!QJO60</f>
        <v>0</v>
      </c>
      <c r="QJP18" s="654">
        <f>+'Anexo 1. 01-FR-03 POA INSTITUC.'!QJP60</f>
        <v>0</v>
      </c>
      <c r="QJQ18" s="654">
        <f>+'Anexo 1. 01-FR-03 POA INSTITUC.'!QJQ60</f>
        <v>0</v>
      </c>
      <c r="QJR18" s="654">
        <f>+'Anexo 1. 01-FR-03 POA INSTITUC.'!QJR60</f>
        <v>0</v>
      </c>
      <c r="QJS18" s="654">
        <f>+'Anexo 1. 01-FR-03 POA INSTITUC.'!QJS60</f>
        <v>0</v>
      </c>
      <c r="QJT18" s="654">
        <f>+'Anexo 1. 01-FR-03 POA INSTITUC.'!QJT60</f>
        <v>0</v>
      </c>
      <c r="QJU18" s="654">
        <f>+'Anexo 1. 01-FR-03 POA INSTITUC.'!QJU60</f>
        <v>0</v>
      </c>
      <c r="QJV18" s="654">
        <f>+'Anexo 1. 01-FR-03 POA INSTITUC.'!QJV60</f>
        <v>0</v>
      </c>
      <c r="QJW18" s="654">
        <f>+'Anexo 1. 01-FR-03 POA INSTITUC.'!QJW60</f>
        <v>0</v>
      </c>
      <c r="QJX18" s="654">
        <f>+'Anexo 1. 01-FR-03 POA INSTITUC.'!QJX60</f>
        <v>0</v>
      </c>
      <c r="QJY18" s="654">
        <f>+'Anexo 1. 01-FR-03 POA INSTITUC.'!QJY60</f>
        <v>0</v>
      </c>
      <c r="QJZ18" s="654">
        <f>+'Anexo 1. 01-FR-03 POA INSTITUC.'!QJZ60</f>
        <v>0</v>
      </c>
      <c r="QKA18" s="654">
        <f>+'Anexo 1. 01-FR-03 POA INSTITUC.'!QKA60</f>
        <v>0</v>
      </c>
      <c r="QKB18" s="654">
        <f>+'Anexo 1. 01-FR-03 POA INSTITUC.'!QKB60</f>
        <v>0</v>
      </c>
      <c r="QKC18" s="654">
        <f>+'Anexo 1. 01-FR-03 POA INSTITUC.'!QKC60</f>
        <v>0</v>
      </c>
      <c r="QKD18" s="654">
        <f>+'Anexo 1. 01-FR-03 POA INSTITUC.'!QKD60</f>
        <v>0</v>
      </c>
      <c r="QKE18" s="654">
        <f>+'Anexo 1. 01-FR-03 POA INSTITUC.'!QKE60</f>
        <v>0</v>
      </c>
      <c r="QKF18" s="654">
        <f>+'Anexo 1. 01-FR-03 POA INSTITUC.'!QKF60</f>
        <v>0</v>
      </c>
      <c r="QKG18" s="654">
        <f>+'Anexo 1. 01-FR-03 POA INSTITUC.'!QKG60</f>
        <v>0</v>
      </c>
      <c r="QKH18" s="654">
        <f>+'Anexo 1. 01-FR-03 POA INSTITUC.'!QKH60</f>
        <v>0</v>
      </c>
      <c r="QKI18" s="654">
        <f>+'Anexo 1. 01-FR-03 POA INSTITUC.'!QKI60</f>
        <v>0</v>
      </c>
      <c r="QKJ18" s="654">
        <f>+'Anexo 1. 01-FR-03 POA INSTITUC.'!QKJ60</f>
        <v>0</v>
      </c>
      <c r="QKK18" s="654">
        <f>+'Anexo 1. 01-FR-03 POA INSTITUC.'!QKK60</f>
        <v>0</v>
      </c>
      <c r="QKL18" s="654">
        <f>+'Anexo 1. 01-FR-03 POA INSTITUC.'!QKL60</f>
        <v>0</v>
      </c>
      <c r="QKM18" s="654">
        <f>+'Anexo 1. 01-FR-03 POA INSTITUC.'!QKM60</f>
        <v>0</v>
      </c>
      <c r="QKN18" s="654">
        <f>+'Anexo 1. 01-FR-03 POA INSTITUC.'!QKN60</f>
        <v>0</v>
      </c>
      <c r="QKO18" s="654">
        <f>+'Anexo 1. 01-FR-03 POA INSTITUC.'!QKO60</f>
        <v>0</v>
      </c>
      <c r="QKP18" s="654">
        <f>+'Anexo 1. 01-FR-03 POA INSTITUC.'!QKP60</f>
        <v>0</v>
      </c>
      <c r="QKQ18" s="654">
        <f>+'Anexo 1. 01-FR-03 POA INSTITUC.'!QKQ60</f>
        <v>0</v>
      </c>
      <c r="QKR18" s="654">
        <f>+'Anexo 1. 01-FR-03 POA INSTITUC.'!QKR60</f>
        <v>0</v>
      </c>
      <c r="QKS18" s="654">
        <f>+'Anexo 1. 01-FR-03 POA INSTITUC.'!QKS60</f>
        <v>0</v>
      </c>
      <c r="QKT18" s="654">
        <f>+'Anexo 1. 01-FR-03 POA INSTITUC.'!QKT60</f>
        <v>0</v>
      </c>
      <c r="QKU18" s="654">
        <f>+'Anexo 1. 01-FR-03 POA INSTITUC.'!QKU60</f>
        <v>0</v>
      </c>
      <c r="QKV18" s="654">
        <f>+'Anexo 1. 01-FR-03 POA INSTITUC.'!QKV60</f>
        <v>0</v>
      </c>
      <c r="QKW18" s="654">
        <f>+'Anexo 1. 01-FR-03 POA INSTITUC.'!QKW60</f>
        <v>0</v>
      </c>
      <c r="QKX18" s="654">
        <f>+'Anexo 1. 01-FR-03 POA INSTITUC.'!QKX60</f>
        <v>0</v>
      </c>
      <c r="QKY18" s="654">
        <f>+'Anexo 1. 01-FR-03 POA INSTITUC.'!QKY60</f>
        <v>0</v>
      </c>
      <c r="QKZ18" s="654">
        <f>+'Anexo 1. 01-FR-03 POA INSTITUC.'!QKZ60</f>
        <v>0</v>
      </c>
      <c r="QLA18" s="654">
        <f>+'Anexo 1. 01-FR-03 POA INSTITUC.'!QLA60</f>
        <v>0</v>
      </c>
      <c r="QLB18" s="654">
        <f>+'Anexo 1. 01-FR-03 POA INSTITUC.'!QLB60</f>
        <v>0</v>
      </c>
      <c r="QLC18" s="654">
        <f>+'Anexo 1. 01-FR-03 POA INSTITUC.'!QLC60</f>
        <v>0</v>
      </c>
      <c r="QLD18" s="654">
        <f>+'Anexo 1. 01-FR-03 POA INSTITUC.'!QLD60</f>
        <v>0</v>
      </c>
      <c r="QLE18" s="654">
        <f>+'Anexo 1. 01-FR-03 POA INSTITUC.'!QLE60</f>
        <v>0</v>
      </c>
      <c r="QLF18" s="654">
        <f>+'Anexo 1. 01-FR-03 POA INSTITUC.'!QLF60</f>
        <v>0</v>
      </c>
      <c r="QLG18" s="654">
        <f>+'Anexo 1. 01-FR-03 POA INSTITUC.'!QLG60</f>
        <v>0</v>
      </c>
      <c r="QLH18" s="654">
        <f>+'Anexo 1. 01-FR-03 POA INSTITUC.'!QLH60</f>
        <v>0</v>
      </c>
      <c r="QLI18" s="654">
        <f>+'Anexo 1. 01-FR-03 POA INSTITUC.'!QLI60</f>
        <v>0</v>
      </c>
      <c r="QLJ18" s="654">
        <f>+'Anexo 1. 01-FR-03 POA INSTITUC.'!QLJ60</f>
        <v>0</v>
      </c>
      <c r="QLK18" s="654">
        <f>+'Anexo 1. 01-FR-03 POA INSTITUC.'!QLK60</f>
        <v>0</v>
      </c>
      <c r="QLL18" s="654">
        <f>+'Anexo 1. 01-FR-03 POA INSTITUC.'!QLL60</f>
        <v>0</v>
      </c>
      <c r="QLM18" s="654">
        <f>+'Anexo 1. 01-FR-03 POA INSTITUC.'!QLM60</f>
        <v>0</v>
      </c>
      <c r="QLN18" s="654">
        <f>+'Anexo 1. 01-FR-03 POA INSTITUC.'!QLN60</f>
        <v>0</v>
      </c>
      <c r="QLO18" s="654">
        <f>+'Anexo 1. 01-FR-03 POA INSTITUC.'!QLO60</f>
        <v>0</v>
      </c>
      <c r="QLP18" s="654">
        <f>+'Anexo 1. 01-FR-03 POA INSTITUC.'!QLP60</f>
        <v>0</v>
      </c>
      <c r="QLQ18" s="654">
        <f>+'Anexo 1. 01-FR-03 POA INSTITUC.'!QLQ60</f>
        <v>0</v>
      </c>
      <c r="QLR18" s="654">
        <f>+'Anexo 1. 01-FR-03 POA INSTITUC.'!QLR60</f>
        <v>0</v>
      </c>
      <c r="QLS18" s="654">
        <f>+'Anexo 1. 01-FR-03 POA INSTITUC.'!QLS60</f>
        <v>0</v>
      </c>
      <c r="QLT18" s="654">
        <f>+'Anexo 1. 01-FR-03 POA INSTITUC.'!QLT60</f>
        <v>0</v>
      </c>
      <c r="QLU18" s="654">
        <f>+'Anexo 1. 01-FR-03 POA INSTITUC.'!QLU60</f>
        <v>0</v>
      </c>
      <c r="QLV18" s="654">
        <f>+'Anexo 1. 01-FR-03 POA INSTITUC.'!QLV60</f>
        <v>0</v>
      </c>
      <c r="QLW18" s="654">
        <f>+'Anexo 1. 01-FR-03 POA INSTITUC.'!QLW60</f>
        <v>0</v>
      </c>
      <c r="QLX18" s="654">
        <f>+'Anexo 1. 01-FR-03 POA INSTITUC.'!QLX60</f>
        <v>0</v>
      </c>
      <c r="QLY18" s="654">
        <f>+'Anexo 1. 01-FR-03 POA INSTITUC.'!QLY60</f>
        <v>0</v>
      </c>
      <c r="QLZ18" s="654">
        <f>+'Anexo 1. 01-FR-03 POA INSTITUC.'!QLZ60</f>
        <v>0</v>
      </c>
      <c r="QMA18" s="654">
        <f>+'Anexo 1. 01-FR-03 POA INSTITUC.'!QMA60</f>
        <v>0</v>
      </c>
      <c r="QMB18" s="654">
        <f>+'Anexo 1. 01-FR-03 POA INSTITUC.'!QMB60</f>
        <v>0</v>
      </c>
      <c r="QMC18" s="654">
        <f>+'Anexo 1. 01-FR-03 POA INSTITUC.'!QMC60</f>
        <v>0</v>
      </c>
      <c r="QMD18" s="654">
        <f>+'Anexo 1. 01-FR-03 POA INSTITUC.'!QMD60</f>
        <v>0</v>
      </c>
      <c r="QME18" s="654">
        <f>+'Anexo 1. 01-FR-03 POA INSTITUC.'!QME60</f>
        <v>0</v>
      </c>
      <c r="QMF18" s="654">
        <f>+'Anexo 1. 01-FR-03 POA INSTITUC.'!QMF60</f>
        <v>0</v>
      </c>
      <c r="QMG18" s="654">
        <f>+'Anexo 1. 01-FR-03 POA INSTITUC.'!QMG60</f>
        <v>0</v>
      </c>
      <c r="QMH18" s="654">
        <f>+'Anexo 1. 01-FR-03 POA INSTITUC.'!QMH60</f>
        <v>0</v>
      </c>
      <c r="QMI18" s="654">
        <f>+'Anexo 1. 01-FR-03 POA INSTITUC.'!QMI60</f>
        <v>0</v>
      </c>
      <c r="QMJ18" s="654">
        <f>+'Anexo 1. 01-FR-03 POA INSTITUC.'!QMJ60</f>
        <v>0</v>
      </c>
      <c r="QMK18" s="654">
        <f>+'Anexo 1. 01-FR-03 POA INSTITUC.'!QMK60</f>
        <v>0</v>
      </c>
      <c r="QML18" s="654">
        <f>+'Anexo 1. 01-FR-03 POA INSTITUC.'!QML60</f>
        <v>0</v>
      </c>
      <c r="QMM18" s="654">
        <f>+'Anexo 1. 01-FR-03 POA INSTITUC.'!QMM60</f>
        <v>0</v>
      </c>
      <c r="QMN18" s="654">
        <f>+'Anexo 1. 01-FR-03 POA INSTITUC.'!QMN60</f>
        <v>0</v>
      </c>
      <c r="QMO18" s="654">
        <f>+'Anexo 1. 01-FR-03 POA INSTITUC.'!QMO60</f>
        <v>0</v>
      </c>
      <c r="QMP18" s="654">
        <f>+'Anexo 1. 01-FR-03 POA INSTITUC.'!QMP60</f>
        <v>0</v>
      </c>
      <c r="QMQ18" s="654">
        <f>+'Anexo 1. 01-FR-03 POA INSTITUC.'!QMQ60</f>
        <v>0</v>
      </c>
      <c r="QMR18" s="654">
        <f>+'Anexo 1. 01-FR-03 POA INSTITUC.'!QMR60</f>
        <v>0</v>
      </c>
      <c r="QMS18" s="654">
        <f>+'Anexo 1. 01-FR-03 POA INSTITUC.'!QMS60</f>
        <v>0</v>
      </c>
      <c r="QMT18" s="654">
        <f>+'Anexo 1. 01-FR-03 POA INSTITUC.'!QMT60</f>
        <v>0</v>
      </c>
      <c r="QMU18" s="654">
        <f>+'Anexo 1. 01-FR-03 POA INSTITUC.'!QMU60</f>
        <v>0</v>
      </c>
      <c r="QMV18" s="654">
        <f>+'Anexo 1. 01-FR-03 POA INSTITUC.'!QMV60</f>
        <v>0</v>
      </c>
      <c r="QMW18" s="654">
        <f>+'Anexo 1. 01-FR-03 POA INSTITUC.'!QMW60</f>
        <v>0</v>
      </c>
      <c r="QMX18" s="654">
        <f>+'Anexo 1. 01-FR-03 POA INSTITUC.'!QMX60</f>
        <v>0</v>
      </c>
      <c r="QMY18" s="654">
        <f>+'Anexo 1. 01-FR-03 POA INSTITUC.'!QMY60</f>
        <v>0</v>
      </c>
      <c r="QMZ18" s="654">
        <f>+'Anexo 1. 01-FR-03 POA INSTITUC.'!QMZ60</f>
        <v>0</v>
      </c>
      <c r="QNA18" s="654">
        <f>+'Anexo 1. 01-FR-03 POA INSTITUC.'!QNA60</f>
        <v>0</v>
      </c>
      <c r="QNB18" s="654">
        <f>+'Anexo 1. 01-FR-03 POA INSTITUC.'!QNB60</f>
        <v>0</v>
      </c>
      <c r="QNC18" s="654">
        <f>+'Anexo 1. 01-FR-03 POA INSTITUC.'!QNC60</f>
        <v>0</v>
      </c>
      <c r="QND18" s="654">
        <f>+'Anexo 1. 01-FR-03 POA INSTITUC.'!QND60</f>
        <v>0</v>
      </c>
      <c r="QNE18" s="654">
        <f>+'Anexo 1. 01-FR-03 POA INSTITUC.'!QNE60</f>
        <v>0</v>
      </c>
      <c r="QNF18" s="654">
        <f>+'Anexo 1. 01-FR-03 POA INSTITUC.'!QNF60</f>
        <v>0</v>
      </c>
      <c r="QNG18" s="654">
        <f>+'Anexo 1. 01-FR-03 POA INSTITUC.'!QNG60</f>
        <v>0</v>
      </c>
      <c r="QNH18" s="654">
        <f>+'Anexo 1. 01-FR-03 POA INSTITUC.'!QNH60</f>
        <v>0</v>
      </c>
      <c r="QNI18" s="654">
        <f>+'Anexo 1. 01-FR-03 POA INSTITUC.'!QNI60</f>
        <v>0</v>
      </c>
      <c r="QNJ18" s="654">
        <f>+'Anexo 1. 01-FR-03 POA INSTITUC.'!QNJ60</f>
        <v>0</v>
      </c>
      <c r="QNK18" s="654">
        <f>+'Anexo 1. 01-FR-03 POA INSTITUC.'!QNK60</f>
        <v>0</v>
      </c>
      <c r="QNL18" s="654">
        <f>+'Anexo 1. 01-FR-03 POA INSTITUC.'!QNL60</f>
        <v>0</v>
      </c>
      <c r="QNM18" s="654">
        <f>+'Anexo 1. 01-FR-03 POA INSTITUC.'!QNM60</f>
        <v>0</v>
      </c>
      <c r="QNN18" s="654">
        <f>+'Anexo 1. 01-FR-03 POA INSTITUC.'!QNN60</f>
        <v>0</v>
      </c>
      <c r="QNO18" s="654">
        <f>+'Anexo 1. 01-FR-03 POA INSTITUC.'!QNO60</f>
        <v>0</v>
      </c>
      <c r="QNP18" s="654">
        <f>+'Anexo 1. 01-FR-03 POA INSTITUC.'!QNP60</f>
        <v>0</v>
      </c>
      <c r="QNQ18" s="654">
        <f>+'Anexo 1. 01-FR-03 POA INSTITUC.'!QNQ60</f>
        <v>0</v>
      </c>
      <c r="QNR18" s="654">
        <f>+'Anexo 1. 01-FR-03 POA INSTITUC.'!QNR60</f>
        <v>0</v>
      </c>
      <c r="QNS18" s="654">
        <f>+'Anexo 1. 01-FR-03 POA INSTITUC.'!QNS60</f>
        <v>0</v>
      </c>
      <c r="QNT18" s="654">
        <f>+'Anexo 1. 01-FR-03 POA INSTITUC.'!QNT60</f>
        <v>0</v>
      </c>
      <c r="QNU18" s="654">
        <f>+'Anexo 1. 01-FR-03 POA INSTITUC.'!QNU60</f>
        <v>0</v>
      </c>
      <c r="QNV18" s="654">
        <f>+'Anexo 1. 01-FR-03 POA INSTITUC.'!QNV60</f>
        <v>0</v>
      </c>
      <c r="QNW18" s="654">
        <f>+'Anexo 1. 01-FR-03 POA INSTITUC.'!QNW60</f>
        <v>0</v>
      </c>
      <c r="QNX18" s="654">
        <f>+'Anexo 1. 01-FR-03 POA INSTITUC.'!QNX60</f>
        <v>0</v>
      </c>
      <c r="QNY18" s="654">
        <f>+'Anexo 1. 01-FR-03 POA INSTITUC.'!QNY60</f>
        <v>0</v>
      </c>
      <c r="QNZ18" s="654">
        <f>+'Anexo 1. 01-FR-03 POA INSTITUC.'!QNZ60</f>
        <v>0</v>
      </c>
      <c r="QOA18" s="654">
        <f>+'Anexo 1. 01-FR-03 POA INSTITUC.'!QOA60</f>
        <v>0</v>
      </c>
      <c r="QOB18" s="654">
        <f>+'Anexo 1. 01-FR-03 POA INSTITUC.'!QOB60</f>
        <v>0</v>
      </c>
      <c r="QOC18" s="654">
        <f>+'Anexo 1. 01-FR-03 POA INSTITUC.'!QOC60</f>
        <v>0</v>
      </c>
      <c r="QOD18" s="654">
        <f>+'Anexo 1. 01-FR-03 POA INSTITUC.'!QOD60</f>
        <v>0</v>
      </c>
      <c r="QOE18" s="654">
        <f>+'Anexo 1. 01-FR-03 POA INSTITUC.'!QOE60</f>
        <v>0</v>
      </c>
      <c r="QOF18" s="654">
        <f>+'Anexo 1. 01-FR-03 POA INSTITUC.'!QOF60</f>
        <v>0</v>
      </c>
      <c r="QOG18" s="654">
        <f>+'Anexo 1. 01-FR-03 POA INSTITUC.'!QOG60</f>
        <v>0</v>
      </c>
      <c r="QOH18" s="654">
        <f>+'Anexo 1. 01-FR-03 POA INSTITUC.'!QOH60</f>
        <v>0</v>
      </c>
      <c r="QOI18" s="654">
        <f>+'Anexo 1. 01-FR-03 POA INSTITUC.'!QOI60</f>
        <v>0</v>
      </c>
      <c r="QOJ18" s="654">
        <f>+'Anexo 1. 01-FR-03 POA INSTITUC.'!QOJ60</f>
        <v>0</v>
      </c>
      <c r="QOK18" s="654">
        <f>+'Anexo 1. 01-FR-03 POA INSTITUC.'!QOK60</f>
        <v>0</v>
      </c>
      <c r="QOL18" s="654">
        <f>+'Anexo 1. 01-FR-03 POA INSTITUC.'!QOL60</f>
        <v>0</v>
      </c>
      <c r="QOM18" s="654">
        <f>+'Anexo 1. 01-FR-03 POA INSTITUC.'!QOM60</f>
        <v>0</v>
      </c>
      <c r="QON18" s="654">
        <f>+'Anexo 1. 01-FR-03 POA INSTITUC.'!QON60</f>
        <v>0</v>
      </c>
      <c r="QOO18" s="654">
        <f>+'Anexo 1. 01-FR-03 POA INSTITUC.'!QOO60</f>
        <v>0</v>
      </c>
      <c r="QOP18" s="654">
        <f>+'Anexo 1. 01-FR-03 POA INSTITUC.'!QOP60</f>
        <v>0</v>
      </c>
      <c r="QOQ18" s="654">
        <f>+'Anexo 1. 01-FR-03 POA INSTITUC.'!QOQ60</f>
        <v>0</v>
      </c>
      <c r="QOR18" s="654">
        <f>+'Anexo 1. 01-FR-03 POA INSTITUC.'!QOR60</f>
        <v>0</v>
      </c>
      <c r="QOS18" s="654">
        <f>+'Anexo 1. 01-FR-03 POA INSTITUC.'!QOS60</f>
        <v>0</v>
      </c>
      <c r="QOT18" s="654">
        <f>+'Anexo 1. 01-FR-03 POA INSTITUC.'!QOT60</f>
        <v>0</v>
      </c>
      <c r="QOU18" s="654">
        <f>+'Anexo 1. 01-FR-03 POA INSTITUC.'!QOU60</f>
        <v>0</v>
      </c>
      <c r="QOV18" s="654">
        <f>+'Anexo 1. 01-FR-03 POA INSTITUC.'!QOV60</f>
        <v>0</v>
      </c>
      <c r="QOW18" s="654">
        <f>+'Anexo 1. 01-FR-03 POA INSTITUC.'!QOW60</f>
        <v>0</v>
      </c>
      <c r="QOX18" s="654">
        <f>+'Anexo 1. 01-FR-03 POA INSTITUC.'!QOX60</f>
        <v>0</v>
      </c>
      <c r="QOY18" s="654">
        <f>+'Anexo 1. 01-FR-03 POA INSTITUC.'!QOY60</f>
        <v>0</v>
      </c>
      <c r="QOZ18" s="654">
        <f>+'Anexo 1. 01-FR-03 POA INSTITUC.'!QOZ60</f>
        <v>0</v>
      </c>
      <c r="QPA18" s="654">
        <f>+'Anexo 1. 01-FR-03 POA INSTITUC.'!QPA60</f>
        <v>0</v>
      </c>
      <c r="QPB18" s="654">
        <f>+'Anexo 1. 01-FR-03 POA INSTITUC.'!QPB60</f>
        <v>0</v>
      </c>
      <c r="QPC18" s="654">
        <f>+'Anexo 1. 01-FR-03 POA INSTITUC.'!QPC60</f>
        <v>0</v>
      </c>
      <c r="QPD18" s="654">
        <f>+'Anexo 1. 01-FR-03 POA INSTITUC.'!QPD60</f>
        <v>0</v>
      </c>
      <c r="QPE18" s="654">
        <f>+'Anexo 1. 01-FR-03 POA INSTITUC.'!QPE60</f>
        <v>0</v>
      </c>
      <c r="QPF18" s="654">
        <f>+'Anexo 1. 01-FR-03 POA INSTITUC.'!QPF60</f>
        <v>0</v>
      </c>
      <c r="QPG18" s="654">
        <f>+'Anexo 1. 01-FR-03 POA INSTITUC.'!QPG60</f>
        <v>0</v>
      </c>
      <c r="QPH18" s="654">
        <f>+'Anexo 1. 01-FR-03 POA INSTITUC.'!QPH60</f>
        <v>0</v>
      </c>
      <c r="QPI18" s="654">
        <f>+'Anexo 1. 01-FR-03 POA INSTITUC.'!QPI60</f>
        <v>0</v>
      </c>
      <c r="QPJ18" s="654">
        <f>+'Anexo 1. 01-FR-03 POA INSTITUC.'!QPJ60</f>
        <v>0</v>
      </c>
      <c r="QPK18" s="654">
        <f>+'Anexo 1. 01-FR-03 POA INSTITUC.'!QPK60</f>
        <v>0</v>
      </c>
      <c r="QPL18" s="654">
        <f>+'Anexo 1. 01-FR-03 POA INSTITUC.'!QPL60</f>
        <v>0</v>
      </c>
      <c r="QPM18" s="654">
        <f>+'Anexo 1. 01-FR-03 POA INSTITUC.'!QPM60</f>
        <v>0</v>
      </c>
      <c r="QPN18" s="654">
        <f>+'Anexo 1. 01-FR-03 POA INSTITUC.'!QPN60</f>
        <v>0</v>
      </c>
      <c r="QPO18" s="654">
        <f>+'Anexo 1. 01-FR-03 POA INSTITUC.'!QPO60</f>
        <v>0</v>
      </c>
      <c r="QPP18" s="654">
        <f>+'Anexo 1. 01-FR-03 POA INSTITUC.'!QPP60</f>
        <v>0</v>
      </c>
      <c r="QPQ18" s="654">
        <f>+'Anexo 1. 01-FR-03 POA INSTITUC.'!QPQ60</f>
        <v>0</v>
      </c>
      <c r="QPR18" s="654">
        <f>+'Anexo 1. 01-FR-03 POA INSTITUC.'!QPR60</f>
        <v>0</v>
      </c>
      <c r="QPS18" s="654">
        <f>+'Anexo 1. 01-FR-03 POA INSTITUC.'!QPS60</f>
        <v>0</v>
      </c>
      <c r="QPT18" s="654">
        <f>+'Anexo 1. 01-FR-03 POA INSTITUC.'!QPT60</f>
        <v>0</v>
      </c>
      <c r="QPU18" s="654">
        <f>+'Anexo 1. 01-FR-03 POA INSTITUC.'!QPU60</f>
        <v>0</v>
      </c>
      <c r="QPV18" s="654">
        <f>+'Anexo 1. 01-FR-03 POA INSTITUC.'!QPV60</f>
        <v>0</v>
      </c>
      <c r="QPW18" s="654">
        <f>+'Anexo 1. 01-FR-03 POA INSTITUC.'!QPW60</f>
        <v>0</v>
      </c>
      <c r="QPX18" s="654">
        <f>+'Anexo 1. 01-FR-03 POA INSTITUC.'!QPX60</f>
        <v>0</v>
      </c>
      <c r="QPY18" s="654">
        <f>+'Anexo 1. 01-FR-03 POA INSTITUC.'!QPY60</f>
        <v>0</v>
      </c>
      <c r="QPZ18" s="654">
        <f>+'Anexo 1. 01-FR-03 POA INSTITUC.'!QPZ60</f>
        <v>0</v>
      </c>
      <c r="QQA18" s="654">
        <f>+'Anexo 1. 01-FR-03 POA INSTITUC.'!QQA60</f>
        <v>0</v>
      </c>
      <c r="QQB18" s="654">
        <f>+'Anexo 1. 01-FR-03 POA INSTITUC.'!QQB60</f>
        <v>0</v>
      </c>
      <c r="QQC18" s="654">
        <f>+'Anexo 1. 01-FR-03 POA INSTITUC.'!QQC60</f>
        <v>0</v>
      </c>
      <c r="QQD18" s="654">
        <f>+'Anexo 1. 01-FR-03 POA INSTITUC.'!QQD60</f>
        <v>0</v>
      </c>
      <c r="QQE18" s="654">
        <f>+'Anexo 1. 01-FR-03 POA INSTITUC.'!QQE60</f>
        <v>0</v>
      </c>
      <c r="QQF18" s="654">
        <f>+'Anexo 1. 01-FR-03 POA INSTITUC.'!QQF60</f>
        <v>0</v>
      </c>
      <c r="QQG18" s="654">
        <f>+'Anexo 1. 01-FR-03 POA INSTITUC.'!QQG60</f>
        <v>0</v>
      </c>
      <c r="QQH18" s="654">
        <f>+'Anexo 1. 01-FR-03 POA INSTITUC.'!QQH60</f>
        <v>0</v>
      </c>
      <c r="QQI18" s="654">
        <f>+'Anexo 1. 01-FR-03 POA INSTITUC.'!QQI60</f>
        <v>0</v>
      </c>
      <c r="QQJ18" s="654">
        <f>+'Anexo 1. 01-FR-03 POA INSTITUC.'!QQJ60</f>
        <v>0</v>
      </c>
      <c r="QQK18" s="654">
        <f>+'Anexo 1. 01-FR-03 POA INSTITUC.'!QQK60</f>
        <v>0</v>
      </c>
      <c r="QQL18" s="654">
        <f>+'Anexo 1. 01-FR-03 POA INSTITUC.'!QQL60</f>
        <v>0</v>
      </c>
      <c r="QQM18" s="654">
        <f>+'Anexo 1. 01-FR-03 POA INSTITUC.'!QQM60</f>
        <v>0</v>
      </c>
      <c r="QQN18" s="654">
        <f>+'Anexo 1. 01-FR-03 POA INSTITUC.'!QQN60</f>
        <v>0</v>
      </c>
      <c r="QQO18" s="654">
        <f>+'Anexo 1. 01-FR-03 POA INSTITUC.'!QQO60</f>
        <v>0</v>
      </c>
      <c r="QQP18" s="654">
        <f>+'Anexo 1. 01-FR-03 POA INSTITUC.'!QQP60</f>
        <v>0</v>
      </c>
      <c r="QQQ18" s="654">
        <f>+'Anexo 1. 01-FR-03 POA INSTITUC.'!QQQ60</f>
        <v>0</v>
      </c>
      <c r="QQR18" s="654">
        <f>+'Anexo 1. 01-FR-03 POA INSTITUC.'!QQR60</f>
        <v>0</v>
      </c>
      <c r="QQS18" s="654">
        <f>+'Anexo 1. 01-FR-03 POA INSTITUC.'!QQS60</f>
        <v>0</v>
      </c>
      <c r="QQT18" s="654">
        <f>+'Anexo 1. 01-FR-03 POA INSTITUC.'!QQT60</f>
        <v>0</v>
      </c>
      <c r="QQU18" s="654">
        <f>+'Anexo 1. 01-FR-03 POA INSTITUC.'!QQU60</f>
        <v>0</v>
      </c>
      <c r="QQV18" s="654">
        <f>+'Anexo 1. 01-FR-03 POA INSTITUC.'!QQV60</f>
        <v>0</v>
      </c>
      <c r="QQW18" s="654">
        <f>+'Anexo 1. 01-FR-03 POA INSTITUC.'!QQW60</f>
        <v>0</v>
      </c>
      <c r="QQX18" s="654">
        <f>+'Anexo 1. 01-FR-03 POA INSTITUC.'!QQX60</f>
        <v>0</v>
      </c>
      <c r="QQY18" s="654">
        <f>+'Anexo 1. 01-FR-03 POA INSTITUC.'!QQY60</f>
        <v>0</v>
      </c>
      <c r="QQZ18" s="654">
        <f>+'Anexo 1. 01-FR-03 POA INSTITUC.'!QQZ60</f>
        <v>0</v>
      </c>
      <c r="QRA18" s="654">
        <f>+'Anexo 1. 01-FR-03 POA INSTITUC.'!QRA60</f>
        <v>0</v>
      </c>
      <c r="QRB18" s="654">
        <f>+'Anexo 1. 01-FR-03 POA INSTITUC.'!QRB60</f>
        <v>0</v>
      </c>
      <c r="QRC18" s="654">
        <f>+'Anexo 1. 01-FR-03 POA INSTITUC.'!QRC60</f>
        <v>0</v>
      </c>
      <c r="QRD18" s="654">
        <f>+'Anexo 1. 01-FR-03 POA INSTITUC.'!QRD60</f>
        <v>0</v>
      </c>
      <c r="QRE18" s="654">
        <f>+'Anexo 1. 01-FR-03 POA INSTITUC.'!QRE60</f>
        <v>0</v>
      </c>
      <c r="QRF18" s="654">
        <f>+'Anexo 1. 01-FR-03 POA INSTITUC.'!QRF60</f>
        <v>0</v>
      </c>
      <c r="QRG18" s="654">
        <f>+'Anexo 1. 01-FR-03 POA INSTITUC.'!QRG60</f>
        <v>0</v>
      </c>
      <c r="QRH18" s="654">
        <f>+'Anexo 1. 01-FR-03 POA INSTITUC.'!QRH60</f>
        <v>0</v>
      </c>
      <c r="QRI18" s="654">
        <f>+'Anexo 1. 01-FR-03 POA INSTITUC.'!QRI60</f>
        <v>0</v>
      </c>
      <c r="QRJ18" s="654">
        <f>+'Anexo 1. 01-FR-03 POA INSTITUC.'!QRJ60</f>
        <v>0</v>
      </c>
      <c r="QRK18" s="654">
        <f>+'Anexo 1. 01-FR-03 POA INSTITUC.'!QRK60</f>
        <v>0</v>
      </c>
      <c r="QRL18" s="654">
        <f>+'Anexo 1. 01-FR-03 POA INSTITUC.'!QRL60</f>
        <v>0</v>
      </c>
      <c r="QRM18" s="654">
        <f>+'Anexo 1. 01-FR-03 POA INSTITUC.'!QRM60</f>
        <v>0</v>
      </c>
      <c r="QRN18" s="654">
        <f>+'Anexo 1. 01-FR-03 POA INSTITUC.'!QRN60</f>
        <v>0</v>
      </c>
      <c r="QRO18" s="654">
        <f>+'Anexo 1. 01-FR-03 POA INSTITUC.'!QRO60</f>
        <v>0</v>
      </c>
      <c r="QRP18" s="654">
        <f>+'Anexo 1. 01-FR-03 POA INSTITUC.'!QRP60</f>
        <v>0</v>
      </c>
      <c r="QRQ18" s="654">
        <f>+'Anexo 1. 01-FR-03 POA INSTITUC.'!QRQ60</f>
        <v>0</v>
      </c>
      <c r="QRR18" s="654">
        <f>+'Anexo 1. 01-FR-03 POA INSTITUC.'!QRR60</f>
        <v>0</v>
      </c>
      <c r="QRS18" s="654">
        <f>+'Anexo 1. 01-FR-03 POA INSTITUC.'!QRS60</f>
        <v>0</v>
      </c>
      <c r="QRT18" s="654">
        <f>+'Anexo 1. 01-FR-03 POA INSTITUC.'!QRT60</f>
        <v>0</v>
      </c>
      <c r="QRU18" s="654">
        <f>+'Anexo 1. 01-FR-03 POA INSTITUC.'!QRU60</f>
        <v>0</v>
      </c>
      <c r="QRV18" s="654">
        <f>+'Anexo 1. 01-FR-03 POA INSTITUC.'!QRV60</f>
        <v>0</v>
      </c>
      <c r="QRW18" s="654">
        <f>+'Anexo 1. 01-FR-03 POA INSTITUC.'!QRW60</f>
        <v>0</v>
      </c>
      <c r="QRX18" s="654">
        <f>+'Anexo 1. 01-FR-03 POA INSTITUC.'!QRX60</f>
        <v>0</v>
      </c>
      <c r="QRY18" s="654">
        <f>+'Anexo 1. 01-FR-03 POA INSTITUC.'!QRY60</f>
        <v>0</v>
      </c>
      <c r="QRZ18" s="654">
        <f>+'Anexo 1. 01-FR-03 POA INSTITUC.'!QRZ60</f>
        <v>0</v>
      </c>
      <c r="QSA18" s="654">
        <f>+'Anexo 1. 01-FR-03 POA INSTITUC.'!QSA60</f>
        <v>0</v>
      </c>
      <c r="QSB18" s="654">
        <f>+'Anexo 1. 01-FR-03 POA INSTITUC.'!QSB60</f>
        <v>0</v>
      </c>
      <c r="QSC18" s="654">
        <f>+'Anexo 1. 01-FR-03 POA INSTITUC.'!QSC60</f>
        <v>0</v>
      </c>
      <c r="QSD18" s="654">
        <f>+'Anexo 1. 01-FR-03 POA INSTITUC.'!QSD60</f>
        <v>0</v>
      </c>
      <c r="QSE18" s="654">
        <f>+'Anexo 1. 01-FR-03 POA INSTITUC.'!QSE60</f>
        <v>0</v>
      </c>
      <c r="QSF18" s="654">
        <f>+'Anexo 1. 01-FR-03 POA INSTITUC.'!QSF60</f>
        <v>0</v>
      </c>
      <c r="QSG18" s="654">
        <f>+'Anexo 1. 01-FR-03 POA INSTITUC.'!QSG60</f>
        <v>0</v>
      </c>
      <c r="QSH18" s="654">
        <f>+'Anexo 1. 01-FR-03 POA INSTITUC.'!QSH60</f>
        <v>0</v>
      </c>
      <c r="QSI18" s="654">
        <f>+'Anexo 1. 01-FR-03 POA INSTITUC.'!QSI60</f>
        <v>0</v>
      </c>
      <c r="QSJ18" s="654">
        <f>+'Anexo 1. 01-FR-03 POA INSTITUC.'!QSJ60</f>
        <v>0</v>
      </c>
      <c r="QSK18" s="654">
        <f>+'Anexo 1. 01-FR-03 POA INSTITUC.'!QSK60</f>
        <v>0</v>
      </c>
      <c r="QSL18" s="654">
        <f>+'Anexo 1. 01-FR-03 POA INSTITUC.'!QSL60</f>
        <v>0</v>
      </c>
      <c r="QSM18" s="654">
        <f>+'Anexo 1. 01-FR-03 POA INSTITUC.'!QSM60</f>
        <v>0</v>
      </c>
      <c r="QSN18" s="654">
        <f>+'Anexo 1. 01-FR-03 POA INSTITUC.'!QSN60</f>
        <v>0</v>
      </c>
      <c r="QSO18" s="654">
        <f>+'Anexo 1. 01-FR-03 POA INSTITUC.'!QSO60</f>
        <v>0</v>
      </c>
      <c r="QSP18" s="654">
        <f>+'Anexo 1. 01-FR-03 POA INSTITUC.'!QSP60</f>
        <v>0</v>
      </c>
      <c r="QSQ18" s="654">
        <f>+'Anexo 1. 01-FR-03 POA INSTITUC.'!QSQ60</f>
        <v>0</v>
      </c>
      <c r="QSR18" s="654">
        <f>+'Anexo 1. 01-FR-03 POA INSTITUC.'!QSR60</f>
        <v>0</v>
      </c>
      <c r="QSS18" s="654">
        <f>+'Anexo 1. 01-FR-03 POA INSTITUC.'!QSS60</f>
        <v>0</v>
      </c>
      <c r="QST18" s="654">
        <f>+'Anexo 1. 01-FR-03 POA INSTITUC.'!QST60</f>
        <v>0</v>
      </c>
      <c r="QSU18" s="654">
        <f>+'Anexo 1. 01-FR-03 POA INSTITUC.'!QSU60</f>
        <v>0</v>
      </c>
      <c r="QSV18" s="654">
        <f>+'Anexo 1. 01-FR-03 POA INSTITUC.'!QSV60</f>
        <v>0</v>
      </c>
      <c r="QSW18" s="654">
        <f>+'Anexo 1. 01-FR-03 POA INSTITUC.'!QSW60</f>
        <v>0</v>
      </c>
      <c r="QSX18" s="654">
        <f>+'Anexo 1. 01-FR-03 POA INSTITUC.'!QSX60</f>
        <v>0</v>
      </c>
      <c r="QSY18" s="654">
        <f>+'Anexo 1. 01-FR-03 POA INSTITUC.'!QSY60</f>
        <v>0</v>
      </c>
      <c r="QSZ18" s="654">
        <f>+'Anexo 1. 01-FR-03 POA INSTITUC.'!QSZ60</f>
        <v>0</v>
      </c>
      <c r="QTA18" s="654">
        <f>+'Anexo 1. 01-FR-03 POA INSTITUC.'!QTA60</f>
        <v>0</v>
      </c>
      <c r="QTB18" s="654">
        <f>+'Anexo 1. 01-FR-03 POA INSTITUC.'!QTB60</f>
        <v>0</v>
      </c>
      <c r="QTC18" s="654">
        <f>+'Anexo 1. 01-FR-03 POA INSTITUC.'!QTC60</f>
        <v>0</v>
      </c>
      <c r="QTD18" s="654">
        <f>+'Anexo 1. 01-FR-03 POA INSTITUC.'!QTD60</f>
        <v>0</v>
      </c>
      <c r="QTE18" s="654">
        <f>+'Anexo 1. 01-FR-03 POA INSTITUC.'!QTE60</f>
        <v>0</v>
      </c>
      <c r="QTF18" s="654">
        <f>+'Anexo 1. 01-FR-03 POA INSTITUC.'!QTF60</f>
        <v>0</v>
      </c>
      <c r="QTG18" s="654">
        <f>+'Anexo 1. 01-FR-03 POA INSTITUC.'!QTG60</f>
        <v>0</v>
      </c>
      <c r="QTH18" s="654">
        <f>+'Anexo 1. 01-FR-03 POA INSTITUC.'!QTH60</f>
        <v>0</v>
      </c>
      <c r="QTI18" s="654">
        <f>+'Anexo 1. 01-FR-03 POA INSTITUC.'!QTI60</f>
        <v>0</v>
      </c>
      <c r="QTJ18" s="654">
        <f>+'Anexo 1. 01-FR-03 POA INSTITUC.'!QTJ60</f>
        <v>0</v>
      </c>
      <c r="QTK18" s="654">
        <f>+'Anexo 1. 01-FR-03 POA INSTITUC.'!QTK60</f>
        <v>0</v>
      </c>
      <c r="QTL18" s="654">
        <f>+'Anexo 1. 01-FR-03 POA INSTITUC.'!QTL60</f>
        <v>0</v>
      </c>
      <c r="QTM18" s="654">
        <f>+'Anexo 1. 01-FR-03 POA INSTITUC.'!QTM60</f>
        <v>0</v>
      </c>
      <c r="QTN18" s="654">
        <f>+'Anexo 1. 01-FR-03 POA INSTITUC.'!QTN60</f>
        <v>0</v>
      </c>
      <c r="QTO18" s="654">
        <f>+'Anexo 1. 01-FR-03 POA INSTITUC.'!QTO60</f>
        <v>0</v>
      </c>
      <c r="QTP18" s="654">
        <f>+'Anexo 1. 01-FR-03 POA INSTITUC.'!QTP60</f>
        <v>0</v>
      </c>
      <c r="QTQ18" s="654">
        <f>+'Anexo 1. 01-FR-03 POA INSTITUC.'!QTQ60</f>
        <v>0</v>
      </c>
      <c r="QTR18" s="654">
        <f>+'Anexo 1. 01-FR-03 POA INSTITUC.'!QTR60</f>
        <v>0</v>
      </c>
      <c r="QTS18" s="654">
        <f>+'Anexo 1. 01-FR-03 POA INSTITUC.'!QTS60</f>
        <v>0</v>
      </c>
      <c r="QTT18" s="654">
        <f>+'Anexo 1. 01-FR-03 POA INSTITUC.'!QTT60</f>
        <v>0</v>
      </c>
      <c r="QTU18" s="654">
        <f>+'Anexo 1. 01-FR-03 POA INSTITUC.'!QTU60</f>
        <v>0</v>
      </c>
      <c r="QTV18" s="654">
        <f>+'Anexo 1. 01-FR-03 POA INSTITUC.'!QTV60</f>
        <v>0</v>
      </c>
      <c r="QTW18" s="654">
        <f>+'Anexo 1. 01-FR-03 POA INSTITUC.'!QTW60</f>
        <v>0</v>
      </c>
      <c r="QTX18" s="654">
        <f>+'Anexo 1. 01-FR-03 POA INSTITUC.'!QTX60</f>
        <v>0</v>
      </c>
      <c r="QTY18" s="654">
        <f>+'Anexo 1. 01-FR-03 POA INSTITUC.'!QTY60</f>
        <v>0</v>
      </c>
      <c r="QTZ18" s="654">
        <f>+'Anexo 1. 01-FR-03 POA INSTITUC.'!QTZ60</f>
        <v>0</v>
      </c>
      <c r="QUA18" s="654">
        <f>+'Anexo 1. 01-FR-03 POA INSTITUC.'!QUA60</f>
        <v>0</v>
      </c>
      <c r="QUB18" s="654">
        <f>+'Anexo 1. 01-FR-03 POA INSTITUC.'!QUB60</f>
        <v>0</v>
      </c>
      <c r="QUC18" s="654">
        <f>+'Anexo 1. 01-FR-03 POA INSTITUC.'!QUC60</f>
        <v>0</v>
      </c>
      <c r="QUD18" s="654">
        <f>+'Anexo 1. 01-FR-03 POA INSTITUC.'!QUD60</f>
        <v>0</v>
      </c>
      <c r="QUE18" s="654">
        <f>+'Anexo 1. 01-FR-03 POA INSTITUC.'!QUE60</f>
        <v>0</v>
      </c>
      <c r="QUF18" s="654">
        <f>+'Anexo 1. 01-FR-03 POA INSTITUC.'!QUF60</f>
        <v>0</v>
      </c>
      <c r="QUG18" s="654">
        <f>+'Anexo 1. 01-FR-03 POA INSTITUC.'!QUG60</f>
        <v>0</v>
      </c>
      <c r="QUH18" s="654">
        <f>+'Anexo 1. 01-FR-03 POA INSTITUC.'!QUH60</f>
        <v>0</v>
      </c>
      <c r="QUI18" s="654">
        <f>+'Anexo 1. 01-FR-03 POA INSTITUC.'!QUI60</f>
        <v>0</v>
      </c>
      <c r="QUJ18" s="654">
        <f>+'Anexo 1. 01-FR-03 POA INSTITUC.'!QUJ60</f>
        <v>0</v>
      </c>
      <c r="QUK18" s="654">
        <f>+'Anexo 1. 01-FR-03 POA INSTITUC.'!QUK60</f>
        <v>0</v>
      </c>
      <c r="QUL18" s="654">
        <f>+'Anexo 1. 01-FR-03 POA INSTITUC.'!QUL60</f>
        <v>0</v>
      </c>
      <c r="QUM18" s="654">
        <f>+'Anexo 1. 01-FR-03 POA INSTITUC.'!QUM60</f>
        <v>0</v>
      </c>
      <c r="QUN18" s="654">
        <f>+'Anexo 1. 01-FR-03 POA INSTITUC.'!QUN60</f>
        <v>0</v>
      </c>
      <c r="QUO18" s="654">
        <f>+'Anexo 1. 01-FR-03 POA INSTITUC.'!QUO60</f>
        <v>0</v>
      </c>
      <c r="QUP18" s="654">
        <f>+'Anexo 1. 01-FR-03 POA INSTITUC.'!QUP60</f>
        <v>0</v>
      </c>
      <c r="QUQ18" s="654">
        <f>+'Anexo 1. 01-FR-03 POA INSTITUC.'!QUQ60</f>
        <v>0</v>
      </c>
      <c r="QUR18" s="654">
        <f>+'Anexo 1. 01-FR-03 POA INSTITUC.'!QUR60</f>
        <v>0</v>
      </c>
      <c r="QUS18" s="654">
        <f>+'Anexo 1. 01-FR-03 POA INSTITUC.'!QUS60</f>
        <v>0</v>
      </c>
      <c r="QUT18" s="654">
        <f>+'Anexo 1. 01-FR-03 POA INSTITUC.'!QUT60</f>
        <v>0</v>
      </c>
      <c r="QUU18" s="654">
        <f>+'Anexo 1. 01-FR-03 POA INSTITUC.'!QUU60</f>
        <v>0</v>
      </c>
      <c r="QUV18" s="654">
        <f>+'Anexo 1. 01-FR-03 POA INSTITUC.'!QUV60</f>
        <v>0</v>
      </c>
      <c r="QUW18" s="654">
        <f>+'Anexo 1. 01-FR-03 POA INSTITUC.'!QUW60</f>
        <v>0</v>
      </c>
      <c r="QUX18" s="654">
        <f>+'Anexo 1. 01-FR-03 POA INSTITUC.'!QUX60</f>
        <v>0</v>
      </c>
      <c r="QUY18" s="654">
        <f>+'Anexo 1. 01-FR-03 POA INSTITUC.'!QUY60</f>
        <v>0</v>
      </c>
      <c r="QUZ18" s="654">
        <f>+'Anexo 1. 01-FR-03 POA INSTITUC.'!QUZ60</f>
        <v>0</v>
      </c>
      <c r="QVA18" s="654">
        <f>+'Anexo 1. 01-FR-03 POA INSTITUC.'!QVA60</f>
        <v>0</v>
      </c>
      <c r="QVB18" s="654">
        <f>+'Anexo 1. 01-FR-03 POA INSTITUC.'!QVB60</f>
        <v>0</v>
      </c>
      <c r="QVC18" s="654">
        <f>+'Anexo 1. 01-FR-03 POA INSTITUC.'!QVC60</f>
        <v>0</v>
      </c>
      <c r="QVD18" s="654">
        <f>+'Anexo 1. 01-FR-03 POA INSTITUC.'!QVD60</f>
        <v>0</v>
      </c>
      <c r="QVE18" s="654">
        <f>+'Anexo 1. 01-FR-03 POA INSTITUC.'!QVE60</f>
        <v>0</v>
      </c>
      <c r="QVF18" s="654">
        <f>+'Anexo 1. 01-FR-03 POA INSTITUC.'!QVF60</f>
        <v>0</v>
      </c>
      <c r="QVG18" s="654">
        <f>+'Anexo 1. 01-FR-03 POA INSTITUC.'!QVG60</f>
        <v>0</v>
      </c>
      <c r="QVH18" s="654">
        <f>+'Anexo 1. 01-FR-03 POA INSTITUC.'!QVH60</f>
        <v>0</v>
      </c>
      <c r="QVI18" s="654">
        <f>+'Anexo 1. 01-FR-03 POA INSTITUC.'!QVI60</f>
        <v>0</v>
      </c>
      <c r="QVJ18" s="654">
        <f>+'Anexo 1. 01-FR-03 POA INSTITUC.'!QVJ60</f>
        <v>0</v>
      </c>
      <c r="QVK18" s="654">
        <f>+'Anexo 1. 01-FR-03 POA INSTITUC.'!QVK60</f>
        <v>0</v>
      </c>
      <c r="QVL18" s="654">
        <f>+'Anexo 1. 01-FR-03 POA INSTITUC.'!QVL60</f>
        <v>0</v>
      </c>
      <c r="QVM18" s="654">
        <f>+'Anexo 1. 01-FR-03 POA INSTITUC.'!QVM60</f>
        <v>0</v>
      </c>
      <c r="QVN18" s="654">
        <f>+'Anexo 1. 01-FR-03 POA INSTITUC.'!QVN60</f>
        <v>0</v>
      </c>
      <c r="QVO18" s="654">
        <f>+'Anexo 1. 01-FR-03 POA INSTITUC.'!QVO60</f>
        <v>0</v>
      </c>
      <c r="QVP18" s="654">
        <f>+'Anexo 1. 01-FR-03 POA INSTITUC.'!QVP60</f>
        <v>0</v>
      </c>
      <c r="QVQ18" s="654">
        <f>+'Anexo 1. 01-FR-03 POA INSTITUC.'!QVQ60</f>
        <v>0</v>
      </c>
      <c r="QVR18" s="654">
        <f>+'Anexo 1. 01-FR-03 POA INSTITUC.'!QVR60</f>
        <v>0</v>
      </c>
      <c r="QVS18" s="654">
        <f>+'Anexo 1. 01-FR-03 POA INSTITUC.'!QVS60</f>
        <v>0</v>
      </c>
      <c r="QVT18" s="654">
        <f>+'Anexo 1. 01-FR-03 POA INSTITUC.'!QVT60</f>
        <v>0</v>
      </c>
      <c r="QVU18" s="654">
        <f>+'Anexo 1. 01-FR-03 POA INSTITUC.'!QVU60</f>
        <v>0</v>
      </c>
      <c r="QVV18" s="654">
        <f>+'Anexo 1. 01-FR-03 POA INSTITUC.'!QVV60</f>
        <v>0</v>
      </c>
      <c r="QVW18" s="654">
        <f>+'Anexo 1. 01-FR-03 POA INSTITUC.'!QVW60</f>
        <v>0</v>
      </c>
      <c r="QVX18" s="654">
        <f>+'Anexo 1. 01-FR-03 POA INSTITUC.'!QVX60</f>
        <v>0</v>
      </c>
      <c r="QVY18" s="654">
        <f>+'Anexo 1. 01-FR-03 POA INSTITUC.'!QVY60</f>
        <v>0</v>
      </c>
      <c r="QVZ18" s="654">
        <f>+'Anexo 1. 01-FR-03 POA INSTITUC.'!QVZ60</f>
        <v>0</v>
      </c>
      <c r="QWA18" s="654">
        <f>+'Anexo 1. 01-FR-03 POA INSTITUC.'!QWA60</f>
        <v>0</v>
      </c>
      <c r="QWB18" s="654">
        <f>+'Anexo 1. 01-FR-03 POA INSTITUC.'!QWB60</f>
        <v>0</v>
      </c>
      <c r="QWC18" s="654">
        <f>+'Anexo 1. 01-FR-03 POA INSTITUC.'!QWC60</f>
        <v>0</v>
      </c>
      <c r="QWD18" s="654">
        <f>+'Anexo 1. 01-FR-03 POA INSTITUC.'!QWD60</f>
        <v>0</v>
      </c>
      <c r="QWE18" s="654">
        <f>+'Anexo 1. 01-FR-03 POA INSTITUC.'!QWE60</f>
        <v>0</v>
      </c>
      <c r="QWF18" s="654">
        <f>+'Anexo 1. 01-FR-03 POA INSTITUC.'!QWF60</f>
        <v>0</v>
      </c>
      <c r="QWG18" s="654">
        <f>+'Anexo 1. 01-FR-03 POA INSTITUC.'!QWG60</f>
        <v>0</v>
      </c>
      <c r="QWH18" s="654">
        <f>+'Anexo 1. 01-FR-03 POA INSTITUC.'!QWH60</f>
        <v>0</v>
      </c>
      <c r="QWI18" s="654">
        <f>+'Anexo 1. 01-FR-03 POA INSTITUC.'!QWI60</f>
        <v>0</v>
      </c>
      <c r="QWJ18" s="654">
        <f>+'Anexo 1. 01-FR-03 POA INSTITUC.'!QWJ60</f>
        <v>0</v>
      </c>
      <c r="QWK18" s="654">
        <f>+'Anexo 1. 01-FR-03 POA INSTITUC.'!QWK60</f>
        <v>0</v>
      </c>
      <c r="QWL18" s="654">
        <f>+'Anexo 1. 01-FR-03 POA INSTITUC.'!QWL60</f>
        <v>0</v>
      </c>
      <c r="QWM18" s="654">
        <f>+'Anexo 1. 01-FR-03 POA INSTITUC.'!QWM60</f>
        <v>0</v>
      </c>
      <c r="QWN18" s="654">
        <f>+'Anexo 1. 01-FR-03 POA INSTITUC.'!QWN60</f>
        <v>0</v>
      </c>
      <c r="QWO18" s="654">
        <f>+'Anexo 1. 01-FR-03 POA INSTITUC.'!QWO60</f>
        <v>0</v>
      </c>
      <c r="QWP18" s="654">
        <f>+'Anexo 1. 01-FR-03 POA INSTITUC.'!QWP60</f>
        <v>0</v>
      </c>
      <c r="QWQ18" s="654">
        <f>+'Anexo 1. 01-FR-03 POA INSTITUC.'!QWQ60</f>
        <v>0</v>
      </c>
      <c r="QWR18" s="654">
        <f>+'Anexo 1. 01-FR-03 POA INSTITUC.'!QWR60</f>
        <v>0</v>
      </c>
      <c r="QWS18" s="654">
        <f>+'Anexo 1. 01-FR-03 POA INSTITUC.'!QWS60</f>
        <v>0</v>
      </c>
      <c r="QWT18" s="654">
        <f>+'Anexo 1. 01-FR-03 POA INSTITUC.'!QWT60</f>
        <v>0</v>
      </c>
      <c r="QWU18" s="654">
        <f>+'Anexo 1. 01-FR-03 POA INSTITUC.'!QWU60</f>
        <v>0</v>
      </c>
      <c r="QWV18" s="654">
        <f>+'Anexo 1. 01-FR-03 POA INSTITUC.'!QWV60</f>
        <v>0</v>
      </c>
      <c r="QWW18" s="654">
        <f>+'Anexo 1. 01-FR-03 POA INSTITUC.'!QWW60</f>
        <v>0</v>
      </c>
      <c r="QWX18" s="654">
        <f>+'Anexo 1. 01-FR-03 POA INSTITUC.'!QWX60</f>
        <v>0</v>
      </c>
      <c r="QWY18" s="654">
        <f>+'Anexo 1. 01-FR-03 POA INSTITUC.'!QWY60</f>
        <v>0</v>
      </c>
      <c r="QWZ18" s="654">
        <f>+'Anexo 1. 01-FR-03 POA INSTITUC.'!QWZ60</f>
        <v>0</v>
      </c>
      <c r="QXA18" s="654">
        <f>+'Anexo 1. 01-FR-03 POA INSTITUC.'!QXA60</f>
        <v>0</v>
      </c>
      <c r="QXB18" s="654">
        <f>+'Anexo 1. 01-FR-03 POA INSTITUC.'!QXB60</f>
        <v>0</v>
      </c>
      <c r="QXC18" s="654">
        <f>+'Anexo 1. 01-FR-03 POA INSTITUC.'!QXC60</f>
        <v>0</v>
      </c>
      <c r="QXD18" s="654">
        <f>+'Anexo 1. 01-FR-03 POA INSTITUC.'!QXD60</f>
        <v>0</v>
      </c>
      <c r="QXE18" s="654">
        <f>+'Anexo 1. 01-FR-03 POA INSTITUC.'!QXE60</f>
        <v>0</v>
      </c>
      <c r="QXF18" s="654">
        <f>+'Anexo 1. 01-FR-03 POA INSTITUC.'!QXF60</f>
        <v>0</v>
      </c>
      <c r="QXG18" s="654">
        <f>+'Anexo 1. 01-FR-03 POA INSTITUC.'!QXG60</f>
        <v>0</v>
      </c>
      <c r="QXH18" s="654">
        <f>+'Anexo 1. 01-FR-03 POA INSTITUC.'!QXH60</f>
        <v>0</v>
      </c>
      <c r="QXI18" s="654">
        <f>+'Anexo 1. 01-FR-03 POA INSTITUC.'!QXI60</f>
        <v>0</v>
      </c>
      <c r="QXJ18" s="654">
        <f>+'Anexo 1. 01-FR-03 POA INSTITUC.'!QXJ60</f>
        <v>0</v>
      </c>
      <c r="QXK18" s="654">
        <f>+'Anexo 1. 01-FR-03 POA INSTITUC.'!QXK60</f>
        <v>0</v>
      </c>
      <c r="QXL18" s="654">
        <f>+'Anexo 1. 01-FR-03 POA INSTITUC.'!QXL60</f>
        <v>0</v>
      </c>
      <c r="QXM18" s="654">
        <f>+'Anexo 1. 01-FR-03 POA INSTITUC.'!QXM60</f>
        <v>0</v>
      </c>
      <c r="QXN18" s="654">
        <f>+'Anexo 1. 01-FR-03 POA INSTITUC.'!QXN60</f>
        <v>0</v>
      </c>
      <c r="QXO18" s="654">
        <f>+'Anexo 1. 01-FR-03 POA INSTITUC.'!QXO60</f>
        <v>0</v>
      </c>
      <c r="QXP18" s="654">
        <f>+'Anexo 1. 01-FR-03 POA INSTITUC.'!QXP60</f>
        <v>0</v>
      </c>
      <c r="QXQ18" s="654">
        <f>+'Anexo 1. 01-FR-03 POA INSTITUC.'!QXQ60</f>
        <v>0</v>
      </c>
      <c r="QXR18" s="654">
        <f>+'Anexo 1. 01-FR-03 POA INSTITUC.'!QXR60</f>
        <v>0</v>
      </c>
      <c r="QXS18" s="654">
        <f>+'Anexo 1. 01-FR-03 POA INSTITUC.'!QXS60</f>
        <v>0</v>
      </c>
      <c r="QXT18" s="654">
        <f>+'Anexo 1. 01-FR-03 POA INSTITUC.'!QXT60</f>
        <v>0</v>
      </c>
      <c r="QXU18" s="654">
        <f>+'Anexo 1. 01-FR-03 POA INSTITUC.'!QXU60</f>
        <v>0</v>
      </c>
      <c r="QXV18" s="654">
        <f>+'Anexo 1. 01-FR-03 POA INSTITUC.'!QXV60</f>
        <v>0</v>
      </c>
      <c r="QXW18" s="654">
        <f>+'Anexo 1. 01-FR-03 POA INSTITUC.'!QXW60</f>
        <v>0</v>
      </c>
      <c r="QXX18" s="654">
        <f>+'Anexo 1. 01-FR-03 POA INSTITUC.'!QXX60</f>
        <v>0</v>
      </c>
      <c r="QXY18" s="654">
        <f>+'Anexo 1. 01-FR-03 POA INSTITUC.'!QXY60</f>
        <v>0</v>
      </c>
      <c r="QXZ18" s="654">
        <f>+'Anexo 1. 01-FR-03 POA INSTITUC.'!QXZ60</f>
        <v>0</v>
      </c>
      <c r="QYA18" s="654">
        <f>+'Anexo 1. 01-FR-03 POA INSTITUC.'!QYA60</f>
        <v>0</v>
      </c>
      <c r="QYB18" s="654">
        <f>+'Anexo 1. 01-FR-03 POA INSTITUC.'!QYB60</f>
        <v>0</v>
      </c>
      <c r="QYC18" s="654">
        <f>+'Anexo 1. 01-FR-03 POA INSTITUC.'!QYC60</f>
        <v>0</v>
      </c>
      <c r="QYD18" s="654">
        <f>+'Anexo 1. 01-FR-03 POA INSTITUC.'!QYD60</f>
        <v>0</v>
      </c>
      <c r="QYE18" s="654">
        <f>+'Anexo 1. 01-FR-03 POA INSTITUC.'!QYE60</f>
        <v>0</v>
      </c>
      <c r="QYF18" s="654">
        <f>+'Anexo 1. 01-FR-03 POA INSTITUC.'!QYF60</f>
        <v>0</v>
      </c>
      <c r="QYG18" s="654">
        <f>+'Anexo 1. 01-FR-03 POA INSTITUC.'!QYG60</f>
        <v>0</v>
      </c>
      <c r="QYH18" s="654">
        <f>+'Anexo 1. 01-FR-03 POA INSTITUC.'!QYH60</f>
        <v>0</v>
      </c>
      <c r="QYI18" s="654">
        <f>+'Anexo 1. 01-FR-03 POA INSTITUC.'!QYI60</f>
        <v>0</v>
      </c>
      <c r="QYJ18" s="654">
        <f>+'Anexo 1. 01-FR-03 POA INSTITUC.'!QYJ60</f>
        <v>0</v>
      </c>
      <c r="QYK18" s="654">
        <f>+'Anexo 1. 01-FR-03 POA INSTITUC.'!QYK60</f>
        <v>0</v>
      </c>
      <c r="QYL18" s="654">
        <f>+'Anexo 1. 01-FR-03 POA INSTITUC.'!QYL60</f>
        <v>0</v>
      </c>
      <c r="QYM18" s="654">
        <f>+'Anexo 1. 01-FR-03 POA INSTITUC.'!QYM60</f>
        <v>0</v>
      </c>
      <c r="QYN18" s="654">
        <f>+'Anexo 1. 01-FR-03 POA INSTITUC.'!QYN60</f>
        <v>0</v>
      </c>
      <c r="QYO18" s="654">
        <f>+'Anexo 1. 01-FR-03 POA INSTITUC.'!QYO60</f>
        <v>0</v>
      </c>
      <c r="QYP18" s="654">
        <f>+'Anexo 1. 01-FR-03 POA INSTITUC.'!QYP60</f>
        <v>0</v>
      </c>
      <c r="QYQ18" s="654">
        <f>+'Anexo 1. 01-FR-03 POA INSTITUC.'!QYQ60</f>
        <v>0</v>
      </c>
      <c r="QYR18" s="654">
        <f>+'Anexo 1. 01-FR-03 POA INSTITUC.'!QYR60</f>
        <v>0</v>
      </c>
      <c r="QYS18" s="654">
        <f>+'Anexo 1. 01-FR-03 POA INSTITUC.'!QYS60</f>
        <v>0</v>
      </c>
      <c r="QYT18" s="654">
        <f>+'Anexo 1. 01-FR-03 POA INSTITUC.'!QYT60</f>
        <v>0</v>
      </c>
      <c r="QYU18" s="654">
        <f>+'Anexo 1. 01-FR-03 POA INSTITUC.'!QYU60</f>
        <v>0</v>
      </c>
      <c r="QYV18" s="654">
        <f>+'Anexo 1. 01-FR-03 POA INSTITUC.'!QYV60</f>
        <v>0</v>
      </c>
      <c r="QYW18" s="654">
        <f>+'Anexo 1. 01-FR-03 POA INSTITUC.'!QYW60</f>
        <v>0</v>
      </c>
      <c r="QYX18" s="654">
        <f>+'Anexo 1. 01-FR-03 POA INSTITUC.'!QYX60</f>
        <v>0</v>
      </c>
      <c r="QYY18" s="654">
        <f>+'Anexo 1. 01-FR-03 POA INSTITUC.'!QYY60</f>
        <v>0</v>
      </c>
      <c r="QYZ18" s="654">
        <f>+'Anexo 1. 01-FR-03 POA INSTITUC.'!QYZ60</f>
        <v>0</v>
      </c>
      <c r="QZA18" s="654">
        <f>+'Anexo 1. 01-FR-03 POA INSTITUC.'!QZA60</f>
        <v>0</v>
      </c>
      <c r="QZB18" s="654">
        <f>+'Anexo 1. 01-FR-03 POA INSTITUC.'!QZB60</f>
        <v>0</v>
      </c>
      <c r="QZC18" s="654">
        <f>+'Anexo 1. 01-FR-03 POA INSTITUC.'!QZC60</f>
        <v>0</v>
      </c>
      <c r="QZD18" s="654">
        <f>+'Anexo 1. 01-FR-03 POA INSTITUC.'!QZD60</f>
        <v>0</v>
      </c>
      <c r="QZE18" s="654">
        <f>+'Anexo 1. 01-FR-03 POA INSTITUC.'!QZE60</f>
        <v>0</v>
      </c>
      <c r="QZF18" s="654">
        <f>+'Anexo 1. 01-FR-03 POA INSTITUC.'!QZF60</f>
        <v>0</v>
      </c>
      <c r="QZG18" s="654">
        <f>+'Anexo 1. 01-FR-03 POA INSTITUC.'!QZG60</f>
        <v>0</v>
      </c>
      <c r="QZH18" s="654">
        <f>+'Anexo 1. 01-FR-03 POA INSTITUC.'!QZH60</f>
        <v>0</v>
      </c>
      <c r="QZI18" s="654">
        <f>+'Anexo 1. 01-FR-03 POA INSTITUC.'!QZI60</f>
        <v>0</v>
      </c>
      <c r="QZJ18" s="654">
        <f>+'Anexo 1. 01-FR-03 POA INSTITUC.'!QZJ60</f>
        <v>0</v>
      </c>
      <c r="QZK18" s="654">
        <f>+'Anexo 1. 01-FR-03 POA INSTITUC.'!QZK60</f>
        <v>0</v>
      </c>
      <c r="QZL18" s="654">
        <f>+'Anexo 1. 01-FR-03 POA INSTITUC.'!QZL60</f>
        <v>0</v>
      </c>
      <c r="QZM18" s="654">
        <f>+'Anexo 1. 01-FR-03 POA INSTITUC.'!QZM60</f>
        <v>0</v>
      </c>
      <c r="QZN18" s="654">
        <f>+'Anexo 1. 01-FR-03 POA INSTITUC.'!QZN60</f>
        <v>0</v>
      </c>
      <c r="QZO18" s="654">
        <f>+'Anexo 1. 01-FR-03 POA INSTITUC.'!QZO60</f>
        <v>0</v>
      </c>
      <c r="QZP18" s="654">
        <f>+'Anexo 1. 01-FR-03 POA INSTITUC.'!QZP60</f>
        <v>0</v>
      </c>
      <c r="QZQ18" s="654">
        <f>+'Anexo 1. 01-FR-03 POA INSTITUC.'!QZQ60</f>
        <v>0</v>
      </c>
      <c r="QZR18" s="654">
        <f>+'Anexo 1. 01-FR-03 POA INSTITUC.'!QZR60</f>
        <v>0</v>
      </c>
      <c r="QZS18" s="654">
        <f>+'Anexo 1. 01-FR-03 POA INSTITUC.'!QZS60</f>
        <v>0</v>
      </c>
      <c r="QZT18" s="654">
        <f>+'Anexo 1. 01-FR-03 POA INSTITUC.'!QZT60</f>
        <v>0</v>
      </c>
      <c r="QZU18" s="654">
        <f>+'Anexo 1. 01-FR-03 POA INSTITUC.'!QZU60</f>
        <v>0</v>
      </c>
      <c r="QZV18" s="654">
        <f>+'Anexo 1. 01-FR-03 POA INSTITUC.'!QZV60</f>
        <v>0</v>
      </c>
      <c r="QZW18" s="654">
        <f>+'Anexo 1. 01-FR-03 POA INSTITUC.'!QZW60</f>
        <v>0</v>
      </c>
      <c r="QZX18" s="654">
        <f>+'Anexo 1. 01-FR-03 POA INSTITUC.'!QZX60</f>
        <v>0</v>
      </c>
      <c r="QZY18" s="654">
        <f>+'Anexo 1. 01-FR-03 POA INSTITUC.'!QZY60</f>
        <v>0</v>
      </c>
      <c r="QZZ18" s="654">
        <f>+'Anexo 1. 01-FR-03 POA INSTITUC.'!QZZ60</f>
        <v>0</v>
      </c>
      <c r="RAA18" s="654">
        <f>+'Anexo 1. 01-FR-03 POA INSTITUC.'!RAA60</f>
        <v>0</v>
      </c>
      <c r="RAB18" s="654">
        <f>+'Anexo 1. 01-FR-03 POA INSTITUC.'!RAB60</f>
        <v>0</v>
      </c>
      <c r="RAC18" s="654">
        <f>+'Anexo 1. 01-FR-03 POA INSTITUC.'!RAC60</f>
        <v>0</v>
      </c>
      <c r="RAD18" s="654">
        <f>+'Anexo 1. 01-FR-03 POA INSTITUC.'!RAD60</f>
        <v>0</v>
      </c>
      <c r="RAE18" s="654">
        <f>+'Anexo 1. 01-FR-03 POA INSTITUC.'!RAE60</f>
        <v>0</v>
      </c>
      <c r="RAF18" s="654">
        <f>+'Anexo 1. 01-FR-03 POA INSTITUC.'!RAF60</f>
        <v>0</v>
      </c>
      <c r="RAG18" s="654">
        <f>+'Anexo 1. 01-FR-03 POA INSTITUC.'!RAG60</f>
        <v>0</v>
      </c>
      <c r="RAH18" s="654">
        <f>+'Anexo 1. 01-FR-03 POA INSTITUC.'!RAH60</f>
        <v>0</v>
      </c>
      <c r="RAI18" s="654">
        <f>+'Anexo 1. 01-FR-03 POA INSTITUC.'!RAI60</f>
        <v>0</v>
      </c>
      <c r="RAJ18" s="654">
        <f>+'Anexo 1. 01-FR-03 POA INSTITUC.'!RAJ60</f>
        <v>0</v>
      </c>
      <c r="RAK18" s="654">
        <f>+'Anexo 1. 01-FR-03 POA INSTITUC.'!RAK60</f>
        <v>0</v>
      </c>
      <c r="RAL18" s="654">
        <f>+'Anexo 1. 01-FR-03 POA INSTITUC.'!RAL60</f>
        <v>0</v>
      </c>
      <c r="RAM18" s="654">
        <f>+'Anexo 1. 01-FR-03 POA INSTITUC.'!RAM60</f>
        <v>0</v>
      </c>
      <c r="RAN18" s="654">
        <f>+'Anexo 1. 01-FR-03 POA INSTITUC.'!RAN60</f>
        <v>0</v>
      </c>
      <c r="RAO18" s="654">
        <f>+'Anexo 1. 01-FR-03 POA INSTITUC.'!RAO60</f>
        <v>0</v>
      </c>
      <c r="RAP18" s="654">
        <f>+'Anexo 1. 01-FR-03 POA INSTITUC.'!RAP60</f>
        <v>0</v>
      </c>
      <c r="RAQ18" s="654">
        <f>+'Anexo 1. 01-FR-03 POA INSTITUC.'!RAQ60</f>
        <v>0</v>
      </c>
      <c r="RAR18" s="654">
        <f>+'Anexo 1. 01-FR-03 POA INSTITUC.'!RAR60</f>
        <v>0</v>
      </c>
      <c r="RAS18" s="654">
        <f>+'Anexo 1. 01-FR-03 POA INSTITUC.'!RAS60</f>
        <v>0</v>
      </c>
      <c r="RAT18" s="654">
        <f>+'Anexo 1. 01-FR-03 POA INSTITUC.'!RAT60</f>
        <v>0</v>
      </c>
      <c r="RAU18" s="654">
        <f>+'Anexo 1. 01-FR-03 POA INSTITUC.'!RAU60</f>
        <v>0</v>
      </c>
      <c r="RAV18" s="654">
        <f>+'Anexo 1. 01-FR-03 POA INSTITUC.'!RAV60</f>
        <v>0</v>
      </c>
      <c r="RAW18" s="654">
        <f>+'Anexo 1. 01-FR-03 POA INSTITUC.'!RAW60</f>
        <v>0</v>
      </c>
      <c r="RAX18" s="654">
        <f>+'Anexo 1. 01-FR-03 POA INSTITUC.'!RAX60</f>
        <v>0</v>
      </c>
      <c r="RAY18" s="654">
        <f>+'Anexo 1. 01-FR-03 POA INSTITUC.'!RAY60</f>
        <v>0</v>
      </c>
      <c r="RAZ18" s="654">
        <f>+'Anexo 1. 01-FR-03 POA INSTITUC.'!RAZ60</f>
        <v>0</v>
      </c>
      <c r="RBA18" s="654">
        <f>+'Anexo 1. 01-FR-03 POA INSTITUC.'!RBA60</f>
        <v>0</v>
      </c>
      <c r="RBB18" s="654">
        <f>+'Anexo 1. 01-FR-03 POA INSTITUC.'!RBB60</f>
        <v>0</v>
      </c>
      <c r="RBC18" s="654">
        <f>+'Anexo 1. 01-FR-03 POA INSTITUC.'!RBC60</f>
        <v>0</v>
      </c>
      <c r="RBD18" s="654">
        <f>+'Anexo 1. 01-FR-03 POA INSTITUC.'!RBD60</f>
        <v>0</v>
      </c>
      <c r="RBE18" s="654">
        <f>+'Anexo 1. 01-FR-03 POA INSTITUC.'!RBE60</f>
        <v>0</v>
      </c>
      <c r="RBF18" s="654">
        <f>+'Anexo 1. 01-FR-03 POA INSTITUC.'!RBF60</f>
        <v>0</v>
      </c>
      <c r="RBG18" s="654">
        <f>+'Anexo 1. 01-FR-03 POA INSTITUC.'!RBG60</f>
        <v>0</v>
      </c>
      <c r="RBH18" s="654">
        <f>+'Anexo 1. 01-FR-03 POA INSTITUC.'!RBH60</f>
        <v>0</v>
      </c>
      <c r="RBI18" s="654">
        <f>+'Anexo 1. 01-FR-03 POA INSTITUC.'!RBI60</f>
        <v>0</v>
      </c>
      <c r="RBJ18" s="654">
        <f>+'Anexo 1. 01-FR-03 POA INSTITUC.'!RBJ60</f>
        <v>0</v>
      </c>
      <c r="RBK18" s="654">
        <f>+'Anexo 1. 01-FR-03 POA INSTITUC.'!RBK60</f>
        <v>0</v>
      </c>
      <c r="RBL18" s="654">
        <f>+'Anexo 1. 01-FR-03 POA INSTITUC.'!RBL60</f>
        <v>0</v>
      </c>
      <c r="RBM18" s="654">
        <f>+'Anexo 1. 01-FR-03 POA INSTITUC.'!RBM60</f>
        <v>0</v>
      </c>
      <c r="RBN18" s="654">
        <f>+'Anexo 1. 01-FR-03 POA INSTITUC.'!RBN60</f>
        <v>0</v>
      </c>
      <c r="RBO18" s="654">
        <f>+'Anexo 1. 01-FR-03 POA INSTITUC.'!RBO60</f>
        <v>0</v>
      </c>
      <c r="RBP18" s="654">
        <f>+'Anexo 1. 01-FR-03 POA INSTITUC.'!RBP60</f>
        <v>0</v>
      </c>
      <c r="RBQ18" s="654">
        <f>+'Anexo 1. 01-FR-03 POA INSTITUC.'!RBQ60</f>
        <v>0</v>
      </c>
      <c r="RBR18" s="654">
        <f>+'Anexo 1. 01-FR-03 POA INSTITUC.'!RBR60</f>
        <v>0</v>
      </c>
      <c r="RBS18" s="654">
        <f>+'Anexo 1. 01-FR-03 POA INSTITUC.'!RBS60</f>
        <v>0</v>
      </c>
      <c r="RBT18" s="654">
        <f>+'Anexo 1. 01-FR-03 POA INSTITUC.'!RBT60</f>
        <v>0</v>
      </c>
      <c r="RBU18" s="654">
        <f>+'Anexo 1. 01-FR-03 POA INSTITUC.'!RBU60</f>
        <v>0</v>
      </c>
      <c r="RBV18" s="654">
        <f>+'Anexo 1. 01-FR-03 POA INSTITUC.'!RBV60</f>
        <v>0</v>
      </c>
      <c r="RBW18" s="654">
        <f>+'Anexo 1. 01-FR-03 POA INSTITUC.'!RBW60</f>
        <v>0</v>
      </c>
      <c r="RBX18" s="654">
        <f>+'Anexo 1. 01-FR-03 POA INSTITUC.'!RBX60</f>
        <v>0</v>
      </c>
      <c r="RBY18" s="654">
        <f>+'Anexo 1. 01-FR-03 POA INSTITUC.'!RBY60</f>
        <v>0</v>
      </c>
      <c r="RBZ18" s="654">
        <f>+'Anexo 1. 01-FR-03 POA INSTITUC.'!RBZ60</f>
        <v>0</v>
      </c>
      <c r="RCA18" s="654">
        <f>+'Anexo 1. 01-FR-03 POA INSTITUC.'!RCA60</f>
        <v>0</v>
      </c>
      <c r="RCB18" s="654">
        <f>+'Anexo 1. 01-FR-03 POA INSTITUC.'!RCB60</f>
        <v>0</v>
      </c>
      <c r="RCC18" s="654">
        <f>+'Anexo 1. 01-FR-03 POA INSTITUC.'!RCC60</f>
        <v>0</v>
      </c>
      <c r="RCD18" s="654">
        <f>+'Anexo 1. 01-FR-03 POA INSTITUC.'!RCD60</f>
        <v>0</v>
      </c>
      <c r="RCE18" s="654">
        <f>+'Anexo 1. 01-FR-03 POA INSTITUC.'!RCE60</f>
        <v>0</v>
      </c>
      <c r="RCF18" s="654">
        <f>+'Anexo 1. 01-FR-03 POA INSTITUC.'!RCF60</f>
        <v>0</v>
      </c>
      <c r="RCG18" s="654">
        <f>+'Anexo 1. 01-FR-03 POA INSTITUC.'!RCG60</f>
        <v>0</v>
      </c>
      <c r="RCH18" s="654">
        <f>+'Anexo 1. 01-FR-03 POA INSTITUC.'!RCH60</f>
        <v>0</v>
      </c>
      <c r="RCI18" s="654">
        <f>+'Anexo 1. 01-FR-03 POA INSTITUC.'!RCI60</f>
        <v>0</v>
      </c>
      <c r="RCJ18" s="654">
        <f>+'Anexo 1. 01-FR-03 POA INSTITUC.'!RCJ60</f>
        <v>0</v>
      </c>
      <c r="RCK18" s="654">
        <f>+'Anexo 1. 01-FR-03 POA INSTITUC.'!RCK60</f>
        <v>0</v>
      </c>
      <c r="RCL18" s="654">
        <f>+'Anexo 1. 01-FR-03 POA INSTITUC.'!RCL60</f>
        <v>0</v>
      </c>
      <c r="RCM18" s="654">
        <f>+'Anexo 1. 01-FR-03 POA INSTITUC.'!RCM60</f>
        <v>0</v>
      </c>
      <c r="RCN18" s="654">
        <f>+'Anexo 1. 01-FR-03 POA INSTITUC.'!RCN60</f>
        <v>0</v>
      </c>
      <c r="RCO18" s="654">
        <f>+'Anexo 1. 01-FR-03 POA INSTITUC.'!RCO60</f>
        <v>0</v>
      </c>
      <c r="RCP18" s="654">
        <f>+'Anexo 1. 01-FR-03 POA INSTITUC.'!RCP60</f>
        <v>0</v>
      </c>
      <c r="RCQ18" s="654">
        <f>+'Anexo 1. 01-FR-03 POA INSTITUC.'!RCQ60</f>
        <v>0</v>
      </c>
      <c r="RCR18" s="654">
        <f>+'Anexo 1. 01-FR-03 POA INSTITUC.'!RCR60</f>
        <v>0</v>
      </c>
      <c r="RCS18" s="654">
        <f>+'Anexo 1. 01-FR-03 POA INSTITUC.'!RCS60</f>
        <v>0</v>
      </c>
      <c r="RCT18" s="654">
        <f>+'Anexo 1. 01-FR-03 POA INSTITUC.'!RCT60</f>
        <v>0</v>
      </c>
      <c r="RCU18" s="654">
        <f>+'Anexo 1. 01-FR-03 POA INSTITUC.'!RCU60</f>
        <v>0</v>
      </c>
      <c r="RCV18" s="654">
        <f>+'Anexo 1. 01-FR-03 POA INSTITUC.'!RCV60</f>
        <v>0</v>
      </c>
      <c r="RCW18" s="654">
        <f>+'Anexo 1. 01-FR-03 POA INSTITUC.'!RCW60</f>
        <v>0</v>
      </c>
      <c r="RCX18" s="654">
        <f>+'Anexo 1. 01-FR-03 POA INSTITUC.'!RCX60</f>
        <v>0</v>
      </c>
      <c r="RCY18" s="654">
        <f>+'Anexo 1. 01-FR-03 POA INSTITUC.'!RCY60</f>
        <v>0</v>
      </c>
      <c r="RCZ18" s="654">
        <f>+'Anexo 1. 01-FR-03 POA INSTITUC.'!RCZ60</f>
        <v>0</v>
      </c>
      <c r="RDA18" s="654">
        <f>+'Anexo 1. 01-FR-03 POA INSTITUC.'!RDA60</f>
        <v>0</v>
      </c>
      <c r="RDB18" s="654">
        <f>+'Anexo 1. 01-FR-03 POA INSTITUC.'!RDB60</f>
        <v>0</v>
      </c>
      <c r="RDC18" s="654">
        <f>+'Anexo 1. 01-FR-03 POA INSTITUC.'!RDC60</f>
        <v>0</v>
      </c>
      <c r="RDD18" s="654">
        <f>+'Anexo 1. 01-FR-03 POA INSTITUC.'!RDD60</f>
        <v>0</v>
      </c>
      <c r="RDE18" s="654">
        <f>+'Anexo 1. 01-FR-03 POA INSTITUC.'!RDE60</f>
        <v>0</v>
      </c>
      <c r="RDF18" s="654">
        <f>+'Anexo 1. 01-FR-03 POA INSTITUC.'!RDF60</f>
        <v>0</v>
      </c>
      <c r="RDG18" s="654">
        <f>+'Anexo 1. 01-FR-03 POA INSTITUC.'!RDG60</f>
        <v>0</v>
      </c>
      <c r="RDH18" s="654">
        <f>+'Anexo 1. 01-FR-03 POA INSTITUC.'!RDH60</f>
        <v>0</v>
      </c>
      <c r="RDI18" s="654">
        <f>+'Anexo 1. 01-FR-03 POA INSTITUC.'!RDI60</f>
        <v>0</v>
      </c>
      <c r="RDJ18" s="654">
        <f>+'Anexo 1. 01-FR-03 POA INSTITUC.'!RDJ60</f>
        <v>0</v>
      </c>
      <c r="RDK18" s="654">
        <f>+'Anexo 1. 01-FR-03 POA INSTITUC.'!RDK60</f>
        <v>0</v>
      </c>
      <c r="RDL18" s="654">
        <f>+'Anexo 1. 01-FR-03 POA INSTITUC.'!RDL60</f>
        <v>0</v>
      </c>
      <c r="RDM18" s="654">
        <f>+'Anexo 1. 01-FR-03 POA INSTITUC.'!RDM60</f>
        <v>0</v>
      </c>
      <c r="RDN18" s="654">
        <f>+'Anexo 1. 01-FR-03 POA INSTITUC.'!RDN60</f>
        <v>0</v>
      </c>
      <c r="RDO18" s="654">
        <f>+'Anexo 1. 01-FR-03 POA INSTITUC.'!RDO60</f>
        <v>0</v>
      </c>
      <c r="RDP18" s="654">
        <f>+'Anexo 1. 01-FR-03 POA INSTITUC.'!RDP60</f>
        <v>0</v>
      </c>
      <c r="RDQ18" s="654">
        <f>+'Anexo 1. 01-FR-03 POA INSTITUC.'!RDQ60</f>
        <v>0</v>
      </c>
      <c r="RDR18" s="654">
        <f>+'Anexo 1. 01-FR-03 POA INSTITUC.'!RDR60</f>
        <v>0</v>
      </c>
      <c r="RDS18" s="654">
        <f>+'Anexo 1. 01-FR-03 POA INSTITUC.'!RDS60</f>
        <v>0</v>
      </c>
      <c r="RDT18" s="654">
        <f>+'Anexo 1. 01-FR-03 POA INSTITUC.'!RDT60</f>
        <v>0</v>
      </c>
      <c r="RDU18" s="654">
        <f>+'Anexo 1. 01-FR-03 POA INSTITUC.'!RDU60</f>
        <v>0</v>
      </c>
      <c r="RDV18" s="654">
        <f>+'Anexo 1. 01-FR-03 POA INSTITUC.'!RDV60</f>
        <v>0</v>
      </c>
      <c r="RDW18" s="654">
        <f>+'Anexo 1. 01-FR-03 POA INSTITUC.'!RDW60</f>
        <v>0</v>
      </c>
      <c r="RDX18" s="654">
        <f>+'Anexo 1. 01-FR-03 POA INSTITUC.'!RDX60</f>
        <v>0</v>
      </c>
      <c r="RDY18" s="654">
        <f>+'Anexo 1. 01-FR-03 POA INSTITUC.'!RDY60</f>
        <v>0</v>
      </c>
      <c r="RDZ18" s="654">
        <f>+'Anexo 1. 01-FR-03 POA INSTITUC.'!RDZ60</f>
        <v>0</v>
      </c>
      <c r="REA18" s="654">
        <f>+'Anexo 1. 01-FR-03 POA INSTITUC.'!REA60</f>
        <v>0</v>
      </c>
      <c r="REB18" s="654">
        <f>+'Anexo 1. 01-FR-03 POA INSTITUC.'!REB60</f>
        <v>0</v>
      </c>
      <c r="REC18" s="654">
        <f>+'Anexo 1. 01-FR-03 POA INSTITUC.'!REC60</f>
        <v>0</v>
      </c>
      <c r="RED18" s="654">
        <f>+'Anexo 1. 01-FR-03 POA INSTITUC.'!RED60</f>
        <v>0</v>
      </c>
      <c r="REE18" s="654">
        <f>+'Anexo 1. 01-FR-03 POA INSTITUC.'!REE60</f>
        <v>0</v>
      </c>
      <c r="REF18" s="654">
        <f>+'Anexo 1. 01-FR-03 POA INSTITUC.'!REF60</f>
        <v>0</v>
      </c>
      <c r="REG18" s="654">
        <f>+'Anexo 1. 01-FR-03 POA INSTITUC.'!REG60</f>
        <v>0</v>
      </c>
      <c r="REH18" s="654">
        <f>+'Anexo 1. 01-FR-03 POA INSTITUC.'!REH60</f>
        <v>0</v>
      </c>
      <c r="REI18" s="654">
        <f>+'Anexo 1. 01-FR-03 POA INSTITUC.'!REI60</f>
        <v>0</v>
      </c>
      <c r="REJ18" s="654">
        <f>+'Anexo 1. 01-FR-03 POA INSTITUC.'!REJ60</f>
        <v>0</v>
      </c>
      <c r="REK18" s="654">
        <f>+'Anexo 1. 01-FR-03 POA INSTITUC.'!REK60</f>
        <v>0</v>
      </c>
      <c r="REL18" s="654">
        <f>+'Anexo 1. 01-FR-03 POA INSTITUC.'!REL60</f>
        <v>0</v>
      </c>
      <c r="REM18" s="654">
        <f>+'Anexo 1. 01-FR-03 POA INSTITUC.'!REM60</f>
        <v>0</v>
      </c>
      <c r="REN18" s="654">
        <f>+'Anexo 1. 01-FR-03 POA INSTITUC.'!REN60</f>
        <v>0</v>
      </c>
      <c r="REO18" s="654">
        <f>+'Anexo 1. 01-FR-03 POA INSTITUC.'!REO60</f>
        <v>0</v>
      </c>
      <c r="REP18" s="654">
        <f>+'Anexo 1. 01-FR-03 POA INSTITUC.'!REP60</f>
        <v>0</v>
      </c>
      <c r="REQ18" s="654">
        <f>+'Anexo 1. 01-FR-03 POA INSTITUC.'!REQ60</f>
        <v>0</v>
      </c>
      <c r="RER18" s="654">
        <f>+'Anexo 1. 01-FR-03 POA INSTITUC.'!RER60</f>
        <v>0</v>
      </c>
      <c r="RES18" s="654">
        <f>+'Anexo 1. 01-FR-03 POA INSTITUC.'!RES60</f>
        <v>0</v>
      </c>
      <c r="RET18" s="654">
        <f>+'Anexo 1. 01-FR-03 POA INSTITUC.'!RET60</f>
        <v>0</v>
      </c>
      <c r="REU18" s="654">
        <f>+'Anexo 1. 01-FR-03 POA INSTITUC.'!REU60</f>
        <v>0</v>
      </c>
      <c r="REV18" s="654">
        <f>+'Anexo 1. 01-FR-03 POA INSTITUC.'!REV60</f>
        <v>0</v>
      </c>
      <c r="REW18" s="654">
        <f>+'Anexo 1. 01-FR-03 POA INSTITUC.'!REW60</f>
        <v>0</v>
      </c>
      <c r="REX18" s="654">
        <f>+'Anexo 1. 01-FR-03 POA INSTITUC.'!REX60</f>
        <v>0</v>
      </c>
      <c r="REY18" s="654">
        <f>+'Anexo 1. 01-FR-03 POA INSTITUC.'!REY60</f>
        <v>0</v>
      </c>
      <c r="REZ18" s="654">
        <f>+'Anexo 1. 01-FR-03 POA INSTITUC.'!REZ60</f>
        <v>0</v>
      </c>
      <c r="RFA18" s="654">
        <f>+'Anexo 1. 01-FR-03 POA INSTITUC.'!RFA60</f>
        <v>0</v>
      </c>
      <c r="RFB18" s="654">
        <f>+'Anexo 1. 01-FR-03 POA INSTITUC.'!RFB60</f>
        <v>0</v>
      </c>
      <c r="RFC18" s="654">
        <f>+'Anexo 1. 01-FR-03 POA INSTITUC.'!RFC60</f>
        <v>0</v>
      </c>
      <c r="RFD18" s="654">
        <f>+'Anexo 1. 01-FR-03 POA INSTITUC.'!RFD60</f>
        <v>0</v>
      </c>
      <c r="RFE18" s="654">
        <f>+'Anexo 1. 01-FR-03 POA INSTITUC.'!RFE60</f>
        <v>0</v>
      </c>
      <c r="RFF18" s="654">
        <f>+'Anexo 1. 01-FR-03 POA INSTITUC.'!RFF60</f>
        <v>0</v>
      </c>
      <c r="RFG18" s="654">
        <f>+'Anexo 1. 01-FR-03 POA INSTITUC.'!RFG60</f>
        <v>0</v>
      </c>
      <c r="RFH18" s="654">
        <f>+'Anexo 1. 01-FR-03 POA INSTITUC.'!RFH60</f>
        <v>0</v>
      </c>
      <c r="RFI18" s="654">
        <f>+'Anexo 1. 01-FR-03 POA INSTITUC.'!RFI60</f>
        <v>0</v>
      </c>
      <c r="RFJ18" s="654">
        <f>+'Anexo 1. 01-FR-03 POA INSTITUC.'!RFJ60</f>
        <v>0</v>
      </c>
      <c r="RFK18" s="654">
        <f>+'Anexo 1. 01-FR-03 POA INSTITUC.'!RFK60</f>
        <v>0</v>
      </c>
      <c r="RFL18" s="654">
        <f>+'Anexo 1. 01-FR-03 POA INSTITUC.'!RFL60</f>
        <v>0</v>
      </c>
      <c r="RFM18" s="654">
        <f>+'Anexo 1. 01-FR-03 POA INSTITUC.'!RFM60</f>
        <v>0</v>
      </c>
      <c r="RFN18" s="654">
        <f>+'Anexo 1. 01-FR-03 POA INSTITUC.'!RFN60</f>
        <v>0</v>
      </c>
      <c r="RFO18" s="654">
        <f>+'Anexo 1. 01-FR-03 POA INSTITUC.'!RFO60</f>
        <v>0</v>
      </c>
      <c r="RFP18" s="654">
        <f>+'Anexo 1. 01-FR-03 POA INSTITUC.'!RFP60</f>
        <v>0</v>
      </c>
      <c r="RFQ18" s="654">
        <f>+'Anexo 1. 01-FR-03 POA INSTITUC.'!RFQ60</f>
        <v>0</v>
      </c>
      <c r="RFR18" s="654">
        <f>+'Anexo 1. 01-FR-03 POA INSTITUC.'!RFR60</f>
        <v>0</v>
      </c>
      <c r="RFS18" s="654">
        <f>+'Anexo 1. 01-FR-03 POA INSTITUC.'!RFS60</f>
        <v>0</v>
      </c>
      <c r="RFT18" s="654">
        <f>+'Anexo 1. 01-FR-03 POA INSTITUC.'!RFT60</f>
        <v>0</v>
      </c>
      <c r="RFU18" s="654">
        <f>+'Anexo 1. 01-FR-03 POA INSTITUC.'!RFU60</f>
        <v>0</v>
      </c>
      <c r="RFV18" s="654">
        <f>+'Anexo 1. 01-FR-03 POA INSTITUC.'!RFV60</f>
        <v>0</v>
      </c>
      <c r="RFW18" s="654">
        <f>+'Anexo 1. 01-FR-03 POA INSTITUC.'!RFW60</f>
        <v>0</v>
      </c>
      <c r="RFX18" s="654">
        <f>+'Anexo 1. 01-FR-03 POA INSTITUC.'!RFX60</f>
        <v>0</v>
      </c>
      <c r="RFY18" s="654">
        <f>+'Anexo 1. 01-FR-03 POA INSTITUC.'!RFY60</f>
        <v>0</v>
      </c>
      <c r="RFZ18" s="654">
        <f>+'Anexo 1. 01-FR-03 POA INSTITUC.'!RFZ60</f>
        <v>0</v>
      </c>
      <c r="RGA18" s="654">
        <f>+'Anexo 1. 01-FR-03 POA INSTITUC.'!RGA60</f>
        <v>0</v>
      </c>
      <c r="RGB18" s="654">
        <f>+'Anexo 1. 01-FR-03 POA INSTITUC.'!RGB60</f>
        <v>0</v>
      </c>
      <c r="RGC18" s="654">
        <f>+'Anexo 1. 01-FR-03 POA INSTITUC.'!RGC60</f>
        <v>0</v>
      </c>
      <c r="RGD18" s="654">
        <f>+'Anexo 1. 01-FR-03 POA INSTITUC.'!RGD60</f>
        <v>0</v>
      </c>
      <c r="RGE18" s="654">
        <f>+'Anexo 1. 01-FR-03 POA INSTITUC.'!RGE60</f>
        <v>0</v>
      </c>
      <c r="RGF18" s="654">
        <f>+'Anexo 1. 01-FR-03 POA INSTITUC.'!RGF60</f>
        <v>0</v>
      </c>
      <c r="RGG18" s="654">
        <f>+'Anexo 1. 01-FR-03 POA INSTITUC.'!RGG60</f>
        <v>0</v>
      </c>
      <c r="RGH18" s="654">
        <f>+'Anexo 1. 01-FR-03 POA INSTITUC.'!RGH60</f>
        <v>0</v>
      </c>
      <c r="RGI18" s="654">
        <f>+'Anexo 1. 01-FR-03 POA INSTITUC.'!RGI60</f>
        <v>0</v>
      </c>
      <c r="RGJ18" s="654">
        <f>+'Anexo 1. 01-FR-03 POA INSTITUC.'!RGJ60</f>
        <v>0</v>
      </c>
      <c r="RGK18" s="654">
        <f>+'Anexo 1. 01-FR-03 POA INSTITUC.'!RGK60</f>
        <v>0</v>
      </c>
      <c r="RGL18" s="654">
        <f>+'Anexo 1. 01-FR-03 POA INSTITUC.'!RGL60</f>
        <v>0</v>
      </c>
      <c r="RGM18" s="654">
        <f>+'Anexo 1. 01-FR-03 POA INSTITUC.'!RGM60</f>
        <v>0</v>
      </c>
      <c r="RGN18" s="654">
        <f>+'Anexo 1. 01-FR-03 POA INSTITUC.'!RGN60</f>
        <v>0</v>
      </c>
      <c r="RGO18" s="654">
        <f>+'Anexo 1. 01-FR-03 POA INSTITUC.'!RGO60</f>
        <v>0</v>
      </c>
      <c r="RGP18" s="654">
        <f>+'Anexo 1. 01-FR-03 POA INSTITUC.'!RGP60</f>
        <v>0</v>
      </c>
      <c r="RGQ18" s="654">
        <f>+'Anexo 1. 01-FR-03 POA INSTITUC.'!RGQ60</f>
        <v>0</v>
      </c>
      <c r="RGR18" s="654">
        <f>+'Anexo 1. 01-FR-03 POA INSTITUC.'!RGR60</f>
        <v>0</v>
      </c>
      <c r="RGS18" s="654">
        <f>+'Anexo 1. 01-FR-03 POA INSTITUC.'!RGS60</f>
        <v>0</v>
      </c>
      <c r="RGT18" s="654">
        <f>+'Anexo 1. 01-FR-03 POA INSTITUC.'!RGT60</f>
        <v>0</v>
      </c>
      <c r="RGU18" s="654">
        <f>+'Anexo 1. 01-FR-03 POA INSTITUC.'!RGU60</f>
        <v>0</v>
      </c>
      <c r="RGV18" s="654">
        <f>+'Anexo 1. 01-FR-03 POA INSTITUC.'!RGV60</f>
        <v>0</v>
      </c>
      <c r="RGW18" s="654">
        <f>+'Anexo 1. 01-FR-03 POA INSTITUC.'!RGW60</f>
        <v>0</v>
      </c>
      <c r="RGX18" s="654">
        <f>+'Anexo 1. 01-FR-03 POA INSTITUC.'!RGX60</f>
        <v>0</v>
      </c>
      <c r="RGY18" s="654">
        <f>+'Anexo 1. 01-FR-03 POA INSTITUC.'!RGY60</f>
        <v>0</v>
      </c>
      <c r="RGZ18" s="654">
        <f>+'Anexo 1. 01-FR-03 POA INSTITUC.'!RGZ60</f>
        <v>0</v>
      </c>
      <c r="RHA18" s="654">
        <f>+'Anexo 1. 01-FR-03 POA INSTITUC.'!RHA60</f>
        <v>0</v>
      </c>
      <c r="RHB18" s="654">
        <f>+'Anexo 1. 01-FR-03 POA INSTITUC.'!RHB60</f>
        <v>0</v>
      </c>
      <c r="RHC18" s="654">
        <f>+'Anexo 1. 01-FR-03 POA INSTITUC.'!RHC60</f>
        <v>0</v>
      </c>
      <c r="RHD18" s="654">
        <f>+'Anexo 1. 01-FR-03 POA INSTITUC.'!RHD60</f>
        <v>0</v>
      </c>
      <c r="RHE18" s="654">
        <f>+'Anexo 1. 01-FR-03 POA INSTITUC.'!RHE60</f>
        <v>0</v>
      </c>
      <c r="RHF18" s="654">
        <f>+'Anexo 1. 01-FR-03 POA INSTITUC.'!RHF60</f>
        <v>0</v>
      </c>
      <c r="RHG18" s="654">
        <f>+'Anexo 1. 01-FR-03 POA INSTITUC.'!RHG60</f>
        <v>0</v>
      </c>
      <c r="RHH18" s="654">
        <f>+'Anexo 1. 01-FR-03 POA INSTITUC.'!RHH60</f>
        <v>0</v>
      </c>
      <c r="RHI18" s="654">
        <f>+'Anexo 1. 01-FR-03 POA INSTITUC.'!RHI60</f>
        <v>0</v>
      </c>
      <c r="RHJ18" s="654">
        <f>+'Anexo 1. 01-FR-03 POA INSTITUC.'!RHJ60</f>
        <v>0</v>
      </c>
      <c r="RHK18" s="654">
        <f>+'Anexo 1. 01-FR-03 POA INSTITUC.'!RHK60</f>
        <v>0</v>
      </c>
      <c r="RHL18" s="654">
        <f>+'Anexo 1. 01-FR-03 POA INSTITUC.'!RHL60</f>
        <v>0</v>
      </c>
      <c r="RHM18" s="654">
        <f>+'Anexo 1. 01-FR-03 POA INSTITUC.'!RHM60</f>
        <v>0</v>
      </c>
      <c r="RHN18" s="654">
        <f>+'Anexo 1. 01-FR-03 POA INSTITUC.'!RHN60</f>
        <v>0</v>
      </c>
      <c r="RHO18" s="654">
        <f>+'Anexo 1. 01-FR-03 POA INSTITUC.'!RHO60</f>
        <v>0</v>
      </c>
      <c r="RHP18" s="654">
        <f>+'Anexo 1. 01-FR-03 POA INSTITUC.'!RHP60</f>
        <v>0</v>
      </c>
      <c r="RHQ18" s="654">
        <f>+'Anexo 1. 01-FR-03 POA INSTITUC.'!RHQ60</f>
        <v>0</v>
      </c>
      <c r="RHR18" s="654">
        <f>+'Anexo 1. 01-FR-03 POA INSTITUC.'!RHR60</f>
        <v>0</v>
      </c>
      <c r="RHS18" s="654">
        <f>+'Anexo 1. 01-FR-03 POA INSTITUC.'!RHS60</f>
        <v>0</v>
      </c>
      <c r="RHT18" s="654">
        <f>+'Anexo 1. 01-FR-03 POA INSTITUC.'!RHT60</f>
        <v>0</v>
      </c>
      <c r="RHU18" s="654">
        <f>+'Anexo 1. 01-FR-03 POA INSTITUC.'!RHU60</f>
        <v>0</v>
      </c>
      <c r="RHV18" s="654">
        <f>+'Anexo 1. 01-FR-03 POA INSTITUC.'!RHV60</f>
        <v>0</v>
      </c>
      <c r="RHW18" s="654">
        <f>+'Anexo 1. 01-FR-03 POA INSTITUC.'!RHW60</f>
        <v>0</v>
      </c>
      <c r="RHX18" s="654">
        <f>+'Anexo 1. 01-FR-03 POA INSTITUC.'!RHX60</f>
        <v>0</v>
      </c>
      <c r="RHY18" s="654">
        <f>+'Anexo 1. 01-FR-03 POA INSTITUC.'!RHY60</f>
        <v>0</v>
      </c>
      <c r="RHZ18" s="654">
        <f>+'Anexo 1. 01-FR-03 POA INSTITUC.'!RHZ60</f>
        <v>0</v>
      </c>
      <c r="RIA18" s="654">
        <f>+'Anexo 1. 01-FR-03 POA INSTITUC.'!RIA60</f>
        <v>0</v>
      </c>
      <c r="RIB18" s="654">
        <f>+'Anexo 1. 01-FR-03 POA INSTITUC.'!RIB60</f>
        <v>0</v>
      </c>
      <c r="RIC18" s="654">
        <f>+'Anexo 1. 01-FR-03 POA INSTITUC.'!RIC60</f>
        <v>0</v>
      </c>
      <c r="RID18" s="654">
        <f>+'Anexo 1. 01-FR-03 POA INSTITUC.'!RID60</f>
        <v>0</v>
      </c>
      <c r="RIE18" s="654">
        <f>+'Anexo 1. 01-FR-03 POA INSTITUC.'!RIE60</f>
        <v>0</v>
      </c>
      <c r="RIF18" s="654">
        <f>+'Anexo 1. 01-FR-03 POA INSTITUC.'!RIF60</f>
        <v>0</v>
      </c>
      <c r="RIG18" s="654">
        <f>+'Anexo 1. 01-FR-03 POA INSTITUC.'!RIG60</f>
        <v>0</v>
      </c>
      <c r="RIH18" s="654">
        <f>+'Anexo 1. 01-FR-03 POA INSTITUC.'!RIH60</f>
        <v>0</v>
      </c>
      <c r="RII18" s="654">
        <f>+'Anexo 1. 01-FR-03 POA INSTITUC.'!RII60</f>
        <v>0</v>
      </c>
      <c r="RIJ18" s="654">
        <f>+'Anexo 1. 01-FR-03 POA INSTITUC.'!RIJ60</f>
        <v>0</v>
      </c>
      <c r="RIK18" s="654">
        <f>+'Anexo 1. 01-FR-03 POA INSTITUC.'!RIK60</f>
        <v>0</v>
      </c>
      <c r="RIL18" s="654">
        <f>+'Anexo 1. 01-FR-03 POA INSTITUC.'!RIL60</f>
        <v>0</v>
      </c>
      <c r="RIM18" s="654">
        <f>+'Anexo 1. 01-FR-03 POA INSTITUC.'!RIM60</f>
        <v>0</v>
      </c>
      <c r="RIN18" s="654">
        <f>+'Anexo 1. 01-FR-03 POA INSTITUC.'!RIN60</f>
        <v>0</v>
      </c>
      <c r="RIO18" s="654">
        <f>+'Anexo 1. 01-FR-03 POA INSTITUC.'!RIO60</f>
        <v>0</v>
      </c>
      <c r="RIP18" s="654">
        <f>+'Anexo 1. 01-FR-03 POA INSTITUC.'!RIP60</f>
        <v>0</v>
      </c>
      <c r="RIQ18" s="654">
        <f>+'Anexo 1. 01-FR-03 POA INSTITUC.'!RIQ60</f>
        <v>0</v>
      </c>
      <c r="RIR18" s="654">
        <f>+'Anexo 1. 01-FR-03 POA INSTITUC.'!RIR60</f>
        <v>0</v>
      </c>
      <c r="RIS18" s="654">
        <f>+'Anexo 1. 01-FR-03 POA INSTITUC.'!RIS60</f>
        <v>0</v>
      </c>
      <c r="RIT18" s="654">
        <f>+'Anexo 1. 01-FR-03 POA INSTITUC.'!RIT60</f>
        <v>0</v>
      </c>
      <c r="RIU18" s="654">
        <f>+'Anexo 1. 01-FR-03 POA INSTITUC.'!RIU60</f>
        <v>0</v>
      </c>
      <c r="RIV18" s="654">
        <f>+'Anexo 1. 01-FR-03 POA INSTITUC.'!RIV60</f>
        <v>0</v>
      </c>
      <c r="RIW18" s="654">
        <f>+'Anexo 1. 01-FR-03 POA INSTITUC.'!RIW60</f>
        <v>0</v>
      </c>
      <c r="RIX18" s="654">
        <f>+'Anexo 1. 01-FR-03 POA INSTITUC.'!RIX60</f>
        <v>0</v>
      </c>
      <c r="RIY18" s="654">
        <f>+'Anexo 1. 01-FR-03 POA INSTITUC.'!RIY60</f>
        <v>0</v>
      </c>
      <c r="RIZ18" s="654">
        <f>+'Anexo 1. 01-FR-03 POA INSTITUC.'!RIZ60</f>
        <v>0</v>
      </c>
      <c r="RJA18" s="654">
        <f>+'Anexo 1. 01-FR-03 POA INSTITUC.'!RJA60</f>
        <v>0</v>
      </c>
      <c r="RJB18" s="654">
        <f>+'Anexo 1. 01-FR-03 POA INSTITUC.'!RJB60</f>
        <v>0</v>
      </c>
      <c r="RJC18" s="654">
        <f>+'Anexo 1. 01-FR-03 POA INSTITUC.'!RJC60</f>
        <v>0</v>
      </c>
      <c r="RJD18" s="654">
        <f>+'Anexo 1. 01-FR-03 POA INSTITUC.'!RJD60</f>
        <v>0</v>
      </c>
      <c r="RJE18" s="654">
        <f>+'Anexo 1. 01-FR-03 POA INSTITUC.'!RJE60</f>
        <v>0</v>
      </c>
      <c r="RJF18" s="654">
        <f>+'Anexo 1. 01-FR-03 POA INSTITUC.'!RJF60</f>
        <v>0</v>
      </c>
      <c r="RJG18" s="654">
        <f>+'Anexo 1. 01-FR-03 POA INSTITUC.'!RJG60</f>
        <v>0</v>
      </c>
      <c r="RJH18" s="654">
        <f>+'Anexo 1. 01-FR-03 POA INSTITUC.'!RJH60</f>
        <v>0</v>
      </c>
      <c r="RJI18" s="654">
        <f>+'Anexo 1. 01-FR-03 POA INSTITUC.'!RJI60</f>
        <v>0</v>
      </c>
      <c r="RJJ18" s="654">
        <f>+'Anexo 1. 01-FR-03 POA INSTITUC.'!RJJ60</f>
        <v>0</v>
      </c>
      <c r="RJK18" s="654">
        <f>+'Anexo 1. 01-FR-03 POA INSTITUC.'!RJK60</f>
        <v>0</v>
      </c>
      <c r="RJL18" s="654">
        <f>+'Anexo 1. 01-FR-03 POA INSTITUC.'!RJL60</f>
        <v>0</v>
      </c>
      <c r="RJM18" s="654">
        <f>+'Anexo 1. 01-FR-03 POA INSTITUC.'!RJM60</f>
        <v>0</v>
      </c>
      <c r="RJN18" s="654">
        <f>+'Anexo 1. 01-FR-03 POA INSTITUC.'!RJN60</f>
        <v>0</v>
      </c>
      <c r="RJO18" s="654">
        <f>+'Anexo 1. 01-FR-03 POA INSTITUC.'!RJO60</f>
        <v>0</v>
      </c>
      <c r="RJP18" s="654">
        <f>+'Anexo 1. 01-FR-03 POA INSTITUC.'!RJP60</f>
        <v>0</v>
      </c>
      <c r="RJQ18" s="654">
        <f>+'Anexo 1. 01-FR-03 POA INSTITUC.'!RJQ60</f>
        <v>0</v>
      </c>
      <c r="RJR18" s="654">
        <f>+'Anexo 1. 01-FR-03 POA INSTITUC.'!RJR60</f>
        <v>0</v>
      </c>
      <c r="RJS18" s="654">
        <f>+'Anexo 1. 01-FR-03 POA INSTITUC.'!RJS60</f>
        <v>0</v>
      </c>
      <c r="RJT18" s="654">
        <f>+'Anexo 1. 01-FR-03 POA INSTITUC.'!RJT60</f>
        <v>0</v>
      </c>
      <c r="RJU18" s="654">
        <f>+'Anexo 1. 01-FR-03 POA INSTITUC.'!RJU60</f>
        <v>0</v>
      </c>
      <c r="RJV18" s="654">
        <f>+'Anexo 1. 01-FR-03 POA INSTITUC.'!RJV60</f>
        <v>0</v>
      </c>
      <c r="RJW18" s="654">
        <f>+'Anexo 1. 01-FR-03 POA INSTITUC.'!RJW60</f>
        <v>0</v>
      </c>
      <c r="RJX18" s="654">
        <f>+'Anexo 1. 01-FR-03 POA INSTITUC.'!RJX60</f>
        <v>0</v>
      </c>
      <c r="RJY18" s="654">
        <f>+'Anexo 1. 01-FR-03 POA INSTITUC.'!RJY60</f>
        <v>0</v>
      </c>
      <c r="RJZ18" s="654">
        <f>+'Anexo 1. 01-FR-03 POA INSTITUC.'!RJZ60</f>
        <v>0</v>
      </c>
      <c r="RKA18" s="654">
        <f>+'Anexo 1. 01-FR-03 POA INSTITUC.'!RKA60</f>
        <v>0</v>
      </c>
      <c r="RKB18" s="654">
        <f>+'Anexo 1. 01-FR-03 POA INSTITUC.'!RKB60</f>
        <v>0</v>
      </c>
      <c r="RKC18" s="654">
        <f>+'Anexo 1. 01-FR-03 POA INSTITUC.'!RKC60</f>
        <v>0</v>
      </c>
      <c r="RKD18" s="654">
        <f>+'Anexo 1. 01-FR-03 POA INSTITUC.'!RKD60</f>
        <v>0</v>
      </c>
      <c r="RKE18" s="654">
        <f>+'Anexo 1. 01-FR-03 POA INSTITUC.'!RKE60</f>
        <v>0</v>
      </c>
      <c r="RKF18" s="654">
        <f>+'Anexo 1. 01-FR-03 POA INSTITUC.'!RKF60</f>
        <v>0</v>
      </c>
      <c r="RKG18" s="654">
        <f>+'Anexo 1. 01-FR-03 POA INSTITUC.'!RKG60</f>
        <v>0</v>
      </c>
      <c r="RKH18" s="654">
        <f>+'Anexo 1. 01-FR-03 POA INSTITUC.'!RKH60</f>
        <v>0</v>
      </c>
      <c r="RKI18" s="654">
        <f>+'Anexo 1. 01-FR-03 POA INSTITUC.'!RKI60</f>
        <v>0</v>
      </c>
      <c r="RKJ18" s="654">
        <f>+'Anexo 1. 01-FR-03 POA INSTITUC.'!RKJ60</f>
        <v>0</v>
      </c>
      <c r="RKK18" s="654">
        <f>+'Anexo 1. 01-FR-03 POA INSTITUC.'!RKK60</f>
        <v>0</v>
      </c>
      <c r="RKL18" s="654">
        <f>+'Anexo 1. 01-FR-03 POA INSTITUC.'!RKL60</f>
        <v>0</v>
      </c>
      <c r="RKM18" s="654">
        <f>+'Anexo 1. 01-FR-03 POA INSTITUC.'!RKM60</f>
        <v>0</v>
      </c>
      <c r="RKN18" s="654">
        <f>+'Anexo 1. 01-FR-03 POA INSTITUC.'!RKN60</f>
        <v>0</v>
      </c>
      <c r="RKO18" s="654">
        <f>+'Anexo 1. 01-FR-03 POA INSTITUC.'!RKO60</f>
        <v>0</v>
      </c>
      <c r="RKP18" s="654">
        <f>+'Anexo 1. 01-FR-03 POA INSTITUC.'!RKP60</f>
        <v>0</v>
      </c>
      <c r="RKQ18" s="654">
        <f>+'Anexo 1. 01-FR-03 POA INSTITUC.'!RKQ60</f>
        <v>0</v>
      </c>
      <c r="RKR18" s="654">
        <f>+'Anexo 1. 01-FR-03 POA INSTITUC.'!RKR60</f>
        <v>0</v>
      </c>
      <c r="RKS18" s="654">
        <f>+'Anexo 1. 01-FR-03 POA INSTITUC.'!RKS60</f>
        <v>0</v>
      </c>
      <c r="RKT18" s="654">
        <f>+'Anexo 1. 01-FR-03 POA INSTITUC.'!RKT60</f>
        <v>0</v>
      </c>
      <c r="RKU18" s="654">
        <f>+'Anexo 1. 01-FR-03 POA INSTITUC.'!RKU60</f>
        <v>0</v>
      </c>
      <c r="RKV18" s="654">
        <f>+'Anexo 1. 01-FR-03 POA INSTITUC.'!RKV60</f>
        <v>0</v>
      </c>
      <c r="RKW18" s="654">
        <f>+'Anexo 1. 01-FR-03 POA INSTITUC.'!RKW60</f>
        <v>0</v>
      </c>
      <c r="RKX18" s="654">
        <f>+'Anexo 1. 01-FR-03 POA INSTITUC.'!RKX60</f>
        <v>0</v>
      </c>
      <c r="RKY18" s="654">
        <f>+'Anexo 1. 01-FR-03 POA INSTITUC.'!RKY60</f>
        <v>0</v>
      </c>
      <c r="RKZ18" s="654">
        <f>+'Anexo 1. 01-FR-03 POA INSTITUC.'!RKZ60</f>
        <v>0</v>
      </c>
      <c r="RLA18" s="654">
        <f>+'Anexo 1. 01-FR-03 POA INSTITUC.'!RLA60</f>
        <v>0</v>
      </c>
      <c r="RLB18" s="654">
        <f>+'Anexo 1. 01-FR-03 POA INSTITUC.'!RLB60</f>
        <v>0</v>
      </c>
      <c r="RLC18" s="654">
        <f>+'Anexo 1. 01-FR-03 POA INSTITUC.'!RLC60</f>
        <v>0</v>
      </c>
      <c r="RLD18" s="654">
        <f>+'Anexo 1. 01-FR-03 POA INSTITUC.'!RLD60</f>
        <v>0</v>
      </c>
      <c r="RLE18" s="654">
        <f>+'Anexo 1. 01-FR-03 POA INSTITUC.'!RLE60</f>
        <v>0</v>
      </c>
      <c r="RLF18" s="654">
        <f>+'Anexo 1. 01-FR-03 POA INSTITUC.'!RLF60</f>
        <v>0</v>
      </c>
      <c r="RLG18" s="654">
        <f>+'Anexo 1. 01-FR-03 POA INSTITUC.'!RLG60</f>
        <v>0</v>
      </c>
      <c r="RLH18" s="654">
        <f>+'Anexo 1. 01-FR-03 POA INSTITUC.'!RLH60</f>
        <v>0</v>
      </c>
      <c r="RLI18" s="654">
        <f>+'Anexo 1. 01-FR-03 POA INSTITUC.'!RLI60</f>
        <v>0</v>
      </c>
      <c r="RLJ18" s="654">
        <f>+'Anexo 1. 01-FR-03 POA INSTITUC.'!RLJ60</f>
        <v>0</v>
      </c>
      <c r="RLK18" s="654">
        <f>+'Anexo 1. 01-FR-03 POA INSTITUC.'!RLK60</f>
        <v>0</v>
      </c>
      <c r="RLL18" s="654">
        <f>+'Anexo 1. 01-FR-03 POA INSTITUC.'!RLL60</f>
        <v>0</v>
      </c>
      <c r="RLM18" s="654">
        <f>+'Anexo 1. 01-FR-03 POA INSTITUC.'!RLM60</f>
        <v>0</v>
      </c>
      <c r="RLN18" s="654">
        <f>+'Anexo 1. 01-FR-03 POA INSTITUC.'!RLN60</f>
        <v>0</v>
      </c>
      <c r="RLO18" s="654">
        <f>+'Anexo 1. 01-FR-03 POA INSTITUC.'!RLO60</f>
        <v>0</v>
      </c>
      <c r="RLP18" s="654">
        <f>+'Anexo 1. 01-FR-03 POA INSTITUC.'!RLP60</f>
        <v>0</v>
      </c>
      <c r="RLQ18" s="654">
        <f>+'Anexo 1. 01-FR-03 POA INSTITUC.'!RLQ60</f>
        <v>0</v>
      </c>
      <c r="RLR18" s="654">
        <f>+'Anexo 1. 01-FR-03 POA INSTITUC.'!RLR60</f>
        <v>0</v>
      </c>
      <c r="RLS18" s="654">
        <f>+'Anexo 1. 01-FR-03 POA INSTITUC.'!RLS60</f>
        <v>0</v>
      </c>
      <c r="RLT18" s="654">
        <f>+'Anexo 1. 01-FR-03 POA INSTITUC.'!RLT60</f>
        <v>0</v>
      </c>
      <c r="RLU18" s="654">
        <f>+'Anexo 1. 01-FR-03 POA INSTITUC.'!RLU60</f>
        <v>0</v>
      </c>
      <c r="RLV18" s="654">
        <f>+'Anexo 1. 01-FR-03 POA INSTITUC.'!RLV60</f>
        <v>0</v>
      </c>
      <c r="RLW18" s="654">
        <f>+'Anexo 1. 01-FR-03 POA INSTITUC.'!RLW60</f>
        <v>0</v>
      </c>
      <c r="RLX18" s="654">
        <f>+'Anexo 1. 01-FR-03 POA INSTITUC.'!RLX60</f>
        <v>0</v>
      </c>
      <c r="RLY18" s="654">
        <f>+'Anexo 1. 01-FR-03 POA INSTITUC.'!RLY60</f>
        <v>0</v>
      </c>
      <c r="RLZ18" s="654">
        <f>+'Anexo 1. 01-FR-03 POA INSTITUC.'!RLZ60</f>
        <v>0</v>
      </c>
      <c r="RMA18" s="654">
        <f>+'Anexo 1. 01-FR-03 POA INSTITUC.'!RMA60</f>
        <v>0</v>
      </c>
      <c r="RMB18" s="654">
        <f>+'Anexo 1. 01-FR-03 POA INSTITUC.'!RMB60</f>
        <v>0</v>
      </c>
      <c r="RMC18" s="654">
        <f>+'Anexo 1. 01-FR-03 POA INSTITUC.'!RMC60</f>
        <v>0</v>
      </c>
      <c r="RMD18" s="654">
        <f>+'Anexo 1. 01-FR-03 POA INSTITUC.'!RMD60</f>
        <v>0</v>
      </c>
      <c r="RME18" s="654">
        <f>+'Anexo 1. 01-FR-03 POA INSTITUC.'!RME60</f>
        <v>0</v>
      </c>
      <c r="RMF18" s="654">
        <f>+'Anexo 1. 01-FR-03 POA INSTITUC.'!RMF60</f>
        <v>0</v>
      </c>
      <c r="RMG18" s="654">
        <f>+'Anexo 1. 01-FR-03 POA INSTITUC.'!RMG60</f>
        <v>0</v>
      </c>
      <c r="RMH18" s="654">
        <f>+'Anexo 1. 01-FR-03 POA INSTITUC.'!RMH60</f>
        <v>0</v>
      </c>
      <c r="RMI18" s="654">
        <f>+'Anexo 1. 01-FR-03 POA INSTITUC.'!RMI60</f>
        <v>0</v>
      </c>
      <c r="RMJ18" s="654">
        <f>+'Anexo 1. 01-FR-03 POA INSTITUC.'!RMJ60</f>
        <v>0</v>
      </c>
      <c r="RMK18" s="654">
        <f>+'Anexo 1. 01-FR-03 POA INSTITUC.'!RMK60</f>
        <v>0</v>
      </c>
      <c r="RML18" s="654">
        <f>+'Anexo 1. 01-FR-03 POA INSTITUC.'!RML60</f>
        <v>0</v>
      </c>
      <c r="RMM18" s="654">
        <f>+'Anexo 1. 01-FR-03 POA INSTITUC.'!RMM60</f>
        <v>0</v>
      </c>
      <c r="RMN18" s="654">
        <f>+'Anexo 1. 01-FR-03 POA INSTITUC.'!RMN60</f>
        <v>0</v>
      </c>
      <c r="RMO18" s="654">
        <f>+'Anexo 1. 01-FR-03 POA INSTITUC.'!RMO60</f>
        <v>0</v>
      </c>
      <c r="RMP18" s="654">
        <f>+'Anexo 1. 01-FR-03 POA INSTITUC.'!RMP60</f>
        <v>0</v>
      </c>
      <c r="RMQ18" s="654">
        <f>+'Anexo 1. 01-FR-03 POA INSTITUC.'!RMQ60</f>
        <v>0</v>
      </c>
      <c r="RMR18" s="654">
        <f>+'Anexo 1. 01-FR-03 POA INSTITUC.'!RMR60</f>
        <v>0</v>
      </c>
      <c r="RMS18" s="654">
        <f>+'Anexo 1. 01-FR-03 POA INSTITUC.'!RMS60</f>
        <v>0</v>
      </c>
      <c r="RMT18" s="654">
        <f>+'Anexo 1. 01-FR-03 POA INSTITUC.'!RMT60</f>
        <v>0</v>
      </c>
      <c r="RMU18" s="654">
        <f>+'Anexo 1. 01-FR-03 POA INSTITUC.'!RMU60</f>
        <v>0</v>
      </c>
      <c r="RMV18" s="654">
        <f>+'Anexo 1. 01-FR-03 POA INSTITUC.'!RMV60</f>
        <v>0</v>
      </c>
      <c r="RMW18" s="654">
        <f>+'Anexo 1. 01-FR-03 POA INSTITUC.'!RMW60</f>
        <v>0</v>
      </c>
      <c r="RMX18" s="654">
        <f>+'Anexo 1. 01-FR-03 POA INSTITUC.'!RMX60</f>
        <v>0</v>
      </c>
      <c r="RMY18" s="654">
        <f>+'Anexo 1. 01-FR-03 POA INSTITUC.'!RMY60</f>
        <v>0</v>
      </c>
      <c r="RMZ18" s="654">
        <f>+'Anexo 1. 01-FR-03 POA INSTITUC.'!RMZ60</f>
        <v>0</v>
      </c>
      <c r="RNA18" s="654">
        <f>+'Anexo 1. 01-FR-03 POA INSTITUC.'!RNA60</f>
        <v>0</v>
      </c>
      <c r="RNB18" s="654">
        <f>+'Anexo 1. 01-FR-03 POA INSTITUC.'!RNB60</f>
        <v>0</v>
      </c>
      <c r="RNC18" s="654">
        <f>+'Anexo 1. 01-FR-03 POA INSTITUC.'!RNC60</f>
        <v>0</v>
      </c>
      <c r="RND18" s="654">
        <f>+'Anexo 1. 01-FR-03 POA INSTITUC.'!RND60</f>
        <v>0</v>
      </c>
      <c r="RNE18" s="654">
        <f>+'Anexo 1. 01-FR-03 POA INSTITUC.'!RNE60</f>
        <v>0</v>
      </c>
      <c r="RNF18" s="654">
        <f>+'Anexo 1. 01-FR-03 POA INSTITUC.'!RNF60</f>
        <v>0</v>
      </c>
      <c r="RNG18" s="654">
        <f>+'Anexo 1. 01-FR-03 POA INSTITUC.'!RNG60</f>
        <v>0</v>
      </c>
      <c r="RNH18" s="654">
        <f>+'Anexo 1. 01-FR-03 POA INSTITUC.'!RNH60</f>
        <v>0</v>
      </c>
      <c r="RNI18" s="654">
        <f>+'Anexo 1. 01-FR-03 POA INSTITUC.'!RNI60</f>
        <v>0</v>
      </c>
      <c r="RNJ18" s="654">
        <f>+'Anexo 1. 01-FR-03 POA INSTITUC.'!RNJ60</f>
        <v>0</v>
      </c>
      <c r="RNK18" s="654">
        <f>+'Anexo 1. 01-FR-03 POA INSTITUC.'!RNK60</f>
        <v>0</v>
      </c>
      <c r="RNL18" s="654">
        <f>+'Anexo 1. 01-FR-03 POA INSTITUC.'!RNL60</f>
        <v>0</v>
      </c>
      <c r="RNM18" s="654">
        <f>+'Anexo 1. 01-FR-03 POA INSTITUC.'!RNM60</f>
        <v>0</v>
      </c>
      <c r="RNN18" s="654">
        <f>+'Anexo 1. 01-FR-03 POA INSTITUC.'!RNN60</f>
        <v>0</v>
      </c>
      <c r="RNO18" s="654">
        <f>+'Anexo 1. 01-FR-03 POA INSTITUC.'!RNO60</f>
        <v>0</v>
      </c>
      <c r="RNP18" s="654">
        <f>+'Anexo 1. 01-FR-03 POA INSTITUC.'!RNP60</f>
        <v>0</v>
      </c>
      <c r="RNQ18" s="654">
        <f>+'Anexo 1. 01-FR-03 POA INSTITUC.'!RNQ60</f>
        <v>0</v>
      </c>
      <c r="RNR18" s="654">
        <f>+'Anexo 1. 01-FR-03 POA INSTITUC.'!RNR60</f>
        <v>0</v>
      </c>
      <c r="RNS18" s="654">
        <f>+'Anexo 1. 01-FR-03 POA INSTITUC.'!RNS60</f>
        <v>0</v>
      </c>
      <c r="RNT18" s="654">
        <f>+'Anexo 1. 01-FR-03 POA INSTITUC.'!RNT60</f>
        <v>0</v>
      </c>
      <c r="RNU18" s="654">
        <f>+'Anexo 1. 01-FR-03 POA INSTITUC.'!RNU60</f>
        <v>0</v>
      </c>
      <c r="RNV18" s="654">
        <f>+'Anexo 1. 01-FR-03 POA INSTITUC.'!RNV60</f>
        <v>0</v>
      </c>
      <c r="RNW18" s="654">
        <f>+'Anexo 1. 01-FR-03 POA INSTITUC.'!RNW60</f>
        <v>0</v>
      </c>
      <c r="RNX18" s="654">
        <f>+'Anexo 1. 01-FR-03 POA INSTITUC.'!RNX60</f>
        <v>0</v>
      </c>
      <c r="RNY18" s="654">
        <f>+'Anexo 1. 01-FR-03 POA INSTITUC.'!RNY60</f>
        <v>0</v>
      </c>
      <c r="RNZ18" s="654">
        <f>+'Anexo 1. 01-FR-03 POA INSTITUC.'!RNZ60</f>
        <v>0</v>
      </c>
      <c r="ROA18" s="654">
        <f>+'Anexo 1. 01-FR-03 POA INSTITUC.'!ROA60</f>
        <v>0</v>
      </c>
      <c r="ROB18" s="654">
        <f>+'Anexo 1. 01-FR-03 POA INSTITUC.'!ROB60</f>
        <v>0</v>
      </c>
      <c r="ROC18" s="654">
        <f>+'Anexo 1. 01-FR-03 POA INSTITUC.'!ROC60</f>
        <v>0</v>
      </c>
      <c r="ROD18" s="654">
        <f>+'Anexo 1. 01-FR-03 POA INSTITUC.'!ROD60</f>
        <v>0</v>
      </c>
      <c r="ROE18" s="654">
        <f>+'Anexo 1. 01-FR-03 POA INSTITUC.'!ROE60</f>
        <v>0</v>
      </c>
      <c r="ROF18" s="654">
        <f>+'Anexo 1. 01-FR-03 POA INSTITUC.'!ROF60</f>
        <v>0</v>
      </c>
      <c r="ROG18" s="654">
        <f>+'Anexo 1. 01-FR-03 POA INSTITUC.'!ROG60</f>
        <v>0</v>
      </c>
      <c r="ROH18" s="654">
        <f>+'Anexo 1. 01-FR-03 POA INSTITUC.'!ROH60</f>
        <v>0</v>
      </c>
      <c r="ROI18" s="654">
        <f>+'Anexo 1. 01-FR-03 POA INSTITUC.'!ROI60</f>
        <v>0</v>
      </c>
      <c r="ROJ18" s="654">
        <f>+'Anexo 1. 01-FR-03 POA INSTITUC.'!ROJ60</f>
        <v>0</v>
      </c>
      <c r="ROK18" s="654">
        <f>+'Anexo 1. 01-FR-03 POA INSTITUC.'!ROK60</f>
        <v>0</v>
      </c>
      <c r="ROL18" s="654">
        <f>+'Anexo 1. 01-FR-03 POA INSTITUC.'!ROL60</f>
        <v>0</v>
      </c>
      <c r="ROM18" s="654">
        <f>+'Anexo 1. 01-FR-03 POA INSTITUC.'!ROM60</f>
        <v>0</v>
      </c>
      <c r="RON18" s="654">
        <f>+'Anexo 1. 01-FR-03 POA INSTITUC.'!RON60</f>
        <v>0</v>
      </c>
      <c r="ROO18" s="654">
        <f>+'Anexo 1. 01-FR-03 POA INSTITUC.'!ROO60</f>
        <v>0</v>
      </c>
      <c r="ROP18" s="654">
        <f>+'Anexo 1. 01-FR-03 POA INSTITUC.'!ROP60</f>
        <v>0</v>
      </c>
      <c r="ROQ18" s="654">
        <f>+'Anexo 1. 01-FR-03 POA INSTITUC.'!ROQ60</f>
        <v>0</v>
      </c>
      <c r="ROR18" s="654">
        <f>+'Anexo 1. 01-FR-03 POA INSTITUC.'!ROR60</f>
        <v>0</v>
      </c>
      <c r="ROS18" s="654">
        <f>+'Anexo 1. 01-FR-03 POA INSTITUC.'!ROS60</f>
        <v>0</v>
      </c>
      <c r="ROT18" s="654">
        <f>+'Anexo 1. 01-FR-03 POA INSTITUC.'!ROT60</f>
        <v>0</v>
      </c>
      <c r="ROU18" s="654">
        <f>+'Anexo 1. 01-FR-03 POA INSTITUC.'!ROU60</f>
        <v>0</v>
      </c>
      <c r="ROV18" s="654">
        <f>+'Anexo 1. 01-FR-03 POA INSTITUC.'!ROV60</f>
        <v>0</v>
      </c>
      <c r="ROW18" s="654">
        <f>+'Anexo 1. 01-FR-03 POA INSTITUC.'!ROW60</f>
        <v>0</v>
      </c>
      <c r="ROX18" s="654">
        <f>+'Anexo 1. 01-FR-03 POA INSTITUC.'!ROX60</f>
        <v>0</v>
      </c>
      <c r="ROY18" s="654">
        <f>+'Anexo 1. 01-FR-03 POA INSTITUC.'!ROY60</f>
        <v>0</v>
      </c>
      <c r="ROZ18" s="654">
        <f>+'Anexo 1. 01-FR-03 POA INSTITUC.'!ROZ60</f>
        <v>0</v>
      </c>
      <c r="RPA18" s="654">
        <f>+'Anexo 1. 01-FR-03 POA INSTITUC.'!RPA60</f>
        <v>0</v>
      </c>
      <c r="RPB18" s="654">
        <f>+'Anexo 1. 01-FR-03 POA INSTITUC.'!RPB60</f>
        <v>0</v>
      </c>
      <c r="RPC18" s="654">
        <f>+'Anexo 1. 01-FR-03 POA INSTITUC.'!RPC60</f>
        <v>0</v>
      </c>
      <c r="RPD18" s="654">
        <f>+'Anexo 1. 01-FR-03 POA INSTITUC.'!RPD60</f>
        <v>0</v>
      </c>
      <c r="RPE18" s="654">
        <f>+'Anexo 1. 01-FR-03 POA INSTITUC.'!RPE60</f>
        <v>0</v>
      </c>
      <c r="RPF18" s="654">
        <f>+'Anexo 1. 01-FR-03 POA INSTITUC.'!RPF60</f>
        <v>0</v>
      </c>
      <c r="RPG18" s="654">
        <f>+'Anexo 1. 01-FR-03 POA INSTITUC.'!RPG60</f>
        <v>0</v>
      </c>
      <c r="RPH18" s="654">
        <f>+'Anexo 1. 01-FR-03 POA INSTITUC.'!RPH60</f>
        <v>0</v>
      </c>
      <c r="RPI18" s="654">
        <f>+'Anexo 1. 01-FR-03 POA INSTITUC.'!RPI60</f>
        <v>0</v>
      </c>
      <c r="RPJ18" s="654">
        <f>+'Anexo 1. 01-FR-03 POA INSTITUC.'!RPJ60</f>
        <v>0</v>
      </c>
      <c r="RPK18" s="654">
        <f>+'Anexo 1. 01-FR-03 POA INSTITUC.'!RPK60</f>
        <v>0</v>
      </c>
      <c r="RPL18" s="654">
        <f>+'Anexo 1. 01-FR-03 POA INSTITUC.'!RPL60</f>
        <v>0</v>
      </c>
      <c r="RPM18" s="654">
        <f>+'Anexo 1. 01-FR-03 POA INSTITUC.'!RPM60</f>
        <v>0</v>
      </c>
      <c r="RPN18" s="654">
        <f>+'Anexo 1. 01-FR-03 POA INSTITUC.'!RPN60</f>
        <v>0</v>
      </c>
      <c r="RPO18" s="654">
        <f>+'Anexo 1. 01-FR-03 POA INSTITUC.'!RPO60</f>
        <v>0</v>
      </c>
      <c r="RPP18" s="654">
        <f>+'Anexo 1. 01-FR-03 POA INSTITUC.'!RPP60</f>
        <v>0</v>
      </c>
      <c r="RPQ18" s="654">
        <f>+'Anexo 1. 01-FR-03 POA INSTITUC.'!RPQ60</f>
        <v>0</v>
      </c>
      <c r="RPR18" s="654">
        <f>+'Anexo 1. 01-FR-03 POA INSTITUC.'!RPR60</f>
        <v>0</v>
      </c>
      <c r="RPS18" s="654">
        <f>+'Anexo 1. 01-FR-03 POA INSTITUC.'!RPS60</f>
        <v>0</v>
      </c>
      <c r="RPT18" s="654">
        <f>+'Anexo 1. 01-FR-03 POA INSTITUC.'!RPT60</f>
        <v>0</v>
      </c>
      <c r="RPU18" s="654">
        <f>+'Anexo 1. 01-FR-03 POA INSTITUC.'!RPU60</f>
        <v>0</v>
      </c>
      <c r="RPV18" s="654">
        <f>+'Anexo 1. 01-FR-03 POA INSTITUC.'!RPV60</f>
        <v>0</v>
      </c>
      <c r="RPW18" s="654">
        <f>+'Anexo 1. 01-FR-03 POA INSTITUC.'!RPW60</f>
        <v>0</v>
      </c>
      <c r="RPX18" s="654">
        <f>+'Anexo 1. 01-FR-03 POA INSTITUC.'!RPX60</f>
        <v>0</v>
      </c>
      <c r="RPY18" s="654">
        <f>+'Anexo 1. 01-FR-03 POA INSTITUC.'!RPY60</f>
        <v>0</v>
      </c>
      <c r="RPZ18" s="654">
        <f>+'Anexo 1. 01-FR-03 POA INSTITUC.'!RPZ60</f>
        <v>0</v>
      </c>
      <c r="RQA18" s="654">
        <f>+'Anexo 1. 01-FR-03 POA INSTITUC.'!RQA60</f>
        <v>0</v>
      </c>
      <c r="RQB18" s="654">
        <f>+'Anexo 1. 01-FR-03 POA INSTITUC.'!RQB60</f>
        <v>0</v>
      </c>
      <c r="RQC18" s="654">
        <f>+'Anexo 1. 01-FR-03 POA INSTITUC.'!RQC60</f>
        <v>0</v>
      </c>
      <c r="RQD18" s="654">
        <f>+'Anexo 1. 01-FR-03 POA INSTITUC.'!RQD60</f>
        <v>0</v>
      </c>
      <c r="RQE18" s="654">
        <f>+'Anexo 1. 01-FR-03 POA INSTITUC.'!RQE60</f>
        <v>0</v>
      </c>
      <c r="RQF18" s="654">
        <f>+'Anexo 1. 01-FR-03 POA INSTITUC.'!RQF60</f>
        <v>0</v>
      </c>
      <c r="RQG18" s="654">
        <f>+'Anexo 1. 01-FR-03 POA INSTITUC.'!RQG60</f>
        <v>0</v>
      </c>
      <c r="RQH18" s="654">
        <f>+'Anexo 1. 01-FR-03 POA INSTITUC.'!RQH60</f>
        <v>0</v>
      </c>
      <c r="RQI18" s="654">
        <f>+'Anexo 1. 01-FR-03 POA INSTITUC.'!RQI60</f>
        <v>0</v>
      </c>
      <c r="RQJ18" s="654">
        <f>+'Anexo 1. 01-FR-03 POA INSTITUC.'!RQJ60</f>
        <v>0</v>
      </c>
      <c r="RQK18" s="654">
        <f>+'Anexo 1. 01-FR-03 POA INSTITUC.'!RQK60</f>
        <v>0</v>
      </c>
      <c r="RQL18" s="654">
        <f>+'Anexo 1. 01-FR-03 POA INSTITUC.'!RQL60</f>
        <v>0</v>
      </c>
      <c r="RQM18" s="654">
        <f>+'Anexo 1. 01-FR-03 POA INSTITUC.'!RQM60</f>
        <v>0</v>
      </c>
      <c r="RQN18" s="654">
        <f>+'Anexo 1. 01-FR-03 POA INSTITUC.'!RQN60</f>
        <v>0</v>
      </c>
      <c r="RQO18" s="654">
        <f>+'Anexo 1. 01-FR-03 POA INSTITUC.'!RQO60</f>
        <v>0</v>
      </c>
      <c r="RQP18" s="654">
        <f>+'Anexo 1. 01-FR-03 POA INSTITUC.'!RQP60</f>
        <v>0</v>
      </c>
      <c r="RQQ18" s="654">
        <f>+'Anexo 1. 01-FR-03 POA INSTITUC.'!RQQ60</f>
        <v>0</v>
      </c>
      <c r="RQR18" s="654">
        <f>+'Anexo 1. 01-FR-03 POA INSTITUC.'!RQR60</f>
        <v>0</v>
      </c>
      <c r="RQS18" s="654">
        <f>+'Anexo 1. 01-FR-03 POA INSTITUC.'!RQS60</f>
        <v>0</v>
      </c>
      <c r="RQT18" s="654">
        <f>+'Anexo 1. 01-FR-03 POA INSTITUC.'!RQT60</f>
        <v>0</v>
      </c>
      <c r="RQU18" s="654">
        <f>+'Anexo 1. 01-FR-03 POA INSTITUC.'!RQU60</f>
        <v>0</v>
      </c>
      <c r="RQV18" s="654">
        <f>+'Anexo 1. 01-FR-03 POA INSTITUC.'!RQV60</f>
        <v>0</v>
      </c>
      <c r="RQW18" s="654">
        <f>+'Anexo 1. 01-FR-03 POA INSTITUC.'!RQW60</f>
        <v>0</v>
      </c>
      <c r="RQX18" s="654">
        <f>+'Anexo 1. 01-FR-03 POA INSTITUC.'!RQX60</f>
        <v>0</v>
      </c>
      <c r="RQY18" s="654">
        <f>+'Anexo 1. 01-FR-03 POA INSTITUC.'!RQY60</f>
        <v>0</v>
      </c>
      <c r="RQZ18" s="654">
        <f>+'Anexo 1. 01-FR-03 POA INSTITUC.'!RQZ60</f>
        <v>0</v>
      </c>
      <c r="RRA18" s="654">
        <f>+'Anexo 1. 01-FR-03 POA INSTITUC.'!RRA60</f>
        <v>0</v>
      </c>
      <c r="RRB18" s="654">
        <f>+'Anexo 1. 01-FR-03 POA INSTITUC.'!RRB60</f>
        <v>0</v>
      </c>
      <c r="RRC18" s="654">
        <f>+'Anexo 1. 01-FR-03 POA INSTITUC.'!RRC60</f>
        <v>0</v>
      </c>
      <c r="RRD18" s="654">
        <f>+'Anexo 1. 01-FR-03 POA INSTITUC.'!RRD60</f>
        <v>0</v>
      </c>
      <c r="RRE18" s="654">
        <f>+'Anexo 1. 01-FR-03 POA INSTITUC.'!RRE60</f>
        <v>0</v>
      </c>
      <c r="RRF18" s="654">
        <f>+'Anexo 1. 01-FR-03 POA INSTITUC.'!RRF60</f>
        <v>0</v>
      </c>
      <c r="RRG18" s="654">
        <f>+'Anexo 1. 01-FR-03 POA INSTITUC.'!RRG60</f>
        <v>0</v>
      </c>
      <c r="RRH18" s="654">
        <f>+'Anexo 1. 01-FR-03 POA INSTITUC.'!RRH60</f>
        <v>0</v>
      </c>
      <c r="RRI18" s="654">
        <f>+'Anexo 1. 01-FR-03 POA INSTITUC.'!RRI60</f>
        <v>0</v>
      </c>
      <c r="RRJ18" s="654">
        <f>+'Anexo 1. 01-FR-03 POA INSTITUC.'!RRJ60</f>
        <v>0</v>
      </c>
      <c r="RRK18" s="654">
        <f>+'Anexo 1. 01-FR-03 POA INSTITUC.'!RRK60</f>
        <v>0</v>
      </c>
      <c r="RRL18" s="654">
        <f>+'Anexo 1. 01-FR-03 POA INSTITUC.'!RRL60</f>
        <v>0</v>
      </c>
      <c r="RRM18" s="654">
        <f>+'Anexo 1. 01-FR-03 POA INSTITUC.'!RRM60</f>
        <v>0</v>
      </c>
      <c r="RRN18" s="654">
        <f>+'Anexo 1. 01-FR-03 POA INSTITUC.'!RRN60</f>
        <v>0</v>
      </c>
      <c r="RRO18" s="654">
        <f>+'Anexo 1. 01-FR-03 POA INSTITUC.'!RRO60</f>
        <v>0</v>
      </c>
      <c r="RRP18" s="654">
        <f>+'Anexo 1. 01-FR-03 POA INSTITUC.'!RRP60</f>
        <v>0</v>
      </c>
      <c r="RRQ18" s="654">
        <f>+'Anexo 1. 01-FR-03 POA INSTITUC.'!RRQ60</f>
        <v>0</v>
      </c>
      <c r="RRR18" s="654">
        <f>+'Anexo 1. 01-FR-03 POA INSTITUC.'!RRR60</f>
        <v>0</v>
      </c>
      <c r="RRS18" s="654">
        <f>+'Anexo 1. 01-FR-03 POA INSTITUC.'!RRS60</f>
        <v>0</v>
      </c>
      <c r="RRT18" s="654">
        <f>+'Anexo 1. 01-FR-03 POA INSTITUC.'!RRT60</f>
        <v>0</v>
      </c>
      <c r="RRU18" s="654">
        <f>+'Anexo 1. 01-FR-03 POA INSTITUC.'!RRU60</f>
        <v>0</v>
      </c>
      <c r="RRV18" s="654">
        <f>+'Anexo 1. 01-FR-03 POA INSTITUC.'!RRV60</f>
        <v>0</v>
      </c>
      <c r="RRW18" s="654">
        <f>+'Anexo 1. 01-FR-03 POA INSTITUC.'!RRW60</f>
        <v>0</v>
      </c>
      <c r="RRX18" s="654">
        <f>+'Anexo 1. 01-FR-03 POA INSTITUC.'!RRX60</f>
        <v>0</v>
      </c>
      <c r="RRY18" s="654">
        <f>+'Anexo 1. 01-FR-03 POA INSTITUC.'!RRY60</f>
        <v>0</v>
      </c>
      <c r="RRZ18" s="654">
        <f>+'Anexo 1. 01-FR-03 POA INSTITUC.'!RRZ60</f>
        <v>0</v>
      </c>
      <c r="RSA18" s="654">
        <f>+'Anexo 1. 01-FR-03 POA INSTITUC.'!RSA60</f>
        <v>0</v>
      </c>
      <c r="RSB18" s="654">
        <f>+'Anexo 1. 01-FR-03 POA INSTITUC.'!RSB60</f>
        <v>0</v>
      </c>
      <c r="RSC18" s="654">
        <f>+'Anexo 1. 01-FR-03 POA INSTITUC.'!RSC60</f>
        <v>0</v>
      </c>
      <c r="RSD18" s="654">
        <f>+'Anexo 1. 01-FR-03 POA INSTITUC.'!RSD60</f>
        <v>0</v>
      </c>
      <c r="RSE18" s="654">
        <f>+'Anexo 1. 01-FR-03 POA INSTITUC.'!RSE60</f>
        <v>0</v>
      </c>
      <c r="RSF18" s="654">
        <f>+'Anexo 1. 01-FR-03 POA INSTITUC.'!RSF60</f>
        <v>0</v>
      </c>
      <c r="RSG18" s="654">
        <f>+'Anexo 1. 01-FR-03 POA INSTITUC.'!RSG60</f>
        <v>0</v>
      </c>
      <c r="RSH18" s="654">
        <f>+'Anexo 1. 01-FR-03 POA INSTITUC.'!RSH60</f>
        <v>0</v>
      </c>
      <c r="RSI18" s="654">
        <f>+'Anexo 1. 01-FR-03 POA INSTITUC.'!RSI60</f>
        <v>0</v>
      </c>
      <c r="RSJ18" s="654">
        <f>+'Anexo 1. 01-FR-03 POA INSTITUC.'!RSJ60</f>
        <v>0</v>
      </c>
      <c r="RSK18" s="654">
        <f>+'Anexo 1. 01-FR-03 POA INSTITUC.'!RSK60</f>
        <v>0</v>
      </c>
      <c r="RSL18" s="654">
        <f>+'Anexo 1. 01-FR-03 POA INSTITUC.'!RSL60</f>
        <v>0</v>
      </c>
      <c r="RSM18" s="654">
        <f>+'Anexo 1. 01-FR-03 POA INSTITUC.'!RSM60</f>
        <v>0</v>
      </c>
      <c r="RSN18" s="654">
        <f>+'Anexo 1. 01-FR-03 POA INSTITUC.'!RSN60</f>
        <v>0</v>
      </c>
      <c r="RSO18" s="654">
        <f>+'Anexo 1. 01-FR-03 POA INSTITUC.'!RSO60</f>
        <v>0</v>
      </c>
      <c r="RSP18" s="654">
        <f>+'Anexo 1. 01-FR-03 POA INSTITUC.'!RSP60</f>
        <v>0</v>
      </c>
      <c r="RSQ18" s="654">
        <f>+'Anexo 1. 01-FR-03 POA INSTITUC.'!RSQ60</f>
        <v>0</v>
      </c>
      <c r="RSR18" s="654">
        <f>+'Anexo 1. 01-FR-03 POA INSTITUC.'!RSR60</f>
        <v>0</v>
      </c>
      <c r="RSS18" s="654">
        <f>+'Anexo 1. 01-FR-03 POA INSTITUC.'!RSS60</f>
        <v>0</v>
      </c>
      <c r="RST18" s="654">
        <f>+'Anexo 1. 01-FR-03 POA INSTITUC.'!RST60</f>
        <v>0</v>
      </c>
      <c r="RSU18" s="654">
        <f>+'Anexo 1. 01-FR-03 POA INSTITUC.'!RSU60</f>
        <v>0</v>
      </c>
      <c r="RSV18" s="654">
        <f>+'Anexo 1. 01-FR-03 POA INSTITUC.'!RSV60</f>
        <v>0</v>
      </c>
      <c r="RSW18" s="654">
        <f>+'Anexo 1. 01-FR-03 POA INSTITUC.'!RSW60</f>
        <v>0</v>
      </c>
      <c r="RSX18" s="654">
        <f>+'Anexo 1. 01-FR-03 POA INSTITUC.'!RSX60</f>
        <v>0</v>
      </c>
      <c r="RSY18" s="654">
        <f>+'Anexo 1. 01-FR-03 POA INSTITUC.'!RSY60</f>
        <v>0</v>
      </c>
      <c r="RSZ18" s="654">
        <f>+'Anexo 1. 01-FR-03 POA INSTITUC.'!RSZ60</f>
        <v>0</v>
      </c>
      <c r="RTA18" s="654">
        <f>+'Anexo 1. 01-FR-03 POA INSTITUC.'!RTA60</f>
        <v>0</v>
      </c>
      <c r="RTB18" s="654">
        <f>+'Anexo 1. 01-FR-03 POA INSTITUC.'!RTB60</f>
        <v>0</v>
      </c>
      <c r="RTC18" s="654">
        <f>+'Anexo 1. 01-FR-03 POA INSTITUC.'!RTC60</f>
        <v>0</v>
      </c>
      <c r="RTD18" s="654">
        <f>+'Anexo 1. 01-FR-03 POA INSTITUC.'!RTD60</f>
        <v>0</v>
      </c>
      <c r="RTE18" s="654">
        <f>+'Anexo 1. 01-FR-03 POA INSTITUC.'!RTE60</f>
        <v>0</v>
      </c>
      <c r="RTF18" s="654">
        <f>+'Anexo 1. 01-FR-03 POA INSTITUC.'!RTF60</f>
        <v>0</v>
      </c>
      <c r="RTG18" s="654">
        <f>+'Anexo 1. 01-FR-03 POA INSTITUC.'!RTG60</f>
        <v>0</v>
      </c>
      <c r="RTH18" s="654">
        <f>+'Anexo 1. 01-FR-03 POA INSTITUC.'!RTH60</f>
        <v>0</v>
      </c>
      <c r="RTI18" s="654">
        <f>+'Anexo 1. 01-FR-03 POA INSTITUC.'!RTI60</f>
        <v>0</v>
      </c>
      <c r="RTJ18" s="654">
        <f>+'Anexo 1. 01-FR-03 POA INSTITUC.'!RTJ60</f>
        <v>0</v>
      </c>
      <c r="RTK18" s="654">
        <f>+'Anexo 1. 01-FR-03 POA INSTITUC.'!RTK60</f>
        <v>0</v>
      </c>
      <c r="RTL18" s="654">
        <f>+'Anexo 1. 01-FR-03 POA INSTITUC.'!RTL60</f>
        <v>0</v>
      </c>
      <c r="RTM18" s="654">
        <f>+'Anexo 1. 01-FR-03 POA INSTITUC.'!RTM60</f>
        <v>0</v>
      </c>
      <c r="RTN18" s="654">
        <f>+'Anexo 1. 01-FR-03 POA INSTITUC.'!RTN60</f>
        <v>0</v>
      </c>
      <c r="RTO18" s="654">
        <f>+'Anexo 1. 01-FR-03 POA INSTITUC.'!RTO60</f>
        <v>0</v>
      </c>
      <c r="RTP18" s="654">
        <f>+'Anexo 1. 01-FR-03 POA INSTITUC.'!RTP60</f>
        <v>0</v>
      </c>
      <c r="RTQ18" s="654">
        <f>+'Anexo 1. 01-FR-03 POA INSTITUC.'!RTQ60</f>
        <v>0</v>
      </c>
      <c r="RTR18" s="654">
        <f>+'Anexo 1. 01-FR-03 POA INSTITUC.'!RTR60</f>
        <v>0</v>
      </c>
      <c r="RTS18" s="654">
        <f>+'Anexo 1. 01-FR-03 POA INSTITUC.'!RTS60</f>
        <v>0</v>
      </c>
      <c r="RTT18" s="654">
        <f>+'Anexo 1. 01-FR-03 POA INSTITUC.'!RTT60</f>
        <v>0</v>
      </c>
      <c r="RTU18" s="654">
        <f>+'Anexo 1. 01-FR-03 POA INSTITUC.'!RTU60</f>
        <v>0</v>
      </c>
      <c r="RTV18" s="654">
        <f>+'Anexo 1. 01-FR-03 POA INSTITUC.'!RTV60</f>
        <v>0</v>
      </c>
      <c r="RTW18" s="654">
        <f>+'Anexo 1. 01-FR-03 POA INSTITUC.'!RTW60</f>
        <v>0</v>
      </c>
      <c r="RTX18" s="654">
        <f>+'Anexo 1. 01-FR-03 POA INSTITUC.'!RTX60</f>
        <v>0</v>
      </c>
      <c r="RTY18" s="654">
        <f>+'Anexo 1. 01-FR-03 POA INSTITUC.'!RTY60</f>
        <v>0</v>
      </c>
      <c r="RTZ18" s="654">
        <f>+'Anexo 1. 01-FR-03 POA INSTITUC.'!RTZ60</f>
        <v>0</v>
      </c>
      <c r="RUA18" s="654">
        <f>+'Anexo 1. 01-FR-03 POA INSTITUC.'!RUA60</f>
        <v>0</v>
      </c>
      <c r="RUB18" s="654">
        <f>+'Anexo 1. 01-FR-03 POA INSTITUC.'!RUB60</f>
        <v>0</v>
      </c>
      <c r="RUC18" s="654">
        <f>+'Anexo 1. 01-FR-03 POA INSTITUC.'!RUC60</f>
        <v>0</v>
      </c>
      <c r="RUD18" s="654">
        <f>+'Anexo 1. 01-FR-03 POA INSTITUC.'!RUD60</f>
        <v>0</v>
      </c>
      <c r="RUE18" s="654">
        <f>+'Anexo 1. 01-FR-03 POA INSTITUC.'!RUE60</f>
        <v>0</v>
      </c>
      <c r="RUF18" s="654">
        <f>+'Anexo 1. 01-FR-03 POA INSTITUC.'!RUF60</f>
        <v>0</v>
      </c>
      <c r="RUG18" s="654">
        <f>+'Anexo 1. 01-FR-03 POA INSTITUC.'!RUG60</f>
        <v>0</v>
      </c>
      <c r="RUH18" s="654">
        <f>+'Anexo 1. 01-FR-03 POA INSTITUC.'!RUH60</f>
        <v>0</v>
      </c>
      <c r="RUI18" s="654">
        <f>+'Anexo 1. 01-FR-03 POA INSTITUC.'!RUI60</f>
        <v>0</v>
      </c>
      <c r="RUJ18" s="654">
        <f>+'Anexo 1. 01-FR-03 POA INSTITUC.'!RUJ60</f>
        <v>0</v>
      </c>
      <c r="RUK18" s="654">
        <f>+'Anexo 1. 01-FR-03 POA INSTITUC.'!RUK60</f>
        <v>0</v>
      </c>
      <c r="RUL18" s="654">
        <f>+'Anexo 1. 01-FR-03 POA INSTITUC.'!RUL60</f>
        <v>0</v>
      </c>
      <c r="RUM18" s="654">
        <f>+'Anexo 1. 01-FR-03 POA INSTITUC.'!RUM60</f>
        <v>0</v>
      </c>
      <c r="RUN18" s="654">
        <f>+'Anexo 1. 01-FR-03 POA INSTITUC.'!RUN60</f>
        <v>0</v>
      </c>
      <c r="RUO18" s="654">
        <f>+'Anexo 1. 01-FR-03 POA INSTITUC.'!RUO60</f>
        <v>0</v>
      </c>
      <c r="RUP18" s="654">
        <f>+'Anexo 1. 01-FR-03 POA INSTITUC.'!RUP60</f>
        <v>0</v>
      </c>
      <c r="RUQ18" s="654">
        <f>+'Anexo 1. 01-FR-03 POA INSTITUC.'!RUQ60</f>
        <v>0</v>
      </c>
      <c r="RUR18" s="654">
        <f>+'Anexo 1. 01-FR-03 POA INSTITUC.'!RUR60</f>
        <v>0</v>
      </c>
      <c r="RUS18" s="654">
        <f>+'Anexo 1. 01-FR-03 POA INSTITUC.'!RUS60</f>
        <v>0</v>
      </c>
      <c r="RUT18" s="654">
        <f>+'Anexo 1. 01-FR-03 POA INSTITUC.'!RUT60</f>
        <v>0</v>
      </c>
      <c r="RUU18" s="654">
        <f>+'Anexo 1. 01-FR-03 POA INSTITUC.'!RUU60</f>
        <v>0</v>
      </c>
      <c r="RUV18" s="654">
        <f>+'Anexo 1. 01-FR-03 POA INSTITUC.'!RUV60</f>
        <v>0</v>
      </c>
      <c r="RUW18" s="654">
        <f>+'Anexo 1. 01-FR-03 POA INSTITUC.'!RUW60</f>
        <v>0</v>
      </c>
      <c r="RUX18" s="654">
        <f>+'Anexo 1. 01-FR-03 POA INSTITUC.'!RUX60</f>
        <v>0</v>
      </c>
      <c r="RUY18" s="654">
        <f>+'Anexo 1. 01-FR-03 POA INSTITUC.'!RUY60</f>
        <v>0</v>
      </c>
      <c r="RUZ18" s="654">
        <f>+'Anexo 1. 01-FR-03 POA INSTITUC.'!RUZ60</f>
        <v>0</v>
      </c>
      <c r="RVA18" s="654">
        <f>+'Anexo 1. 01-FR-03 POA INSTITUC.'!RVA60</f>
        <v>0</v>
      </c>
      <c r="RVB18" s="654">
        <f>+'Anexo 1. 01-FR-03 POA INSTITUC.'!RVB60</f>
        <v>0</v>
      </c>
      <c r="RVC18" s="654">
        <f>+'Anexo 1. 01-FR-03 POA INSTITUC.'!RVC60</f>
        <v>0</v>
      </c>
      <c r="RVD18" s="654">
        <f>+'Anexo 1. 01-FR-03 POA INSTITUC.'!RVD60</f>
        <v>0</v>
      </c>
      <c r="RVE18" s="654">
        <f>+'Anexo 1. 01-FR-03 POA INSTITUC.'!RVE60</f>
        <v>0</v>
      </c>
      <c r="RVF18" s="654">
        <f>+'Anexo 1. 01-FR-03 POA INSTITUC.'!RVF60</f>
        <v>0</v>
      </c>
      <c r="RVG18" s="654">
        <f>+'Anexo 1. 01-FR-03 POA INSTITUC.'!RVG60</f>
        <v>0</v>
      </c>
      <c r="RVH18" s="654">
        <f>+'Anexo 1. 01-FR-03 POA INSTITUC.'!RVH60</f>
        <v>0</v>
      </c>
      <c r="RVI18" s="654">
        <f>+'Anexo 1. 01-FR-03 POA INSTITUC.'!RVI60</f>
        <v>0</v>
      </c>
      <c r="RVJ18" s="654">
        <f>+'Anexo 1. 01-FR-03 POA INSTITUC.'!RVJ60</f>
        <v>0</v>
      </c>
      <c r="RVK18" s="654">
        <f>+'Anexo 1. 01-FR-03 POA INSTITUC.'!RVK60</f>
        <v>0</v>
      </c>
      <c r="RVL18" s="654">
        <f>+'Anexo 1. 01-FR-03 POA INSTITUC.'!RVL60</f>
        <v>0</v>
      </c>
      <c r="RVM18" s="654">
        <f>+'Anexo 1. 01-FR-03 POA INSTITUC.'!RVM60</f>
        <v>0</v>
      </c>
      <c r="RVN18" s="654">
        <f>+'Anexo 1. 01-FR-03 POA INSTITUC.'!RVN60</f>
        <v>0</v>
      </c>
      <c r="RVO18" s="654">
        <f>+'Anexo 1. 01-FR-03 POA INSTITUC.'!RVO60</f>
        <v>0</v>
      </c>
      <c r="RVP18" s="654">
        <f>+'Anexo 1. 01-FR-03 POA INSTITUC.'!RVP60</f>
        <v>0</v>
      </c>
      <c r="RVQ18" s="654">
        <f>+'Anexo 1. 01-FR-03 POA INSTITUC.'!RVQ60</f>
        <v>0</v>
      </c>
      <c r="RVR18" s="654">
        <f>+'Anexo 1. 01-FR-03 POA INSTITUC.'!RVR60</f>
        <v>0</v>
      </c>
      <c r="RVS18" s="654">
        <f>+'Anexo 1. 01-FR-03 POA INSTITUC.'!RVS60</f>
        <v>0</v>
      </c>
      <c r="RVT18" s="654">
        <f>+'Anexo 1. 01-FR-03 POA INSTITUC.'!RVT60</f>
        <v>0</v>
      </c>
      <c r="RVU18" s="654">
        <f>+'Anexo 1. 01-FR-03 POA INSTITUC.'!RVU60</f>
        <v>0</v>
      </c>
      <c r="RVV18" s="654">
        <f>+'Anexo 1. 01-FR-03 POA INSTITUC.'!RVV60</f>
        <v>0</v>
      </c>
      <c r="RVW18" s="654">
        <f>+'Anexo 1. 01-FR-03 POA INSTITUC.'!RVW60</f>
        <v>0</v>
      </c>
      <c r="RVX18" s="654">
        <f>+'Anexo 1. 01-FR-03 POA INSTITUC.'!RVX60</f>
        <v>0</v>
      </c>
      <c r="RVY18" s="654">
        <f>+'Anexo 1. 01-FR-03 POA INSTITUC.'!RVY60</f>
        <v>0</v>
      </c>
      <c r="RVZ18" s="654">
        <f>+'Anexo 1. 01-FR-03 POA INSTITUC.'!RVZ60</f>
        <v>0</v>
      </c>
      <c r="RWA18" s="654">
        <f>+'Anexo 1. 01-FR-03 POA INSTITUC.'!RWA60</f>
        <v>0</v>
      </c>
      <c r="RWB18" s="654">
        <f>+'Anexo 1. 01-FR-03 POA INSTITUC.'!RWB60</f>
        <v>0</v>
      </c>
      <c r="RWC18" s="654">
        <f>+'Anexo 1. 01-FR-03 POA INSTITUC.'!RWC60</f>
        <v>0</v>
      </c>
      <c r="RWD18" s="654">
        <f>+'Anexo 1. 01-FR-03 POA INSTITUC.'!RWD60</f>
        <v>0</v>
      </c>
      <c r="RWE18" s="654">
        <f>+'Anexo 1. 01-FR-03 POA INSTITUC.'!RWE60</f>
        <v>0</v>
      </c>
      <c r="RWF18" s="654">
        <f>+'Anexo 1. 01-FR-03 POA INSTITUC.'!RWF60</f>
        <v>0</v>
      </c>
      <c r="RWG18" s="654">
        <f>+'Anexo 1. 01-FR-03 POA INSTITUC.'!RWG60</f>
        <v>0</v>
      </c>
      <c r="RWH18" s="654">
        <f>+'Anexo 1. 01-FR-03 POA INSTITUC.'!RWH60</f>
        <v>0</v>
      </c>
      <c r="RWI18" s="654">
        <f>+'Anexo 1. 01-FR-03 POA INSTITUC.'!RWI60</f>
        <v>0</v>
      </c>
      <c r="RWJ18" s="654">
        <f>+'Anexo 1. 01-FR-03 POA INSTITUC.'!RWJ60</f>
        <v>0</v>
      </c>
      <c r="RWK18" s="654">
        <f>+'Anexo 1. 01-FR-03 POA INSTITUC.'!RWK60</f>
        <v>0</v>
      </c>
      <c r="RWL18" s="654">
        <f>+'Anexo 1. 01-FR-03 POA INSTITUC.'!RWL60</f>
        <v>0</v>
      </c>
      <c r="RWM18" s="654">
        <f>+'Anexo 1. 01-FR-03 POA INSTITUC.'!RWM60</f>
        <v>0</v>
      </c>
      <c r="RWN18" s="654">
        <f>+'Anexo 1. 01-FR-03 POA INSTITUC.'!RWN60</f>
        <v>0</v>
      </c>
      <c r="RWO18" s="654">
        <f>+'Anexo 1. 01-FR-03 POA INSTITUC.'!RWO60</f>
        <v>0</v>
      </c>
      <c r="RWP18" s="654">
        <f>+'Anexo 1. 01-FR-03 POA INSTITUC.'!RWP60</f>
        <v>0</v>
      </c>
      <c r="RWQ18" s="654">
        <f>+'Anexo 1. 01-FR-03 POA INSTITUC.'!RWQ60</f>
        <v>0</v>
      </c>
      <c r="RWR18" s="654">
        <f>+'Anexo 1. 01-FR-03 POA INSTITUC.'!RWR60</f>
        <v>0</v>
      </c>
      <c r="RWS18" s="654">
        <f>+'Anexo 1. 01-FR-03 POA INSTITUC.'!RWS60</f>
        <v>0</v>
      </c>
      <c r="RWT18" s="654">
        <f>+'Anexo 1. 01-FR-03 POA INSTITUC.'!RWT60</f>
        <v>0</v>
      </c>
      <c r="RWU18" s="654">
        <f>+'Anexo 1. 01-FR-03 POA INSTITUC.'!RWU60</f>
        <v>0</v>
      </c>
      <c r="RWV18" s="654">
        <f>+'Anexo 1. 01-FR-03 POA INSTITUC.'!RWV60</f>
        <v>0</v>
      </c>
      <c r="RWW18" s="654">
        <f>+'Anexo 1. 01-FR-03 POA INSTITUC.'!RWW60</f>
        <v>0</v>
      </c>
      <c r="RWX18" s="654">
        <f>+'Anexo 1. 01-FR-03 POA INSTITUC.'!RWX60</f>
        <v>0</v>
      </c>
      <c r="RWY18" s="654">
        <f>+'Anexo 1. 01-FR-03 POA INSTITUC.'!RWY60</f>
        <v>0</v>
      </c>
      <c r="RWZ18" s="654">
        <f>+'Anexo 1. 01-FR-03 POA INSTITUC.'!RWZ60</f>
        <v>0</v>
      </c>
      <c r="RXA18" s="654">
        <f>+'Anexo 1. 01-FR-03 POA INSTITUC.'!RXA60</f>
        <v>0</v>
      </c>
      <c r="RXB18" s="654">
        <f>+'Anexo 1. 01-FR-03 POA INSTITUC.'!RXB60</f>
        <v>0</v>
      </c>
      <c r="RXC18" s="654">
        <f>+'Anexo 1. 01-FR-03 POA INSTITUC.'!RXC60</f>
        <v>0</v>
      </c>
      <c r="RXD18" s="654">
        <f>+'Anexo 1. 01-FR-03 POA INSTITUC.'!RXD60</f>
        <v>0</v>
      </c>
      <c r="RXE18" s="654">
        <f>+'Anexo 1. 01-FR-03 POA INSTITUC.'!RXE60</f>
        <v>0</v>
      </c>
      <c r="RXF18" s="654">
        <f>+'Anexo 1. 01-FR-03 POA INSTITUC.'!RXF60</f>
        <v>0</v>
      </c>
      <c r="RXG18" s="654">
        <f>+'Anexo 1. 01-FR-03 POA INSTITUC.'!RXG60</f>
        <v>0</v>
      </c>
      <c r="RXH18" s="654">
        <f>+'Anexo 1. 01-FR-03 POA INSTITUC.'!RXH60</f>
        <v>0</v>
      </c>
      <c r="RXI18" s="654">
        <f>+'Anexo 1. 01-FR-03 POA INSTITUC.'!RXI60</f>
        <v>0</v>
      </c>
      <c r="RXJ18" s="654">
        <f>+'Anexo 1. 01-FR-03 POA INSTITUC.'!RXJ60</f>
        <v>0</v>
      </c>
      <c r="RXK18" s="654">
        <f>+'Anexo 1. 01-FR-03 POA INSTITUC.'!RXK60</f>
        <v>0</v>
      </c>
      <c r="RXL18" s="654">
        <f>+'Anexo 1. 01-FR-03 POA INSTITUC.'!RXL60</f>
        <v>0</v>
      </c>
      <c r="RXM18" s="654">
        <f>+'Anexo 1. 01-FR-03 POA INSTITUC.'!RXM60</f>
        <v>0</v>
      </c>
      <c r="RXN18" s="654">
        <f>+'Anexo 1. 01-FR-03 POA INSTITUC.'!RXN60</f>
        <v>0</v>
      </c>
      <c r="RXO18" s="654">
        <f>+'Anexo 1. 01-FR-03 POA INSTITUC.'!RXO60</f>
        <v>0</v>
      </c>
      <c r="RXP18" s="654">
        <f>+'Anexo 1. 01-FR-03 POA INSTITUC.'!RXP60</f>
        <v>0</v>
      </c>
      <c r="RXQ18" s="654">
        <f>+'Anexo 1. 01-FR-03 POA INSTITUC.'!RXQ60</f>
        <v>0</v>
      </c>
      <c r="RXR18" s="654">
        <f>+'Anexo 1. 01-FR-03 POA INSTITUC.'!RXR60</f>
        <v>0</v>
      </c>
      <c r="RXS18" s="654">
        <f>+'Anexo 1. 01-FR-03 POA INSTITUC.'!RXS60</f>
        <v>0</v>
      </c>
      <c r="RXT18" s="654">
        <f>+'Anexo 1. 01-FR-03 POA INSTITUC.'!RXT60</f>
        <v>0</v>
      </c>
      <c r="RXU18" s="654">
        <f>+'Anexo 1. 01-FR-03 POA INSTITUC.'!RXU60</f>
        <v>0</v>
      </c>
      <c r="RXV18" s="654">
        <f>+'Anexo 1. 01-FR-03 POA INSTITUC.'!RXV60</f>
        <v>0</v>
      </c>
      <c r="RXW18" s="654">
        <f>+'Anexo 1. 01-FR-03 POA INSTITUC.'!RXW60</f>
        <v>0</v>
      </c>
      <c r="RXX18" s="654">
        <f>+'Anexo 1. 01-FR-03 POA INSTITUC.'!RXX60</f>
        <v>0</v>
      </c>
      <c r="RXY18" s="654">
        <f>+'Anexo 1. 01-FR-03 POA INSTITUC.'!RXY60</f>
        <v>0</v>
      </c>
      <c r="RXZ18" s="654">
        <f>+'Anexo 1. 01-FR-03 POA INSTITUC.'!RXZ60</f>
        <v>0</v>
      </c>
      <c r="RYA18" s="654">
        <f>+'Anexo 1. 01-FR-03 POA INSTITUC.'!RYA60</f>
        <v>0</v>
      </c>
      <c r="RYB18" s="654">
        <f>+'Anexo 1. 01-FR-03 POA INSTITUC.'!RYB60</f>
        <v>0</v>
      </c>
      <c r="RYC18" s="654">
        <f>+'Anexo 1. 01-FR-03 POA INSTITUC.'!RYC60</f>
        <v>0</v>
      </c>
      <c r="RYD18" s="654">
        <f>+'Anexo 1. 01-FR-03 POA INSTITUC.'!RYD60</f>
        <v>0</v>
      </c>
      <c r="RYE18" s="654">
        <f>+'Anexo 1. 01-FR-03 POA INSTITUC.'!RYE60</f>
        <v>0</v>
      </c>
      <c r="RYF18" s="654">
        <f>+'Anexo 1. 01-FR-03 POA INSTITUC.'!RYF60</f>
        <v>0</v>
      </c>
      <c r="RYG18" s="654">
        <f>+'Anexo 1. 01-FR-03 POA INSTITUC.'!RYG60</f>
        <v>0</v>
      </c>
      <c r="RYH18" s="654">
        <f>+'Anexo 1. 01-FR-03 POA INSTITUC.'!RYH60</f>
        <v>0</v>
      </c>
      <c r="RYI18" s="654">
        <f>+'Anexo 1. 01-FR-03 POA INSTITUC.'!RYI60</f>
        <v>0</v>
      </c>
      <c r="RYJ18" s="654">
        <f>+'Anexo 1. 01-FR-03 POA INSTITUC.'!RYJ60</f>
        <v>0</v>
      </c>
      <c r="RYK18" s="654">
        <f>+'Anexo 1. 01-FR-03 POA INSTITUC.'!RYK60</f>
        <v>0</v>
      </c>
      <c r="RYL18" s="654">
        <f>+'Anexo 1. 01-FR-03 POA INSTITUC.'!RYL60</f>
        <v>0</v>
      </c>
      <c r="RYM18" s="654">
        <f>+'Anexo 1. 01-FR-03 POA INSTITUC.'!RYM60</f>
        <v>0</v>
      </c>
      <c r="RYN18" s="654">
        <f>+'Anexo 1. 01-FR-03 POA INSTITUC.'!RYN60</f>
        <v>0</v>
      </c>
      <c r="RYO18" s="654">
        <f>+'Anexo 1. 01-FR-03 POA INSTITUC.'!RYO60</f>
        <v>0</v>
      </c>
      <c r="RYP18" s="654">
        <f>+'Anexo 1. 01-FR-03 POA INSTITUC.'!RYP60</f>
        <v>0</v>
      </c>
      <c r="RYQ18" s="654">
        <f>+'Anexo 1. 01-FR-03 POA INSTITUC.'!RYQ60</f>
        <v>0</v>
      </c>
      <c r="RYR18" s="654">
        <f>+'Anexo 1. 01-FR-03 POA INSTITUC.'!RYR60</f>
        <v>0</v>
      </c>
      <c r="RYS18" s="654">
        <f>+'Anexo 1. 01-FR-03 POA INSTITUC.'!RYS60</f>
        <v>0</v>
      </c>
      <c r="RYT18" s="654">
        <f>+'Anexo 1. 01-FR-03 POA INSTITUC.'!RYT60</f>
        <v>0</v>
      </c>
      <c r="RYU18" s="654">
        <f>+'Anexo 1. 01-FR-03 POA INSTITUC.'!RYU60</f>
        <v>0</v>
      </c>
      <c r="RYV18" s="654">
        <f>+'Anexo 1. 01-FR-03 POA INSTITUC.'!RYV60</f>
        <v>0</v>
      </c>
      <c r="RYW18" s="654">
        <f>+'Anexo 1. 01-FR-03 POA INSTITUC.'!RYW60</f>
        <v>0</v>
      </c>
      <c r="RYX18" s="654">
        <f>+'Anexo 1. 01-FR-03 POA INSTITUC.'!RYX60</f>
        <v>0</v>
      </c>
      <c r="RYY18" s="654">
        <f>+'Anexo 1. 01-FR-03 POA INSTITUC.'!RYY60</f>
        <v>0</v>
      </c>
      <c r="RYZ18" s="654">
        <f>+'Anexo 1. 01-FR-03 POA INSTITUC.'!RYZ60</f>
        <v>0</v>
      </c>
      <c r="RZA18" s="654">
        <f>+'Anexo 1. 01-FR-03 POA INSTITUC.'!RZA60</f>
        <v>0</v>
      </c>
      <c r="RZB18" s="654">
        <f>+'Anexo 1. 01-FR-03 POA INSTITUC.'!RZB60</f>
        <v>0</v>
      </c>
      <c r="RZC18" s="654">
        <f>+'Anexo 1. 01-FR-03 POA INSTITUC.'!RZC60</f>
        <v>0</v>
      </c>
      <c r="RZD18" s="654">
        <f>+'Anexo 1. 01-FR-03 POA INSTITUC.'!RZD60</f>
        <v>0</v>
      </c>
      <c r="RZE18" s="654">
        <f>+'Anexo 1. 01-FR-03 POA INSTITUC.'!RZE60</f>
        <v>0</v>
      </c>
      <c r="RZF18" s="654">
        <f>+'Anexo 1. 01-FR-03 POA INSTITUC.'!RZF60</f>
        <v>0</v>
      </c>
      <c r="RZG18" s="654">
        <f>+'Anexo 1. 01-FR-03 POA INSTITUC.'!RZG60</f>
        <v>0</v>
      </c>
      <c r="RZH18" s="654">
        <f>+'Anexo 1. 01-FR-03 POA INSTITUC.'!RZH60</f>
        <v>0</v>
      </c>
      <c r="RZI18" s="654">
        <f>+'Anexo 1. 01-FR-03 POA INSTITUC.'!RZI60</f>
        <v>0</v>
      </c>
      <c r="RZJ18" s="654">
        <f>+'Anexo 1. 01-FR-03 POA INSTITUC.'!RZJ60</f>
        <v>0</v>
      </c>
      <c r="RZK18" s="654">
        <f>+'Anexo 1. 01-FR-03 POA INSTITUC.'!RZK60</f>
        <v>0</v>
      </c>
      <c r="RZL18" s="654">
        <f>+'Anexo 1. 01-FR-03 POA INSTITUC.'!RZL60</f>
        <v>0</v>
      </c>
      <c r="RZM18" s="654">
        <f>+'Anexo 1. 01-FR-03 POA INSTITUC.'!RZM60</f>
        <v>0</v>
      </c>
      <c r="RZN18" s="654">
        <f>+'Anexo 1. 01-FR-03 POA INSTITUC.'!RZN60</f>
        <v>0</v>
      </c>
      <c r="RZO18" s="654">
        <f>+'Anexo 1. 01-FR-03 POA INSTITUC.'!RZO60</f>
        <v>0</v>
      </c>
      <c r="RZP18" s="654">
        <f>+'Anexo 1. 01-FR-03 POA INSTITUC.'!RZP60</f>
        <v>0</v>
      </c>
      <c r="RZQ18" s="654">
        <f>+'Anexo 1. 01-FR-03 POA INSTITUC.'!RZQ60</f>
        <v>0</v>
      </c>
      <c r="RZR18" s="654">
        <f>+'Anexo 1. 01-FR-03 POA INSTITUC.'!RZR60</f>
        <v>0</v>
      </c>
      <c r="RZS18" s="654">
        <f>+'Anexo 1. 01-FR-03 POA INSTITUC.'!RZS60</f>
        <v>0</v>
      </c>
      <c r="RZT18" s="654">
        <f>+'Anexo 1. 01-FR-03 POA INSTITUC.'!RZT60</f>
        <v>0</v>
      </c>
      <c r="RZU18" s="654">
        <f>+'Anexo 1. 01-FR-03 POA INSTITUC.'!RZU60</f>
        <v>0</v>
      </c>
      <c r="RZV18" s="654">
        <f>+'Anexo 1. 01-FR-03 POA INSTITUC.'!RZV60</f>
        <v>0</v>
      </c>
      <c r="RZW18" s="654">
        <f>+'Anexo 1. 01-FR-03 POA INSTITUC.'!RZW60</f>
        <v>0</v>
      </c>
      <c r="RZX18" s="654">
        <f>+'Anexo 1. 01-FR-03 POA INSTITUC.'!RZX60</f>
        <v>0</v>
      </c>
      <c r="RZY18" s="654">
        <f>+'Anexo 1. 01-FR-03 POA INSTITUC.'!RZY60</f>
        <v>0</v>
      </c>
      <c r="RZZ18" s="654">
        <f>+'Anexo 1. 01-FR-03 POA INSTITUC.'!RZZ60</f>
        <v>0</v>
      </c>
      <c r="SAA18" s="654">
        <f>+'Anexo 1. 01-FR-03 POA INSTITUC.'!SAA60</f>
        <v>0</v>
      </c>
      <c r="SAB18" s="654">
        <f>+'Anexo 1. 01-FR-03 POA INSTITUC.'!SAB60</f>
        <v>0</v>
      </c>
      <c r="SAC18" s="654">
        <f>+'Anexo 1. 01-FR-03 POA INSTITUC.'!SAC60</f>
        <v>0</v>
      </c>
      <c r="SAD18" s="654">
        <f>+'Anexo 1. 01-FR-03 POA INSTITUC.'!SAD60</f>
        <v>0</v>
      </c>
      <c r="SAE18" s="654">
        <f>+'Anexo 1. 01-FR-03 POA INSTITUC.'!SAE60</f>
        <v>0</v>
      </c>
      <c r="SAF18" s="654">
        <f>+'Anexo 1. 01-FR-03 POA INSTITUC.'!SAF60</f>
        <v>0</v>
      </c>
      <c r="SAG18" s="654">
        <f>+'Anexo 1. 01-FR-03 POA INSTITUC.'!SAG60</f>
        <v>0</v>
      </c>
      <c r="SAH18" s="654">
        <f>+'Anexo 1. 01-FR-03 POA INSTITUC.'!SAH60</f>
        <v>0</v>
      </c>
      <c r="SAI18" s="654">
        <f>+'Anexo 1. 01-FR-03 POA INSTITUC.'!SAI60</f>
        <v>0</v>
      </c>
      <c r="SAJ18" s="654">
        <f>+'Anexo 1. 01-FR-03 POA INSTITUC.'!SAJ60</f>
        <v>0</v>
      </c>
      <c r="SAK18" s="654">
        <f>+'Anexo 1. 01-FR-03 POA INSTITUC.'!SAK60</f>
        <v>0</v>
      </c>
      <c r="SAL18" s="654">
        <f>+'Anexo 1. 01-FR-03 POA INSTITUC.'!SAL60</f>
        <v>0</v>
      </c>
      <c r="SAM18" s="654">
        <f>+'Anexo 1. 01-FR-03 POA INSTITUC.'!SAM60</f>
        <v>0</v>
      </c>
      <c r="SAN18" s="654">
        <f>+'Anexo 1. 01-FR-03 POA INSTITUC.'!SAN60</f>
        <v>0</v>
      </c>
      <c r="SAO18" s="654">
        <f>+'Anexo 1. 01-FR-03 POA INSTITUC.'!SAO60</f>
        <v>0</v>
      </c>
      <c r="SAP18" s="654">
        <f>+'Anexo 1. 01-FR-03 POA INSTITUC.'!SAP60</f>
        <v>0</v>
      </c>
      <c r="SAQ18" s="654">
        <f>+'Anexo 1. 01-FR-03 POA INSTITUC.'!SAQ60</f>
        <v>0</v>
      </c>
      <c r="SAR18" s="654">
        <f>+'Anexo 1. 01-FR-03 POA INSTITUC.'!SAR60</f>
        <v>0</v>
      </c>
      <c r="SAS18" s="654">
        <f>+'Anexo 1. 01-FR-03 POA INSTITUC.'!SAS60</f>
        <v>0</v>
      </c>
      <c r="SAT18" s="654">
        <f>+'Anexo 1. 01-FR-03 POA INSTITUC.'!SAT60</f>
        <v>0</v>
      </c>
      <c r="SAU18" s="654">
        <f>+'Anexo 1. 01-FR-03 POA INSTITUC.'!SAU60</f>
        <v>0</v>
      </c>
      <c r="SAV18" s="654">
        <f>+'Anexo 1. 01-FR-03 POA INSTITUC.'!SAV60</f>
        <v>0</v>
      </c>
      <c r="SAW18" s="654">
        <f>+'Anexo 1. 01-FR-03 POA INSTITUC.'!SAW60</f>
        <v>0</v>
      </c>
      <c r="SAX18" s="654">
        <f>+'Anexo 1. 01-FR-03 POA INSTITUC.'!SAX60</f>
        <v>0</v>
      </c>
      <c r="SAY18" s="654">
        <f>+'Anexo 1. 01-FR-03 POA INSTITUC.'!SAY60</f>
        <v>0</v>
      </c>
      <c r="SAZ18" s="654">
        <f>+'Anexo 1. 01-FR-03 POA INSTITUC.'!SAZ60</f>
        <v>0</v>
      </c>
      <c r="SBA18" s="654">
        <f>+'Anexo 1. 01-FR-03 POA INSTITUC.'!SBA60</f>
        <v>0</v>
      </c>
      <c r="SBB18" s="654">
        <f>+'Anexo 1. 01-FR-03 POA INSTITUC.'!SBB60</f>
        <v>0</v>
      </c>
      <c r="SBC18" s="654">
        <f>+'Anexo 1. 01-FR-03 POA INSTITUC.'!SBC60</f>
        <v>0</v>
      </c>
      <c r="SBD18" s="654">
        <f>+'Anexo 1. 01-FR-03 POA INSTITUC.'!SBD60</f>
        <v>0</v>
      </c>
      <c r="SBE18" s="654">
        <f>+'Anexo 1. 01-FR-03 POA INSTITUC.'!SBE60</f>
        <v>0</v>
      </c>
      <c r="SBF18" s="654">
        <f>+'Anexo 1. 01-FR-03 POA INSTITUC.'!SBF60</f>
        <v>0</v>
      </c>
      <c r="SBG18" s="654">
        <f>+'Anexo 1. 01-FR-03 POA INSTITUC.'!SBG60</f>
        <v>0</v>
      </c>
      <c r="SBH18" s="654">
        <f>+'Anexo 1. 01-FR-03 POA INSTITUC.'!SBH60</f>
        <v>0</v>
      </c>
      <c r="SBI18" s="654">
        <f>+'Anexo 1. 01-FR-03 POA INSTITUC.'!SBI60</f>
        <v>0</v>
      </c>
      <c r="SBJ18" s="654">
        <f>+'Anexo 1. 01-FR-03 POA INSTITUC.'!SBJ60</f>
        <v>0</v>
      </c>
      <c r="SBK18" s="654">
        <f>+'Anexo 1. 01-FR-03 POA INSTITUC.'!SBK60</f>
        <v>0</v>
      </c>
      <c r="SBL18" s="654">
        <f>+'Anexo 1. 01-FR-03 POA INSTITUC.'!SBL60</f>
        <v>0</v>
      </c>
      <c r="SBM18" s="654">
        <f>+'Anexo 1. 01-FR-03 POA INSTITUC.'!SBM60</f>
        <v>0</v>
      </c>
      <c r="SBN18" s="654">
        <f>+'Anexo 1. 01-FR-03 POA INSTITUC.'!SBN60</f>
        <v>0</v>
      </c>
      <c r="SBO18" s="654">
        <f>+'Anexo 1. 01-FR-03 POA INSTITUC.'!SBO60</f>
        <v>0</v>
      </c>
      <c r="SBP18" s="654">
        <f>+'Anexo 1. 01-FR-03 POA INSTITUC.'!SBP60</f>
        <v>0</v>
      </c>
      <c r="SBQ18" s="654">
        <f>+'Anexo 1. 01-FR-03 POA INSTITUC.'!SBQ60</f>
        <v>0</v>
      </c>
      <c r="SBR18" s="654">
        <f>+'Anexo 1. 01-FR-03 POA INSTITUC.'!SBR60</f>
        <v>0</v>
      </c>
      <c r="SBS18" s="654">
        <f>+'Anexo 1. 01-FR-03 POA INSTITUC.'!SBS60</f>
        <v>0</v>
      </c>
      <c r="SBT18" s="654">
        <f>+'Anexo 1. 01-FR-03 POA INSTITUC.'!SBT60</f>
        <v>0</v>
      </c>
      <c r="SBU18" s="654">
        <f>+'Anexo 1. 01-FR-03 POA INSTITUC.'!SBU60</f>
        <v>0</v>
      </c>
      <c r="SBV18" s="654">
        <f>+'Anexo 1. 01-FR-03 POA INSTITUC.'!SBV60</f>
        <v>0</v>
      </c>
      <c r="SBW18" s="654">
        <f>+'Anexo 1. 01-FR-03 POA INSTITUC.'!SBW60</f>
        <v>0</v>
      </c>
      <c r="SBX18" s="654">
        <f>+'Anexo 1. 01-FR-03 POA INSTITUC.'!SBX60</f>
        <v>0</v>
      </c>
      <c r="SBY18" s="654">
        <f>+'Anexo 1. 01-FR-03 POA INSTITUC.'!SBY60</f>
        <v>0</v>
      </c>
      <c r="SBZ18" s="654">
        <f>+'Anexo 1. 01-FR-03 POA INSTITUC.'!SBZ60</f>
        <v>0</v>
      </c>
      <c r="SCA18" s="654">
        <f>+'Anexo 1. 01-FR-03 POA INSTITUC.'!SCA60</f>
        <v>0</v>
      </c>
      <c r="SCB18" s="654">
        <f>+'Anexo 1. 01-FR-03 POA INSTITUC.'!SCB60</f>
        <v>0</v>
      </c>
      <c r="SCC18" s="654">
        <f>+'Anexo 1. 01-FR-03 POA INSTITUC.'!SCC60</f>
        <v>0</v>
      </c>
      <c r="SCD18" s="654">
        <f>+'Anexo 1. 01-FR-03 POA INSTITUC.'!SCD60</f>
        <v>0</v>
      </c>
      <c r="SCE18" s="654">
        <f>+'Anexo 1. 01-FR-03 POA INSTITUC.'!SCE60</f>
        <v>0</v>
      </c>
      <c r="SCF18" s="654">
        <f>+'Anexo 1. 01-FR-03 POA INSTITUC.'!SCF60</f>
        <v>0</v>
      </c>
      <c r="SCG18" s="654">
        <f>+'Anexo 1. 01-FR-03 POA INSTITUC.'!SCG60</f>
        <v>0</v>
      </c>
      <c r="SCH18" s="654">
        <f>+'Anexo 1. 01-FR-03 POA INSTITUC.'!SCH60</f>
        <v>0</v>
      </c>
      <c r="SCI18" s="654">
        <f>+'Anexo 1. 01-FR-03 POA INSTITUC.'!SCI60</f>
        <v>0</v>
      </c>
      <c r="SCJ18" s="654">
        <f>+'Anexo 1. 01-FR-03 POA INSTITUC.'!SCJ60</f>
        <v>0</v>
      </c>
      <c r="SCK18" s="654">
        <f>+'Anexo 1. 01-FR-03 POA INSTITUC.'!SCK60</f>
        <v>0</v>
      </c>
      <c r="SCL18" s="654">
        <f>+'Anexo 1. 01-FR-03 POA INSTITUC.'!SCL60</f>
        <v>0</v>
      </c>
      <c r="SCM18" s="654">
        <f>+'Anexo 1. 01-FR-03 POA INSTITUC.'!SCM60</f>
        <v>0</v>
      </c>
      <c r="SCN18" s="654">
        <f>+'Anexo 1. 01-FR-03 POA INSTITUC.'!SCN60</f>
        <v>0</v>
      </c>
      <c r="SCO18" s="654">
        <f>+'Anexo 1. 01-FR-03 POA INSTITUC.'!SCO60</f>
        <v>0</v>
      </c>
      <c r="SCP18" s="654">
        <f>+'Anexo 1. 01-FR-03 POA INSTITUC.'!SCP60</f>
        <v>0</v>
      </c>
      <c r="SCQ18" s="654">
        <f>+'Anexo 1. 01-FR-03 POA INSTITUC.'!SCQ60</f>
        <v>0</v>
      </c>
      <c r="SCR18" s="654">
        <f>+'Anexo 1. 01-FR-03 POA INSTITUC.'!SCR60</f>
        <v>0</v>
      </c>
      <c r="SCS18" s="654">
        <f>+'Anexo 1. 01-FR-03 POA INSTITUC.'!SCS60</f>
        <v>0</v>
      </c>
      <c r="SCT18" s="654">
        <f>+'Anexo 1. 01-FR-03 POA INSTITUC.'!SCT60</f>
        <v>0</v>
      </c>
      <c r="SCU18" s="654">
        <f>+'Anexo 1. 01-FR-03 POA INSTITUC.'!SCU60</f>
        <v>0</v>
      </c>
      <c r="SCV18" s="654">
        <f>+'Anexo 1. 01-FR-03 POA INSTITUC.'!SCV60</f>
        <v>0</v>
      </c>
      <c r="SCW18" s="654">
        <f>+'Anexo 1. 01-FR-03 POA INSTITUC.'!SCW60</f>
        <v>0</v>
      </c>
      <c r="SCX18" s="654">
        <f>+'Anexo 1. 01-FR-03 POA INSTITUC.'!SCX60</f>
        <v>0</v>
      </c>
      <c r="SCY18" s="654">
        <f>+'Anexo 1. 01-FR-03 POA INSTITUC.'!SCY60</f>
        <v>0</v>
      </c>
      <c r="SCZ18" s="654">
        <f>+'Anexo 1. 01-FR-03 POA INSTITUC.'!SCZ60</f>
        <v>0</v>
      </c>
      <c r="SDA18" s="654">
        <f>+'Anexo 1. 01-FR-03 POA INSTITUC.'!SDA60</f>
        <v>0</v>
      </c>
      <c r="SDB18" s="654">
        <f>+'Anexo 1. 01-FR-03 POA INSTITUC.'!SDB60</f>
        <v>0</v>
      </c>
      <c r="SDC18" s="654">
        <f>+'Anexo 1. 01-FR-03 POA INSTITUC.'!SDC60</f>
        <v>0</v>
      </c>
      <c r="SDD18" s="654">
        <f>+'Anexo 1. 01-FR-03 POA INSTITUC.'!SDD60</f>
        <v>0</v>
      </c>
      <c r="SDE18" s="654">
        <f>+'Anexo 1. 01-FR-03 POA INSTITUC.'!SDE60</f>
        <v>0</v>
      </c>
      <c r="SDF18" s="654">
        <f>+'Anexo 1. 01-FR-03 POA INSTITUC.'!SDF60</f>
        <v>0</v>
      </c>
      <c r="SDG18" s="654">
        <f>+'Anexo 1. 01-FR-03 POA INSTITUC.'!SDG60</f>
        <v>0</v>
      </c>
      <c r="SDH18" s="654">
        <f>+'Anexo 1. 01-FR-03 POA INSTITUC.'!SDH60</f>
        <v>0</v>
      </c>
      <c r="SDI18" s="654">
        <f>+'Anexo 1. 01-FR-03 POA INSTITUC.'!SDI60</f>
        <v>0</v>
      </c>
      <c r="SDJ18" s="654">
        <f>+'Anexo 1. 01-FR-03 POA INSTITUC.'!SDJ60</f>
        <v>0</v>
      </c>
      <c r="SDK18" s="654">
        <f>+'Anexo 1. 01-FR-03 POA INSTITUC.'!SDK60</f>
        <v>0</v>
      </c>
      <c r="SDL18" s="654">
        <f>+'Anexo 1. 01-FR-03 POA INSTITUC.'!SDL60</f>
        <v>0</v>
      </c>
      <c r="SDM18" s="654">
        <f>+'Anexo 1. 01-FR-03 POA INSTITUC.'!SDM60</f>
        <v>0</v>
      </c>
      <c r="SDN18" s="654">
        <f>+'Anexo 1. 01-FR-03 POA INSTITUC.'!SDN60</f>
        <v>0</v>
      </c>
      <c r="SDO18" s="654">
        <f>+'Anexo 1. 01-FR-03 POA INSTITUC.'!SDO60</f>
        <v>0</v>
      </c>
      <c r="SDP18" s="654">
        <f>+'Anexo 1. 01-FR-03 POA INSTITUC.'!SDP60</f>
        <v>0</v>
      </c>
      <c r="SDQ18" s="654">
        <f>+'Anexo 1. 01-FR-03 POA INSTITUC.'!SDQ60</f>
        <v>0</v>
      </c>
      <c r="SDR18" s="654">
        <f>+'Anexo 1. 01-FR-03 POA INSTITUC.'!SDR60</f>
        <v>0</v>
      </c>
      <c r="SDS18" s="654">
        <f>+'Anexo 1. 01-FR-03 POA INSTITUC.'!SDS60</f>
        <v>0</v>
      </c>
      <c r="SDT18" s="654">
        <f>+'Anexo 1. 01-FR-03 POA INSTITUC.'!SDT60</f>
        <v>0</v>
      </c>
      <c r="SDU18" s="654">
        <f>+'Anexo 1. 01-FR-03 POA INSTITUC.'!SDU60</f>
        <v>0</v>
      </c>
      <c r="SDV18" s="654">
        <f>+'Anexo 1. 01-FR-03 POA INSTITUC.'!SDV60</f>
        <v>0</v>
      </c>
      <c r="SDW18" s="654">
        <f>+'Anexo 1. 01-FR-03 POA INSTITUC.'!SDW60</f>
        <v>0</v>
      </c>
      <c r="SDX18" s="654">
        <f>+'Anexo 1. 01-FR-03 POA INSTITUC.'!SDX60</f>
        <v>0</v>
      </c>
      <c r="SDY18" s="654">
        <f>+'Anexo 1. 01-FR-03 POA INSTITUC.'!SDY60</f>
        <v>0</v>
      </c>
      <c r="SDZ18" s="654">
        <f>+'Anexo 1. 01-FR-03 POA INSTITUC.'!SDZ60</f>
        <v>0</v>
      </c>
      <c r="SEA18" s="654">
        <f>+'Anexo 1. 01-FR-03 POA INSTITUC.'!SEA60</f>
        <v>0</v>
      </c>
      <c r="SEB18" s="654">
        <f>+'Anexo 1. 01-FR-03 POA INSTITUC.'!SEB60</f>
        <v>0</v>
      </c>
      <c r="SEC18" s="654">
        <f>+'Anexo 1. 01-FR-03 POA INSTITUC.'!SEC60</f>
        <v>0</v>
      </c>
      <c r="SED18" s="654">
        <f>+'Anexo 1. 01-FR-03 POA INSTITUC.'!SED60</f>
        <v>0</v>
      </c>
      <c r="SEE18" s="654">
        <f>+'Anexo 1. 01-FR-03 POA INSTITUC.'!SEE60</f>
        <v>0</v>
      </c>
      <c r="SEF18" s="654">
        <f>+'Anexo 1. 01-FR-03 POA INSTITUC.'!SEF60</f>
        <v>0</v>
      </c>
      <c r="SEG18" s="654">
        <f>+'Anexo 1. 01-FR-03 POA INSTITUC.'!SEG60</f>
        <v>0</v>
      </c>
      <c r="SEH18" s="654">
        <f>+'Anexo 1. 01-FR-03 POA INSTITUC.'!SEH60</f>
        <v>0</v>
      </c>
      <c r="SEI18" s="654">
        <f>+'Anexo 1. 01-FR-03 POA INSTITUC.'!SEI60</f>
        <v>0</v>
      </c>
      <c r="SEJ18" s="654">
        <f>+'Anexo 1. 01-FR-03 POA INSTITUC.'!SEJ60</f>
        <v>0</v>
      </c>
      <c r="SEK18" s="654">
        <f>+'Anexo 1. 01-FR-03 POA INSTITUC.'!SEK60</f>
        <v>0</v>
      </c>
      <c r="SEL18" s="654">
        <f>+'Anexo 1. 01-FR-03 POA INSTITUC.'!SEL60</f>
        <v>0</v>
      </c>
      <c r="SEM18" s="654">
        <f>+'Anexo 1. 01-FR-03 POA INSTITUC.'!SEM60</f>
        <v>0</v>
      </c>
      <c r="SEN18" s="654">
        <f>+'Anexo 1. 01-FR-03 POA INSTITUC.'!SEN60</f>
        <v>0</v>
      </c>
      <c r="SEO18" s="654">
        <f>+'Anexo 1. 01-FR-03 POA INSTITUC.'!SEO60</f>
        <v>0</v>
      </c>
      <c r="SEP18" s="654">
        <f>+'Anexo 1. 01-FR-03 POA INSTITUC.'!SEP60</f>
        <v>0</v>
      </c>
      <c r="SEQ18" s="654">
        <f>+'Anexo 1. 01-FR-03 POA INSTITUC.'!SEQ60</f>
        <v>0</v>
      </c>
      <c r="SER18" s="654">
        <f>+'Anexo 1. 01-FR-03 POA INSTITUC.'!SER60</f>
        <v>0</v>
      </c>
      <c r="SES18" s="654">
        <f>+'Anexo 1. 01-FR-03 POA INSTITUC.'!SES60</f>
        <v>0</v>
      </c>
      <c r="SET18" s="654">
        <f>+'Anexo 1. 01-FR-03 POA INSTITUC.'!SET60</f>
        <v>0</v>
      </c>
      <c r="SEU18" s="654">
        <f>+'Anexo 1. 01-FR-03 POA INSTITUC.'!SEU60</f>
        <v>0</v>
      </c>
      <c r="SEV18" s="654">
        <f>+'Anexo 1. 01-FR-03 POA INSTITUC.'!SEV60</f>
        <v>0</v>
      </c>
      <c r="SEW18" s="654">
        <f>+'Anexo 1. 01-FR-03 POA INSTITUC.'!SEW60</f>
        <v>0</v>
      </c>
      <c r="SEX18" s="654">
        <f>+'Anexo 1. 01-FR-03 POA INSTITUC.'!SEX60</f>
        <v>0</v>
      </c>
      <c r="SEY18" s="654">
        <f>+'Anexo 1. 01-FR-03 POA INSTITUC.'!SEY60</f>
        <v>0</v>
      </c>
      <c r="SEZ18" s="654">
        <f>+'Anexo 1. 01-FR-03 POA INSTITUC.'!SEZ60</f>
        <v>0</v>
      </c>
      <c r="SFA18" s="654">
        <f>+'Anexo 1. 01-FR-03 POA INSTITUC.'!SFA60</f>
        <v>0</v>
      </c>
      <c r="SFB18" s="654">
        <f>+'Anexo 1. 01-FR-03 POA INSTITUC.'!SFB60</f>
        <v>0</v>
      </c>
      <c r="SFC18" s="654">
        <f>+'Anexo 1. 01-FR-03 POA INSTITUC.'!SFC60</f>
        <v>0</v>
      </c>
      <c r="SFD18" s="654">
        <f>+'Anexo 1. 01-FR-03 POA INSTITUC.'!SFD60</f>
        <v>0</v>
      </c>
      <c r="SFE18" s="654">
        <f>+'Anexo 1. 01-FR-03 POA INSTITUC.'!SFE60</f>
        <v>0</v>
      </c>
      <c r="SFF18" s="654">
        <f>+'Anexo 1. 01-FR-03 POA INSTITUC.'!SFF60</f>
        <v>0</v>
      </c>
      <c r="SFG18" s="654">
        <f>+'Anexo 1. 01-FR-03 POA INSTITUC.'!SFG60</f>
        <v>0</v>
      </c>
      <c r="SFH18" s="654">
        <f>+'Anexo 1. 01-FR-03 POA INSTITUC.'!SFH60</f>
        <v>0</v>
      </c>
      <c r="SFI18" s="654">
        <f>+'Anexo 1. 01-FR-03 POA INSTITUC.'!SFI60</f>
        <v>0</v>
      </c>
      <c r="SFJ18" s="654">
        <f>+'Anexo 1. 01-FR-03 POA INSTITUC.'!SFJ60</f>
        <v>0</v>
      </c>
      <c r="SFK18" s="654">
        <f>+'Anexo 1. 01-FR-03 POA INSTITUC.'!SFK60</f>
        <v>0</v>
      </c>
      <c r="SFL18" s="654">
        <f>+'Anexo 1. 01-FR-03 POA INSTITUC.'!SFL60</f>
        <v>0</v>
      </c>
      <c r="SFM18" s="654">
        <f>+'Anexo 1. 01-FR-03 POA INSTITUC.'!SFM60</f>
        <v>0</v>
      </c>
      <c r="SFN18" s="654">
        <f>+'Anexo 1. 01-FR-03 POA INSTITUC.'!SFN60</f>
        <v>0</v>
      </c>
      <c r="SFO18" s="654">
        <f>+'Anexo 1. 01-FR-03 POA INSTITUC.'!SFO60</f>
        <v>0</v>
      </c>
      <c r="SFP18" s="654">
        <f>+'Anexo 1. 01-FR-03 POA INSTITUC.'!SFP60</f>
        <v>0</v>
      </c>
      <c r="SFQ18" s="654">
        <f>+'Anexo 1. 01-FR-03 POA INSTITUC.'!SFQ60</f>
        <v>0</v>
      </c>
      <c r="SFR18" s="654">
        <f>+'Anexo 1. 01-FR-03 POA INSTITUC.'!SFR60</f>
        <v>0</v>
      </c>
      <c r="SFS18" s="654">
        <f>+'Anexo 1. 01-FR-03 POA INSTITUC.'!SFS60</f>
        <v>0</v>
      </c>
      <c r="SFT18" s="654">
        <f>+'Anexo 1. 01-FR-03 POA INSTITUC.'!SFT60</f>
        <v>0</v>
      </c>
      <c r="SFU18" s="654">
        <f>+'Anexo 1. 01-FR-03 POA INSTITUC.'!SFU60</f>
        <v>0</v>
      </c>
      <c r="SFV18" s="654">
        <f>+'Anexo 1. 01-FR-03 POA INSTITUC.'!SFV60</f>
        <v>0</v>
      </c>
      <c r="SFW18" s="654">
        <f>+'Anexo 1. 01-FR-03 POA INSTITUC.'!SFW60</f>
        <v>0</v>
      </c>
      <c r="SFX18" s="654">
        <f>+'Anexo 1. 01-FR-03 POA INSTITUC.'!SFX60</f>
        <v>0</v>
      </c>
      <c r="SFY18" s="654">
        <f>+'Anexo 1. 01-FR-03 POA INSTITUC.'!SFY60</f>
        <v>0</v>
      </c>
      <c r="SFZ18" s="654">
        <f>+'Anexo 1. 01-FR-03 POA INSTITUC.'!SFZ60</f>
        <v>0</v>
      </c>
      <c r="SGA18" s="654">
        <f>+'Anexo 1. 01-FR-03 POA INSTITUC.'!SGA60</f>
        <v>0</v>
      </c>
      <c r="SGB18" s="654">
        <f>+'Anexo 1. 01-FR-03 POA INSTITUC.'!SGB60</f>
        <v>0</v>
      </c>
      <c r="SGC18" s="654">
        <f>+'Anexo 1. 01-FR-03 POA INSTITUC.'!SGC60</f>
        <v>0</v>
      </c>
      <c r="SGD18" s="654">
        <f>+'Anexo 1. 01-FR-03 POA INSTITUC.'!SGD60</f>
        <v>0</v>
      </c>
      <c r="SGE18" s="654">
        <f>+'Anexo 1. 01-FR-03 POA INSTITUC.'!SGE60</f>
        <v>0</v>
      </c>
      <c r="SGF18" s="654">
        <f>+'Anexo 1. 01-FR-03 POA INSTITUC.'!SGF60</f>
        <v>0</v>
      </c>
      <c r="SGG18" s="654">
        <f>+'Anexo 1. 01-FR-03 POA INSTITUC.'!SGG60</f>
        <v>0</v>
      </c>
      <c r="SGH18" s="654">
        <f>+'Anexo 1. 01-FR-03 POA INSTITUC.'!SGH60</f>
        <v>0</v>
      </c>
      <c r="SGI18" s="654">
        <f>+'Anexo 1. 01-FR-03 POA INSTITUC.'!SGI60</f>
        <v>0</v>
      </c>
      <c r="SGJ18" s="654">
        <f>+'Anexo 1. 01-FR-03 POA INSTITUC.'!SGJ60</f>
        <v>0</v>
      </c>
      <c r="SGK18" s="654">
        <f>+'Anexo 1. 01-FR-03 POA INSTITUC.'!SGK60</f>
        <v>0</v>
      </c>
      <c r="SGL18" s="654">
        <f>+'Anexo 1. 01-FR-03 POA INSTITUC.'!SGL60</f>
        <v>0</v>
      </c>
      <c r="SGM18" s="654">
        <f>+'Anexo 1. 01-FR-03 POA INSTITUC.'!SGM60</f>
        <v>0</v>
      </c>
      <c r="SGN18" s="654">
        <f>+'Anexo 1. 01-FR-03 POA INSTITUC.'!SGN60</f>
        <v>0</v>
      </c>
      <c r="SGO18" s="654">
        <f>+'Anexo 1. 01-FR-03 POA INSTITUC.'!SGO60</f>
        <v>0</v>
      </c>
      <c r="SGP18" s="654">
        <f>+'Anexo 1. 01-FR-03 POA INSTITUC.'!SGP60</f>
        <v>0</v>
      </c>
      <c r="SGQ18" s="654">
        <f>+'Anexo 1. 01-FR-03 POA INSTITUC.'!SGQ60</f>
        <v>0</v>
      </c>
      <c r="SGR18" s="654">
        <f>+'Anexo 1. 01-FR-03 POA INSTITUC.'!SGR60</f>
        <v>0</v>
      </c>
      <c r="SGS18" s="654">
        <f>+'Anexo 1. 01-FR-03 POA INSTITUC.'!SGS60</f>
        <v>0</v>
      </c>
      <c r="SGT18" s="654">
        <f>+'Anexo 1. 01-FR-03 POA INSTITUC.'!SGT60</f>
        <v>0</v>
      </c>
      <c r="SGU18" s="654">
        <f>+'Anexo 1. 01-FR-03 POA INSTITUC.'!SGU60</f>
        <v>0</v>
      </c>
      <c r="SGV18" s="654">
        <f>+'Anexo 1. 01-FR-03 POA INSTITUC.'!SGV60</f>
        <v>0</v>
      </c>
      <c r="SGW18" s="654">
        <f>+'Anexo 1. 01-FR-03 POA INSTITUC.'!SGW60</f>
        <v>0</v>
      </c>
      <c r="SGX18" s="654">
        <f>+'Anexo 1. 01-FR-03 POA INSTITUC.'!SGX60</f>
        <v>0</v>
      </c>
      <c r="SGY18" s="654">
        <f>+'Anexo 1. 01-FR-03 POA INSTITUC.'!SGY60</f>
        <v>0</v>
      </c>
      <c r="SGZ18" s="654">
        <f>+'Anexo 1. 01-FR-03 POA INSTITUC.'!SGZ60</f>
        <v>0</v>
      </c>
      <c r="SHA18" s="654">
        <f>+'Anexo 1. 01-FR-03 POA INSTITUC.'!SHA60</f>
        <v>0</v>
      </c>
      <c r="SHB18" s="654">
        <f>+'Anexo 1. 01-FR-03 POA INSTITUC.'!SHB60</f>
        <v>0</v>
      </c>
      <c r="SHC18" s="654">
        <f>+'Anexo 1. 01-FR-03 POA INSTITUC.'!SHC60</f>
        <v>0</v>
      </c>
      <c r="SHD18" s="654">
        <f>+'Anexo 1. 01-FR-03 POA INSTITUC.'!SHD60</f>
        <v>0</v>
      </c>
      <c r="SHE18" s="654">
        <f>+'Anexo 1. 01-FR-03 POA INSTITUC.'!SHE60</f>
        <v>0</v>
      </c>
      <c r="SHF18" s="654">
        <f>+'Anexo 1. 01-FR-03 POA INSTITUC.'!SHF60</f>
        <v>0</v>
      </c>
      <c r="SHG18" s="654">
        <f>+'Anexo 1. 01-FR-03 POA INSTITUC.'!SHG60</f>
        <v>0</v>
      </c>
      <c r="SHH18" s="654">
        <f>+'Anexo 1. 01-FR-03 POA INSTITUC.'!SHH60</f>
        <v>0</v>
      </c>
      <c r="SHI18" s="654">
        <f>+'Anexo 1. 01-FR-03 POA INSTITUC.'!SHI60</f>
        <v>0</v>
      </c>
      <c r="SHJ18" s="654">
        <f>+'Anexo 1. 01-FR-03 POA INSTITUC.'!SHJ60</f>
        <v>0</v>
      </c>
      <c r="SHK18" s="654">
        <f>+'Anexo 1. 01-FR-03 POA INSTITUC.'!SHK60</f>
        <v>0</v>
      </c>
      <c r="SHL18" s="654">
        <f>+'Anexo 1. 01-FR-03 POA INSTITUC.'!SHL60</f>
        <v>0</v>
      </c>
      <c r="SHM18" s="654">
        <f>+'Anexo 1. 01-FR-03 POA INSTITUC.'!SHM60</f>
        <v>0</v>
      </c>
      <c r="SHN18" s="654">
        <f>+'Anexo 1. 01-FR-03 POA INSTITUC.'!SHN60</f>
        <v>0</v>
      </c>
      <c r="SHO18" s="654">
        <f>+'Anexo 1. 01-FR-03 POA INSTITUC.'!SHO60</f>
        <v>0</v>
      </c>
      <c r="SHP18" s="654">
        <f>+'Anexo 1. 01-FR-03 POA INSTITUC.'!SHP60</f>
        <v>0</v>
      </c>
      <c r="SHQ18" s="654">
        <f>+'Anexo 1. 01-FR-03 POA INSTITUC.'!SHQ60</f>
        <v>0</v>
      </c>
      <c r="SHR18" s="654">
        <f>+'Anexo 1. 01-FR-03 POA INSTITUC.'!SHR60</f>
        <v>0</v>
      </c>
      <c r="SHS18" s="654">
        <f>+'Anexo 1. 01-FR-03 POA INSTITUC.'!SHS60</f>
        <v>0</v>
      </c>
      <c r="SHT18" s="654">
        <f>+'Anexo 1. 01-FR-03 POA INSTITUC.'!SHT60</f>
        <v>0</v>
      </c>
      <c r="SHU18" s="654">
        <f>+'Anexo 1. 01-FR-03 POA INSTITUC.'!SHU60</f>
        <v>0</v>
      </c>
      <c r="SHV18" s="654">
        <f>+'Anexo 1. 01-FR-03 POA INSTITUC.'!SHV60</f>
        <v>0</v>
      </c>
      <c r="SHW18" s="654">
        <f>+'Anexo 1. 01-FR-03 POA INSTITUC.'!SHW60</f>
        <v>0</v>
      </c>
      <c r="SHX18" s="654">
        <f>+'Anexo 1. 01-FR-03 POA INSTITUC.'!SHX60</f>
        <v>0</v>
      </c>
      <c r="SHY18" s="654">
        <f>+'Anexo 1. 01-FR-03 POA INSTITUC.'!SHY60</f>
        <v>0</v>
      </c>
      <c r="SHZ18" s="654">
        <f>+'Anexo 1. 01-FR-03 POA INSTITUC.'!SHZ60</f>
        <v>0</v>
      </c>
      <c r="SIA18" s="654">
        <f>+'Anexo 1. 01-FR-03 POA INSTITUC.'!SIA60</f>
        <v>0</v>
      </c>
      <c r="SIB18" s="654">
        <f>+'Anexo 1. 01-FR-03 POA INSTITUC.'!SIB60</f>
        <v>0</v>
      </c>
      <c r="SIC18" s="654">
        <f>+'Anexo 1. 01-FR-03 POA INSTITUC.'!SIC60</f>
        <v>0</v>
      </c>
      <c r="SID18" s="654">
        <f>+'Anexo 1. 01-FR-03 POA INSTITUC.'!SID60</f>
        <v>0</v>
      </c>
      <c r="SIE18" s="654">
        <f>+'Anexo 1. 01-FR-03 POA INSTITUC.'!SIE60</f>
        <v>0</v>
      </c>
      <c r="SIF18" s="654">
        <f>+'Anexo 1. 01-FR-03 POA INSTITUC.'!SIF60</f>
        <v>0</v>
      </c>
      <c r="SIG18" s="654">
        <f>+'Anexo 1. 01-FR-03 POA INSTITUC.'!SIG60</f>
        <v>0</v>
      </c>
      <c r="SIH18" s="654">
        <f>+'Anexo 1. 01-FR-03 POA INSTITUC.'!SIH60</f>
        <v>0</v>
      </c>
      <c r="SII18" s="654">
        <f>+'Anexo 1. 01-FR-03 POA INSTITUC.'!SII60</f>
        <v>0</v>
      </c>
      <c r="SIJ18" s="654">
        <f>+'Anexo 1. 01-FR-03 POA INSTITUC.'!SIJ60</f>
        <v>0</v>
      </c>
      <c r="SIK18" s="654">
        <f>+'Anexo 1. 01-FR-03 POA INSTITUC.'!SIK60</f>
        <v>0</v>
      </c>
      <c r="SIL18" s="654">
        <f>+'Anexo 1. 01-FR-03 POA INSTITUC.'!SIL60</f>
        <v>0</v>
      </c>
      <c r="SIM18" s="654">
        <f>+'Anexo 1. 01-FR-03 POA INSTITUC.'!SIM60</f>
        <v>0</v>
      </c>
      <c r="SIN18" s="654">
        <f>+'Anexo 1. 01-FR-03 POA INSTITUC.'!SIN60</f>
        <v>0</v>
      </c>
      <c r="SIO18" s="654">
        <f>+'Anexo 1. 01-FR-03 POA INSTITUC.'!SIO60</f>
        <v>0</v>
      </c>
      <c r="SIP18" s="654">
        <f>+'Anexo 1. 01-FR-03 POA INSTITUC.'!SIP60</f>
        <v>0</v>
      </c>
      <c r="SIQ18" s="654">
        <f>+'Anexo 1. 01-FR-03 POA INSTITUC.'!SIQ60</f>
        <v>0</v>
      </c>
      <c r="SIR18" s="654">
        <f>+'Anexo 1. 01-FR-03 POA INSTITUC.'!SIR60</f>
        <v>0</v>
      </c>
      <c r="SIS18" s="654">
        <f>+'Anexo 1. 01-FR-03 POA INSTITUC.'!SIS60</f>
        <v>0</v>
      </c>
      <c r="SIT18" s="654">
        <f>+'Anexo 1. 01-FR-03 POA INSTITUC.'!SIT60</f>
        <v>0</v>
      </c>
      <c r="SIU18" s="654">
        <f>+'Anexo 1. 01-FR-03 POA INSTITUC.'!SIU60</f>
        <v>0</v>
      </c>
      <c r="SIV18" s="654">
        <f>+'Anexo 1. 01-FR-03 POA INSTITUC.'!SIV60</f>
        <v>0</v>
      </c>
      <c r="SIW18" s="654">
        <f>+'Anexo 1. 01-FR-03 POA INSTITUC.'!SIW60</f>
        <v>0</v>
      </c>
      <c r="SIX18" s="654">
        <f>+'Anexo 1. 01-FR-03 POA INSTITUC.'!SIX60</f>
        <v>0</v>
      </c>
      <c r="SIY18" s="654">
        <f>+'Anexo 1. 01-FR-03 POA INSTITUC.'!SIY60</f>
        <v>0</v>
      </c>
      <c r="SIZ18" s="654">
        <f>+'Anexo 1. 01-FR-03 POA INSTITUC.'!SIZ60</f>
        <v>0</v>
      </c>
      <c r="SJA18" s="654">
        <f>+'Anexo 1. 01-FR-03 POA INSTITUC.'!SJA60</f>
        <v>0</v>
      </c>
      <c r="SJB18" s="654">
        <f>+'Anexo 1. 01-FR-03 POA INSTITUC.'!SJB60</f>
        <v>0</v>
      </c>
      <c r="SJC18" s="654">
        <f>+'Anexo 1. 01-FR-03 POA INSTITUC.'!SJC60</f>
        <v>0</v>
      </c>
      <c r="SJD18" s="654">
        <f>+'Anexo 1. 01-FR-03 POA INSTITUC.'!SJD60</f>
        <v>0</v>
      </c>
      <c r="SJE18" s="654">
        <f>+'Anexo 1. 01-FR-03 POA INSTITUC.'!SJE60</f>
        <v>0</v>
      </c>
      <c r="SJF18" s="654">
        <f>+'Anexo 1. 01-FR-03 POA INSTITUC.'!SJF60</f>
        <v>0</v>
      </c>
      <c r="SJG18" s="654">
        <f>+'Anexo 1. 01-FR-03 POA INSTITUC.'!SJG60</f>
        <v>0</v>
      </c>
      <c r="SJH18" s="654">
        <f>+'Anexo 1. 01-FR-03 POA INSTITUC.'!SJH60</f>
        <v>0</v>
      </c>
      <c r="SJI18" s="654">
        <f>+'Anexo 1. 01-FR-03 POA INSTITUC.'!SJI60</f>
        <v>0</v>
      </c>
      <c r="SJJ18" s="654">
        <f>+'Anexo 1. 01-FR-03 POA INSTITUC.'!SJJ60</f>
        <v>0</v>
      </c>
      <c r="SJK18" s="654">
        <f>+'Anexo 1. 01-FR-03 POA INSTITUC.'!SJK60</f>
        <v>0</v>
      </c>
      <c r="SJL18" s="654">
        <f>+'Anexo 1. 01-FR-03 POA INSTITUC.'!SJL60</f>
        <v>0</v>
      </c>
      <c r="SJM18" s="654">
        <f>+'Anexo 1. 01-FR-03 POA INSTITUC.'!SJM60</f>
        <v>0</v>
      </c>
      <c r="SJN18" s="654">
        <f>+'Anexo 1. 01-FR-03 POA INSTITUC.'!SJN60</f>
        <v>0</v>
      </c>
      <c r="SJO18" s="654">
        <f>+'Anexo 1. 01-FR-03 POA INSTITUC.'!SJO60</f>
        <v>0</v>
      </c>
      <c r="SJP18" s="654">
        <f>+'Anexo 1. 01-FR-03 POA INSTITUC.'!SJP60</f>
        <v>0</v>
      </c>
      <c r="SJQ18" s="654">
        <f>+'Anexo 1. 01-FR-03 POA INSTITUC.'!SJQ60</f>
        <v>0</v>
      </c>
      <c r="SJR18" s="654">
        <f>+'Anexo 1. 01-FR-03 POA INSTITUC.'!SJR60</f>
        <v>0</v>
      </c>
      <c r="SJS18" s="654">
        <f>+'Anexo 1. 01-FR-03 POA INSTITUC.'!SJS60</f>
        <v>0</v>
      </c>
      <c r="SJT18" s="654">
        <f>+'Anexo 1. 01-FR-03 POA INSTITUC.'!SJT60</f>
        <v>0</v>
      </c>
      <c r="SJU18" s="654">
        <f>+'Anexo 1. 01-FR-03 POA INSTITUC.'!SJU60</f>
        <v>0</v>
      </c>
      <c r="SJV18" s="654">
        <f>+'Anexo 1. 01-FR-03 POA INSTITUC.'!SJV60</f>
        <v>0</v>
      </c>
      <c r="SJW18" s="654">
        <f>+'Anexo 1. 01-FR-03 POA INSTITUC.'!SJW60</f>
        <v>0</v>
      </c>
      <c r="SJX18" s="654">
        <f>+'Anexo 1. 01-FR-03 POA INSTITUC.'!SJX60</f>
        <v>0</v>
      </c>
      <c r="SJY18" s="654">
        <f>+'Anexo 1. 01-FR-03 POA INSTITUC.'!SJY60</f>
        <v>0</v>
      </c>
      <c r="SJZ18" s="654">
        <f>+'Anexo 1. 01-FR-03 POA INSTITUC.'!SJZ60</f>
        <v>0</v>
      </c>
      <c r="SKA18" s="654">
        <f>+'Anexo 1. 01-FR-03 POA INSTITUC.'!SKA60</f>
        <v>0</v>
      </c>
      <c r="SKB18" s="654">
        <f>+'Anexo 1. 01-FR-03 POA INSTITUC.'!SKB60</f>
        <v>0</v>
      </c>
      <c r="SKC18" s="654">
        <f>+'Anexo 1. 01-FR-03 POA INSTITUC.'!SKC60</f>
        <v>0</v>
      </c>
      <c r="SKD18" s="654">
        <f>+'Anexo 1. 01-FR-03 POA INSTITUC.'!SKD60</f>
        <v>0</v>
      </c>
      <c r="SKE18" s="654">
        <f>+'Anexo 1. 01-FR-03 POA INSTITUC.'!SKE60</f>
        <v>0</v>
      </c>
      <c r="SKF18" s="654">
        <f>+'Anexo 1. 01-FR-03 POA INSTITUC.'!SKF60</f>
        <v>0</v>
      </c>
      <c r="SKG18" s="654">
        <f>+'Anexo 1. 01-FR-03 POA INSTITUC.'!SKG60</f>
        <v>0</v>
      </c>
      <c r="SKH18" s="654">
        <f>+'Anexo 1. 01-FR-03 POA INSTITUC.'!SKH60</f>
        <v>0</v>
      </c>
      <c r="SKI18" s="654">
        <f>+'Anexo 1. 01-FR-03 POA INSTITUC.'!SKI60</f>
        <v>0</v>
      </c>
      <c r="SKJ18" s="654">
        <f>+'Anexo 1. 01-FR-03 POA INSTITUC.'!SKJ60</f>
        <v>0</v>
      </c>
      <c r="SKK18" s="654">
        <f>+'Anexo 1. 01-FR-03 POA INSTITUC.'!SKK60</f>
        <v>0</v>
      </c>
      <c r="SKL18" s="654">
        <f>+'Anexo 1. 01-FR-03 POA INSTITUC.'!SKL60</f>
        <v>0</v>
      </c>
      <c r="SKM18" s="654">
        <f>+'Anexo 1. 01-FR-03 POA INSTITUC.'!SKM60</f>
        <v>0</v>
      </c>
      <c r="SKN18" s="654">
        <f>+'Anexo 1. 01-FR-03 POA INSTITUC.'!SKN60</f>
        <v>0</v>
      </c>
      <c r="SKO18" s="654">
        <f>+'Anexo 1. 01-FR-03 POA INSTITUC.'!SKO60</f>
        <v>0</v>
      </c>
      <c r="SKP18" s="654">
        <f>+'Anexo 1. 01-FR-03 POA INSTITUC.'!SKP60</f>
        <v>0</v>
      </c>
      <c r="SKQ18" s="654">
        <f>+'Anexo 1. 01-FR-03 POA INSTITUC.'!SKQ60</f>
        <v>0</v>
      </c>
      <c r="SKR18" s="654">
        <f>+'Anexo 1. 01-FR-03 POA INSTITUC.'!SKR60</f>
        <v>0</v>
      </c>
      <c r="SKS18" s="654">
        <f>+'Anexo 1. 01-FR-03 POA INSTITUC.'!SKS60</f>
        <v>0</v>
      </c>
      <c r="SKT18" s="654">
        <f>+'Anexo 1. 01-FR-03 POA INSTITUC.'!SKT60</f>
        <v>0</v>
      </c>
      <c r="SKU18" s="654">
        <f>+'Anexo 1. 01-FR-03 POA INSTITUC.'!SKU60</f>
        <v>0</v>
      </c>
      <c r="SKV18" s="654">
        <f>+'Anexo 1. 01-FR-03 POA INSTITUC.'!SKV60</f>
        <v>0</v>
      </c>
      <c r="SKW18" s="654">
        <f>+'Anexo 1. 01-FR-03 POA INSTITUC.'!SKW60</f>
        <v>0</v>
      </c>
      <c r="SKX18" s="654">
        <f>+'Anexo 1. 01-FR-03 POA INSTITUC.'!SKX60</f>
        <v>0</v>
      </c>
      <c r="SKY18" s="654">
        <f>+'Anexo 1. 01-FR-03 POA INSTITUC.'!SKY60</f>
        <v>0</v>
      </c>
      <c r="SKZ18" s="654">
        <f>+'Anexo 1. 01-FR-03 POA INSTITUC.'!SKZ60</f>
        <v>0</v>
      </c>
      <c r="SLA18" s="654">
        <f>+'Anexo 1. 01-FR-03 POA INSTITUC.'!SLA60</f>
        <v>0</v>
      </c>
      <c r="SLB18" s="654">
        <f>+'Anexo 1. 01-FR-03 POA INSTITUC.'!SLB60</f>
        <v>0</v>
      </c>
      <c r="SLC18" s="654">
        <f>+'Anexo 1. 01-FR-03 POA INSTITUC.'!SLC60</f>
        <v>0</v>
      </c>
      <c r="SLD18" s="654">
        <f>+'Anexo 1. 01-FR-03 POA INSTITUC.'!SLD60</f>
        <v>0</v>
      </c>
      <c r="SLE18" s="654">
        <f>+'Anexo 1. 01-FR-03 POA INSTITUC.'!SLE60</f>
        <v>0</v>
      </c>
      <c r="SLF18" s="654">
        <f>+'Anexo 1. 01-FR-03 POA INSTITUC.'!SLF60</f>
        <v>0</v>
      </c>
      <c r="SLG18" s="654">
        <f>+'Anexo 1. 01-FR-03 POA INSTITUC.'!SLG60</f>
        <v>0</v>
      </c>
      <c r="SLH18" s="654">
        <f>+'Anexo 1. 01-FR-03 POA INSTITUC.'!SLH60</f>
        <v>0</v>
      </c>
      <c r="SLI18" s="654">
        <f>+'Anexo 1. 01-FR-03 POA INSTITUC.'!SLI60</f>
        <v>0</v>
      </c>
      <c r="SLJ18" s="654">
        <f>+'Anexo 1. 01-FR-03 POA INSTITUC.'!SLJ60</f>
        <v>0</v>
      </c>
      <c r="SLK18" s="654">
        <f>+'Anexo 1. 01-FR-03 POA INSTITUC.'!SLK60</f>
        <v>0</v>
      </c>
      <c r="SLL18" s="654">
        <f>+'Anexo 1. 01-FR-03 POA INSTITUC.'!SLL60</f>
        <v>0</v>
      </c>
      <c r="SLM18" s="654">
        <f>+'Anexo 1. 01-FR-03 POA INSTITUC.'!SLM60</f>
        <v>0</v>
      </c>
      <c r="SLN18" s="654">
        <f>+'Anexo 1. 01-FR-03 POA INSTITUC.'!SLN60</f>
        <v>0</v>
      </c>
      <c r="SLO18" s="654">
        <f>+'Anexo 1. 01-FR-03 POA INSTITUC.'!SLO60</f>
        <v>0</v>
      </c>
      <c r="SLP18" s="654">
        <f>+'Anexo 1. 01-FR-03 POA INSTITUC.'!SLP60</f>
        <v>0</v>
      </c>
      <c r="SLQ18" s="654">
        <f>+'Anexo 1. 01-FR-03 POA INSTITUC.'!SLQ60</f>
        <v>0</v>
      </c>
      <c r="SLR18" s="654">
        <f>+'Anexo 1. 01-FR-03 POA INSTITUC.'!SLR60</f>
        <v>0</v>
      </c>
      <c r="SLS18" s="654">
        <f>+'Anexo 1. 01-FR-03 POA INSTITUC.'!SLS60</f>
        <v>0</v>
      </c>
      <c r="SLT18" s="654">
        <f>+'Anexo 1. 01-FR-03 POA INSTITUC.'!SLT60</f>
        <v>0</v>
      </c>
      <c r="SLU18" s="654">
        <f>+'Anexo 1. 01-FR-03 POA INSTITUC.'!SLU60</f>
        <v>0</v>
      </c>
      <c r="SLV18" s="654">
        <f>+'Anexo 1. 01-FR-03 POA INSTITUC.'!SLV60</f>
        <v>0</v>
      </c>
      <c r="SLW18" s="654">
        <f>+'Anexo 1. 01-FR-03 POA INSTITUC.'!SLW60</f>
        <v>0</v>
      </c>
      <c r="SLX18" s="654">
        <f>+'Anexo 1. 01-FR-03 POA INSTITUC.'!SLX60</f>
        <v>0</v>
      </c>
      <c r="SLY18" s="654">
        <f>+'Anexo 1. 01-FR-03 POA INSTITUC.'!SLY60</f>
        <v>0</v>
      </c>
      <c r="SLZ18" s="654">
        <f>+'Anexo 1. 01-FR-03 POA INSTITUC.'!SLZ60</f>
        <v>0</v>
      </c>
      <c r="SMA18" s="654">
        <f>+'Anexo 1. 01-FR-03 POA INSTITUC.'!SMA60</f>
        <v>0</v>
      </c>
      <c r="SMB18" s="654">
        <f>+'Anexo 1. 01-FR-03 POA INSTITUC.'!SMB60</f>
        <v>0</v>
      </c>
      <c r="SMC18" s="654">
        <f>+'Anexo 1. 01-FR-03 POA INSTITUC.'!SMC60</f>
        <v>0</v>
      </c>
      <c r="SMD18" s="654">
        <f>+'Anexo 1. 01-FR-03 POA INSTITUC.'!SMD60</f>
        <v>0</v>
      </c>
      <c r="SME18" s="654">
        <f>+'Anexo 1. 01-FR-03 POA INSTITUC.'!SME60</f>
        <v>0</v>
      </c>
      <c r="SMF18" s="654">
        <f>+'Anexo 1. 01-FR-03 POA INSTITUC.'!SMF60</f>
        <v>0</v>
      </c>
      <c r="SMG18" s="654">
        <f>+'Anexo 1. 01-FR-03 POA INSTITUC.'!SMG60</f>
        <v>0</v>
      </c>
      <c r="SMH18" s="654">
        <f>+'Anexo 1. 01-FR-03 POA INSTITUC.'!SMH60</f>
        <v>0</v>
      </c>
      <c r="SMI18" s="654">
        <f>+'Anexo 1. 01-FR-03 POA INSTITUC.'!SMI60</f>
        <v>0</v>
      </c>
      <c r="SMJ18" s="654">
        <f>+'Anexo 1. 01-FR-03 POA INSTITUC.'!SMJ60</f>
        <v>0</v>
      </c>
      <c r="SMK18" s="654">
        <f>+'Anexo 1. 01-FR-03 POA INSTITUC.'!SMK60</f>
        <v>0</v>
      </c>
      <c r="SML18" s="654">
        <f>+'Anexo 1. 01-FR-03 POA INSTITUC.'!SML60</f>
        <v>0</v>
      </c>
      <c r="SMM18" s="654">
        <f>+'Anexo 1. 01-FR-03 POA INSTITUC.'!SMM60</f>
        <v>0</v>
      </c>
      <c r="SMN18" s="654">
        <f>+'Anexo 1. 01-FR-03 POA INSTITUC.'!SMN60</f>
        <v>0</v>
      </c>
      <c r="SMO18" s="654">
        <f>+'Anexo 1. 01-FR-03 POA INSTITUC.'!SMO60</f>
        <v>0</v>
      </c>
      <c r="SMP18" s="654">
        <f>+'Anexo 1. 01-FR-03 POA INSTITUC.'!SMP60</f>
        <v>0</v>
      </c>
      <c r="SMQ18" s="654">
        <f>+'Anexo 1. 01-FR-03 POA INSTITUC.'!SMQ60</f>
        <v>0</v>
      </c>
      <c r="SMR18" s="654">
        <f>+'Anexo 1. 01-FR-03 POA INSTITUC.'!SMR60</f>
        <v>0</v>
      </c>
      <c r="SMS18" s="654">
        <f>+'Anexo 1. 01-FR-03 POA INSTITUC.'!SMS60</f>
        <v>0</v>
      </c>
      <c r="SMT18" s="654">
        <f>+'Anexo 1. 01-FR-03 POA INSTITUC.'!SMT60</f>
        <v>0</v>
      </c>
      <c r="SMU18" s="654">
        <f>+'Anexo 1. 01-FR-03 POA INSTITUC.'!SMU60</f>
        <v>0</v>
      </c>
      <c r="SMV18" s="654">
        <f>+'Anexo 1. 01-FR-03 POA INSTITUC.'!SMV60</f>
        <v>0</v>
      </c>
      <c r="SMW18" s="654">
        <f>+'Anexo 1. 01-FR-03 POA INSTITUC.'!SMW60</f>
        <v>0</v>
      </c>
      <c r="SMX18" s="654">
        <f>+'Anexo 1. 01-FR-03 POA INSTITUC.'!SMX60</f>
        <v>0</v>
      </c>
      <c r="SMY18" s="654">
        <f>+'Anexo 1. 01-FR-03 POA INSTITUC.'!SMY60</f>
        <v>0</v>
      </c>
      <c r="SMZ18" s="654">
        <f>+'Anexo 1. 01-FR-03 POA INSTITUC.'!SMZ60</f>
        <v>0</v>
      </c>
      <c r="SNA18" s="654">
        <f>+'Anexo 1. 01-FR-03 POA INSTITUC.'!SNA60</f>
        <v>0</v>
      </c>
      <c r="SNB18" s="654">
        <f>+'Anexo 1. 01-FR-03 POA INSTITUC.'!SNB60</f>
        <v>0</v>
      </c>
      <c r="SNC18" s="654">
        <f>+'Anexo 1. 01-FR-03 POA INSTITUC.'!SNC60</f>
        <v>0</v>
      </c>
      <c r="SND18" s="654">
        <f>+'Anexo 1. 01-FR-03 POA INSTITUC.'!SND60</f>
        <v>0</v>
      </c>
      <c r="SNE18" s="654">
        <f>+'Anexo 1. 01-FR-03 POA INSTITUC.'!SNE60</f>
        <v>0</v>
      </c>
      <c r="SNF18" s="654">
        <f>+'Anexo 1. 01-FR-03 POA INSTITUC.'!SNF60</f>
        <v>0</v>
      </c>
      <c r="SNG18" s="654">
        <f>+'Anexo 1. 01-FR-03 POA INSTITUC.'!SNG60</f>
        <v>0</v>
      </c>
      <c r="SNH18" s="654">
        <f>+'Anexo 1. 01-FR-03 POA INSTITUC.'!SNH60</f>
        <v>0</v>
      </c>
      <c r="SNI18" s="654">
        <f>+'Anexo 1. 01-FR-03 POA INSTITUC.'!SNI60</f>
        <v>0</v>
      </c>
      <c r="SNJ18" s="654">
        <f>+'Anexo 1. 01-FR-03 POA INSTITUC.'!SNJ60</f>
        <v>0</v>
      </c>
      <c r="SNK18" s="654">
        <f>+'Anexo 1. 01-FR-03 POA INSTITUC.'!SNK60</f>
        <v>0</v>
      </c>
      <c r="SNL18" s="654">
        <f>+'Anexo 1. 01-FR-03 POA INSTITUC.'!SNL60</f>
        <v>0</v>
      </c>
      <c r="SNM18" s="654">
        <f>+'Anexo 1. 01-FR-03 POA INSTITUC.'!SNM60</f>
        <v>0</v>
      </c>
      <c r="SNN18" s="654">
        <f>+'Anexo 1. 01-FR-03 POA INSTITUC.'!SNN60</f>
        <v>0</v>
      </c>
      <c r="SNO18" s="654">
        <f>+'Anexo 1. 01-FR-03 POA INSTITUC.'!SNO60</f>
        <v>0</v>
      </c>
      <c r="SNP18" s="654">
        <f>+'Anexo 1. 01-FR-03 POA INSTITUC.'!SNP60</f>
        <v>0</v>
      </c>
      <c r="SNQ18" s="654">
        <f>+'Anexo 1. 01-FR-03 POA INSTITUC.'!SNQ60</f>
        <v>0</v>
      </c>
      <c r="SNR18" s="654">
        <f>+'Anexo 1. 01-FR-03 POA INSTITUC.'!SNR60</f>
        <v>0</v>
      </c>
      <c r="SNS18" s="654">
        <f>+'Anexo 1. 01-FR-03 POA INSTITUC.'!SNS60</f>
        <v>0</v>
      </c>
      <c r="SNT18" s="654">
        <f>+'Anexo 1. 01-FR-03 POA INSTITUC.'!SNT60</f>
        <v>0</v>
      </c>
      <c r="SNU18" s="654">
        <f>+'Anexo 1. 01-FR-03 POA INSTITUC.'!SNU60</f>
        <v>0</v>
      </c>
      <c r="SNV18" s="654">
        <f>+'Anexo 1. 01-FR-03 POA INSTITUC.'!SNV60</f>
        <v>0</v>
      </c>
      <c r="SNW18" s="654">
        <f>+'Anexo 1. 01-FR-03 POA INSTITUC.'!SNW60</f>
        <v>0</v>
      </c>
      <c r="SNX18" s="654">
        <f>+'Anexo 1. 01-FR-03 POA INSTITUC.'!SNX60</f>
        <v>0</v>
      </c>
      <c r="SNY18" s="654">
        <f>+'Anexo 1. 01-FR-03 POA INSTITUC.'!SNY60</f>
        <v>0</v>
      </c>
      <c r="SNZ18" s="654">
        <f>+'Anexo 1. 01-FR-03 POA INSTITUC.'!SNZ60</f>
        <v>0</v>
      </c>
      <c r="SOA18" s="654">
        <f>+'Anexo 1. 01-FR-03 POA INSTITUC.'!SOA60</f>
        <v>0</v>
      </c>
      <c r="SOB18" s="654">
        <f>+'Anexo 1. 01-FR-03 POA INSTITUC.'!SOB60</f>
        <v>0</v>
      </c>
      <c r="SOC18" s="654">
        <f>+'Anexo 1. 01-FR-03 POA INSTITUC.'!SOC60</f>
        <v>0</v>
      </c>
      <c r="SOD18" s="654">
        <f>+'Anexo 1. 01-FR-03 POA INSTITUC.'!SOD60</f>
        <v>0</v>
      </c>
      <c r="SOE18" s="654">
        <f>+'Anexo 1. 01-FR-03 POA INSTITUC.'!SOE60</f>
        <v>0</v>
      </c>
      <c r="SOF18" s="654">
        <f>+'Anexo 1. 01-FR-03 POA INSTITUC.'!SOF60</f>
        <v>0</v>
      </c>
      <c r="SOG18" s="654">
        <f>+'Anexo 1. 01-FR-03 POA INSTITUC.'!SOG60</f>
        <v>0</v>
      </c>
      <c r="SOH18" s="654">
        <f>+'Anexo 1. 01-FR-03 POA INSTITUC.'!SOH60</f>
        <v>0</v>
      </c>
      <c r="SOI18" s="654">
        <f>+'Anexo 1. 01-FR-03 POA INSTITUC.'!SOI60</f>
        <v>0</v>
      </c>
      <c r="SOJ18" s="654">
        <f>+'Anexo 1. 01-FR-03 POA INSTITUC.'!SOJ60</f>
        <v>0</v>
      </c>
      <c r="SOK18" s="654">
        <f>+'Anexo 1. 01-FR-03 POA INSTITUC.'!SOK60</f>
        <v>0</v>
      </c>
      <c r="SOL18" s="654">
        <f>+'Anexo 1. 01-FR-03 POA INSTITUC.'!SOL60</f>
        <v>0</v>
      </c>
      <c r="SOM18" s="654">
        <f>+'Anexo 1. 01-FR-03 POA INSTITUC.'!SOM60</f>
        <v>0</v>
      </c>
      <c r="SON18" s="654">
        <f>+'Anexo 1. 01-FR-03 POA INSTITUC.'!SON60</f>
        <v>0</v>
      </c>
      <c r="SOO18" s="654">
        <f>+'Anexo 1. 01-FR-03 POA INSTITUC.'!SOO60</f>
        <v>0</v>
      </c>
      <c r="SOP18" s="654">
        <f>+'Anexo 1. 01-FR-03 POA INSTITUC.'!SOP60</f>
        <v>0</v>
      </c>
      <c r="SOQ18" s="654">
        <f>+'Anexo 1. 01-FR-03 POA INSTITUC.'!SOQ60</f>
        <v>0</v>
      </c>
      <c r="SOR18" s="654">
        <f>+'Anexo 1. 01-FR-03 POA INSTITUC.'!SOR60</f>
        <v>0</v>
      </c>
      <c r="SOS18" s="654">
        <f>+'Anexo 1. 01-FR-03 POA INSTITUC.'!SOS60</f>
        <v>0</v>
      </c>
      <c r="SOT18" s="654">
        <f>+'Anexo 1. 01-FR-03 POA INSTITUC.'!SOT60</f>
        <v>0</v>
      </c>
      <c r="SOU18" s="654">
        <f>+'Anexo 1. 01-FR-03 POA INSTITUC.'!SOU60</f>
        <v>0</v>
      </c>
      <c r="SOV18" s="654">
        <f>+'Anexo 1. 01-FR-03 POA INSTITUC.'!SOV60</f>
        <v>0</v>
      </c>
      <c r="SOW18" s="654">
        <f>+'Anexo 1. 01-FR-03 POA INSTITUC.'!SOW60</f>
        <v>0</v>
      </c>
      <c r="SOX18" s="654">
        <f>+'Anexo 1. 01-FR-03 POA INSTITUC.'!SOX60</f>
        <v>0</v>
      </c>
      <c r="SOY18" s="654">
        <f>+'Anexo 1. 01-FR-03 POA INSTITUC.'!SOY60</f>
        <v>0</v>
      </c>
      <c r="SOZ18" s="654">
        <f>+'Anexo 1. 01-FR-03 POA INSTITUC.'!SOZ60</f>
        <v>0</v>
      </c>
      <c r="SPA18" s="654">
        <f>+'Anexo 1. 01-FR-03 POA INSTITUC.'!SPA60</f>
        <v>0</v>
      </c>
      <c r="SPB18" s="654">
        <f>+'Anexo 1. 01-FR-03 POA INSTITUC.'!SPB60</f>
        <v>0</v>
      </c>
      <c r="SPC18" s="654">
        <f>+'Anexo 1. 01-FR-03 POA INSTITUC.'!SPC60</f>
        <v>0</v>
      </c>
      <c r="SPD18" s="654">
        <f>+'Anexo 1. 01-FR-03 POA INSTITUC.'!SPD60</f>
        <v>0</v>
      </c>
      <c r="SPE18" s="654">
        <f>+'Anexo 1. 01-FR-03 POA INSTITUC.'!SPE60</f>
        <v>0</v>
      </c>
      <c r="SPF18" s="654">
        <f>+'Anexo 1. 01-FR-03 POA INSTITUC.'!SPF60</f>
        <v>0</v>
      </c>
      <c r="SPG18" s="654">
        <f>+'Anexo 1. 01-FR-03 POA INSTITUC.'!SPG60</f>
        <v>0</v>
      </c>
      <c r="SPH18" s="654">
        <f>+'Anexo 1. 01-FR-03 POA INSTITUC.'!SPH60</f>
        <v>0</v>
      </c>
      <c r="SPI18" s="654">
        <f>+'Anexo 1. 01-FR-03 POA INSTITUC.'!SPI60</f>
        <v>0</v>
      </c>
      <c r="SPJ18" s="654">
        <f>+'Anexo 1. 01-FR-03 POA INSTITUC.'!SPJ60</f>
        <v>0</v>
      </c>
      <c r="SPK18" s="654">
        <f>+'Anexo 1. 01-FR-03 POA INSTITUC.'!SPK60</f>
        <v>0</v>
      </c>
      <c r="SPL18" s="654">
        <f>+'Anexo 1. 01-FR-03 POA INSTITUC.'!SPL60</f>
        <v>0</v>
      </c>
      <c r="SPM18" s="654">
        <f>+'Anexo 1. 01-FR-03 POA INSTITUC.'!SPM60</f>
        <v>0</v>
      </c>
      <c r="SPN18" s="654">
        <f>+'Anexo 1. 01-FR-03 POA INSTITUC.'!SPN60</f>
        <v>0</v>
      </c>
      <c r="SPO18" s="654">
        <f>+'Anexo 1. 01-FR-03 POA INSTITUC.'!SPO60</f>
        <v>0</v>
      </c>
      <c r="SPP18" s="654">
        <f>+'Anexo 1. 01-FR-03 POA INSTITUC.'!SPP60</f>
        <v>0</v>
      </c>
      <c r="SPQ18" s="654">
        <f>+'Anexo 1. 01-FR-03 POA INSTITUC.'!SPQ60</f>
        <v>0</v>
      </c>
      <c r="SPR18" s="654">
        <f>+'Anexo 1. 01-FR-03 POA INSTITUC.'!SPR60</f>
        <v>0</v>
      </c>
      <c r="SPS18" s="654">
        <f>+'Anexo 1. 01-FR-03 POA INSTITUC.'!SPS60</f>
        <v>0</v>
      </c>
      <c r="SPT18" s="654">
        <f>+'Anexo 1. 01-FR-03 POA INSTITUC.'!SPT60</f>
        <v>0</v>
      </c>
      <c r="SPU18" s="654">
        <f>+'Anexo 1. 01-FR-03 POA INSTITUC.'!SPU60</f>
        <v>0</v>
      </c>
      <c r="SPV18" s="654">
        <f>+'Anexo 1. 01-FR-03 POA INSTITUC.'!SPV60</f>
        <v>0</v>
      </c>
      <c r="SPW18" s="654">
        <f>+'Anexo 1. 01-FR-03 POA INSTITUC.'!SPW60</f>
        <v>0</v>
      </c>
      <c r="SPX18" s="654">
        <f>+'Anexo 1. 01-FR-03 POA INSTITUC.'!SPX60</f>
        <v>0</v>
      </c>
      <c r="SPY18" s="654">
        <f>+'Anexo 1. 01-FR-03 POA INSTITUC.'!SPY60</f>
        <v>0</v>
      </c>
      <c r="SPZ18" s="654">
        <f>+'Anexo 1. 01-FR-03 POA INSTITUC.'!SPZ60</f>
        <v>0</v>
      </c>
      <c r="SQA18" s="654">
        <f>+'Anexo 1. 01-FR-03 POA INSTITUC.'!SQA60</f>
        <v>0</v>
      </c>
      <c r="SQB18" s="654">
        <f>+'Anexo 1. 01-FR-03 POA INSTITUC.'!SQB60</f>
        <v>0</v>
      </c>
      <c r="SQC18" s="654">
        <f>+'Anexo 1. 01-FR-03 POA INSTITUC.'!SQC60</f>
        <v>0</v>
      </c>
      <c r="SQD18" s="654">
        <f>+'Anexo 1. 01-FR-03 POA INSTITUC.'!SQD60</f>
        <v>0</v>
      </c>
      <c r="SQE18" s="654">
        <f>+'Anexo 1. 01-FR-03 POA INSTITUC.'!SQE60</f>
        <v>0</v>
      </c>
      <c r="SQF18" s="654">
        <f>+'Anexo 1. 01-FR-03 POA INSTITUC.'!SQF60</f>
        <v>0</v>
      </c>
      <c r="SQG18" s="654">
        <f>+'Anexo 1. 01-FR-03 POA INSTITUC.'!SQG60</f>
        <v>0</v>
      </c>
      <c r="SQH18" s="654">
        <f>+'Anexo 1. 01-FR-03 POA INSTITUC.'!SQH60</f>
        <v>0</v>
      </c>
      <c r="SQI18" s="654">
        <f>+'Anexo 1. 01-FR-03 POA INSTITUC.'!SQI60</f>
        <v>0</v>
      </c>
      <c r="SQJ18" s="654">
        <f>+'Anexo 1. 01-FR-03 POA INSTITUC.'!SQJ60</f>
        <v>0</v>
      </c>
      <c r="SQK18" s="654">
        <f>+'Anexo 1. 01-FR-03 POA INSTITUC.'!SQK60</f>
        <v>0</v>
      </c>
      <c r="SQL18" s="654">
        <f>+'Anexo 1. 01-FR-03 POA INSTITUC.'!SQL60</f>
        <v>0</v>
      </c>
      <c r="SQM18" s="654">
        <f>+'Anexo 1. 01-FR-03 POA INSTITUC.'!SQM60</f>
        <v>0</v>
      </c>
      <c r="SQN18" s="654">
        <f>+'Anexo 1. 01-FR-03 POA INSTITUC.'!SQN60</f>
        <v>0</v>
      </c>
      <c r="SQO18" s="654">
        <f>+'Anexo 1. 01-FR-03 POA INSTITUC.'!SQO60</f>
        <v>0</v>
      </c>
      <c r="SQP18" s="654">
        <f>+'Anexo 1. 01-FR-03 POA INSTITUC.'!SQP60</f>
        <v>0</v>
      </c>
      <c r="SQQ18" s="654">
        <f>+'Anexo 1. 01-FR-03 POA INSTITUC.'!SQQ60</f>
        <v>0</v>
      </c>
      <c r="SQR18" s="654">
        <f>+'Anexo 1. 01-FR-03 POA INSTITUC.'!SQR60</f>
        <v>0</v>
      </c>
      <c r="SQS18" s="654">
        <f>+'Anexo 1. 01-FR-03 POA INSTITUC.'!SQS60</f>
        <v>0</v>
      </c>
      <c r="SQT18" s="654">
        <f>+'Anexo 1. 01-FR-03 POA INSTITUC.'!SQT60</f>
        <v>0</v>
      </c>
      <c r="SQU18" s="654">
        <f>+'Anexo 1. 01-FR-03 POA INSTITUC.'!SQU60</f>
        <v>0</v>
      </c>
      <c r="SQV18" s="654">
        <f>+'Anexo 1. 01-FR-03 POA INSTITUC.'!SQV60</f>
        <v>0</v>
      </c>
      <c r="SQW18" s="654">
        <f>+'Anexo 1. 01-FR-03 POA INSTITUC.'!SQW60</f>
        <v>0</v>
      </c>
      <c r="SQX18" s="654">
        <f>+'Anexo 1. 01-FR-03 POA INSTITUC.'!SQX60</f>
        <v>0</v>
      </c>
      <c r="SQY18" s="654">
        <f>+'Anexo 1. 01-FR-03 POA INSTITUC.'!SQY60</f>
        <v>0</v>
      </c>
      <c r="SQZ18" s="654">
        <f>+'Anexo 1. 01-FR-03 POA INSTITUC.'!SQZ60</f>
        <v>0</v>
      </c>
      <c r="SRA18" s="654">
        <f>+'Anexo 1. 01-FR-03 POA INSTITUC.'!SRA60</f>
        <v>0</v>
      </c>
      <c r="SRB18" s="654">
        <f>+'Anexo 1. 01-FR-03 POA INSTITUC.'!SRB60</f>
        <v>0</v>
      </c>
      <c r="SRC18" s="654">
        <f>+'Anexo 1. 01-FR-03 POA INSTITUC.'!SRC60</f>
        <v>0</v>
      </c>
      <c r="SRD18" s="654">
        <f>+'Anexo 1. 01-FR-03 POA INSTITUC.'!SRD60</f>
        <v>0</v>
      </c>
      <c r="SRE18" s="654">
        <f>+'Anexo 1. 01-FR-03 POA INSTITUC.'!SRE60</f>
        <v>0</v>
      </c>
      <c r="SRF18" s="654">
        <f>+'Anexo 1. 01-FR-03 POA INSTITUC.'!SRF60</f>
        <v>0</v>
      </c>
      <c r="SRG18" s="654">
        <f>+'Anexo 1. 01-FR-03 POA INSTITUC.'!SRG60</f>
        <v>0</v>
      </c>
      <c r="SRH18" s="654">
        <f>+'Anexo 1. 01-FR-03 POA INSTITUC.'!SRH60</f>
        <v>0</v>
      </c>
      <c r="SRI18" s="654">
        <f>+'Anexo 1. 01-FR-03 POA INSTITUC.'!SRI60</f>
        <v>0</v>
      </c>
      <c r="SRJ18" s="654">
        <f>+'Anexo 1. 01-FR-03 POA INSTITUC.'!SRJ60</f>
        <v>0</v>
      </c>
      <c r="SRK18" s="654">
        <f>+'Anexo 1. 01-FR-03 POA INSTITUC.'!SRK60</f>
        <v>0</v>
      </c>
      <c r="SRL18" s="654">
        <f>+'Anexo 1. 01-FR-03 POA INSTITUC.'!SRL60</f>
        <v>0</v>
      </c>
      <c r="SRM18" s="654">
        <f>+'Anexo 1. 01-FR-03 POA INSTITUC.'!SRM60</f>
        <v>0</v>
      </c>
      <c r="SRN18" s="654">
        <f>+'Anexo 1. 01-FR-03 POA INSTITUC.'!SRN60</f>
        <v>0</v>
      </c>
      <c r="SRO18" s="654">
        <f>+'Anexo 1. 01-FR-03 POA INSTITUC.'!SRO60</f>
        <v>0</v>
      </c>
      <c r="SRP18" s="654">
        <f>+'Anexo 1. 01-FR-03 POA INSTITUC.'!SRP60</f>
        <v>0</v>
      </c>
      <c r="SRQ18" s="654">
        <f>+'Anexo 1. 01-FR-03 POA INSTITUC.'!SRQ60</f>
        <v>0</v>
      </c>
      <c r="SRR18" s="654">
        <f>+'Anexo 1. 01-FR-03 POA INSTITUC.'!SRR60</f>
        <v>0</v>
      </c>
      <c r="SRS18" s="654">
        <f>+'Anexo 1. 01-FR-03 POA INSTITUC.'!SRS60</f>
        <v>0</v>
      </c>
      <c r="SRT18" s="654">
        <f>+'Anexo 1. 01-FR-03 POA INSTITUC.'!SRT60</f>
        <v>0</v>
      </c>
      <c r="SRU18" s="654">
        <f>+'Anexo 1. 01-FR-03 POA INSTITUC.'!SRU60</f>
        <v>0</v>
      </c>
      <c r="SRV18" s="654">
        <f>+'Anexo 1. 01-FR-03 POA INSTITUC.'!SRV60</f>
        <v>0</v>
      </c>
      <c r="SRW18" s="654">
        <f>+'Anexo 1. 01-FR-03 POA INSTITUC.'!SRW60</f>
        <v>0</v>
      </c>
      <c r="SRX18" s="654">
        <f>+'Anexo 1. 01-FR-03 POA INSTITUC.'!SRX60</f>
        <v>0</v>
      </c>
      <c r="SRY18" s="654">
        <f>+'Anexo 1. 01-FR-03 POA INSTITUC.'!SRY60</f>
        <v>0</v>
      </c>
      <c r="SRZ18" s="654">
        <f>+'Anexo 1. 01-FR-03 POA INSTITUC.'!SRZ60</f>
        <v>0</v>
      </c>
      <c r="SSA18" s="654">
        <f>+'Anexo 1. 01-FR-03 POA INSTITUC.'!SSA60</f>
        <v>0</v>
      </c>
      <c r="SSB18" s="654">
        <f>+'Anexo 1. 01-FR-03 POA INSTITUC.'!SSB60</f>
        <v>0</v>
      </c>
      <c r="SSC18" s="654">
        <f>+'Anexo 1. 01-FR-03 POA INSTITUC.'!SSC60</f>
        <v>0</v>
      </c>
      <c r="SSD18" s="654">
        <f>+'Anexo 1. 01-FR-03 POA INSTITUC.'!SSD60</f>
        <v>0</v>
      </c>
      <c r="SSE18" s="654">
        <f>+'Anexo 1. 01-FR-03 POA INSTITUC.'!SSE60</f>
        <v>0</v>
      </c>
      <c r="SSF18" s="654">
        <f>+'Anexo 1. 01-FR-03 POA INSTITUC.'!SSF60</f>
        <v>0</v>
      </c>
      <c r="SSG18" s="654">
        <f>+'Anexo 1. 01-FR-03 POA INSTITUC.'!SSG60</f>
        <v>0</v>
      </c>
      <c r="SSH18" s="654">
        <f>+'Anexo 1. 01-FR-03 POA INSTITUC.'!SSH60</f>
        <v>0</v>
      </c>
      <c r="SSI18" s="654">
        <f>+'Anexo 1. 01-FR-03 POA INSTITUC.'!SSI60</f>
        <v>0</v>
      </c>
      <c r="SSJ18" s="654">
        <f>+'Anexo 1. 01-FR-03 POA INSTITUC.'!SSJ60</f>
        <v>0</v>
      </c>
      <c r="SSK18" s="654">
        <f>+'Anexo 1. 01-FR-03 POA INSTITUC.'!SSK60</f>
        <v>0</v>
      </c>
      <c r="SSL18" s="654">
        <f>+'Anexo 1. 01-FR-03 POA INSTITUC.'!SSL60</f>
        <v>0</v>
      </c>
      <c r="SSM18" s="654">
        <f>+'Anexo 1. 01-FR-03 POA INSTITUC.'!SSM60</f>
        <v>0</v>
      </c>
      <c r="SSN18" s="654">
        <f>+'Anexo 1. 01-FR-03 POA INSTITUC.'!SSN60</f>
        <v>0</v>
      </c>
      <c r="SSO18" s="654">
        <f>+'Anexo 1. 01-FR-03 POA INSTITUC.'!SSO60</f>
        <v>0</v>
      </c>
      <c r="SSP18" s="654">
        <f>+'Anexo 1. 01-FR-03 POA INSTITUC.'!SSP60</f>
        <v>0</v>
      </c>
      <c r="SSQ18" s="654">
        <f>+'Anexo 1. 01-FR-03 POA INSTITUC.'!SSQ60</f>
        <v>0</v>
      </c>
      <c r="SSR18" s="654">
        <f>+'Anexo 1. 01-FR-03 POA INSTITUC.'!SSR60</f>
        <v>0</v>
      </c>
      <c r="SSS18" s="654">
        <f>+'Anexo 1. 01-FR-03 POA INSTITUC.'!SSS60</f>
        <v>0</v>
      </c>
      <c r="SST18" s="654">
        <f>+'Anexo 1. 01-FR-03 POA INSTITUC.'!SST60</f>
        <v>0</v>
      </c>
      <c r="SSU18" s="654">
        <f>+'Anexo 1. 01-FR-03 POA INSTITUC.'!SSU60</f>
        <v>0</v>
      </c>
      <c r="SSV18" s="654">
        <f>+'Anexo 1. 01-FR-03 POA INSTITUC.'!SSV60</f>
        <v>0</v>
      </c>
      <c r="SSW18" s="654">
        <f>+'Anexo 1. 01-FR-03 POA INSTITUC.'!SSW60</f>
        <v>0</v>
      </c>
      <c r="SSX18" s="654">
        <f>+'Anexo 1. 01-FR-03 POA INSTITUC.'!SSX60</f>
        <v>0</v>
      </c>
      <c r="SSY18" s="654">
        <f>+'Anexo 1. 01-FR-03 POA INSTITUC.'!SSY60</f>
        <v>0</v>
      </c>
      <c r="SSZ18" s="654">
        <f>+'Anexo 1. 01-FR-03 POA INSTITUC.'!SSZ60</f>
        <v>0</v>
      </c>
      <c r="STA18" s="654">
        <f>+'Anexo 1. 01-FR-03 POA INSTITUC.'!STA60</f>
        <v>0</v>
      </c>
      <c r="STB18" s="654">
        <f>+'Anexo 1. 01-FR-03 POA INSTITUC.'!STB60</f>
        <v>0</v>
      </c>
      <c r="STC18" s="654">
        <f>+'Anexo 1. 01-FR-03 POA INSTITUC.'!STC60</f>
        <v>0</v>
      </c>
      <c r="STD18" s="654">
        <f>+'Anexo 1. 01-FR-03 POA INSTITUC.'!STD60</f>
        <v>0</v>
      </c>
      <c r="STE18" s="654">
        <f>+'Anexo 1. 01-FR-03 POA INSTITUC.'!STE60</f>
        <v>0</v>
      </c>
      <c r="STF18" s="654">
        <f>+'Anexo 1. 01-FR-03 POA INSTITUC.'!STF60</f>
        <v>0</v>
      </c>
      <c r="STG18" s="654">
        <f>+'Anexo 1. 01-FR-03 POA INSTITUC.'!STG60</f>
        <v>0</v>
      </c>
      <c r="STH18" s="654">
        <f>+'Anexo 1. 01-FR-03 POA INSTITUC.'!STH60</f>
        <v>0</v>
      </c>
      <c r="STI18" s="654">
        <f>+'Anexo 1. 01-FR-03 POA INSTITUC.'!STI60</f>
        <v>0</v>
      </c>
      <c r="STJ18" s="654">
        <f>+'Anexo 1. 01-FR-03 POA INSTITUC.'!STJ60</f>
        <v>0</v>
      </c>
      <c r="STK18" s="654">
        <f>+'Anexo 1. 01-FR-03 POA INSTITUC.'!STK60</f>
        <v>0</v>
      </c>
      <c r="STL18" s="654">
        <f>+'Anexo 1. 01-FR-03 POA INSTITUC.'!STL60</f>
        <v>0</v>
      </c>
      <c r="STM18" s="654">
        <f>+'Anexo 1. 01-FR-03 POA INSTITUC.'!STM60</f>
        <v>0</v>
      </c>
      <c r="STN18" s="654">
        <f>+'Anexo 1. 01-FR-03 POA INSTITUC.'!STN60</f>
        <v>0</v>
      </c>
      <c r="STO18" s="654">
        <f>+'Anexo 1. 01-FR-03 POA INSTITUC.'!STO60</f>
        <v>0</v>
      </c>
      <c r="STP18" s="654">
        <f>+'Anexo 1. 01-FR-03 POA INSTITUC.'!STP60</f>
        <v>0</v>
      </c>
      <c r="STQ18" s="654">
        <f>+'Anexo 1. 01-FR-03 POA INSTITUC.'!STQ60</f>
        <v>0</v>
      </c>
      <c r="STR18" s="654">
        <f>+'Anexo 1. 01-FR-03 POA INSTITUC.'!STR60</f>
        <v>0</v>
      </c>
      <c r="STS18" s="654">
        <f>+'Anexo 1. 01-FR-03 POA INSTITUC.'!STS60</f>
        <v>0</v>
      </c>
      <c r="STT18" s="654">
        <f>+'Anexo 1. 01-FR-03 POA INSTITUC.'!STT60</f>
        <v>0</v>
      </c>
      <c r="STU18" s="654">
        <f>+'Anexo 1. 01-FR-03 POA INSTITUC.'!STU60</f>
        <v>0</v>
      </c>
      <c r="STV18" s="654">
        <f>+'Anexo 1. 01-FR-03 POA INSTITUC.'!STV60</f>
        <v>0</v>
      </c>
      <c r="STW18" s="654">
        <f>+'Anexo 1. 01-FR-03 POA INSTITUC.'!STW60</f>
        <v>0</v>
      </c>
      <c r="STX18" s="654">
        <f>+'Anexo 1. 01-FR-03 POA INSTITUC.'!STX60</f>
        <v>0</v>
      </c>
      <c r="STY18" s="654">
        <f>+'Anexo 1. 01-FR-03 POA INSTITUC.'!STY60</f>
        <v>0</v>
      </c>
      <c r="STZ18" s="654">
        <f>+'Anexo 1. 01-FR-03 POA INSTITUC.'!STZ60</f>
        <v>0</v>
      </c>
      <c r="SUA18" s="654">
        <f>+'Anexo 1. 01-FR-03 POA INSTITUC.'!SUA60</f>
        <v>0</v>
      </c>
      <c r="SUB18" s="654">
        <f>+'Anexo 1. 01-FR-03 POA INSTITUC.'!SUB60</f>
        <v>0</v>
      </c>
      <c r="SUC18" s="654">
        <f>+'Anexo 1. 01-FR-03 POA INSTITUC.'!SUC60</f>
        <v>0</v>
      </c>
      <c r="SUD18" s="654">
        <f>+'Anexo 1. 01-FR-03 POA INSTITUC.'!SUD60</f>
        <v>0</v>
      </c>
      <c r="SUE18" s="654">
        <f>+'Anexo 1. 01-FR-03 POA INSTITUC.'!SUE60</f>
        <v>0</v>
      </c>
      <c r="SUF18" s="654">
        <f>+'Anexo 1. 01-FR-03 POA INSTITUC.'!SUF60</f>
        <v>0</v>
      </c>
      <c r="SUG18" s="654">
        <f>+'Anexo 1. 01-FR-03 POA INSTITUC.'!SUG60</f>
        <v>0</v>
      </c>
      <c r="SUH18" s="654">
        <f>+'Anexo 1. 01-FR-03 POA INSTITUC.'!SUH60</f>
        <v>0</v>
      </c>
      <c r="SUI18" s="654">
        <f>+'Anexo 1. 01-FR-03 POA INSTITUC.'!SUI60</f>
        <v>0</v>
      </c>
      <c r="SUJ18" s="654">
        <f>+'Anexo 1. 01-FR-03 POA INSTITUC.'!SUJ60</f>
        <v>0</v>
      </c>
      <c r="SUK18" s="654">
        <f>+'Anexo 1. 01-FR-03 POA INSTITUC.'!SUK60</f>
        <v>0</v>
      </c>
      <c r="SUL18" s="654">
        <f>+'Anexo 1. 01-FR-03 POA INSTITUC.'!SUL60</f>
        <v>0</v>
      </c>
      <c r="SUM18" s="654">
        <f>+'Anexo 1. 01-FR-03 POA INSTITUC.'!SUM60</f>
        <v>0</v>
      </c>
      <c r="SUN18" s="654">
        <f>+'Anexo 1. 01-FR-03 POA INSTITUC.'!SUN60</f>
        <v>0</v>
      </c>
      <c r="SUO18" s="654">
        <f>+'Anexo 1. 01-FR-03 POA INSTITUC.'!SUO60</f>
        <v>0</v>
      </c>
      <c r="SUP18" s="654">
        <f>+'Anexo 1. 01-FR-03 POA INSTITUC.'!SUP60</f>
        <v>0</v>
      </c>
      <c r="SUQ18" s="654">
        <f>+'Anexo 1. 01-FR-03 POA INSTITUC.'!SUQ60</f>
        <v>0</v>
      </c>
      <c r="SUR18" s="654">
        <f>+'Anexo 1. 01-FR-03 POA INSTITUC.'!SUR60</f>
        <v>0</v>
      </c>
      <c r="SUS18" s="654">
        <f>+'Anexo 1. 01-FR-03 POA INSTITUC.'!SUS60</f>
        <v>0</v>
      </c>
      <c r="SUT18" s="654">
        <f>+'Anexo 1. 01-FR-03 POA INSTITUC.'!SUT60</f>
        <v>0</v>
      </c>
      <c r="SUU18" s="654">
        <f>+'Anexo 1. 01-FR-03 POA INSTITUC.'!SUU60</f>
        <v>0</v>
      </c>
      <c r="SUV18" s="654">
        <f>+'Anexo 1. 01-FR-03 POA INSTITUC.'!SUV60</f>
        <v>0</v>
      </c>
      <c r="SUW18" s="654">
        <f>+'Anexo 1. 01-FR-03 POA INSTITUC.'!SUW60</f>
        <v>0</v>
      </c>
      <c r="SUX18" s="654">
        <f>+'Anexo 1. 01-FR-03 POA INSTITUC.'!SUX60</f>
        <v>0</v>
      </c>
      <c r="SUY18" s="654">
        <f>+'Anexo 1. 01-FR-03 POA INSTITUC.'!SUY60</f>
        <v>0</v>
      </c>
      <c r="SUZ18" s="654">
        <f>+'Anexo 1. 01-FR-03 POA INSTITUC.'!SUZ60</f>
        <v>0</v>
      </c>
      <c r="SVA18" s="654">
        <f>+'Anexo 1. 01-FR-03 POA INSTITUC.'!SVA60</f>
        <v>0</v>
      </c>
      <c r="SVB18" s="654">
        <f>+'Anexo 1. 01-FR-03 POA INSTITUC.'!SVB60</f>
        <v>0</v>
      </c>
      <c r="SVC18" s="654">
        <f>+'Anexo 1. 01-FR-03 POA INSTITUC.'!SVC60</f>
        <v>0</v>
      </c>
      <c r="SVD18" s="654">
        <f>+'Anexo 1. 01-FR-03 POA INSTITUC.'!SVD60</f>
        <v>0</v>
      </c>
      <c r="SVE18" s="654">
        <f>+'Anexo 1. 01-FR-03 POA INSTITUC.'!SVE60</f>
        <v>0</v>
      </c>
      <c r="SVF18" s="654">
        <f>+'Anexo 1. 01-FR-03 POA INSTITUC.'!SVF60</f>
        <v>0</v>
      </c>
      <c r="SVG18" s="654">
        <f>+'Anexo 1. 01-FR-03 POA INSTITUC.'!SVG60</f>
        <v>0</v>
      </c>
      <c r="SVH18" s="654">
        <f>+'Anexo 1. 01-FR-03 POA INSTITUC.'!SVH60</f>
        <v>0</v>
      </c>
      <c r="SVI18" s="654">
        <f>+'Anexo 1. 01-FR-03 POA INSTITUC.'!SVI60</f>
        <v>0</v>
      </c>
      <c r="SVJ18" s="654">
        <f>+'Anexo 1. 01-FR-03 POA INSTITUC.'!SVJ60</f>
        <v>0</v>
      </c>
      <c r="SVK18" s="654">
        <f>+'Anexo 1. 01-FR-03 POA INSTITUC.'!SVK60</f>
        <v>0</v>
      </c>
      <c r="SVL18" s="654">
        <f>+'Anexo 1. 01-FR-03 POA INSTITUC.'!SVL60</f>
        <v>0</v>
      </c>
      <c r="SVM18" s="654">
        <f>+'Anexo 1. 01-FR-03 POA INSTITUC.'!SVM60</f>
        <v>0</v>
      </c>
      <c r="SVN18" s="654">
        <f>+'Anexo 1. 01-FR-03 POA INSTITUC.'!SVN60</f>
        <v>0</v>
      </c>
      <c r="SVO18" s="654">
        <f>+'Anexo 1. 01-FR-03 POA INSTITUC.'!SVO60</f>
        <v>0</v>
      </c>
      <c r="SVP18" s="654">
        <f>+'Anexo 1. 01-FR-03 POA INSTITUC.'!SVP60</f>
        <v>0</v>
      </c>
      <c r="SVQ18" s="654">
        <f>+'Anexo 1. 01-FR-03 POA INSTITUC.'!SVQ60</f>
        <v>0</v>
      </c>
      <c r="SVR18" s="654">
        <f>+'Anexo 1. 01-FR-03 POA INSTITUC.'!SVR60</f>
        <v>0</v>
      </c>
      <c r="SVS18" s="654">
        <f>+'Anexo 1. 01-FR-03 POA INSTITUC.'!SVS60</f>
        <v>0</v>
      </c>
      <c r="SVT18" s="654">
        <f>+'Anexo 1. 01-FR-03 POA INSTITUC.'!SVT60</f>
        <v>0</v>
      </c>
      <c r="SVU18" s="654">
        <f>+'Anexo 1. 01-FR-03 POA INSTITUC.'!SVU60</f>
        <v>0</v>
      </c>
      <c r="SVV18" s="654">
        <f>+'Anexo 1. 01-FR-03 POA INSTITUC.'!SVV60</f>
        <v>0</v>
      </c>
      <c r="SVW18" s="654">
        <f>+'Anexo 1. 01-FR-03 POA INSTITUC.'!SVW60</f>
        <v>0</v>
      </c>
      <c r="SVX18" s="654">
        <f>+'Anexo 1. 01-FR-03 POA INSTITUC.'!SVX60</f>
        <v>0</v>
      </c>
      <c r="SVY18" s="654">
        <f>+'Anexo 1. 01-FR-03 POA INSTITUC.'!SVY60</f>
        <v>0</v>
      </c>
      <c r="SVZ18" s="654">
        <f>+'Anexo 1. 01-FR-03 POA INSTITUC.'!SVZ60</f>
        <v>0</v>
      </c>
      <c r="SWA18" s="654">
        <f>+'Anexo 1. 01-FR-03 POA INSTITUC.'!SWA60</f>
        <v>0</v>
      </c>
      <c r="SWB18" s="654">
        <f>+'Anexo 1. 01-FR-03 POA INSTITUC.'!SWB60</f>
        <v>0</v>
      </c>
      <c r="SWC18" s="654">
        <f>+'Anexo 1. 01-FR-03 POA INSTITUC.'!SWC60</f>
        <v>0</v>
      </c>
      <c r="SWD18" s="654">
        <f>+'Anexo 1. 01-FR-03 POA INSTITUC.'!SWD60</f>
        <v>0</v>
      </c>
      <c r="SWE18" s="654">
        <f>+'Anexo 1. 01-FR-03 POA INSTITUC.'!SWE60</f>
        <v>0</v>
      </c>
      <c r="SWF18" s="654">
        <f>+'Anexo 1. 01-FR-03 POA INSTITUC.'!SWF60</f>
        <v>0</v>
      </c>
      <c r="SWG18" s="654">
        <f>+'Anexo 1. 01-FR-03 POA INSTITUC.'!SWG60</f>
        <v>0</v>
      </c>
      <c r="SWH18" s="654">
        <f>+'Anexo 1. 01-FR-03 POA INSTITUC.'!SWH60</f>
        <v>0</v>
      </c>
      <c r="SWI18" s="654">
        <f>+'Anexo 1. 01-FR-03 POA INSTITUC.'!SWI60</f>
        <v>0</v>
      </c>
      <c r="SWJ18" s="654">
        <f>+'Anexo 1. 01-FR-03 POA INSTITUC.'!SWJ60</f>
        <v>0</v>
      </c>
      <c r="SWK18" s="654">
        <f>+'Anexo 1. 01-FR-03 POA INSTITUC.'!SWK60</f>
        <v>0</v>
      </c>
      <c r="SWL18" s="654">
        <f>+'Anexo 1. 01-FR-03 POA INSTITUC.'!SWL60</f>
        <v>0</v>
      </c>
      <c r="SWM18" s="654">
        <f>+'Anexo 1. 01-FR-03 POA INSTITUC.'!SWM60</f>
        <v>0</v>
      </c>
      <c r="SWN18" s="654">
        <f>+'Anexo 1. 01-FR-03 POA INSTITUC.'!SWN60</f>
        <v>0</v>
      </c>
      <c r="SWO18" s="654">
        <f>+'Anexo 1. 01-FR-03 POA INSTITUC.'!SWO60</f>
        <v>0</v>
      </c>
      <c r="SWP18" s="654">
        <f>+'Anexo 1. 01-FR-03 POA INSTITUC.'!SWP60</f>
        <v>0</v>
      </c>
      <c r="SWQ18" s="654">
        <f>+'Anexo 1. 01-FR-03 POA INSTITUC.'!SWQ60</f>
        <v>0</v>
      </c>
      <c r="SWR18" s="654">
        <f>+'Anexo 1. 01-FR-03 POA INSTITUC.'!SWR60</f>
        <v>0</v>
      </c>
      <c r="SWS18" s="654">
        <f>+'Anexo 1. 01-FR-03 POA INSTITUC.'!SWS60</f>
        <v>0</v>
      </c>
      <c r="SWT18" s="654">
        <f>+'Anexo 1. 01-FR-03 POA INSTITUC.'!SWT60</f>
        <v>0</v>
      </c>
      <c r="SWU18" s="654">
        <f>+'Anexo 1. 01-FR-03 POA INSTITUC.'!SWU60</f>
        <v>0</v>
      </c>
      <c r="SWV18" s="654">
        <f>+'Anexo 1. 01-FR-03 POA INSTITUC.'!SWV60</f>
        <v>0</v>
      </c>
      <c r="SWW18" s="654">
        <f>+'Anexo 1. 01-FR-03 POA INSTITUC.'!SWW60</f>
        <v>0</v>
      </c>
      <c r="SWX18" s="654">
        <f>+'Anexo 1. 01-FR-03 POA INSTITUC.'!SWX60</f>
        <v>0</v>
      </c>
      <c r="SWY18" s="654">
        <f>+'Anexo 1. 01-FR-03 POA INSTITUC.'!SWY60</f>
        <v>0</v>
      </c>
      <c r="SWZ18" s="654">
        <f>+'Anexo 1. 01-FR-03 POA INSTITUC.'!SWZ60</f>
        <v>0</v>
      </c>
      <c r="SXA18" s="654">
        <f>+'Anexo 1. 01-FR-03 POA INSTITUC.'!SXA60</f>
        <v>0</v>
      </c>
      <c r="SXB18" s="654">
        <f>+'Anexo 1. 01-FR-03 POA INSTITUC.'!SXB60</f>
        <v>0</v>
      </c>
      <c r="SXC18" s="654">
        <f>+'Anexo 1. 01-FR-03 POA INSTITUC.'!SXC60</f>
        <v>0</v>
      </c>
      <c r="SXD18" s="654">
        <f>+'Anexo 1. 01-FR-03 POA INSTITUC.'!SXD60</f>
        <v>0</v>
      </c>
      <c r="SXE18" s="654">
        <f>+'Anexo 1. 01-FR-03 POA INSTITUC.'!SXE60</f>
        <v>0</v>
      </c>
      <c r="SXF18" s="654">
        <f>+'Anexo 1. 01-FR-03 POA INSTITUC.'!SXF60</f>
        <v>0</v>
      </c>
      <c r="SXG18" s="654">
        <f>+'Anexo 1. 01-FR-03 POA INSTITUC.'!SXG60</f>
        <v>0</v>
      </c>
      <c r="SXH18" s="654">
        <f>+'Anexo 1. 01-FR-03 POA INSTITUC.'!SXH60</f>
        <v>0</v>
      </c>
      <c r="SXI18" s="654">
        <f>+'Anexo 1. 01-FR-03 POA INSTITUC.'!SXI60</f>
        <v>0</v>
      </c>
      <c r="SXJ18" s="654">
        <f>+'Anexo 1. 01-FR-03 POA INSTITUC.'!SXJ60</f>
        <v>0</v>
      </c>
      <c r="SXK18" s="654">
        <f>+'Anexo 1. 01-FR-03 POA INSTITUC.'!SXK60</f>
        <v>0</v>
      </c>
      <c r="SXL18" s="654">
        <f>+'Anexo 1. 01-FR-03 POA INSTITUC.'!SXL60</f>
        <v>0</v>
      </c>
      <c r="SXM18" s="654">
        <f>+'Anexo 1. 01-FR-03 POA INSTITUC.'!SXM60</f>
        <v>0</v>
      </c>
      <c r="SXN18" s="654">
        <f>+'Anexo 1. 01-FR-03 POA INSTITUC.'!SXN60</f>
        <v>0</v>
      </c>
      <c r="SXO18" s="654">
        <f>+'Anexo 1. 01-FR-03 POA INSTITUC.'!SXO60</f>
        <v>0</v>
      </c>
      <c r="SXP18" s="654">
        <f>+'Anexo 1. 01-FR-03 POA INSTITUC.'!SXP60</f>
        <v>0</v>
      </c>
      <c r="SXQ18" s="654">
        <f>+'Anexo 1. 01-FR-03 POA INSTITUC.'!SXQ60</f>
        <v>0</v>
      </c>
      <c r="SXR18" s="654">
        <f>+'Anexo 1. 01-FR-03 POA INSTITUC.'!SXR60</f>
        <v>0</v>
      </c>
      <c r="SXS18" s="654">
        <f>+'Anexo 1. 01-FR-03 POA INSTITUC.'!SXS60</f>
        <v>0</v>
      </c>
      <c r="SXT18" s="654">
        <f>+'Anexo 1. 01-FR-03 POA INSTITUC.'!SXT60</f>
        <v>0</v>
      </c>
      <c r="SXU18" s="654">
        <f>+'Anexo 1. 01-FR-03 POA INSTITUC.'!SXU60</f>
        <v>0</v>
      </c>
      <c r="SXV18" s="654">
        <f>+'Anexo 1. 01-FR-03 POA INSTITUC.'!SXV60</f>
        <v>0</v>
      </c>
      <c r="SXW18" s="654">
        <f>+'Anexo 1. 01-FR-03 POA INSTITUC.'!SXW60</f>
        <v>0</v>
      </c>
      <c r="SXX18" s="654">
        <f>+'Anexo 1. 01-FR-03 POA INSTITUC.'!SXX60</f>
        <v>0</v>
      </c>
      <c r="SXY18" s="654">
        <f>+'Anexo 1. 01-FR-03 POA INSTITUC.'!SXY60</f>
        <v>0</v>
      </c>
      <c r="SXZ18" s="654">
        <f>+'Anexo 1. 01-FR-03 POA INSTITUC.'!SXZ60</f>
        <v>0</v>
      </c>
      <c r="SYA18" s="654">
        <f>+'Anexo 1. 01-FR-03 POA INSTITUC.'!SYA60</f>
        <v>0</v>
      </c>
      <c r="SYB18" s="654">
        <f>+'Anexo 1. 01-FR-03 POA INSTITUC.'!SYB60</f>
        <v>0</v>
      </c>
      <c r="SYC18" s="654">
        <f>+'Anexo 1. 01-FR-03 POA INSTITUC.'!SYC60</f>
        <v>0</v>
      </c>
      <c r="SYD18" s="654">
        <f>+'Anexo 1. 01-FR-03 POA INSTITUC.'!SYD60</f>
        <v>0</v>
      </c>
      <c r="SYE18" s="654">
        <f>+'Anexo 1. 01-FR-03 POA INSTITUC.'!SYE60</f>
        <v>0</v>
      </c>
      <c r="SYF18" s="654">
        <f>+'Anexo 1. 01-FR-03 POA INSTITUC.'!SYF60</f>
        <v>0</v>
      </c>
      <c r="SYG18" s="654">
        <f>+'Anexo 1. 01-FR-03 POA INSTITUC.'!SYG60</f>
        <v>0</v>
      </c>
      <c r="SYH18" s="654">
        <f>+'Anexo 1. 01-FR-03 POA INSTITUC.'!SYH60</f>
        <v>0</v>
      </c>
      <c r="SYI18" s="654">
        <f>+'Anexo 1. 01-FR-03 POA INSTITUC.'!SYI60</f>
        <v>0</v>
      </c>
      <c r="SYJ18" s="654">
        <f>+'Anexo 1. 01-FR-03 POA INSTITUC.'!SYJ60</f>
        <v>0</v>
      </c>
      <c r="SYK18" s="654">
        <f>+'Anexo 1. 01-FR-03 POA INSTITUC.'!SYK60</f>
        <v>0</v>
      </c>
      <c r="SYL18" s="654">
        <f>+'Anexo 1. 01-FR-03 POA INSTITUC.'!SYL60</f>
        <v>0</v>
      </c>
      <c r="SYM18" s="654">
        <f>+'Anexo 1. 01-FR-03 POA INSTITUC.'!SYM60</f>
        <v>0</v>
      </c>
      <c r="SYN18" s="654">
        <f>+'Anexo 1. 01-FR-03 POA INSTITUC.'!SYN60</f>
        <v>0</v>
      </c>
      <c r="SYO18" s="654">
        <f>+'Anexo 1. 01-FR-03 POA INSTITUC.'!SYO60</f>
        <v>0</v>
      </c>
      <c r="SYP18" s="654">
        <f>+'Anexo 1. 01-FR-03 POA INSTITUC.'!SYP60</f>
        <v>0</v>
      </c>
      <c r="SYQ18" s="654">
        <f>+'Anexo 1. 01-FR-03 POA INSTITUC.'!SYQ60</f>
        <v>0</v>
      </c>
      <c r="SYR18" s="654">
        <f>+'Anexo 1. 01-FR-03 POA INSTITUC.'!SYR60</f>
        <v>0</v>
      </c>
      <c r="SYS18" s="654">
        <f>+'Anexo 1. 01-FR-03 POA INSTITUC.'!SYS60</f>
        <v>0</v>
      </c>
      <c r="SYT18" s="654">
        <f>+'Anexo 1. 01-FR-03 POA INSTITUC.'!SYT60</f>
        <v>0</v>
      </c>
      <c r="SYU18" s="654">
        <f>+'Anexo 1. 01-FR-03 POA INSTITUC.'!SYU60</f>
        <v>0</v>
      </c>
      <c r="SYV18" s="654">
        <f>+'Anexo 1. 01-FR-03 POA INSTITUC.'!SYV60</f>
        <v>0</v>
      </c>
      <c r="SYW18" s="654">
        <f>+'Anexo 1. 01-FR-03 POA INSTITUC.'!SYW60</f>
        <v>0</v>
      </c>
      <c r="SYX18" s="654">
        <f>+'Anexo 1. 01-FR-03 POA INSTITUC.'!SYX60</f>
        <v>0</v>
      </c>
      <c r="SYY18" s="654">
        <f>+'Anexo 1. 01-FR-03 POA INSTITUC.'!SYY60</f>
        <v>0</v>
      </c>
      <c r="SYZ18" s="654">
        <f>+'Anexo 1. 01-FR-03 POA INSTITUC.'!SYZ60</f>
        <v>0</v>
      </c>
      <c r="SZA18" s="654">
        <f>+'Anexo 1. 01-FR-03 POA INSTITUC.'!SZA60</f>
        <v>0</v>
      </c>
      <c r="SZB18" s="654">
        <f>+'Anexo 1. 01-FR-03 POA INSTITUC.'!SZB60</f>
        <v>0</v>
      </c>
      <c r="SZC18" s="654">
        <f>+'Anexo 1. 01-FR-03 POA INSTITUC.'!SZC60</f>
        <v>0</v>
      </c>
      <c r="SZD18" s="654">
        <f>+'Anexo 1. 01-FR-03 POA INSTITUC.'!SZD60</f>
        <v>0</v>
      </c>
      <c r="SZE18" s="654">
        <f>+'Anexo 1. 01-FR-03 POA INSTITUC.'!SZE60</f>
        <v>0</v>
      </c>
      <c r="SZF18" s="654">
        <f>+'Anexo 1. 01-FR-03 POA INSTITUC.'!SZF60</f>
        <v>0</v>
      </c>
      <c r="SZG18" s="654">
        <f>+'Anexo 1. 01-FR-03 POA INSTITUC.'!SZG60</f>
        <v>0</v>
      </c>
      <c r="SZH18" s="654">
        <f>+'Anexo 1. 01-FR-03 POA INSTITUC.'!SZH60</f>
        <v>0</v>
      </c>
      <c r="SZI18" s="654">
        <f>+'Anexo 1. 01-FR-03 POA INSTITUC.'!SZI60</f>
        <v>0</v>
      </c>
      <c r="SZJ18" s="654">
        <f>+'Anexo 1. 01-FR-03 POA INSTITUC.'!SZJ60</f>
        <v>0</v>
      </c>
      <c r="SZK18" s="654">
        <f>+'Anexo 1. 01-FR-03 POA INSTITUC.'!SZK60</f>
        <v>0</v>
      </c>
      <c r="SZL18" s="654">
        <f>+'Anexo 1. 01-FR-03 POA INSTITUC.'!SZL60</f>
        <v>0</v>
      </c>
      <c r="SZM18" s="654">
        <f>+'Anexo 1. 01-FR-03 POA INSTITUC.'!SZM60</f>
        <v>0</v>
      </c>
      <c r="SZN18" s="654">
        <f>+'Anexo 1. 01-FR-03 POA INSTITUC.'!SZN60</f>
        <v>0</v>
      </c>
      <c r="SZO18" s="654">
        <f>+'Anexo 1. 01-FR-03 POA INSTITUC.'!SZO60</f>
        <v>0</v>
      </c>
      <c r="SZP18" s="654">
        <f>+'Anexo 1. 01-FR-03 POA INSTITUC.'!SZP60</f>
        <v>0</v>
      </c>
      <c r="SZQ18" s="654">
        <f>+'Anexo 1. 01-FR-03 POA INSTITUC.'!SZQ60</f>
        <v>0</v>
      </c>
      <c r="SZR18" s="654">
        <f>+'Anexo 1. 01-FR-03 POA INSTITUC.'!SZR60</f>
        <v>0</v>
      </c>
      <c r="SZS18" s="654">
        <f>+'Anexo 1. 01-FR-03 POA INSTITUC.'!SZS60</f>
        <v>0</v>
      </c>
      <c r="SZT18" s="654">
        <f>+'Anexo 1. 01-FR-03 POA INSTITUC.'!SZT60</f>
        <v>0</v>
      </c>
      <c r="SZU18" s="654">
        <f>+'Anexo 1. 01-FR-03 POA INSTITUC.'!SZU60</f>
        <v>0</v>
      </c>
      <c r="SZV18" s="654">
        <f>+'Anexo 1. 01-FR-03 POA INSTITUC.'!SZV60</f>
        <v>0</v>
      </c>
      <c r="SZW18" s="654">
        <f>+'Anexo 1. 01-FR-03 POA INSTITUC.'!SZW60</f>
        <v>0</v>
      </c>
      <c r="SZX18" s="654">
        <f>+'Anexo 1. 01-FR-03 POA INSTITUC.'!SZX60</f>
        <v>0</v>
      </c>
      <c r="SZY18" s="654">
        <f>+'Anexo 1. 01-FR-03 POA INSTITUC.'!SZY60</f>
        <v>0</v>
      </c>
      <c r="SZZ18" s="654">
        <f>+'Anexo 1. 01-FR-03 POA INSTITUC.'!SZZ60</f>
        <v>0</v>
      </c>
      <c r="TAA18" s="654">
        <f>+'Anexo 1. 01-FR-03 POA INSTITUC.'!TAA60</f>
        <v>0</v>
      </c>
      <c r="TAB18" s="654">
        <f>+'Anexo 1. 01-FR-03 POA INSTITUC.'!TAB60</f>
        <v>0</v>
      </c>
      <c r="TAC18" s="654">
        <f>+'Anexo 1. 01-FR-03 POA INSTITUC.'!TAC60</f>
        <v>0</v>
      </c>
      <c r="TAD18" s="654">
        <f>+'Anexo 1. 01-FR-03 POA INSTITUC.'!TAD60</f>
        <v>0</v>
      </c>
      <c r="TAE18" s="654">
        <f>+'Anexo 1. 01-FR-03 POA INSTITUC.'!TAE60</f>
        <v>0</v>
      </c>
      <c r="TAF18" s="654">
        <f>+'Anexo 1. 01-FR-03 POA INSTITUC.'!TAF60</f>
        <v>0</v>
      </c>
      <c r="TAG18" s="654">
        <f>+'Anexo 1. 01-FR-03 POA INSTITUC.'!TAG60</f>
        <v>0</v>
      </c>
      <c r="TAH18" s="654">
        <f>+'Anexo 1. 01-FR-03 POA INSTITUC.'!TAH60</f>
        <v>0</v>
      </c>
      <c r="TAI18" s="654">
        <f>+'Anexo 1. 01-FR-03 POA INSTITUC.'!TAI60</f>
        <v>0</v>
      </c>
      <c r="TAJ18" s="654">
        <f>+'Anexo 1. 01-FR-03 POA INSTITUC.'!TAJ60</f>
        <v>0</v>
      </c>
      <c r="TAK18" s="654">
        <f>+'Anexo 1. 01-FR-03 POA INSTITUC.'!TAK60</f>
        <v>0</v>
      </c>
      <c r="TAL18" s="654">
        <f>+'Anexo 1. 01-FR-03 POA INSTITUC.'!TAL60</f>
        <v>0</v>
      </c>
      <c r="TAM18" s="654">
        <f>+'Anexo 1. 01-FR-03 POA INSTITUC.'!TAM60</f>
        <v>0</v>
      </c>
      <c r="TAN18" s="654">
        <f>+'Anexo 1. 01-FR-03 POA INSTITUC.'!TAN60</f>
        <v>0</v>
      </c>
      <c r="TAO18" s="654">
        <f>+'Anexo 1. 01-FR-03 POA INSTITUC.'!TAO60</f>
        <v>0</v>
      </c>
      <c r="TAP18" s="654">
        <f>+'Anexo 1. 01-FR-03 POA INSTITUC.'!TAP60</f>
        <v>0</v>
      </c>
      <c r="TAQ18" s="654">
        <f>+'Anexo 1. 01-FR-03 POA INSTITUC.'!TAQ60</f>
        <v>0</v>
      </c>
      <c r="TAR18" s="654">
        <f>+'Anexo 1. 01-FR-03 POA INSTITUC.'!TAR60</f>
        <v>0</v>
      </c>
      <c r="TAS18" s="654">
        <f>+'Anexo 1. 01-FR-03 POA INSTITUC.'!TAS60</f>
        <v>0</v>
      </c>
      <c r="TAT18" s="654">
        <f>+'Anexo 1. 01-FR-03 POA INSTITUC.'!TAT60</f>
        <v>0</v>
      </c>
      <c r="TAU18" s="654">
        <f>+'Anexo 1. 01-FR-03 POA INSTITUC.'!TAU60</f>
        <v>0</v>
      </c>
      <c r="TAV18" s="654">
        <f>+'Anexo 1. 01-FR-03 POA INSTITUC.'!TAV60</f>
        <v>0</v>
      </c>
      <c r="TAW18" s="654">
        <f>+'Anexo 1. 01-FR-03 POA INSTITUC.'!TAW60</f>
        <v>0</v>
      </c>
      <c r="TAX18" s="654">
        <f>+'Anexo 1. 01-FR-03 POA INSTITUC.'!TAX60</f>
        <v>0</v>
      </c>
      <c r="TAY18" s="654">
        <f>+'Anexo 1. 01-FR-03 POA INSTITUC.'!TAY60</f>
        <v>0</v>
      </c>
      <c r="TAZ18" s="654">
        <f>+'Anexo 1. 01-FR-03 POA INSTITUC.'!TAZ60</f>
        <v>0</v>
      </c>
      <c r="TBA18" s="654">
        <f>+'Anexo 1. 01-FR-03 POA INSTITUC.'!TBA60</f>
        <v>0</v>
      </c>
      <c r="TBB18" s="654">
        <f>+'Anexo 1. 01-FR-03 POA INSTITUC.'!TBB60</f>
        <v>0</v>
      </c>
      <c r="TBC18" s="654">
        <f>+'Anexo 1. 01-FR-03 POA INSTITUC.'!TBC60</f>
        <v>0</v>
      </c>
      <c r="TBD18" s="654">
        <f>+'Anexo 1. 01-FR-03 POA INSTITUC.'!TBD60</f>
        <v>0</v>
      </c>
      <c r="TBE18" s="654">
        <f>+'Anexo 1. 01-FR-03 POA INSTITUC.'!TBE60</f>
        <v>0</v>
      </c>
      <c r="TBF18" s="654">
        <f>+'Anexo 1. 01-FR-03 POA INSTITUC.'!TBF60</f>
        <v>0</v>
      </c>
      <c r="TBG18" s="654">
        <f>+'Anexo 1. 01-FR-03 POA INSTITUC.'!TBG60</f>
        <v>0</v>
      </c>
      <c r="TBH18" s="654">
        <f>+'Anexo 1. 01-FR-03 POA INSTITUC.'!TBH60</f>
        <v>0</v>
      </c>
      <c r="TBI18" s="654">
        <f>+'Anexo 1. 01-FR-03 POA INSTITUC.'!TBI60</f>
        <v>0</v>
      </c>
      <c r="TBJ18" s="654">
        <f>+'Anexo 1. 01-FR-03 POA INSTITUC.'!TBJ60</f>
        <v>0</v>
      </c>
      <c r="TBK18" s="654">
        <f>+'Anexo 1. 01-FR-03 POA INSTITUC.'!TBK60</f>
        <v>0</v>
      </c>
      <c r="TBL18" s="654">
        <f>+'Anexo 1. 01-FR-03 POA INSTITUC.'!TBL60</f>
        <v>0</v>
      </c>
      <c r="TBM18" s="654">
        <f>+'Anexo 1. 01-FR-03 POA INSTITUC.'!TBM60</f>
        <v>0</v>
      </c>
      <c r="TBN18" s="654">
        <f>+'Anexo 1. 01-FR-03 POA INSTITUC.'!TBN60</f>
        <v>0</v>
      </c>
      <c r="TBO18" s="654">
        <f>+'Anexo 1. 01-FR-03 POA INSTITUC.'!TBO60</f>
        <v>0</v>
      </c>
      <c r="TBP18" s="654">
        <f>+'Anexo 1. 01-FR-03 POA INSTITUC.'!TBP60</f>
        <v>0</v>
      </c>
      <c r="TBQ18" s="654">
        <f>+'Anexo 1. 01-FR-03 POA INSTITUC.'!TBQ60</f>
        <v>0</v>
      </c>
      <c r="TBR18" s="654">
        <f>+'Anexo 1. 01-FR-03 POA INSTITUC.'!TBR60</f>
        <v>0</v>
      </c>
      <c r="TBS18" s="654">
        <f>+'Anexo 1. 01-FR-03 POA INSTITUC.'!TBS60</f>
        <v>0</v>
      </c>
      <c r="TBT18" s="654">
        <f>+'Anexo 1. 01-FR-03 POA INSTITUC.'!TBT60</f>
        <v>0</v>
      </c>
      <c r="TBU18" s="654">
        <f>+'Anexo 1. 01-FR-03 POA INSTITUC.'!TBU60</f>
        <v>0</v>
      </c>
      <c r="TBV18" s="654">
        <f>+'Anexo 1. 01-FR-03 POA INSTITUC.'!TBV60</f>
        <v>0</v>
      </c>
      <c r="TBW18" s="654">
        <f>+'Anexo 1. 01-FR-03 POA INSTITUC.'!TBW60</f>
        <v>0</v>
      </c>
      <c r="TBX18" s="654">
        <f>+'Anexo 1. 01-FR-03 POA INSTITUC.'!TBX60</f>
        <v>0</v>
      </c>
      <c r="TBY18" s="654">
        <f>+'Anexo 1. 01-FR-03 POA INSTITUC.'!TBY60</f>
        <v>0</v>
      </c>
      <c r="TBZ18" s="654">
        <f>+'Anexo 1. 01-FR-03 POA INSTITUC.'!TBZ60</f>
        <v>0</v>
      </c>
      <c r="TCA18" s="654">
        <f>+'Anexo 1. 01-FR-03 POA INSTITUC.'!TCA60</f>
        <v>0</v>
      </c>
      <c r="TCB18" s="654">
        <f>+'Anexo 1. 01-FR-03 POA INSTITUC.'!TCB60</f>
        <v>0</v>
      </c>
      <c r="TCC18" s="654">
        <f>+'Anexo 1. 01-FR-03 POA INSTITUC.'!TCC60</f>
        <v>0</v>
      </c>
      <c r="TCD18" s="654">
        <f>+'Anexo 1. 01-FR-03 POA INSTITUC.'!TCD60</f>
        <v>0</v>
      </c>
      <c r="TCE18" s="654">
        <f>+'Anexo 1. 01-FR-03 POA INSTITUC.'!TCE60</f>
        <v>0</v>
      </c>
      <c r="TCF18" s="654">
        <f>+'Anexo 1. 01-FR-03 POA INSTITUC.'!TCF60</f>
        <v>0</v>
      </c>
      <c r="TCG18" s="654">
        <f>+'Anexo 1. 01-FR-03 POA INSTITUC.'!TCG60</f>
        <v>0</v>
      </c>
      <c r="TCH18" s="654">
        <f>+'Anexo 1. 01-FR-03 POA INSTITUC.'!TCH60</f>
        <v>0</v>
      </c>
      <c r="TCI18" s="654">
        <f>+'Anexo 1. 01-FR-03 POA INSTITUC.'!TCI60</f>
        <v>0</v>
      </c>
      <c r="TCJ18" s="654">
        <f>+'Anexo 1. 01-FR-03 POA INSTITUC.'!TCJ60</f>
        <v>0</v>
      </c>
      <c r="TCK18" s="654">
        <f>+'Anexo 1. 01-FR-03 POA INSTITUC.'!TCK60</f>
        <v>0</v>
      </c>
      <c r="TCL18" s="654">
        <f>+'Anexo 1. 01-FR-03 POA INSTITUC.'!TCL60</f>
        <v>0</v>
      </c>
      <c r="TCM18" s="654">
        <f>+'Anexo 1. 01-FR-03 POA INSTITUC.'!TCM60</f>
        <v>0</v>
      </c>
      <c r="TCN18" s="654">
        <f>+'Anexo 1. 01-FR-03 POA INSTITUC.'!TCN60</f>
        <v>0</v>
      </c>
      <c r="TCO18" s="654">
        <f>+'Anexo 1. 01-FR-03 POA INSTITUC.'!TCO60</f>
        <v>0</v>
      </c>
      <c r="TCP18" s="654">
        <f>+'Anexo 1. 01-FR-03 POA INSTITUC.'!TCP60</f>
        <v>0</v>
      </c>
      <c r="TCQ18" s="654">
        <f>+'Anexo 1. 01-FR-03 POA INSTITUC.'!TCQ60</f>
        <v>0</v>
      </c>
      <c r="TCR18" s="654">
        <f>+'Anexo 1. 01-FR-03 POA INSTITUC.'!TCR60</f>
        <v>0</v>
      </c>
      <c r="TCS18" s="654">
        <f>+'Anexo 1. 01-FR-03 POA INSTITUC.'!TCS60</f>
        <v>0</v>
      </c>
      <c r="TCT18" s="654">
        <f>+'Anexo 1. 01-FR-03 POA INSTITUC.'!TCT60</f>
        <v>0</v>
      </c>
      <c r="TCU18" s="654">
        <f>+'Anexo 1. 01-FR-03 POA INSTITUC.'!TCU60</f>
        <v>0</v>
      </c>
      <c r="TCV18" s="654">
        <f>+'Anexo 1. 01-FR-03 POA INSTITUC.'!TCV60</f>
        <v>0</v>
      </c>
      <c r="TCW18" s="654">
        <f>+'Anexo 1. 01-FR-03 POA INSTITUC.'!TCW60</f>
        <v>0</v>
      </c>
      <c r="TCX18" s="654">
        <f>+'Anexo 1. 01-FR-03 POA INSTITUC.'!TCX60</f>
        <v>0</v>
      </c>
      <c r="TCY18" s="654">
        <f>+'Anexo 1. 01-FR-03 POA INSTITUC.'!TCY60</f>
        <v>0</v>
      </c>
      <c r="TCZ18" s="654">
        <f>+'Anexo 1. 01-FR-03 POA INSTITUC.'!TCZ60</f>
        <v>0</v>
      </c>
      <c r="TDA18" s="654">
        <f>+'Anexo 1. 01-FR-03 POA INSTITUC.'!TDA60</f>
        <v>0</v>
      </c>
      <c r="TDB18" s="654">
        <f>+'Anexo 1. 01-FR-03 POA INSTITUC.'!TDB60</f>
        <v>0</v>
      </c>
      <c r="TDC18" s="654">
        <f>+'Anexo 1. 01-FR-03 POA INSTITUC.'!TDC60</f>
        <v>0</v>
      </c>
      <c r="TDD18" s="654">
        <f>+'Anexo 1. 01-FR-03 POA INSTITUC.'!TDD60</f>
        <v>0</v>
      </c>
      <c r="TDE18" s="654">
        <f>+'Anexo 1. 01-FR-03 POA INSTITUC.'!TDE60</f>
        <v>0</v>
      </c>
      <c r="TDF18" s="654">
        <f>+'Anexo 1. 01-FR-03 POA INSTITUC.'!TDF60</f>
        <v>0</v>
      </c>
      <c r="TDG18" s="654">
        <f>+'Anexo 1. 01-FR-03 POA INSTITUC.'!TDG60</f>
        <v>0</v>
      </c>
      <c r="TDH18" s="654">
        <f>+'Anexo 1. 01-FR-03 POA INSTITUC.'!TDH60</f>
        <v>0</v>
      </c>
      <c r="TDI18" s="654">
        <f>+'Anexo 1. 01-FR-03 POA INSTITUC.'!TDI60</f>
        <v>0</v>
      </c>
      <c r="TDJ18" s="654">
        <f>+'Anexo 1. 01-FR-03 POA INSTITUC.'!TDJ60</f>
        <v>0</v>
      </c>
      <c r="TDK18" s="654">
        <f>+'Anexo 1. 01-FR-03 POA INSTITUC.'!TDK60</f>
        <v>0</v>
      </c>
      <c r="TDL18" s="654">
        <f>+'Anexo 1. 01-FR-03 POA INSTITUC.'!TDL60</f>
        <v>0</v>
      </c>
      <c r="TDM18" s="654">
        <f>+'Anexo 1. 01-FR-03 POA INSTITUC.'!TDM60</f>
        <v>0</v>
      </c>
      <c r="TDN18" s="654">
        <f>+'Anexo 1. 01-FR-03 POA INSTITUC.'!TDN60</f>
        <v>0</v>
      </c>
      <c r="TDO18" s="654">
        <f>+'Anexo 1. 01-FR-03 POA INSTITUC.'!TDO60</f>
        <v>0</v>
      </c>
      <c r="TDP18" s="654">
        <f>+'Anexo 1. 01-FR-03 POA INSTITUC.'!TDP60</f>
        <v>0</v>
      </c>
      <c r="TDQ18" s="654">
        <f>+'Anexo 1. 01-FR-03 POA INSTITUC.'!TDQ60</f>
        <v>0</v>
      </c>
      <c r="TDR18" s="654">
        <f>+'Anexo 1. 01-FR-03 POA INSTITUC.'!TDR60</f>
        <v>0</v>
      </c>
      <c r="TDS18" s="654">
        <f>+'Anexo 1. 01-FR-03 POA INSTITUC.'!TDS60</f>
        <v>0</v>
      </c>
      <c r="TDT18" s="654">
        <f>+'Anexo 1. 01-FR-03 POA INSTITUC.'!TDT60</f>
        <v>0</v>
      </c>
      <c r="TDU18" s="654">
        <f>+'Anexo 1. 01-FR-03 POA INSTITUC.'!TDU60</f>
        <v>0</v>
      </c>
      <c r="TDV18" s="654">
        <f>+'Anexo 1. 01-FR-03 POA INSTITUC.'!TDV60</f>
        <v>0</v>
      </c>
      <c r="TDW18" s="654">
        <f>+'Anexo 1. 01-FR-03 POA INSTITUC.'!TDW60</f>
        <v>0</v>
      </c>
      <c r="TDX18" s="654">
        <f>+'Anexo 1. 01-FR-03 POA INSTITUC.'!TDX60</f>
        <v>0</v>
      </c>
      <c r="TDY18" s="654">
        <f>+'Anexo 1. 01-FR-03 POA INSTITUC.'!TDY60</f>
        <v>0</v>
      </c>
      <c r="TDZ18" s="654">
        <f>+'Anexo 1. 01-FR-03 POA INSTITUC.'!TDZ60</f>
        <v>0</v>
      </c>
      <c r="TEA18" s="654">
        <f>+'Anexo 1. 01-FR-03 POA INSTITUC.'!TEA60</f>
        <v>0</v>
      </c>
      <c r="TEB18" s="654">
        <f>+'Anexo 1. 01-FR-03 POA INSTITUC.'!TEB60</f>
        <v>0</v>
      </c>
      <c r="TEC18" s="654">
        <f>+'Anexo 1. 01-FR-03 POA INSTITUC.'!TEC60</f>
        <v>0</v>
      </c>
      <c r="TED18" s="654">
        <f>+'Anexo 1. 01-FR-03 POA INSTITUC.'!TED60</f>
        <v>0</v>
      </c>
      <c r="TEE18" s="654">
        <f>+'Anexo 1. 01-FR-03 POA INSTITUC.'!TEE60</f>
        <v>0</v>
      </c>
      <c r="TEF18" s="654">
        <f>+'Anexo 1. 01-FR-03 POA INSTITUC.'!TEF60</f>
        <v>0</v>
      </c>
      <c r="TEG18" s="654">
        <f>+'Anexo 1. 01-FR-03 POA INSTITUC.'!TEG60</f>
        <v>0</v>
      </c>
      <c r="TEH18" s="654">
        <f>+'Anexo 1. 01-FR-03 POA INSTITUC.'!TEH60</f>
        <v>0</v>
      </c>
      <c r="TEI18" s="654">
        <f>+'Anexo 1. 01-FR-03 POA INSTITUC.'!TEI60</f>
        <v>0</v>
      </c>
      <c r="TEJ18" s="654">
        <f>+'Anexo 1. 01-FR-03 POA INSTITUC.'!TEJ60</f>
        <v>0</v>
      </c>
      <c r="TEK18" s="654">
        <f>+'Anexo 1. 01-FR-03 POA INSTITUC.'!TEK60</f>
        <v>0</v>
      </c>
      <c r="TEL18" s="654">
        <f>+'Anexo 1. 01-FR-03 POA INSTITUC.'!TEL60</f>
        <v>0</v>
      </c>
      <c r="TEM18" s="654">
        <f>+'Anexo 1. 01-FR-03 POA INSTITUC.'!TEM60</f>
        <v>0</v>
      </c>
      <c r="TEN18" s="654">
        <f>+'Anexo 1. 01-FR-03 POA INSTITUC.'!TEN60</f>
        <v>0</v>
      </c>
      <c r="TEO18" s="654">
        <f>+'Anexo 1. 01-FR-03 POA INSTITUC.'!TEO60</f>
        <v>0</v>
      </c>
      <c r="TEP18" s="654">
        <f>+'Anexo 1. 01-FR-03 POA INSTITUC.'!TEP60</f>
        <v>0</v>
      </c>
      <c r="TEQ18" s="654">
        <f>+'Anexo 1. 01-FR-03 POA INSTITUC.'!TEQ60</f>
        <v>0</v>
      </c>
      <c r="TER18" s="654">
        <f>+'Anexo 1. 01-FR-03 POA INSTITUC.'!TER60</f>
        <v>0</v>
      </c>
      <c r="TES18" s="654">
        <f>+'Anexo 1. 01-FR-03 POA INSTITUC.'!TES60</f>
        <v>0</v>
      </c>
      <c r="TET18" s="654">
        <f>+'Anexo 1. 01-FR-03 POA INSTITUC.'!TET60</f>
        <v>0</v>
      </c>
      <c r="TEU18" s="654">
        <f>+'Anexo 1. 01-FR-03 POA INSTITUC.'!TEU60</f>
        <v>0</v>
      </c>
      <c r="TEV18" s="654">
        <f>+'Anexo 1. 01-FR-03 POA INSTITUC.'!TEV60</f>
        <v>0</v>
      </c>
      <c r="TEW18" s="654">
        <f>+'Anexo 1. 01-FR-03 POA INSTITUC.'!TEW60</f>
        <v>0</v>
      </c>
      <c r="TEX18" s="654">
        <f>+'Anexo 1. 01-FR-03 POA INSTITUC.'!TEX60</f>
        <v>0</v>
      </c>
      <c r="TEY18" s="654">
        <f>+'Anexo 1. 01-FR-03 POA INSTITUC.'!TEY60</f>
        <v>0</v>
      </c>
      <c r="TEZ18" s="654">
        <f>+'Anexo 1. 01-FR-03 POA INSTITUC.'!TEZ60</f>
        <v>0</v>
      </c>
      <c r="TFA18" s="654">
        <f>+'Anexo 1. 01-FR-03 POA INSTITUC.'!TFA60</f>
        <v>0</v>
      </c>
      <c r="TFB18" s="654">
        <f>+'Anexo 1. 01-FR-03 POA INSTITUC.'!TFB60</f>
        <v>0</v>
      </c>
      <c r="TFC18" s="654">
        <f>+'Anexo 1. 01-FR-03 POA INSTITUC.'!TFC60</f>
        <v>0</v>
      </c>
      <c r="TFD18" s="654">
        <f>+'Anexo 1. 01-FR-03 POA INSTITUC.'!TFD60</f>
        <v>0</v>
      </c>
      <c r="TFE18" s="654">
        <f>+'Anexo 1. 01-FR-03 POA INSTITUC.'!TFE60</f>
        <v>0</v>
      </c>
      <c r="TFF18" s="654">
        <f>+'Anexo 1. 01-FR-03 POA INSTITUC.'!TFF60</f>
        <v>0</v>
      </c>
      <c r="TFG18" s="654">
        <f>+'Anexo 1. 01-FR-03 POA INSTITUC.'!TFG60</f>
        <v>0</v>
      </c>
      <c r="TFH18" s="654">
        <f>+'Anexo 1. 01-FR-03 POA INSTITUC.'!TFH60</f>
        <v>0</v>
      </c>
      <c r="TFI18" s="654">
        <f>+'Anexo 1. 01-FR-03 POA INSTITUC.'!TFI60</f>
        <v>0</v>
      </c>
      <c r="TFJ18" s="654">
        <f>+'Anexo 1. 01-FR-03 POA INSTITUC.'!TFJ60</f>
        <v>0</v>
      </c>
      <c r="TFK18" s="654">
        <f>+'Anexo 1. 01-FR-03 POA INSTITUC.'!TFK60</f>
        <v>0</v>
      </c>
      <c r="TFL18" s="654">
        <f>+'Anexo 1. 01-FR-03 POA INSTITUC.'!TFL60</f>
        <v>0</v>
      </c>
      <c r="TFM18" s="654">
        <f>+'Anexo 1. 01-FR-03 POA INSTITUC.'!TFM60</f>
        <v>0</v>
      </c>
      <c r="TFN18" s="654">
        <f>+'Anexo 1. 01-FR-03 POA INSTITUC.'!TFN60</f>
        <v>0</v>
      </c>
      <c r="TFO18" s="654">
        <f>+'Anexo 1. 01-FR-03 POA INSTITUC.'!TFO60</f>
        <v>0</v>
      </c>
      <c r="TFP18" s="654">
        <f>+'Anexo 1. 01-FR-03 POA INSTITUC.'!TFP60</f>
        <v>0</v>
      </c>
      <c r="TFQ18" s="654">
        <f>+'Anexo 1. 01-FR-03 POA INSTITUC.'!TFQ60</f>
        <v>0</v>
      </c>
      <c r="TFR18" s="654">
        <f>+'Anexo 1. 01-FR-03 POA INSTITUC.'!TFR60</f>
        <v>0</v>
      </c>
      <c r="TFS18" s="654">
        <f>+'Anexo 1. 01-FR-03 POA INSTITUC.'!TFS60</f>
        <v>0</v>
      </c>
      <c r="TFT18" s="654">
        <f>+'Anexo 1. 01-FR-03 POA INSTITUC.'!TFT60</f>
        <v>0</v>
      </c>
      <c r="TFU18" s="654">
        <f>+'Anexo 1. 01-FR-03 POA INSTITUC.'!TFU60</f>
        <v>0</v>
      </c>
      <c r="TFV18" s="654">
        <f>+'Anexo 1. 01-FR-03 POA INSTITUC.'!TFV60</f>
        <v>0</v>
      </c>
      <c r="TFW18" s="654">
        <f>+'Anexo 1. 01-FR-03 POA INSTITUC.'!TFW60</f>
        <v>0</v>
      </c>
      <c r="TFX18" s="654">
        <f>+'Anexo 1. 01-FR-03 POA INSTITUC.'!TFX60</f>
        <v>0</v>
      </c>
      <c r="TFY18" s="654">
        <f>+'Anexo 1. 01-FR-03 POA INSTITUC.'!TFY60</f>
        <v>0</v>
      </c>
      <c r="TFZ18" s="654">
        <f>+'Anexo 1. 01-FR-03 POA INSTITUC.'!TFZ60</f>
        <v>0</v>
      </c>
      <c r="TGA18" s="654">
        <f>+'Anexo 1. 01-FR-03 POA INSTITUC.'!TGA60</f>
        <v>0</v>
      </c>
      <c r="TGB18" s="654">
        <f>+'Anexo 1. 01-FR-03 POA INSTITUC.'!TGB60</f>
        <v>0</v>
      </c>
      <c r="TGC18" s="654">
        <f>+'Anexo 1. 01-FR-03 POA INSTITUC.'!TGC60</f>
        <v>0</v>
      </c>
      <c r="TGD18" s="654">
        <f>+'Anexo 1. 01-FR-03 POA INSTITUC.'!TGD60</f>
        <v>0</v>
      </c>
      <c r="TGE18" s="654">
        <f>+'Anexo 1. 01-FR-03 POA INSTITUC.'!TGE60</f>
        <v>0</v>
      </c>
      <c r="TGF18" s="654">
        <f>+'Anexo 1. 01-FR-03 POA INSTITUC.'!TGF60</f>
        <v>0</v>
      </c>
      <c r="TGG18" s="654">
        <f>+'Anexo 1. 01-FR-03 POA INSTITUC.'!TGG60</f>
        <v>0</v>
      </c>
      <c r="TGH18" s="654">
        <f>+'Anexo 1. 01-FR-03 POA INSTITUC.'!TGH60</f>
        <v>0</v>
      </c>
      <c r="TGI18" s="654">
        <f>+'Anexo 1. 01-FR-03 POA INSTITUC.'!TGI60</f>
        <v>0</v>
      </c>
      <c r="TGJ18" s="654">
        <f>+'Anexo 1. 01-FR-03 POA INSTITUC.'!TGJ60</f>
        <v>0</v>
      </c>
      <c r="TGK18" s="654">
        <f>+'Anexo 1. 01-FR-03 POA INSTITUC.'!TGK60</f>
        <v>0</v>
      </c>
      <c r="TGL18" s="654">
        <f>+'Anexo 1. 01-FR-03 POA INSTITUC.'!TGL60</f>
        <v>0</v>
      </c>
      <c r="TGM18" s="654">
        <f>+'Anexo 1. 01-FR-03 POA INSTITUC.'!TGM60</f>
        <v>0</v>
      </c>
      <c r="TGN18" s="654">
        <f>+'Anexo 1. 01-FR-03 POA INSTITUC.'!TGN60</f>
        <v>0</v>
      </c>
      <c r="TGO18" s="654">
        <f>+'Anexo 1. 01-FR-03 POA INSTITUC.'!TGO60</f>
        <v>0</v>
      </c>
      <c r="TGP18" s="654">
        <f>+'Anexo 1. 01-FR-03 POA INSTITUC.'!TGP60</f>
        <v>0</v>
      </c>
      <c r="TGQ18" s="654">
        <f>+'Anexo 1. 01-FR-03 POA INSTITUC.'!TGQ60</f>
        <v>0</v>
      </c>
      <c r="TGR18" s="654">
        <f>+'Anexo 1. 01-FR-03 POA INSTITUC.'!TGR60</f>
        <v>0</v>
      </c>
      <c r="TGS18" s="654">
        <f>+'Anexo 1. 01-FR-03 POA INSTITUC.'!TGS60</f>
        <v>0</v>
      </c>
      <c r="TGT18" s="654">
        <f>+'Anexo 1. 01-FR-03 POA INSTITUC.'!TGT60</f>
        <v>0</v>
      </c>
      <c r="TGU18" s="654">
        <f>+'Anexo 1. 01-FR-03 POA INSTITUC.'!TGU60</f>
        <v>0</v>
      </c>
      <c r="TGV18" s="654">
        <f>+'Anexo 1. 01-FR-03 POA INSTITUC.'!TGV60</f>
        <v>0</v>
      </c>
      <c r="TGW18" s="654">
        <f>+'Anexo 1. 01-FR-03 POA INSTITUC.'!TGW60</f>
        <v>0</v>
      </c>
      <c r="TGX18" s="654">
        <f>+'Anexo 1. 01-FR-03 POA INSTITUC.'!TGX60</f>
        <v>0</v>
      </c>
      <c r="TGY18" s="654">
        <f>+'Anexo 1. 01-FR-03 POA INSTITUC.'!TGY60</f>
        <v>0</v>
      </c>
      <c r="TGZ18" s="654">
        <f>+'Anexo 1. 01-FR-03 POA INSTITUC.'!TGZ60</f>
        <v>0</v>
      </c>
      <c r="THA18" s="654">
        <f>+'Anexo 1. 01-FR-03 POA INSTITUC.'!THA60</f>
        <v>0</v>
      </c>
      <c r="THB18" s="654">
        <f>+'Anexo 1. 01-FR-03 POA INSTITUC.'!THB60</f>
        <v>0</v>
      </c>
      <c r="THC18" s="654">
        <f>+'Anexo 1. 01-FR-03 POA INSTITUC.'!THC60</f>
        <v>0</v>
      </c>
      <c r="THD18" s="654">
        <f>+'Anexo 1. 01-FR-03 POA INSTITUC.'!THD60</f>
        <v>0</v>
      </c>
      <c r="THE18" s="654">
        <f>+'Anexo 1. 01-FR-03 POA INSTITUC.'!THE60</f>
        <v>0</v>
      </c>
      <c r="THF18" s="654">
        <f>+'Anexo 1. 01-FR-03 POA INSTITUC.'!THF60</f>
        <v>0</v>
      </c>
      <c r="THG18" s="654">
        <f>+'Anexo 1. 01-FR-03 POA INSTITUC.'!THG60</f>
        <v>0</v>
      </c>
      <c r="THH18" s="654">
        <f>+'Anexo 1. 01-FR-03 POA INSTITUC.'!THH60</f>
        <v>0</v>
      </c>
      <c r="THI18" s="654">
        <f>+'Anexo 1. 01-FR-03 POA INSTITUC.'!THI60</f>
        <v>0</v>
      </c>
      <c r="THJ18" s="654">
        <f>+'Anexo 1. 01-FR-03 POA INSTITUC.'!THJ60</f>
        <v>0</v>
      </c>
      <c r="THK18" s="654">
        <f>+'Anexo 1. 01-FR-03 POA INSTITUC.'!THK60</f>
        <v>0</v>
      </c>
      <c r="THL18" s="654">
        <f>+'Anexo 1. 01-FR-03 POA INSTITUC.'!THL60</f>
        <v>0</v>
      </c>
      <c r="THM18" s="654">
        <f>+'Anexo 1. 01-FR-03 POA INSTITUC.'!THM60</f>
        <v>0</v>
      </c>
      <c r="THN18" s="654">
        <f>+'Anexo 1. 01-FR-03 POA INSTITUC.'!THN60</f>
        <v>0</v>
      </c>
      <c r="THO18" s="654">
        <f>+'Anexo 1. 01-FR-03 POA INSTITUC.'!THO60</f>
        <v>0</v>
      </c>
      <c r="THP18" s="654">
        <f>+'Anexo 1. 01-FR-03 POA INSTITUC.'!THP60</f>
        <v>0</v>
      </c>
      <c r="THQ18" s="654">
        <f>+'Anexo 1. 01-FR-03 POA INSTITUC.'!THQ60</f>
        <v>0</v>
      </c>
      <c r="THR18" s="654">
        <f>+'Anexo 1. 01-FR-03 POA INSTITUC.'!THR60</f>
        <v>0</v>
      </c>
      <c r="THS18" s="654">
        <f>+'Anexo 1. 01-FR-03 POA INSTITUC.'!THS60</f>
        <v>0</v>
      </c>
      <c r="THT18" s="654">
        <f>+'Anexo 1. 01-FR-03 POA INSTITUC.'!THT60</f>
        <v>0</v>
      </c>
      <c r="THU18" s="654">
        <f>+'Anexo 1. 01-FR-03 POA INSTITUC.'!THU60</f>
        <v>0</v>
      </c>
      <c r="THV18" s="654">
        <f>+'Anexo 1. 01-FR-03 POA INSTITUC.'!THV60</f>
        <v>0</v>
      </c>
      <c r="THW18" s="654">
        <f>+'Anexo 1. 01-FR-03 POA INSTITUC.'!THW60</f>
        <v>0</v>
      </c>
      <c r="THX18" s="654">
        <f>+'Anexo 1. 01-FR-03 POA INSTITUC.'!THX60</f>
        <v>0</v>
      </c>
      <c r="THY18" s="654">
        <f>+'Anexo 1. 01-FR-03 POA INSTITUC.'!THY60</f>
        <v>0</v>
      </c>
      <c r="THZ18" s="654">
        <f>+'Anexo 1. 01-FR-03 POA INSTITUC.'!THZ60</f>
        <v>0</v>
      </c>
      <c r="TIA18" s="654">
        <f>+'Anexo 1. 01-FR-03 POA INSTITUC.'!TIA60</f>
        <v>0</v>
      </c>
      <c r="TIB18" s="654">
        <f>+'Anexo 1. 01-FR-03 POA INSTITUC.'!TIB60</f>
        <v>0</v>
      </c>
      <c r="TIC18" s="654">
        <f>+'Anexo 1. 01-FR-03 POA INSTITUC.'!TIC60</f>
        <v>0</v>
      </c>
      <c r="TID18" s="654">
        <f>+'Anexo 1. 01-FR-03 POA INSTITUC.'!TID60</f>
        <v>0</v>
      </c>
      <c r="TIE18" s="654">
        <f>+'Anexo 1. 01-FR-03 POA INSTITUC.'!TIE60</f>
        <v>0</v>
      </c>
      <c r="TIF18" s="654">
        <f>+'Anexo 1. 01-FR-03 POA INSTITUC.'!TIF60</f>
        <v>0</v>
      </c>
      <c r="TIG18" s="654">
        <f>+'Anexo 1. 01-FR-03 POA INSTITUC.'!TIG60</f>
        <v>0</v>
      </c>
      <c r="TIH18" s="654">
        <f>+'Anexo 1. 01-FR-03 POA INSTITUC.'!TIH60</f>
        <v>0</v>
      </c>
      <c r="TII18" s="654">
        <f>+'Anexo 1. 01-FR-03 POA INSTITUC.'!TII60</f>
        <v>0</v>
      </c>
      <c r="TIJ18" s="654">
        <f>+'Anexo 1. 01-FR-03 POA INSTITUC.'!TIJ60</f>
        <v>0</v>
      </c>
      <c r="TIK18" s="654">
        <f>+'Anexo 1. 01-FR-03 POA INSTITUC.'!TIK60</f>
        <v>0</v>
      </c>
      <c r="TIL18" s="654">
        <f>+'Anexo 1. 01-FR-03 POA INSTITUC.'!TIL60</f>
        <v>0</v>
      </c>
      <c r="TIM18" s="654">
        <f>+'Anexo 1. 01-FR-03 POA INSTITUC.'!TIM60</f>
        <v>0</v>
      </c>
      <c r="TIN18" s="654">
        <f>+'Anexo 1. 01-FR-03 POA INSTITUC.'!TIN60</f>
        <v>0</v>
      </c>
      <c r="TIO18" s="654">
        <f>+'Anexo 1. 01-FR-03 POA INSTITUC.'!TIO60</f>
        <v>0</v>
      </c>
      <c r="TIP18" s="654">
        <f>+'Anexo 1. 01-FR-03 POA INSTITUC.'!TIP60</f>
        <v>0</v>
      </c>
      <c r="TIQ18" s="654">
        <f>+'Anexo 1. 01-FR-03 POA INSTITUC.'!TIQ60</f>
        <v>0</v>
      </c>
      <c r="TIR18" s="654">
        <f>+'Anexo 1. 01-FR-03 POA INSTITUC.'!TIR60</f>
        <v>0</v>
      </c>
      <c r="TIS18" s="654">
        <f>+'Anexo 1. 01-FR-03 POA INSTITUC.'!TIS60</f>
        <v>0</v>
      </c>
      <c r="TIT18" s="654">
        <f>+'Anexo 1. 01-FR-03 POA INSTITUC.'!TIT60</f>
        <v>0</v>
      </c>
      <c r="TIU18" s="654">
        <f>+'Anexo 1. 01-FR-03 POA INSTITUC.'!TIU60</f>
        <v>0</v>
      </c>
      <c r="TIV18" s="654">
        <f>+'Anexo 1. 01-FR-03 POA INSTITUC.'!TIV60</f>
        <v>0</v>
      </c>
      <c r="TIW18" s="654">
        <f>+'Anexo 1. 01-FR-03 POA INSTITUC.'!TIW60</f>
        <v>0</v>
      </c>
      <c r="TIX18" s="654">
        <f>+'Anexo 1. 01-FR-03 POA INSTITUC.'!TIX60</f>
        <v>0</v>
      </c>
      <c r="TIY18" s="654">
        <f>+'Anexo 1. 01-FR-03 POA INSTITUC.'!TIY60</f>
        <v>0</v>
      </c>
      <c r="TIZ18" s="654">
        <f>+'Anexo 1. 01-FR-03 POA INSTITUC.'!TIZ60</f>
        <v>0</v>
      </c>
      <c r="TJA18" s="654">
        <f>+'Anexo 1. 01-FR-03 POA INSTITUC.'!TJA60</f>
        <v>0</v>
      </c>
      <c r="TJB18" s="654">
        <f>+'Anexo 1. 01-FR-03 POA INSTITUC.'!TJB60</f>
        <v>0</v>
      </c>
      <c r="TJC18" s="654">
        <f>+'Anexo 1. 01-FR-03 POA INSTITUC.'!TJC60</f>
        <v>0</v>
      </c>
      <c r="TJD18" s="654">
        <f>+'Anexo 1. 01-FR-03 POA INSTITUC.'!TJD60</f>
        <v>0</v>
      </c>
      <c r="TJE18" s="654">
        <f>+'Anexo 1. 01-FR-03 POA INSTITUC.'!TJE60</f>
        <v>0</v>
      </c>
      <c r="TJF18" s="654">
        <f>+'Anexo 1. 01-FR-03 POA INSTITUC.'!TJF60</f>
        <v>0</v>
      </c>
      <c r="TJG18" s="654">
        <f>+'Anexo 1. 01-FR-03 POA INSTITUC.'!TJG60</f>
        <v>0</v>
      </c>
      <c r="TJH18" s="654">
        <f>+'Anexo 1. 01-FR-03 POA INSTITUC.'!TJH60</f>
        <v>0</v>
      </c>
      <c r="TJI18" s="654">
        <f>+'Anexo 1. 01-FR-03 POA INSTITUC.'!TJI60</f>
        <v>0</v>
      </c>
      <c r="TJJ18" s="654">
        <f>+'Anexo 1. 01-FR-03 POA INSTITUC.'!TJJ60</f>
        <v>0</v>
      </c>
      <c r="TJK18" s="654">
        <f>+'Anexo 1. 01-FR-03 POA INSTITUC.'!TJK60</f>
        <v>0</v>
      </c>
      <c r="TJL18" s="654">
        <f>+'Anexo 1. 01-FR-03 POA INSTITUC.'!TJL60</f>
        <v>0</v>
      </c>
      <c r="TJM18" s="654">
        <f>+'Anexo 1. 01-FR-03 POA INSTITUC.'!TJM60</f>
        <v>0</v>
      </c>
      <c r="TJN18" s="654">
        <f>+'Anexo 1. 01-FR-03 POA INSTITUC.'!TJN60</f>
        <v>0</v>
      </c>
      <c r="TJO18" s="654">
        <f>+'Anexo 1. 01-FR-03 POA INSTITUC.'!TJO60</f>
        <v>0</v>
      </c>
      <c r="TJP18" s="654">
        <f>+'Anexo 1. 01-FR-03 POA INSTITUC.'!TJP60</f>
        <v>0</v>
      </c>
      <c r="TJQ18" s="654">
        <f>+'Anexo 1. 01-FR-03 POA INSTITUC.'!TJQ60</f>
        <v>0</v>
      </c>
      <c r="TJR18" s="654">
        <f>+'Anexo 1. 01-FR-03 POA INSTITUC.'!TJR60</f>
        <v>0</v>
      </c>
      <c r="TJS18" s="654">
        <f>+'Anexo 1. 01-FR-03 POA INSTITUC.'!TJS60</f>
        <v>0</v>
      </c>
      <c r="TJT18" s="654">
        <f>+'Anexo 1. 01-FR-03 POA INSTITUC.'!TJT60</f>
        <v>0</v>
      </c>
      <c r="TJU18" s="654">
        <f>+'Anexo 1. 01-FR-03 POA INSTITUC.'!TJU60</f>
        <v>0</v>
      </c>
      <c r="TJV18" s="654">
        <f>+'Anexo 1. 01-FR-03 POA INSTITUC.'!TJV60</f>
        <v>0</v>
      </c>
      <c r="TJW18" s="654">
        <f>+'Anexo 1. 01-FR-03 POA INSTITUC.'!TJW60</f>
        <v>0</v>
      </c>
      <c r="TJX18" s="654">
        <f>+'Anexo 1. 01-FR-03 POA INSTITUC.'!TJX60</f>
        <v>0</v>
      </c>
      <c r="TJY18" s="654">
        <f>+'Anexo 1. 01-FR-03 POA INSTITUC.'!TJY60</f>
        <v>0</v>
      </c>
      <c r="TJZ18" s="654">
        <f>+'Anexo 1. 01-FR-03 POA INSTITUC.'!TJZ60</f>
        <v>0</v>
      </c>
      <c r="TKA18" s="654">
        <f>+'Anexo 1. 01-FR-03 POA INSTITUC.'!TKA60</f>
        <v>0</v>
      </c>
      <c r="TKB18" s="654">
        <f>+'Anexo 1. 01-FR-03 POA INSTITUC.'!TKB60</f>
        <v>0</v>
      </c>
      <c r="TKC18" s="654">
        <f>+'Anexo 1. 01-FR-03 POA INSTITUC.'!TKC60</f>
        <v>0</v>
      </c>
      <c r="TKD18" s="654">
        <f>+'Anexo 1. 01-FR-03 POA INSTITUC.'!TKD60</f>
        <v>0</v>
      </c>
      <c r="TKE18" s="654">
        <f>+'Anexo 1. 01-FR-03 POA INSTITUC.'!TKE60</f>
        <v>0</v>
      </c>
      <c r="TKF18" s="654">
        <f>+'Anexo 1. 01-FR-03 POA INSTITUC.'!TKF60</f>
        <v>0</v>
      </c>
      <c r="TKG18" s="654">
        <f>+'Anexo 1. 01-FR-03 POA INSTITUC.'!TKG60</f>
        <v>0</v>
      </c>
      <c r="TKH18" s="654">
        <f>+'Anexo 1. 01-FR-03 POA INSTITUC.'!TKH60</f>
        <v>0</v>
      </c>
      <c r="TKI18" s="654">
        <f>+'Anexo 1. 01-FR-03 POA INSTITUC.'!TKI60</f>
        <v>0</v>
      </c>
      <c r="TKJ18" s="654">
        <f>+'Anexo 1. 01-FR-03 POA INSTITUC.'!TKJ60</f>
        <v>0</v>
      </c>
      <c r="TKK18" s="654">
        <f>+'Anexo 1. 01-FR-03 POA INSTITUC.'!TKK60</f>
        <v>0</v>
      </c>
      <c r="TKL18" s="654">
        <f>+'Anexo 1. 01-FR-03 POA INSTITUC.'!TKL60</f>
        <v>0</v>
      </c>
      <c r="TKM18" s="654">
        <f>+'Anexo 1. 01-FR-03 POA INSTITUC.'!TKM60</f>
        <v>0</v>
      </c>
      <c r="TKN18" s="654">
        <f>+'Anexo 1. 01-FR-03 POA INSTITUC.'!TKN60</f>
        <v>0</v>
      </c>
      <c r="TKO18" s="654">
        <f>+'Anexo 1. 01-FR-03 POA INSTITUC.'!TKO60</f>
        <v>0</v>
      </c>
      <c r="TKP18" s="654">
        <f>+'Anexo 1. 01-FR-03 POA INSTITUC.'!TKP60</f>
        <v>0</v>
      </c>
      <c r="TKQ18" s="654">
        <f>+'Anexo 1. 01-FR-03 POA INSTITUC.'!TKQ60</f>
        <v>0</v>
      </c>
      <c r="TKR18" s="654">
        <f>+'Anexo 1. 01-FR-03 POA INSTITUC.'!TKR60</f>
        <v>0</v>
      </c>
      <c r="TKS18" s="654">
        <f>+'Anexo 1. 01-FR-03 POA INSTITUC.'!TKS60</f>
        <v>0</v>
      </c>
      <c r="TKT18" s="654">
        <f>+'Anexo 1. 01-FR-03 POA INSTITUC.'!TKT60</f>
        <v>0</v>
      </c>
      <c r="TKU18" s="654">
        <f>+'Anexo 1. 01-FR-03 POA INSTITUC.'!TKU60</f>
        <v>0</v>
      </c>
      <c r="TKV18" s="654">
        <f>+'Anexo 1. 01-FR-03 POA INSTITUC.'!TKV60</f>
        <v>0</v>
      </c>
      <c r="TKW18" s="654">
        <f>+'Anexo 1. 01-FR-03 POA INSTITUC.'!TKW60</f>
        <v>0</v>
      </c>
      <c r="TKX18" s="654">
        <f>+'Anexo 1. 01-FR-03 POA INSTITUC.'!TKX60</f>
        <v>0</v>
      </c>
      <c r="TKY18" s="654">
        <f>+'Anexo 1. 01-FR-03 POA INSTITUC.'!TKY60</f>
        <v>0</v>
      </c>
      <c r="TKZ18" s="654">
        <f>+'Anexo 1. 01-FR-03 POA INSTITUC.'!TKZ60</f>
        <v>0</v>
      </c>
      <c r="TLA18" s="654">
        <f>+'Anexo 1. 01-FR-03 POA INSTITUC.'!TLA60</f>
        <v>0</v>
      </c>
      <c r="TLB18" s="654">
        <f>+'Anexo 1. 01-FR-03 POA INSTITUC.'!TLB60</f>
        <v>0</v>
      </c>
      <c r="TLC18" s="654">
        <f>+'Anexo 1. 01-FR-03 POA INSTITUC.'!TLC60</f>
        <v>0</v>
      </c>
      <c r="TLD18" s="654">
        <f>+'Anexo 1. 01-FR-03 POA INSTITUC.'!TLD60</f>
        <v>0</v>
      </c>
      <c r="TLE18" s="654">
        <f>+'Anexo 1. 01-FR-03 POA INSTITUC.'!TLE60</f>
        <v>0</v>
      </c>
      <c r="TLF18" s="654">
        <f>+'Anexo 1. 01-FR-03 POA INSTITUC.'!TLF60</f>
        <v>0</v>
      </c>
      <c r="TLG18" s="654">
        <f>+'Anexo 1. 01-FR-03 POA INSTITUC.'!TLG60</f>
        <v>0</v>
      </c>
      <c r="TLH18" s="654">
        <f>+'Anexo 1. 01-FR-03 POA INSTITUC.'!TLH60</f>
        <v>0</v>
      </c>
      <c r="TLI18" s="654">
        <f>+'Anexo 1. 01-FR-03 POA INSTITUC.'!TLI60</f>
        <v>0</v>
      </c>
      <c r="TLJ18" s="654">
        <f>+'Anexo 1. 01-FR-03 POA INSTITUC.'!TLJ60</f>
        <v>0</v>
      </c>
      <c r="TLK18" s="654">
        <f>+'Anexo 1. 01-FR-03 POA INSTITUC.'!TLK60</f>
        <v>0</v>
      </c>
      <c r="TLL18" s="654">
        <f>+'Anexo 1. 01-FR-03 POA INSTITUC.'!TLL60</f>
        <v>0</v>
      </c>
      <c r="TLM18" s="654">
        <f>+'Anexo 1. 01-FR-03 POA INSTITUC.'!TLM60</f>
        <v>0</v>
      </c>
      <c r="TLN18" s="654">
        <f>+'Anexo 1. 01-FR-03 POA INSTITUC.'!TLN60</f>
        <v>0</v>
      </c>
      <c r="TLO18" s="654">
        <f>+'Anexo 1. 01-FR-03 POA INSTITUC.'!TLO60</f>
        <v>0</v>
      </c>
      <c r="TLP18" s="654">
        <f>+'Anexo 1. 01-FR-03 POA INSTITUC.'!TLP60</f>
        <v>0</v>
      </c>
      <c r="TLQ18" s="654">
        <f>+'Anexo 1. 01-FR-03 POA INSTITUC.'!TLQ60</f>
        <v>0</v>
      </c>
      <c r="TLR18" s="654">
        <f>+'Anexo 1. 01-FR-03 POA INSTITUC.'!TLR60</f>
        <v>0</v>
      </c>
      <c r="TLS18" s="654">
        <f>+'Anexo 1. 01-FR-03 POA INSTITUC.'!TLS60</f>
        <v>0</v>
      </c>
      <c r="TLT18" s="654">
        <f>+'Anexo 1. 01-FR-03 POA INSTITUC.'!TLT60</f>
        <v>0</v>
      </c>
      <c r="TLU18" s="654">
        <f>+'Anexo 1. 01-FR-03 POA INSTITUC.'!TLU60</f>
        <v>0</v>
      </c>
      <c r="TLV18" s="654">
        <f>+'Anexo 1. 01-FR-03 POA INSTITUC.'!TLV60</f>
        <v>0</v>
      </c>
      <c r="TLW18" s="654">
        <f>+'Anexo 1. 01-FR-03 POA INSTITUC.'!TLW60</f>
        <v>0</v>
      </c>
      <c r="TLX18" s="654">
        <f>+'Anexo 1. 01-FR-03 POA INSTITUC.'!TLX60</f>
        <v>0</v>
      </c>
      <c r="TLY18" s="654">
        <f>+'Anexo 1. 01-FR-03 POA INSTITUC.'!TLY60</f>
        <v>0</v>
      </c>
      <c r="TLZ18" s="654">
        <f>+'Anexo 1. 01-FR-03 POA INSTITUC.'!TLZ60</f>
        <v>0</v>
      </c>
      <c r="TMA18" s="654">
        <f>+'Anexo 1. 01-FR-03 POA INSTITUC.'!TMA60</f>
        <v>0</v>
      </c>
      <c r="TMB18" s="654">
        <f>+'Anexo 1. 01-FR-03 POA INSTITUC.'!TMB60</f>
        <v>0</v>
      </c>
      <c r="TMC18" s="654">
        <f>+'Anexo 1. 01-FR-03 POA INSTITUC.'!TMC60</f>
        <v>0</v>
      </c>
      <c r="TMD18" s="654">
        <f>+'Anexo 1. 01-FR-03 POA INSTITUC.'!TMD60</f>
        <v>0</v>
      </c>
      <c r="TME18" s="654">
        <f>+'Anexo 1. 01-FR-03 POA INSTITUC.'!TME60</f>
        <v>0</v>
      </c>
      <c r="TMF18" s="654">
        <f>+'Anexo 1. 01-FR-03 POA INSTITUC.'!TMF60</f>
        <v>0</v>
      </c>
      <c r="TMG18" s="654">
        <f>+'Anexo 1. 01-FR-03 POA INSTITUC.'!TMG60</f>
        <v>0</v>
      </c>
      <c r="TMH18" s="654">
        <f>+'Anexo 1. 01-FR-03 POA INSTITUC.'!TMH60</f>
        <v>0</v>
      </c>
      <c r="TMI18" s="654">
        <f>+'Anexo 1. 01-FR-03 POA INSTITUC.'!TMI60</f>
        <v>0</v>
      </c>
      <c r="TMJ18" s="654">
        <f>+'Anexo 1. 01-FR-03 POA INSTITUC.'!TMJ60</f>
        <v>0</v>
      </c>
      <c r="TMK18" s="654">
        <f>+'Anexo 1. 01-FR-03 POA INSTITUC.'!TMK60</f>
        <v>0</v>
      </c>
      <c r="TML18" s="654">
        <f>+'Anexo 1. 01-FR-03 POA INSTITUC.'!TML60</f>
        <v>0</v>
      </c>
      <c r="TMM18" s="654">
        <f>+'Anexo 1. 01-FR-03 POA INSTITUC.'!TMM60</f>
        <v>0</v>
      </c>
      <c r="TMN18" s="654">
        <f>+'Anexo 1. 01-FR-03 POA INSTITUC.'!TMN60</f>
        <v>0</v>
      </c>
      <c r="TMO18" s="654">
        <f>+'Anexo 1. 01-FR-03 POA INSTITUC.'!TMO60</f>
        <v>0</v>
      </c>
      <c r="TMP18" s="654">
        <f>+'Anexo 1. 01-FR-03 POA INSTITUC.'!TMP60</f>
        <v>0</v>
      </c>
      <c r="TMQ18" s="654">
        <f>+'Anexo 1. 01-FR-03 POA INSTITUC.'!TMQ60</f>
        <v>0</v>
      </c>
      <c r="TMR18" s="654">
        <f>+'Anexo 1. 01-FR-03 POA INSTITUC.'!TMR60</f>
        <v>0</v>
      </c>
      <c r="TMS18" s="654">
        <f>+'Anexo 1. 01-FR-03 POA INSTITUC.'!TMS60</f>
        <v>0</v>
      </c>
      <c r="TMT18" s="654">
        <f>+'Anexo 1. 01-FR-03 POA INSTITUC.'!TMT60</f>
        <v>0</v>
      </c>
      <c r="TMU18" s="654">
        <f>+'Anexo 1. 01-FR-03 POA INSTITUC.'!TMU60</f>
        <v>0</v>
      </c>
      <c r="TMV18" s="654">
        <f>+'Anexo 1. 01-FR-03 POA INSTITUC.'!TMV60</f>
        <v>0</v>
      </c>
      <c r="TMW18" s="654">
        <f>+'Anexo 1. 01-FR-03 POA INSTITUC.'!TMW60</f>
        <v>0</v>
      </c>
      <c r="TMX18" s="654">
        <f>+'Anexo 1. 01-FR-03 POA INSTITUC.'!TMX60</f>
        <v>0</v>
      </c>
      <c r="TMY18" s="654">
        <f>+'Anexo 1. 01-FR-03 POA INSTITUC.'!TMY60</f>
        <v>0</v>
      </c>
      <c r="TMZ18" s="654">
        <f>+'Anexo 1. 01-FR-03 POA INSTITUC.'!TMZ60</f>
        <v>0</v>
      </c>
      <c r="TNA18" s="654">
        <f>+'Anexo 1. 01-FR-03 POA INSTITUC.'!TNA60</f>
        <v>0</v>
      </c>
      <c r="TNB18" s="654">
        <f>+'Anexo 1. 01-FR-03 POA INSTITUC.'!TNB60</f>
        <v>0</v>
      </c>
      <c r="TNC18" s="654">
        <f>+'Anexo 1. 01-FR-03 POA INSTITUC.'!TNC60</f>
        <v>0</v>
      </c>
      <c r="TND18" s="654">
        <f>+'Anexo 1. 01-FR-03 POA INSTITUC.'!TND60</f>
        <v>0</v>
      </c>
      <c r="TNE18" s="654">
        <f>+'Anexo 1. 01-FR-03 POA INSTITUC.'!TNE60</f>
        <v>0</v>
      </c>
      <c r="TNF18" s="654">
        <f>+'Anexo 1. 01-FR-03 POA INSTITUC.'!TNF60</f>
        <v>0</v>
      </c>
      <c r="TNG18" s="654">
        <f>+'Anexo 1. 01-FR-03 POA INSTITUC.'!TNG60</f>
        <v>0</v>
      </c>
      <c r="TNH18" s="654">
        <f>+'Anexo 1. 01-FR-03 POA INSTITUC.'!TNH60</f>
        <v>0</v>
      </c>
      <c r="TNI18" s="654">
        <f>+'Anexo 1. 01-FR-03 POA INSTITUC.'!TNI60</f>
        <v>0</v>
      </c>
      <c r="TNJ18" s="654">
        <f>+'Anexo 1. 01-FR-03 POA INSTITUC.'!TNJ60</f>
        <v>0</v>
      </c>
      <c r="TNK18" s="654">
        <f>+'Anexo 1. 01-FR-03 POA INSTITUC.'!TNK60</f>
        <v>0</v>
      </c>
      <c r="TNL18" s="654">
        <f>+'Anexo 1. 01-FR-03 POA INSTITUC.'!TNL60</f>
        <v>0</v>
      </c>
      <c r="TNM18" s="654">
        <f>+'Anexo 1. 01-FR-03 POA INSTITUC.'!TNM60</f>
        <v>0</v>
      </c>
      <c r="TNN18" s="654">
        <f>+'Anexo 1. 01-FR-03 POA INSTITUC.'!TNN60</f>
        <v>0</v>
      </c>
      <c r="TNO18" s="654">
        <f>+'Anexo 1. 01-FR-03 POA INSTITUC.'!TNO60</f>
        <v>0</v>
      </c>
      <c r="TNP18" s="654">
        <f>+'Anexo 1. 01-FR-03 POA INSTITUC.'!TNP60</f>
        <v>0</v>
      </c>
      <c r="TNQ18" s="654">
        <f>+'Anexo 1. 01-FR-03 POA INSTITUC.'!TNQ60</f>
        <v>0</v>
      </c>
      <c r="TNR18" s="654">
        <f>+'Anexo 1. 01-FR-03 POA INSTITUC.'!TNR60</f>
        <v>0</v>
      </c>
      <c r="TNS18" s="654">
        <f>+'Anexo 1. 01-FR-03 POA INSTITUC.'!TNS60</f>
        <v>0</v>
      </c>
      <c r="TNT18" s="654">
        <f>+'Anexo 1. 01-FR-03 POA INSTITUC.'!TNT60</f>
        <v>0</v>
      </c>
      <c r="TNU18" s="654">
        <f>+'Anexo 1. 01-FR-03 POA INSTITUC.'!TNU60</f>
        <v>0</v>
      </c>
      <c r="TNV18" s="654">
        <f>+'Anexo 1. 01-FR-03 POA INSTITUC.'!TNV60</f>
        <v>0</v>
      </c>
      <c r="TNW18" s="654">
        <f>+'Anexo 1. 01-FR-03 POA INSTITUC.'!TNW60</f>
        <v>0</v>
      </c>
      <c r="TNX18" s="654">
        <f>+'Anexo 1. 01-FR-03 POA INSTITUC.'!TNX60</f>
        <v>0</v>
      </c>
      <c r="TNY18" s="654">
        <f>+'Anexo 1. 01-FR-03 POA INSTITUC.'!TNY60</f>
        <v>0</v>
      </c>
      <c r="TNZ18" s="654">
        <f>+'Anexo 1. 01-FR-03 POA INSTITUC.'!TNZ60</f>
        <v>0</v>
      </c>
      <c r="TOA18" s="654">
        <f>+'Anexo 1. 01-FR-03 POA INSTITUC.'!TOA60</f>
        <v>0</v>
      </c>
      <c r="TOB18" s="654">
        <f>+'Anexo 1. 01-FR-03 POA INSTITUC.'!TOB60</f>
        <v>0</v>
      </c>
      <c r="TOC18" s="654">
        <f>+'Anexo 1. 01-FR-03 POA INSTITUC.'!TOC60</f>
        <v>0</v>
      </c>
      <c r="TOD18" s="654">
        <f>+'Anexo 1. 01-FR-03 POA INSTITUC.'!TOD60</f>
        <v>0</v>
      </c>
      <c r="TOE18" s="654">
        <f>+'Anexo 1. 01-FR-03 POA INSTITUC.'!TOE60</f>
        <v>0</v>
      </c>
      <c r="TOF18" s="654">
        <f>+'Anexo 1. 01-FR-03 POA INSTITUC.'!TOF60</f>
        <v>0</v>
      </c>
      <c r="TOG18" s="654">
        <f>+'Anexo 1. 01-FR-03 POA INSTITUC.'!TOG60</f>
        <v>0</v>
      </c>
      <c r="TOH18" s="654">
        <f>+'Anexo 1. 01-FR-03 POA INSTITUC.'!TOH60</f>
        <v>0</v>
      </c>
      <c r="TOI18" s="654">
        <f>+'Anexo 1. 01-FR-03 POA INSTITUC.'!TOI60</f>
        <v>0</v>
      </c>
      <c r="TOJ18" s="654">
        <f>+'Anexo 1. 01-FR-03 POA INSTITUC.'!TOJ60</f>
        <v>0</v>
      </c>
      <c r="TOK18" s="654">
        <f>+'Anexo 1. 01-FR-03 POA INSTITUC.'!TOK60</f>
        <v>0</v>
      </c>
      <c r="TOL18" s="654">
        <f>+'Anexo 1. 01-FR-03 POA INSTITUC.'!TOL60</f>
        <v>0</v>
      </c>
      <c r="TOM18" s="654">
        <f>+'Anexo 1. 01-FR-03 POA INSTITUC.'!TOM60</f>
        <v>0</v>
      </c>
      <c r="TON18" s="654">
        <f>+'Anexo 1. 01-FR-03 POA INSTITUC.'!TON60</f>
        <v>0</v>
      </c>
      <c r="TOO18" s="654">
        <f>+'Anexo 1. 01-FR-03 POA INSTITUC.'!TOO60</f>
        <v>0</v>
      </c>
      <c r="TOP18" s="654">
        <f>+'Anexo 1. 01-FR-03 POA INSTITUC.'!TOP60</f>
        <v>0</v>
      </c>
      <c r="TOQ18" s="654">
        <f>+'Anexo 1. 01-FR-03 POA INSTITUC.'!TOQ60</f>
        <v>0</v>
      </c>
      <c r="TOR18" s="654">
        <f>+'Anexo 1. 01-FR-03 POA INSTITUC.'!TOR60</f>
        <v>0</v>
      </c>
      <c r="TOS18" s="654">
        <f>+'Anexo 1. 01-FR-03 POA INSTITUC.'!TOS60</f>
        <v>0</v>
      </c>
      <c r="TOT18" s="654">
        <f>+'Anexo 1. 01-FR-03 POA INSTITUC.'!TOT60</f>
        <v>0</v>
      </c>
      <c r="TOU18" s="654">
        <f>+'Anexo 1. 01-FR-03 POA INSTITUC.'!TOU60</f>
        <v>0</v>
      </c>
      <c r="TOV18" s="654">
        <f>+'Anexo 1. 01-FR-03 POA INSTITUC.'!TOV60</f>
        <v>0</v>
      </c>
      <c r="TOW18" s="654">
        <f>+'Anexo 1. 01-FR-03 POA INSTITUC.'!TOW60</f>
        <v>0</v>
      </c>
      <c r="TOX18" s="654">
        <f>+'Anexo 1. 01-FR-03 POA INSTITUC.'!TOX60</f>
        <v>0</v>
      </c>
      <c r="TOY18" s="654">
        <f>+'Anexo 1. 01-FR-03 POA INSTITUC.'!TOY60</f>
        <v>0</v>
      </c>
      <c r="TOZ18" s="654">
        <f>+'Anexo 1. 01-FR-03 POA INSTITUC.'!TOZ60</f>
        <v>0</v>
      </c>
      <c r="TPA18" s="654">
        <f>+'Anexo 1. 01-FR-03 POA INSTITUC.'!TPA60</f>
        <v>0</v>
      </c>
      <c r="TPB18" s="654">
        <f>+'Anexo 1. 01-FR-03 POA INSTITUC.'!TPB60</f>
        <v>0</v>
      </c>
      <c r="TPC18" s="654">
        <f>+'Anexo 1. 01-FR-03 POA INSTITUC.'!TPC60</f>
        <v>0</v>
      </c>
      <c r="TPD18" s="654">
        <f>+'Anexo 1. 01-FR-03 POA INSTITUC.'!TPD60</f>
        <v>0</v>
      </c>
      <c r="TPE18" s="654">
        <f>+'Anexo 1. 01-FR-03 POA INSTITUC.'!TPE60</f>
        <v>0</v>
      </c>
      <c r="TPF18" s="654">
        <f>+'Anexo 1. 01-FR-03 POA INSTITUC.'!TPF60</f>
        <v>0</v>
      </c>
      <c r="TPG18" s="654">
        <f>+'Anexo 1. 01-FR-03 POA INSTITUC.'!TPG60</f>
        <v>0</v>
      </c>
      <c r="TPH18" s="654">
        <f>+'Anexo 1. 01-FR-03 POA INSTITUC.'!TPH60</f>
        <v>0</v>
      </c>
      <c r="TPI18" s="654">
        <f>+'Anexo 1. 01-FR-03 POA INSTITUC.'!TPI60</f>
        <v>0</v>
      </c>
      <c r="TPJ18" s="654">
        <f>+'Anexo 1. 01-FR-03 POA INSTITUC.'!TPJ60</f>
        <v>0</v>
      </c>
      <c r="TPK18" s="654">
        <f>+'Anexo 1. 01-FR-03 POA INSTITUC.'!TPK60</f>
        <v>0</v>
      </c>
      <c r="TPL18" s="654">
        <f>+'Anexo 1. 01-FR-03 POA INSTITUC.'!TPL60</f>
        <v>0</v>
      </c>
      <c r="TPM18" s="654">
        <f>+'Anexo 1. 01-FR-03 POA INSTITUC.'!TPM60</f>
        <v>0</v>
      </c>
      <c r="TPN18" s="654">
        <f>+'Anexo 1. 01-FR-03 POA INSTITUC.'!TPN60</f>
        <v>0</v>
      </c>
      <c r="TPO18" s="654">
        <f>+'Anexo 1. 01-FR-03 POA INSTITUC.'!TPO60</f>
        <v>0</v>
      </c>
      <c r="TPP18" s="654">
        <f>+'Anexo 1. 01-FR-03 POA INSTITUC.'!TPP60</f>
        <v>0</v>
      </c>
      <c r="TPQ18" s="654">
        <f>+'Anexo 1. 01-FR-03 POA INSTITUC.'!TPQ60</f>
        <v>0</v>
      </c>
      <c r="TPR18" s="654">
        <f>+'Anexo 1. 01-FR-03 POA INSTITUC.'!TPR60</f>
        <v>0</v>
      </c>
      <c r="TPS18" s="654">
        <f>+'Anexo 1. 01-FR-03 POA INSTITUC.'!TPS60</f>
        <v>0</v>
      </c>
      <c r="TPT18" s="654">
        <f>+'Anexo 1. 01-FR-03 POA INSTITUC.'!TPT60</f>
        <v>0</v>
      </c>
      <c r="TPU18" s="654">
        <f>+'Anexo 1. 01-FR-03 POA INSTITUC.'!TPU60</f>
        <v>0</v>
      </c>
      <c r="TPV18" s="654">
        <f>+'Anexo 1. 01-FR-03 POA INSTITUC.'!TPV60</f>
        <v>0</v>
      </c>
      <c r="TPW18" s="654">
        <f>+'Anexo 1. 01-FR-03 POA INSTITUC.'!TPW60</f>
        <v>0</v>
      </c>
      <c r="TPX18" s="654">
        <f>+'Anexo 1. 01-FR-03 POA INSTITUC.'!TPX60</f>
        <v>0</v>
      </c>
      <c r="TPY18" s="654">
        <f>+'Anexo 1. 01-FR-03 POA INSTITUC.'!TPY60</f>
        <v>0</v>
      </c>
      <c r="TPZ18" s="654">
        <f>+'Anexo 1. 01-FR-03 POA INSTITUC.'!TPZ60</f>
        <v>0</v>
      </c>
      <c r="TQA18" s="654">
        <f>+'Anexo 1. 01-FR-03 POA INSTITUC.'!TQA60</f>
        <v>0</v>
      </c>
      <c r="TQB18" s="654">
        <f>+'Anexo 1. 01-FR-03 POA INSTITUC.'!TQB60</f>
        <v>0</v>
      </c>
      <c r="TQC18" s="654">
        <f>+'Anexo 1. 01-FR-03 POA INSTITUC.'!TQC60</f>
        <v>0</v>
      </c>
      <c r="TQD18" s="654">
        <f>+'Anexo 1. 01-FR-03 POA INSTITUC.'!TQD60</f>
        <v>0</v>
      </c>
      <c r="TQE18" s="654">
        <f>+'Anexo 1. 01-FR-03 POA INSTITUC.'!TQE60</f>
        <v>0</v>
      </c>
      <c r="TQF18" s="654">
        <f>+'Anexo 1. 01-FR-03 POA INSTITUC.'!TQF60</f>
        <v>0</v>
      </c>
      <c r="TQG18" s="654">
        <f>+'Anexo 1. 01-FR-03 POA INSTITUC.'!TQG60</f>
        <v>0</v>
      </c>
      <c r="TQH18" s="654">
        <f>+'Anexo 1. 01-FR-03 POA INSTITUC.'!TQH60</f>
        <v>0</v>
      </c>
      <c r="TQI18" s="654">
        <f>+'Anexo 1. 01-FR-03 POA INSTITUC.'!TQI60</f>
        <v>0</v>
      </c>
      <c r="TQJ18" s="654">
        <f>+'Anexo 1. 01-FR-03 POA INSTITUC.'!TQJ60</f>
        <v>0</v>
      </c>
      <c r="TQK18" s="654">
        <f>+'Anexo 1. 01-FR-03 POA INSTITUC.'!TQK60</f>
        <v>0</v>
      </c>
      <c r="TQL18" s="654">
        <f>+'Anexo 1. 01-FR-03 POA INSTITUC.'!TQL60</f>
        <v>0</v>
      </c>
      <c r="TQM18" s="654">
        <f>+'Anexo 1. 01-FR-03 POA INSTITUC.'!TQM60</f>
        <v>0</v>
      </c>
      <c r="TQN18" s="654">
        <f>+'Anexo 1. 01-FR-03 POA INSTITUC.'!TQN60</f>
        <v>0</v>
      </c>
      <c r="TQO18" s="654">
        <f>+'Anexo 1. 01-FR-03 POA INSTITUC.'!TQO60</f>
        <v>0</v>
      </c>
      <c r="TQP18" s="654">
        <f>+'Anexo 1. 01-FR-03 POA INSTITUC.'!TQP60</f>
        <v>0</v>
      </c>
      <c r="TQQ18" s="654">
        <f>+'Anexo 1. 01-FR-03 POA INSTITUC.'!TQQ60</f>
        <v>0</v>
      </c>
      <c r="TQR18" s="654">
        <f>+'Anexo 1. 01-FR-03 POA INSTITUC.'!TQR60</f>
        <v>0</v>
      </c>
      <c r="TQS18" s="654">
        <f>+'Anexo 1. 01-FR-03 POA INSTITUC.'!TQS60</f>
        <v>0</v>
      </c>
      <c r="TQT18" s="654">
        <f>+'Anexo 1. 01-FR-03 POA INSTITUC.'!TQT60</f>
        <v>0</v>
      </c>
      <c r="TQU18" s="654">
        <f>+'Anexo 1. 01-FR-03 POA INSTITUC.'!TQU60</f>
        <v>0</v>
      </c>
      <c r="TQV18" s="654">
        <f>+'Anexo 1. 01-FR-03 POA INSTITUC.'!TQV60</f>
        <v>0</v>
      </c>
      <c r="TQW18" s="654">
        <f>+'Anexo 1. 01-FR-03 POA INSTITUC.'!TQW60</f>
        <v>0</v>
      </c>
      <c r="TQX18" s="654">
        <f>+'Anexo 1. 01-FR-03 POA INSTITUC.'!TQX60</f>
        <v>0</v>
      </c>
      <c r="TQY18" s="654">
        <f>+'Anexo 1. 01-FR-03 POA INSTITUC.'!TQY60</f>
        <v>0</v>
      </c>
      <c r="TQZ18" s="654">
        <f>+'Anexo 1. 01-FR-03 POA INSTITUC.'!TQZ60</f>
        <v>0</v>
      </c>
      <c r="TRA18" s="654">
        <f>+'Anexo 1. 01-FR-03 POA INSTITUC.'!TRA60</f>
        <v>0</v>
      </c>
      <c r="TRB18" s="654">
        <f>+'Anexo 1. 01-FR-03 POA INSTITUC.'!TRB60</f>
        <v>0</v>
      </c>
      <c r="TRC18" s="654">
        <f>+'Anexo 1. 01-FR-03 POA INSTITUC.'!TRC60</f>
        <v>0</v>
      </c>
      <c r="TRD18" s="654">
        <f>+'Anexo 1. 01-FR-03 POA INSTITUC.'!TRD60</f>
        <v>0</v>
      </c>
      <c r="TRE18" s="654">
        <f>+'Anexo 1. 01-FR-03 POA INSTITUC.'!TRE60</f>
        <v>0</v>
      </c>
      <c r="TRF18" s="654">
        <f>+'Anexo 1. 01-FR-03 POA INSTITUC.'!TRF60</f>
        <v>0</v>
      </c>
      <c r="TRG18" s="654">
        <f>+'Anexo 1. 01-FR-03 POA INSTITUC.'!TRG60</f>
        <v>0</v>
      </c>
      <c r="TRH18" s="654">
        <f>+'Anexo 1. 01-FR-03 POA INSTITUC.'!TRH60</f>
        <v>0</v>
      </c>
      <c r="TRI18" s="654">
        <f>+'Anexo 1. 01-FR-03 POA INSTITUC.'!TRI60</f>
        <v>0</v>
      </c>
      <c r="TRJ18" s="654">
        <f>+'Anexo 1. 01-FR-03 POA INSTITUC.'!TRJ60</f>
        <v>0</v>
      </c>
      <c r="TRK18" s="654">
        <f>+'Anexo 1. 01-FR-03 POA INSTITUC.'!TRK60</f>
        <v>0</v>
      </c>
      <c r="TRL18" s="654">
        <f>+'Anexo 1. 01-FR-03 POA INSTITUC.'!TRL60</f>
        <v>0</v>
      </c>
      <c r="TRM18" s="654">
        <f>+'Anexo 1. 01-FR-03 POA INSTITUC.'!TRM60</f>
        <v>0</v>
      </c>
      <c r="TRN18" s="654">
        <f>+'Anexo 1. 01-FR-03 POA INSTITUC.'!TRN60</f>
        <v>0</v>
      </c>
      <c r="TRO18" s="654">
        <f>+'Anexo 1. 01-FR-03 POA INSTITUC.'!TRO60</f>
        <v>0</v>
      </c>
      <c r="TRP18" s="654">
        <f>+'Anexo 1. 01-FR-03 POA INSTITUC.'!TRP60</f>
        <v>0</v>
      </c>
      <c r="TRQ18" s="654">
        <f>+'Anexo 1. 01-FR-03 POA INSTITUC.'!TRQ60</f>
        <v>0</v>
      </c>
      <c r="TRR18" s="654">
        <f>+'Anexo 1. 01-FR-03 POA INSTITUC.'!TRR60</f>
        <v>0</v>
      </c>
      <c r="TRS18" s="654">
        <f>+'Anexo 1. 01-FR-03 POA INSTITUC.'!TRS60</f>
        <v>0</v>
      </c>
      <c r="TRT18" s="654">
        <f>+'Anexo 1. 01-FR-03 POA INSTITUC.'!TRT60</f>
        <v>0</v>
      </c>
      <c r="TRU18" s="654">
        <f>+'Anexo 1. 01-FR-03 POA INSTITUC.'!TRU60</f>
        <v>0</v>
      </c>
      <c r="TRV18" s="654">
        <f>+'Anexo 1. 01-FR-03 POA INSTITUC.'!TRV60</f>
        <v>0</v>
      </c>
      <c r="TRW18" s="654">
        <f>+'Anexo 1. 01-FR-03 POA INSTITUC.'!TRW60</f>
        <v>0</v>
      </c>
      <c r="TRX18" s="654">
        <f>+'Anexo 1. 01-FR-03 POA INSTITUC.'!TRX60</f>
        <v>0</v>
      </c>
      <c r="TRY18" s="654">
        <f>+'Anexo 1. 01-FR-03 POA INSTITUC.'!TRY60</f>
        <v>0</v>
      </c>
      <c r="TRZ18" s="654">
        <f>+'Anexo 1. 01-FR-03 POA INSTITUC.'!TRZ60</f>
        <v>0</v>
      </c>
      <c r="TSA18" s="654">
        <f>+'Anexo 1. 01-FR-03 POA INSTITUC.'!TSA60</f>
        <v>0</v>
      </c>
      <c r="TSB18" s="654">
        <f>+'Anexo 1. 01-FR-03 POA INSTITUC.'!TSB60</f>
        <v>0</v>
      </c>
      <c r="TSC18" s="654">
        <f>+'Anexo 1. 01-FR-03 POA INSTITUC.'!TSC60</f>
        <v>0</v>
      </c>
      <c r="TSD18" s="654">
        <f>+'Anexo 1. 01-FR-03 POA INSTITUC.'!TSD60</f>
        <v>0</v>
      </c>
      <c r="TSE18" s="654">
        <f>+'Anexo 1. 01-FR-03 POA INSTITUC.'!TSE60</f>
        <v>0</v>
      </c>
      <c r="TSF18" s="654">
        <f>+'Anexo 1. 01-FR-03 POA INSTITUC.'!TSF60</f>
        <v>0</v>
      </c>
      <c r="TSG18" s="654">
        <f>+'Anexo 1. 01-FR-03 POA INSTITUC.'!TSG60</f>
        <v>0</v>
      </c>
      <c r="TSH18" s="654">
        <f>+'Anexo 1. 01-FR-03 POA INSTITUC.'!TSH60</f>
        <v>0</v>
      </c>
      <c r="TSI18" s="654">
        <f>+'Anexo 1. 01-FR-03 POA INSTITUC.'!TSI60</f>
        <v>0</v>
      </c>
      <c r="TSJ18" s="654">
        <f>+'Anexo 1. 01-FR-03 POA INSTITUC.'!TSJ60</f>
        <v>0</v>
      </c>
      <c r="TSK18" s="654">
        <f>+'Anexo 1. 01-FR-03 POA INSTITUC.'!TSK60</f>
        <v>0</v>
      </c>
      <c r="TSL18" s="654">
        <f>+'Anexo 1. 01-FR-03 POA INSTITUC.'!TSL60</f>
        <v>0</v>
      </c>
      <c r="TSM18" s="654">
        <f>+'Anexo 1. 01-FR-03 POA INSTITUC.'!TSM60</f>
        <v>0</v>
      </c>
      <c r="TSN18" s="654">
        <f>+'Anexo 1. 01-FR-03 POA INSTITUC.'!TSN60</f>
        <v>0</v>
      </c>
      <c r="TSO18" s="654">
        <f>+'Anexo 1. 01-FR-03 POA INSTITUC.'!TSO60</f>
        <v>0</v>
      </c>
      <c r="TSP18" s="654">
        <f>+'Anexo 1. 01-FR-03 POA INSTITUC.'!TSP60</f>
        <v>0</v>
      </c>
      <c r="TSQ18" s="654">
        <f>+'Anexo 1. 01-FR-03 POA INSTITUC.'!TSQ60</f>
        <v>0</v>
      </c>
      <c r="TSR18" s="654">
        <f>+'Anexo 1. 01-FR-03 POA INSTITUC.'!TSR60</f>
        <v>0</v>
      </c>
      <c r="TSS18" s="654">
        <f>+'Anexo 1. 01-FR-03 POA INSTITUC.'!TSS60</f>
        <v>0</v>
      </c>
      <c r="TST18" s="654">
        <f>+'Anexo 1. 01-FR-03 POA INSTITUC.'!TST60</f>
        <v>0</v>
      </c>
      <c r="TSU18" s="654">
        <f>+'Anexo 1. 01-FR-03 POA INSTITUC.'!TSU60</f>
        <v>0</v>
      </c>
      <c r="TSV18" s="654">
        <f>+'Anexo 1. 01-FR-03 POA INSTITUC.'!TSV60</f>
        <v>0</v>
      </c>
      <c r="TSW18" s="654">
        <f>+'Anexo 1. 01-FR-03 POA INSTITUC.'!TSW60</f>
        <v>0</v>
      </c>
      <c r="TSX18" s="654">
        <f>+'Anexo 1. 01-FR-03 POA INSTITUC.'!TSX60</f>
        <v>0</v>
      </c>
      <c r="TSY18" s="654">
        <f>+'Anexo 1. 01-FR-03 POA INSTITUC.'!TSY60</f>
        <v>0</v>
      </c>
      <c r="TSZ18" s="654">
        <f>+'Anexo 1. 01-FR-03 POA INSTITUC.'!TSZ60</f>
        <v>0</v>
      </c>
      <c r="TTA18" s="654">
        <f>+'Anexo 1. 01-FR-03 POA INSTITUC.'!TTA60</f>
        <v>0</v>
      </c>
      <c r="TTB18" s="654">
        <f>+'Anexo 1. 01-FR-03 POA INSTITUC.'!TTB60</f>
        <v>0</v>
      </c>
      <c r="TTC18" s="654">
        <f>+'Anexo 1. 01-FR-03 POA INSTITUC.'!TTC60</f>
        <v>0</v>
      </c>
      <c r="TTD18" s="654">
        <f>+'Anexo 1. 01-FR-03 POA INSTITUC.'!TTD60</f>
        <v>0</v>
      </c>
      <c r="TTE18" s="654">
        <f>+'Anexo 1. 01-FR-03 POA INSTITUC.'!TTE60</f>
        <v>0</v>
      </c>
      <c r="TTF18" s="654">
        <f>+'Anexo 1. 01-FR-03 POA INSTITUC.'!TTF60</f>
        <v>0</v>
      </c>
      <c r="TTG18" s="654">
        <f>+'Anexo 1. 01-FR-03 POA INSTITUC.'!TTG60</f>
        <v>0</v>
      </c>
      <c r="TTH18" s="654">
        <f>+'Anexo 1. 01-FR-03 POA INSTITUC.'!TTH60</f>
        <v>0</v>
      </c>
      <c r="TTI18" s="654">
        <f>+'Anexo 1. 01-FR-03 POA INSTITUC.'!TTI60</f>
        <v>0</v>
      </c>
      <c r="TTJ18" s="654">
        <f>+'Anexo 1. 01-FR-03 POA INSTITUC.'!TTJ60</f>
        <v>0</v>
      </c>
      <c r="TTK18" s="654">
        <f>+'Anexo 1. 01-FR-03 POA INSTITUC.'!TTK60</f>
        <v>0</v>
      </c>
      <c r="TTL18" s="654">
        <f>+'Anexo 1. 01-FR-03 POA INSTITUC.'!TTL60</f>
        <v>0</v>
      </c>
      <c r="TTM18" s="654">
        <f>+'Anexo 1. 01-FR-03 POA INSTITUC.'!TTM60</f>
        <v>0</v>
      </c>
      <c r="TTN18" s="654">
        <f>+'Anexo 1. 01-FR-03 POA INSTITUC.'!TTN60</f>
        <v>0</v>
      </c>
      <c r="TTO18" s="654">
        <f>+'Anexo 1. 01-FR-03 POA INSTITUC.'!TTO60</f>
        <v>0</v>
      </c>
      <c r="TTP18" s="654">
        <f>+'Anexo 1. 01-FR-03 POA INSTITUC.'!TTP60</f>
        <v>0</v>
      </c>
      <c r="TTQ18" s="654">
        <f>+'Anexo 1. 01-FR-03 POA INSTITUC.'!TTQ60</f>
        <v>0</v>
      </c>
      <c r="TTR18" s="654">
        <f>+'Anexo 1. 01-FR-03 POA INSTITUC.'!TTR60</f>
        <v>0</v>
      </c>
      <c r="TTS18" s="654">
        <f>+'Anexo 1. 01-FR-03 POA INSTITUC.'!TTS60</f>
        <v>0</v>
      </c>
      <c r="TTT18" s="654">
        <f>+'Anexo 1. 01-FR-03 POA INSTITUC.'!TTT60</f>
        <v>0</v>
      </c>
      <c r="TTU18" s="654">
        <f>+'Anexo 1. 01-FR-03 POA INSTITUC.'!TTU60</f>
        <v>0</v>
      </c>
      <c r="TTV18" s="654">
        <f>+'Anexo 1. 01-FR-03 POA INSTITUC.'!TTV60</f>
        <v>0</v>
      </c>
      <c r="TTW18" s="654">
        <f>+'Anexo 1. 01-FR-03 POA INSTITUC.'!TTW60</f>
        <v>0</v>
      </c>
      <c r="TTX18" s="654">
        <f>+'Anexo 1. 01-FR-03 POA INSTITUC.'!TTX60</f>
        <v>0</v>
      </c>
      <c r="TTY18" s="654">
        <f>+'Anexo 1. 01-FR-03 POA INSTITUC.'!TTY60</f>
        <v>0</v>
      </c>
      <c r="TTZ18" s="654">
        <f>+'Anexo 1. 01-FR-03 POA INSTITUC.'!TTZ60</f>
        <v>0</v>
      </c>
      <c r="TUA18" s="654">
        <f>+'Anexo 1. 01-FR-03 POA INSTITUC.'!TUA60</f>
        <v>0</v>
      </c>
      <c r="TUB18" s="654">
        <f>+'Anexo 1. 01-FR-03 POA INSTITUC.'!TUB60</f>
        <v>0</v>
      </c>
      <c r="TUC18" s="654">
        <f>+'Anexo 1. 01-FR-03 POA INSTITUC.'!TUC60</f>
        <v>0</v>
      </c>
      <c r="TUD18" s="654">
        <f>+'Anexo 1. 01-FR-03 POA INSTITUC.'!TUD60</f>
        <v>0</v>
      </c>
      <c r="TUE18" s="654">
        <f>+'Anexo 1. 01-FR-03 POA INSTITUC.'!TUE60</f>
        <v>0</v>
      </c>
      <c r="TUF18" s="654">
        <f>+'Anexo 1. 01-FR-03 POA INSTITUC.'!TUF60</f>
        <v>0</v>
      </c>
      <c r="TUG18" s="654">
        <f>+'Anexo 1. 01-FR-03 POA INSTITUC.'!TUG60</f>
        <v>0</v>
      </c>
      <c r="TUH18" s="654">
        <f>+'Anexo 1. 01-FR-03 POA INSTITUC.'!TUH60</f>
        <v>0</v>
      </c>
      <c r="TUI18" s="654">
        <f>+'Anexo 1. 01-FR-03 POA INSTITUC.'!TUI60</f>
        <v>0</v>
      </c>
      <c r="TUJ18" s="654">
        <f>+'Anexo 1. 01-FR-03 POA INSTITUC.'!TUJ60</f>
        <v>0</v>
      </c>
      <c r="TUK18" s="654">
        <f>+'Anexo 1. 01-FR-03 POA INSTITUC.'!TUK60</f>
        <v>0</v>
      </c>
      <c r="TUL18" s="654">
        <f>+'Anexo 1. 01-FR-03 POA INSTITUC.'!TUL60</f>
        <v>0</v>
      </c>
      <c r="TUM18" s="654">
        <f>+'Anexo 1. 01-FR-03 POA INSTITUC.'!TUM60</f>
        <v>0</v>
      </c>
      <c r="TUN18" s="654">
        <f>+'Anexo 1. 01-FR-03 POA INSTITUC.'!TUN60</f>
        <v>0</v>
      </c>
      <c r="TUO18" s="654">
        <f>+'Anexo 1. 01-FR-03 POA INSTITUC.'!TUO60</f>
        <v>0</v>
      </c>
      <c r="TUP18" s="654">
        <f>+'Anexo 1. 01-FR-03 POA INSTITUC.'!TUP60</f>
        <v>0</v>
      </c>
      <c r="TUQ18" s="654">
        <f>+'Anexo 1. 01-FR-03 POA INSTITUC.'!TUQ60</f>
        <v>0</v>
      </c>
      <c r="TUR18" s="654">
        <f>+'Anexo 1. 01-FR-03 POA INSTITUC.'!TUR60</f>
        <v>0</v>
      </c>
      <c r="TUS18" s="654">
        <f>+'Anexo 1. 01-FR-03 POA INSTITUC.'!TUS60</f>
        <v>0</v>
      </c>
      <c r="TUT18" s="654">
        <f>+'Anexo 1. 01-FR-03 POA INSTITUC.'!TUT60</f>
        <v>0</v>
      </c>
      <c r="TUU18" s="654">
        <f>+'Anexo 1. 01-FR-03 POA INSTITUC.'!TUU60</f>
        <v>0</v>
      </c>
      <c r="TUV18" s="654">
        <f>+'Anexo 1. 01-FR-03 POA INSTITUC.'!TUV60</f>
        <v>0</v>
      </c>
      <c r="TUW18" s="654">
        <f>+'Anexo 1. 01-FR-03 POA INSTITUC.'!TUW60</f>
        <v>0</v>
      </c>
      <c r="TUX18" s="654">
        <f>+'Anexo 1. 01-FR-03 POA INSTITUC.'!TUX60</f>
        <v>0</v>
      </c>
      <c r="TUY18" s="654">
        <f>+'Anexo 1. 01-FR-03 POA INSTITUC.'!TUY60</f>
        <v>0</v>
      </c>
      <c r="TUZ18" s="654">
        <f>+'Anexo 1. 01-FR-03 POA INSTITUC.'!TUZ60</f>
        <v>0</v>
      </c>
      <c r="TVA18" s="654">
        <f>+'Anexo 1. 01-FR-03 POA INSTITUC.'!TVA60</f>
        <v>0</v>
      </c>
      <c r="TVB18" s="654">
        <f>+'Anexo 1. 01-FR-03 POA INSTITUC.'!TVB60</f>
        <v>0</v>
      </c>
      <c r="TVC18" s="654">
        <f>+'Anexo 1. 01-FR-03 POA INSTITUC.'!TVC60</f>
        <v>0</v>
      </c>
      <c r="TVD18" s="654">
        <f>+'Anexo 1. 01-FR-03 POA INSTITUC.'!TVD60</f>
        <v>0</v>
      </c>
      <c r="TVE18" s="654">
        <f>+'Anexo 1. 01-FR-03 POA INSTITUC.'!TVE60</f>
        <v>0</v>
      </c>
      <c r="TVF18" s="654">
        <f>+'Anexo 1. 01-FR-03 POA INSTITUC.'!TVF60</f>
        <v>0</v>
      </c>
      <c r="TVG18" s="654">
        <f>+'Anexo 1. 01-FR-03 POA INSTITUC.'!TVG60</f>
        <v>0</v>
      </c>
      <c r="TVH18" s="654">
        <f>+'Anexo 1. 01-FR-03 POA INSTITUC.'!TVH60</f>
        <v>0</v>
      </c>
      <c r="TVI18" s="654">
        <f>+'Anexo 1. 01-FR-03 POA INSTITUC.'!TVI60</f>
        <v>0</v>
      </c>
      <c r="TVJ18" s="654">
        <f>+'Anexo 1. 01-FR-03 POA INSTITUC.'!TVJ60</f>
        <v>0</v>
      </c>
      <c r="TVK18" s="654">
        <f>+'Anexo 1. 01-FR-03 POA INSTITUC.'!TVK60</f>
        <v>0</v>
      </c>
      <c r="TVL18" s="654">
        <f>+'Anexo 1. 01-FR-03 POA INSTITUC.'!TVL60</f>
        <v>0</v>
      </c>
      <c r="TVM18" s="654">
        <f>+'Anexo 1. 01-FR-03 POA INSTITUC.'!TVM60</f>
        <v>0</v>
      </c>
      <c r="TVN18" s="654">
        <f>+'Anexo 1. 01-FR-03 POA INSTITUC.'!TVN60</f>
        <v>0</v>
      </c>
      <c r="TVO18" s="654">
        <f>+'Anexo 1. 01-FR-03 POA INSTITUC.'!TVO60</f>
        <v>0</v>
      </c>
      <c r="TVP18" s="654">
        <f>+'Anexo 1. 01-FR-03 POA INSTITUC.'!TVP60</f>
        <v>0</v>
      </c>
      <c r="TVQ18" s="654">
        <f>+'Anexo 1. 01-FR-03 POA INSTITUC.'!TVQ60</f>
        <v>0</v>
      </c>
      <c r="TVR18" s="654">
        <f>+'Anexo 1. 01-FR-03 POA INSTITUC.'!TVR60</f>
        <v>0</v>
      </c>
      <c r="TVS18" s="654">
        <f>+'Anexo 1. 01-FR-03 POA INSTITUC.'!TVS60</f>
        <v>0</v>
      </c>
      <c r="TVT18" s="654">
        <f>+'Anexo 1. 01-FR-03 POA INSTITUC.'!TVT60</f>
        <v>0</v>
      </c>
      <c r="TVU18" s="654">
        <f>+'Anexo 1. 01-FR-03 POA INSTITUC.'!TVU60</f>
        <v>0</v>
      </c>
      <c r="TVV18" s="654">
        <f>+'Anexo 1. 01-FR-03 POA INSTITUC.'!TVV60</f>
        <v>0</v>
      </c>
      <c r="TVW18" s="654">
        <f>+'Anexo 1. 01-FR-03 POA INSTITUC.'!TVW60</f>
        <v>0</v>
      </c>
      <c r="TVX18" s="654">
        <f>+'Anexo 1. 01-FR-03 POA INSTITUC.'!TVX60</f>
        <v>0</v>
      </c>
      <c r="TVY18" s="654">
        <f>+'Anexo 1. 01-FR-03 POA INSTITUC.'!TVY60</f>
        <v>0</v>
      </c>
      <c r="TVZ18" s="654">
        <f>+'Anexo 1. 01-FR-03 POA INSTITUC.'!TVZ60</f>
        <v>0</v>
      </c>
      <c r="TWA18" s="654">
        <f>+'Anexo 1. 01-FR-03 POA INSTITUC.'!TWA60</f>
        <v>0</v>
      </c>
      <c r="TWB18" s="654">
        <f>+'Anexo 1. 01-FR-03 POA INSTITUC.'!TWB60</f>
        <v>0</v>
      </c>
      <c r="TWC18" s="654">
        <f>+'Anexo 1. 01-FR-03 POA INSTITUC.'!TWC60</f>
        <v>0</v>
      </c>
      <c r="TWD18" s="654">
        <f>+'Anexo 1. 01-FR-03 POA INSTITUC.'!TWD60</f>
        <v>0</v>
      </c>
      <c r="TWE18" s="654">
        <f>+'Anexo 1. 01-FR-03 POA INSTITUC.'!TWE60</f>
        <v>0</v>
      </c>
      <c r="TWF18" s="654">
        <f>+'Anexo 1. 01-FR-03 POA INSTITUC.'!TWF60</f>
        <v>0</v>
      </c>
      <c r="TWG18" s="654">
        <f>+'Anexo 1. 01-FR-03 POA INSTITUC.'!TWG60</f>
        <v>0</v>
      </c>
      <c r="TWH18" s="654">
        <f>+'Anexo 1. 01-FR-03 POA INSTITUC.'!TWH60</f>
        <v>0</v>
      </c>
      <c r="TWI18" s="654">
        <f>+'Anexo 1. 01-FR-03 POA INSTITUC.'!TWI60</f>
        <v>0</v>
      </c>
      <c r="TWJ18" s="654">
        <f>+'Anexo 1. 01-FR-03 POA INSTITUC.'!TWJ60</f>
        <v>0</v>
      </c>
      <c r="TWK18" s="654">
        <f>+'Anexo 1. 01-FR-03 POA INSTITUC.'!TWK60</f>
        <v>0</v>
      </c>
      <c r="TWL18" s="654">
        <f>+'Anexo 1. 01-FR-03 POA INSTITUC.'!TWL60</f>
        <v>0</v>
      </c>
      <c r="TWM18" s="654">
        <f>+'Anexo 1. 01-FR-03 POA INSTITUC.'!TWM60</f>
        <v>0</v>
      </c>
      <c r="TWN18" s="654">
        <f>+'Anexo 1. 01-FR-03 POA INSTITUC.'!TWN60</f>
        <v>0</v>
      </c>
      <c r="TWO18" s="654">
        <f>+'Anexo 1. 01-FR-03 POA INSTITUC.'!TWO60</f>
        <v>0</v>
      </c>
      <c r="TWP18" s="654">
        <f>+'Anexo 1. 01-FR-03 POA INSTITUC.'!TWP60</f>
        <v>0</v>
      </c>
      <c r="TWQ18" s="654">
        <f>+'Anexo 1. 01-FR-03 POA INSTITUC.'!TWQ60</f>
        <v>0</v>
      </c>
      <c r="TWR18" s="654">
        <f>+'Anexo 1. 01-FR-03 POA INSTITUC.'!TWR60</f>
        <v>0</v>
      </c>
      <c r="TWS18" s="654">
        <f>+'Anexo 1. 01-FR-03 POA INSTITUC.'!TWS60</f>
        <v>0</v>
      </c>
      <c r="TWT18" s="654">
        <f>+'Anexo 1. 01-FR-03 POA INSTITUC.'!TWT60</f>
        <v>0</v>
      </c>
      <c r="TWU18" s="654">
        <f>+'Anexo 1. 01-FR-03 POA INSTITUC.'!TWU60</f>
        <v>0</v>
      </c>
      <c r="TWV18" s="654">
        <f>+'Anexo 1. 01-FR-03 POA INSTITUC.'!TWV60</f>
        <v>0</v>
      </c>
      <c r="TWW18" s="654">
        <f>+'Anexo 1. 01-FR-03 POA INSTITUC.'!TWW60</f>
        <v>0</v>
      </c>
      <c r="TWX18" s="654">
        <f>+'Anexo 1. 01-FR-03 POA INSTITUC.'!TWX60</f>
        <v>0</v>
      </c>
      <c r="TWY18" s="654">
        <f>+'Anexo 1. 01-FR-03 POA INSTITUC.'!TWY60</f>
        <v>0</v>
      </c>
      <c r="TWZ18" s="654">
        <f>+'Anexo 1. 01-FR-03 POA INSTITUC.'!TWZ60</f>
        <v>0</v>
      </c>
      <c r="TXA18" s="654">
        <f>+'Anexo 1. 01-FR-03 POA INSTITUC.'!TXA60</f>
        <v>0</v>
      </c>
      <c r="TXB18" s="654">
        <f>+'Anexo 1. 01-FR-03 POA INSTITUC.'!TXB60</f>
        <v>0</v>
      </c>
      <c r="TXC18" s="654">
        <f>+'Anexo 1. 01-FR-03 POA INSTITUC.'!TXC60</f>
        <v>0</v>
      </c>
      <c r="TXD18" s="654">
        <f>+'Anexo 1. 01-FR-03 POA INSTITUC.'!TXD60</f>
        <v>0</v>
      </c>
      <c r="TXE18" s="654">
        <f>+'Anexo 1. 01-FR-03 POA INSTITUC.'!TXE60</f>
        <v>0</v>
      </c>
      <c r="TXF18" s="654">
        <f>+'Anexo 1. 01-FR-03 POA INSTITUC.'!TXF60</f>
        <v>0</v>
      </c>
      <c r="TXG18" s="654">
        <f>+'Anexo 1. 01-FR-03 POA INSTITUC.'!TXG60</f>
        <v>0</v>
      </c>
      <c r="TXH18" s="654">
        <f>+'Anexo 1. 01-FR-03 POA INSTITUC.'!TXH60</f>
        <v>0</v>
      </c>
      <c r="TXI18" s="654">
        <f>+'Anexo 1. 01-FR-03 POA INSTITUC.'!TXI60</f>
        <v>0</v>
      </c>
      <c r="TXJ18" s="654">
        <f>+'Anexo 1. 01-FR-03 POA INSTITUC.'!TXJ60</f>
        <v>0</v>
      </c>
      <c r="TXK18" s="654">
        <f>+'Anexo 1. 01-FR-03 POA INSTITUC.'!TXK60</f>
        <v>0</v>
      </c>
      <c r="TXL18" s="654">
        <f>+'Anexo 1. 01-FR-03 POA INSTITUC.'!TXL60</f>
        <v>0</v>
      </c>
      <c r="TXM18" s="654">
        <f>+'Anexo 1. 01-FR-03 POA INSTITUC.'!TXM60</f>
        <v>0</v>
      </c>
      <c r="TXN18" s="654">
        <f>+'Anexo 1. 01-FR-03 POA INSTITUC.'!TXN60</f>
        <v>0</v>
      </c>
      <c r="TXO18" s="654">
        <f>+'Anexo 1. 01-FR-03 POA INSTITUC.'!TXO60</f>
        <v>0</v>
      </c>
      <c r="TXP18" s="654">
        <f>+'Anexo 1. 01-FR-03 POA INSTITUC.'!TXP60</f>
        <v>0</v>
      </c>
      <c r="TXQ18" s="654">
        <f>+'Anexo 1. 01-FR-03 POA INSTITUC.'!TXQ60</f>
        <v>0</v>
      </c>
      <c r="TXR18" s="654">
        <f>+'Anexo 1. 01-FR-03 POA INSTITUC.'!TXR60</f>
        <v>0</v>
      </c>
      <c r="TXS18" s="654">
        <f>+'Anexo 1. 01-FR-03 POA INSTITUC.'!TXS60</f>
        <v>0</v>
      </c>
      <c r="TXT18" s="654">
        <f>+'Anexo 1. 01-FR-03 POA INSTITUC.'!TXT60</f>
        <v>0</v>
      </c>
      <c r="TXU18" s="654">
        <f>+'Anexo 1. 01-FR-03 POA INSTITUC.'!TXU60</f>
        <v>0</v>
      </c>
      <c r="TXV18" s="654">
        <f>+'Anexo 1. 01-FR-03 POA INSTITUC.'!TXV60</f>
        <v>0</v>
      </c>
      <c r="TXW18" s="654">
        <f>+'Anexo 1. 01-FR-03 POA INSTITUC.'!TXW60</f>
        <v>0</v>
      </c>
      <c r="TXX18" s="654">
        <f>+'Anexo 1. 01-FR-03 POA INSTITUC.'!TXX60</f>
        <v>0</v>
      </c>
      <c r="TXY18" s="654">
        <f>+'Anexo 1. 01-FR-03 POA INSTITUC.'!TXY60</f>
        <v>0</v>
      </c>
      <c r="TXZ18" s="654">
        <f>+'Anexo 1. 01-FR-03 POA INSTITUC.'!TXZ60</f>
        <v>0</v>
      </c>
      <c r="TYA18" s="654">
        <f>+'Anexo 1. 01-FR-03 POA INSTITUC.'!TYA60</f>
        <v>0</v>
      </c>
      <c r="TYB18" s="654">
        <f>+'Anexo 1. 01-FR-03 POA INSTITUC.'!TYB60</f>
        <v>0</v>
      </c>
      <c r="TYC18" s="654">
        <f>+'Anexo 1. 01-FR-03 POA INSTITUC.'!TYC60</f>
        <v>0</v>
      </c>
      <c r="TYD18" s="654">
        <f>+'Anexo 1. 01-FR-03 POA INSTITUC.'!TYD60</f>
        <v>0</v>
      </c>
      <c r="TYE18" s="654">
        <f>+'Anexo 1. 01-FR-03 POA INSTITUC.'!TYE60</f>
        <v>0</v>
      </c>
      <c r="TYF18" s="654">
        <f>+'Anexo 1. 01-FR-03 POA INSTITUC.'!TYF60</f>
        <v>0</v>
      </c>
      <c r="TYG18" s="654">
        <f>+'Anexo 1. 01-FR-03 POA INSTITUC.'!TYG60</f>
        <v>0</v>
      </c>
      <c r="TYH18" s="654">
        <f>+'Anexo 1. 01-FR-03 POA INSTITUC.'!TYH60</f>
        <v>0</v>
      </c>
      <c r="TYI18" s="654">
        <f>+'Anexo 1. 01-FR-03 POA INSTITUC.'!TYI60</f>
        <v>0</v>
      </c>
      <c r="TYJ18" s="654">
        <f>+'Anexo 1. 01-FR-03 POA INSTITUC.'!TYJ60</f>
        <v>0</v>
      </c>
      <c r="TYK18" s="654">
        <f>+'Anexo 1. 01-FR-03 POA INSTITUC.'!TYK60</f>
        <v>0</v>
      </c>
      <c r="TYL18" s="654">
        <f>+'Anexo 1. 01-FR-03 POA INSTITUC.'!TYL60</f>
        <v>0</v>
      </c>
      <c r="TYM18" s="654">
        <f>+'Anexo 1. 01-FR-03 POA INSTITUC.'!TYM60</f>
        <v>0</v>
      </c>
      <c r="TYN18" s="654">
        <f>+'Anexo 1. 01-FR-03 POA INSTITUC.'!TYN60</f>
        <v>0</v>
      </c>
      <c r="TYO18" s="654">
        <f>+'Anexo 1. 01-FR-03 POA INSTITUC.'!TYO60</f>
        <v>0</v>
      </c>
      <c r="TYP18" s="654">
        <f>+'Anexo 1. 01-FR-03 POA INSTITUC.'!TYP60</f>
        <v>0</v>
      </c>
      <c r="TYQ18" s="654">
        <f>+'Anexo 1. 01-FR-03 POA INSTITUC.'!TYQ60</f>
        <v>0</v>
      </c>
      <c r="TYR18" s="654">
        <f>+'Anexo 1. 01-FR-03 POA INSTITUC.'!TYR60</f>
        <v>0</v>
      </c>
      <c r="TYS18" s="654">
        <f>+'Anexo 1. 01-FR-03 POA INSTITUC.'!TYS60</f>
        <v>0</v>
      </c>
      <c r="TYT18" s="654">
        <f>+'Anexo 1. 01-FR-03 POA INSTITUC.'!TYT60</f>
        <v>0</v>
      </c>
      <c r="TYU18" s="654">
        <f>+'Anexo 1. 01-FR-03 POA INSTITUC.'!TYU60</f>
        <v>0</v>
      </c>
      <c r="TYV18" s="654">
        <f>+'Anexo 1. 01-FR-03 POA INSTITUC.'!TYV60</f>
        <v>0</v>
      </c>
      <c r="TYW18" s="654">
        <f>+'Anexo 1. 01-FR-03 POA INSTITUC.'!TYW60</f>
        <v>0</v>
      </c>
      <c r="TYX18" s="654">
        <f>+'Anexo 1. 01-FR-03 POA INSTITUC.'!TYX60</f>
        <v>0</v>
      </c>
      <c r="TYY18" s="654">
        <f>+'Anexo 1. 01-FR-03 POA INSTITUC.'!TYY60</f>
        <v>0</v>
      </c>
      <c r="TYZ18" s="654">
        <f>+'Anexo 1. 01-FR-03 POA INSTITUC.'!TYZ60</f>
        <v>0</v>
      </c>
      <c r="TZA18" s="654">
        <f>+'Anexo 1. 01-FR-03 POA INSTITUC.'!TZA60</f>
        <v>0</v>
      </c>
      <c r="TZB18" s="654">
        <f>+'Anexo 1. 01-FR-03 POA INSTITUC.'!TZB60</f>
        <v>0</v>
      </c>
      <c r="TZC18" s="654">
        <f>+'Anexo 1. 01-FR-03 POA INSTITUC.'!TZC60</f>
        <v>0</v>
      </c>
      <c r="TZD18" s="654">
        <f>+'Anexo 1. 01-FR-03 POA INSTITUC.'!TZD60</f>
        <v>0</v>
      </c>
      <c r="TZE18" s="654">
        <f>+'Anexo 1. 01-FR-03 POA INSTITUC.'!TZE60</f>
        <v>0</v>
      </c>
      <c r="TZF18" s="654">
        <f>+'Anexo 1. 01-FR-03 POA INSTITUC.'!TZF60</f>
        <v>0</v>
      </c>
      <c r="TZG18" s="654">
        <f>+'Anexo 1. 01-FR-03 POA INSTITUC.'!TZG60</f>
        <v>0</v>
      </c>
      <c r="TZH18" s="654">
        <f>+'Anexo 1. 01-FR-03 POA INSTITUC.'!TZH60</f>
        <v>0</v>
      </c>
      <c r="TZI18" s="654">
        <f>+'Anexo 1. 01-FR-03 POA INSTITUC.'!TZI60</f>
        <v>0</v>
      </c>
      <c r="TZJ18" s="654">
        <f>+'Anexo 1. 01-FR-03 POA INSTITUC.'!TZJ60</f>
        <v>0</v>
      </c>
      <c r="TZK18" s="654">
        <f>+'Anexo 1. 01-FR-03 POA INSTITUC.'!TZK60</f>
        <v>0</v>
      </c>
      <c r="TZL18" s="654">
        <f>+'Anexo 1. 01-FR-03 POA INSTITUC.'!TZL60</f>
        <v>0</v>
      </c>
      <c r="TZM18" s="654">
        <f>+'Anexo 1. 01-FR-03 POA INSTITUC.'!TZM60</f>
        <v>0</v>
      </c>
      <c r="TZN18" s="654">
        <f>+'Anexo 1. 01-FR-03 POA INSTITUC.'!TZN60</f>
        <v>0</v>
      </c>
      <c r="TZO18" s="654">
        <f>+'Anexo 1. 01-FR-03 POA INSTITUC.'!TZO60</f>
        <v>0</v>
      </c>
      <c r="TZP18" s="654">
        <f>+'Anexo 1. 01-FR-03 POA INSTITUC.'!TZP60</f>
        <v>0</v>
      </c>
      <c r="TZQ18" s="654">
        <f>+'Anexo 1. 01-FR-03 POA INSTITUC.'!TZQ60</f>
        <v>0</v>
      </c>
      <c r="TZR18" s="654">
        <f>+'Anexo 1. 01-FR-03 POA INSTITUC.'!TZR60</f>
        <v>0</v>
      </c>
      <c r="TZS18" s="654">
        <f>+'Anexo 1. 01-FR-03 POA INSTITUC.'!TZS60</f>
        <v>0</v>
      </c>
      <c r="TZT18" s="654">
        <f>+'Anexo 1. 01-FR-03 POA INSTITUC.'!TZT60</f>
        <v>0</v>
      </c>
      <c r="TZU18" s="654">
        <f>+'Anexo 1. 01-FR-03 POA INSTITUC.'!TZU60</f>
        <v>0</v>
      </c>
      <c r="TZV18" s="654">
        <f>+'Anexo 1. 01-FR-03 POA INSTITUC.'!TZV60</f>
        <v>0</v>
      </c>
      <c r="TZW18" s="654">
        <f>+'Anexo 1. 01-FR-03 POA INSTITUC.'!TZW60</f>
        <v>0</v>
      </c>
      <c r="TZX18" s="654">
        <f>+'Anexo 1. 01-FR-03 POA INSTITUC.'!TZX60</f>
        <v>0</v>
      </c>
      <c r="TZY18" s="654">
        <f>+'Anexo 1. 01-FR-03 POA INSTITUC.'!TZY60</f>
        <v>0</v>
      </c>
      <c r="TZZ18" s="654">
        <f>+'Anexo 1. 01-FR-03 POA INSTITUC.'!TZZ60</f>
        <v>0</v>
      </c>
      <c r="UAA18" s="654">
        <f>+'Anexo 1. 01-FR-03 POA INSTITUC.'!UAA60</f>
        <v>0</v>
      </c>
      <c r="UAB18" s="654">
        <f>+'Anexo 1. 01-FR-03 POA INSTITUC.'!UAB60</f>
        <v>0</v>
      </c>
      <c r="UAC18" s="654">
        <f>+'Anexo 1. 01-FR-03 POA INSTITUC.'!UAC60</f>
        <v>0</v>
      </c>
      <c r="UAD18" s="654">
        <f>+'Anexo 1. 01-FR-03 POA INSTITUC.'!UAD60</f>
        <v>0</v>
      </c>
      <c r="UAE18" s="654">
        <f>+'Anexo 1. 01-FR-03 POA INSTITUC.'!UAE60</f>
        <v>0</v>
      </c>
      <c r="UAF18" s="654">
        <f>+'Anexo 1. 01-FR-03 POA INSTITUC.'!UAF60</f>
        <v>0</v>
      </c>
      <c r="UAG18" s="654">
        <f>+'Anexo 1. 01-FR-03 POA INSTITUC.'!UAG60</f>
        <v>0</v>
      </c>
      <c r="UAH18" s="654">
        <f>+'Anexo 1. 01-FR-03 POA INSTITUC.'!UAH60</f>
        <v>0</v>
      </c>
      <c r="UAI18" s="654">
        <f>+'Anexo 1. 01-FR-03 POA INSTITUC.'!UAI60</f>
        <v>0</v>
      </c>
      <c r="UAJ18" s="654">
        <f>+'Anexo 1. 01-FR-03 POA INSTITUC.'!UAJ60</f>
        <v>0</v>
      </c>
      <c r="UAK18" s="654">
        <f>+'Anexo 1. 01-FR-03 POA INSTITUC.'!UAK60</f>
        <v>0</v>
      </c>
      <c r="UAL18" s="654">
        <f>+'Anexo 1. 01-FR-03 POA INSTITUC.'!UAL60</f>
        <v>0</v>
      </c>
      <c r="UAM18" s="654">
        <f>+'Anexo 1. 01-FR-03 POA INSTITUC.'!UAM60</f>
        <v>0</v>
      </c>
      <c r="UAN18" s="654">
        <f>+'Anexo 1. 01-FR-03 POA INSTITUC.'!UAN60</f>
        <v>0</v>
      </c>
      <c r="UAO18" s="654">
        <f>+'Anexo 1. 01-FR-03 POA INSTITUC.'!UAO60</f>
        <v>0</v>
      </c>
      <c r="UAP18" s="654">
        <f>+'Anexo 1. 01-FR-03 POA INSTITUC.'!UAP60</f>
        <v>0</v>
      </c>
      <c r="UAQ18" s="654">
        <f>+'Anexo 1. 01-FR-03 POA INSTITUC.'!UAQ60</f>
        <v>0</v>
      </c>
      <c r="UAR18" s="654">
        <f>+'Anexo 1. 01-FR-03 POA INSTITUC.'!UAR60</f>
        <v>0</v>
      </c>
      <c r="UAS18" s="654">
        <f>+'Anexo 1. 01-FR-03 POA INSTITUC.'!UAS60</f>
        <v>0</v>
      </c>
      <c r="UAT18" s="654">
        <f>+'Anexo 1. 01-FR-03 POA INSTITUC.'!UAT60</f>
        <v>0</v>
      </c>
      <c r="UAU18" s="654">
        <f>+'Anexo 1. 01-FR-03 POA INSTITUC.'!UAU60</f>
        <v>0</v>
      </c>
      <c r="UAV18" s="654">
        <f>+'Anexo 1. 01-FR-03 POA INSTITUC.'!UAV60</f>
        <v>0</v>
      </c>
      <c r="UAW18" s="654">
        <f>+'Anexo 1. 01-FR-03 POA INSTITUC.'!UAW60</f>
        <v>0</v>
      </c>
      <c r="UAX18" s="654">
        <f>+'Anexo 1. 01-FR-03 POA INSTITUC.'!UAX60</f>
        <v>0</v>
      </c>
      <c r="UAY18" s="654">
        <f>+'Anexo 1. 01-FR-03 POA INSTITUC.'!UAY60</f>
        <v>0</v>
      </c>
      <c r="UAZ18" s="654">
        <f>+'Anexo 1. 01-FR-03 POA INSTITUC.'!UAZ60</f>
        <v>0</v>
      </c>
      <c r="UBA18" s="654">
        <f>+'Anexo 1. 01-FR-03 POA INSTITUC.'!UBA60</f>
        <v>0</v>
      </c>
      <c r="UBB18" s="654">
        <f>+'Anexo 1. 01-FR-03 POA INSTITUC.'!UBB60</f>
        <v>0</v>
      </c>
      <c r="UBC18" s="654">
        <f>+'Anexo 1. 01-FR-03 POA INSTITUC.'!UBC60</f>
        <v>0</v>
      </c>
      <c r="UBD18" s="654">
        <f>+'Anexo 1. 01-FR-03 POA INSTITUC.'!UBD60</f>
        <v>0</v>
      </c>
      <c r="UBE18" s="654">
        <f>+'Anexo 1. 01-FR-03 POA INSTITUC.'!UBE60</f>
        <v>0</v>
      </c>
      <c r="UBF18" s="654">
        <f>+'Anexo 1. 01-FR-03 POA INSTITUC.'!UBF60</f>
        <v>0</v>
      </c>
      <c r="UBG18" s="654">
        <f>+'Anexo 1. 01-FR-03 POA INSTITUC.'!UBG60</f>
        <v>0</v>
      </c>
      <c r="UBH18" s="654">
        <f>+'Anexo 1. 01-FR-03 POA INSTITUC.'!UBH60</f>
        <v>0</v>
      </c>
      <c r="UBI18" s="654">
        <f>+'Anexo 1. 01-FR-03 POA INSTITUC.'!UBI60</f>
        <v>0</v>
      </c>
      <c r="UBJ18" s="654">
        <f>+'Anexo 1. 01-FR-03 POA INSTITUC.'!UBJ60</f>
        <v>0</v>
      </c>
      <c r="UBK18" s="654">
        <f>+'Anexo 1. 01-FR-03 POA INSTITUC.'!UBK60</f>
        <v>0</v>
      </c>
      <c r="UBL18" s="654">
        <f>+'Anexo 1. 01-FR-03 POA INSTITUC.'!UBL60</f>
        <v>0</v>
      </c>
      <c r="UBM18" s="654">
        <f>+'Anexo 1. 01-FR-03 POA INSTITUC.'!UBM60</f>
        <v>0</v>
      </c>
      <c r="UBN18" s="654">
        <f>+'Anexo 1. 01-FR-03 POA INSTITUC.'!UBN60</f>
        <v>0</v>
      </c>
      <c r="UBO18" s="654">
        <f>+'Anexo 1. 01-FR-03 POA INSTITUC.'!UBO60</f>
        <v>0</v>
      </c>
      <c r="UBP18" s="654">
        <f>+'Anexo 1. 01-FR-03 POA INSTITUC.'!UBP60</f>
        <v>0</v>
      </c>
      <c r="UBQ18" s="654">
        <f>+'Anexo 1. 01-FR-03 POA INSTITUC.'!UBQ60</f>
        <v>0</v>
      </c>
      <c r="UBR18" s="654">
        <f>+'Anexo 1. 01-FR-03 POA INSTITUC.'!UBR60</f>
        <v>0</v>
      </c>
      <c r="UBS18" s="654">
        <f>+'Anexo 1. 01-FR-03 POA INSTITUC.'!UBS60</f>
        <v>0</v>
      </c>
      <c r="UBT18" s="654">
        <f>+'Anexo 1. 01-FR-03 POA INSTITUC.'!UBT60</f>
        <v>0</v>
      </c>
      <c r="UBU18" s="654">
        <f>+'Anexo 1. 01-FR-03 POA INSTITUC.'!UBU60</f>
        <v>0</v>
      </c>
      <c r="UBV18" s="654">
        <f>+'Anexo 1. 01-FR-03 POA INSTITUC.'!UBV60</f>
        <v>0</v>
      </c>
      <c r="UBW18" s="654">
        <f>+'Anexo 1. 01-FR-03 POA INSTITUC.'!UBW60</f>
        <v>0</v>
      </c>
      <c r="UBX18" s="654">
        <f>+'Anexo 1. 01-FR-03 POA INSTITUC.'!UBX60</f>
        <v>0</v>
      </c>
      <c r="UBY18" s="654">
        <f>+'Anexo 1. 01-FR-03 POA INSTITUC.'!UBY60</f>
        <v>0</v>
      </c>
      <c r="UBZ18" s="654">
        <f>+'Anexo 1. 01-FR-03 POA INSTITUC.'!UBZ60</f>
        <v>0</v>
      </c>
      <c r="UCA18" s="654">
        <f>+'Anexo 1. 01-FR-03 POA INSTITUC.'!UCA60</f>
        <v>0</v>
      </c>
      <c r="UCB18" s="654">
        <f>+'Anexo 1. 01-FR-03 POA INSTITUC.'!UCB60</f>
        <v>0</v>
      </c>
      <c r="UCC18" s="654">
        <f>+'Anexo 1. 01-FR-03 POA INSTITUC.'!UCC60</f>
        <v>0</v>
      </c>
      <c r="UCD18" s="654">
        <f>+'Anexo 1. 01-FR-03 POA INSTITUC.'!UCD60</f>
        <v>0</v>
      </c>
      <c r="UCE18" s="654">
        <f>+'Anexo 1. 01-FR-03 POA INSTITUC.'!UCE60</f>
        <v>0</v>
      </c>
      <c r="UCF18" s="654">
        <f>+'Anexo 1. 01-FR-03 POA INSTITUC.'!UCF60</f>
        <v>0</v>
      </c>
      <c r="UCG18" s="654">
        <f>+'Anexo 1. 01-FR-03 POA INSTITUC.'!UCG60</f>
        <v>0</v>
      </c>
      <c r="UCH18" s="654">
        <f>+'Anexo 1. 01-FR-03 POA INSTITUC.'!UCH60</f>
        <v>0</v>
      </c>
      <c r="UCI18" s="654">
        <f>+'Anexo 1. 01-FR-03 POA INSTITUC.'!UCI60</f>
        <v>0</v>
      </c>
      <c r="UCJ18" s="654">
        <f>+'Anexo 1. 01-FR-03 POA INSTITUC.'!UCJ60</f>
        <v>0</v>
      </c>
      <c r="UCK18" s="654">
        <f>+'Anexo 1. 01-FR-03 POA INSTITUC.'!UCK60</f>
        <v>0</v>
      </c>
      <c r="UCL18" s="654">
        <f>+'Anexo 1. 01-FR-03 POA INSTITUC.'!UCL60</f>
        <v>0</v>
      </c>
      <c r="UCM18" s="654">
        <f>+'Anexo 1. 01-FR-03 POA INSTITUC.'!UCM60</f>
        <v>0</v>
      </c>
      <c r="UCN18" s="654">
        <f>+'Anexo 1. 01-FR-03 POA INSTITUC.'!UCN60</f>
        <v>0</v>
      </c>
      <c r="UCO18" s="654">
        <f>+'Anexo 1. 01-FR-03 POA INSTITUC.'!UCO60</f>
        <v>0</v>
      </c>
      <c r="UCP18" s="654">
        <f>+'Anexo 1. 01-FR-03 POA INSTITUC.'!UCP60</f>
        <v>0</v>
      </c>
      <c r="UCQ18" s="654">
        <f>+'Anexo 1. 01-FR-03 POA INSTITUC.'!UCQ60</f>
        <v>0</v>
      </c>
      <c r="UCR18" s="654">
        <f>+'Anexo 1. 01-FR-03 POA INSTITUC.'!UCR60</f>
        <v>0</v>
      </c>
      <c r="UCS18" s="654">
        <f>+'Anexo 1. 01-FR-03 POA INSTITUC.'!UCS60</f>
        <v>0</v>
      </c>
      <c r="UCT18" s="654">
        <f>+'Anexo 1. 01-FR-03 POA INSTITUC.'!UCT60</f>
        <v>0</v>
      </c>
      <c r="UCU18" s="654">
        <f>+'Anexo 1. 01-FR-03 POA INSTITUC.'!UCU60</f>
        <v>0</v>
      </c>
      <c r="UCV18" s="654">
        <f>+'Anexo 1. 01-FR-03 POA INSTITUC.'!UCV60</f>
        <v>0</v>
      </c>
      <c r="UCW18" s="654">
        <f>+'Anexo 1. 01-FR-03 POA INSTITUC.'!UCW60</f>
        <v>0</v>
      </c>
      <c r="UCX18" s="654">
        <f>+'Anexo 1. 01-FR-03 POA INSTITUC.'!UCX60</f>
        <v>0</v>
      </c>
      <c r="UCY18" s="654">
        <f>+'Anexo 1. 01-FR-03 POA INSTITUC.'!UCY60</f>
        <v>0</v>
      </c>
      <c r="UCZ18" s="654">
        <f>+'Anexo 1. 01-FR-03 POA INSTITUC.'!UCZ60</f>
        <v>0</v>
      </c>
      <c r="UDA18" s="654">
        <f>+'Anexo 1. 01-FR-03 POA INSTITUC.'!UDA60</f>
        <v>0</v>
      </c>
      <c r="UDB18" s="654">
        <f>+'Anexo 1. 01-FR-03 POA INSTITUC.'!UDB60</f>
        <v>0</v>
      </c>
      <c r="UDC18" s="654">
        <f>+'Anexo 1. 01-FR-03 POA INSTITUC.'!UDC60</f>
        <v>0</v>
      </c>
      <c r="UDD18" s="654">
        <f>+'Anexo 1. 01-FR-03 POA INSTITUC.'!UDD60</f>
        <v>0</v>
      </c>
      <c r="UDE18" s="654">
        <f>+'Anexo 1. 01-FR-03 POA INSTITUC.'!UDE60</f>
        <v>0</v>
      </c>
      <c r="UDF18" s="654">
        <f>+'Anexo 1. 01-FR-03 POA INSTITUC.'!UDF60</f>
        <v>0</v>
      </c>
      <c r="UDG18" s="654">
        <f>+'Anexo 1. 01-FR-03 POA INSTITUC.'!UDG60</f>
        <v>0</v>
      </c>
      <c r="UDH18" s="654">
        <f>+'Anexo 1. 01-FR-03 POA INSTITUC.'!UDH60</f>
        <v>0</v>
      </c>
      <c r="UDI18" s="654">
        <f>+'Anexo 1. 01-FR-03 POA INSTITUC.'!UDI60</f>
        <v>0</v>
      </c>
      <c r="UDJ18" s="654">
        <f>+'Anexo 1. 01-FR-03 POA INSTITUC.'!UDJ60</f>
        <v>0</v>
      </c>
      <c r="UDK18" s="654">
        <f>+'Anexo 1. 01-FR-03 POA INSTITUC.'!UDK60</f>
        <v>0</v>
      </c>
      <c r="UDL18" s="654">
        <f>+'Anexo 1. 01-FR-03 POA INSTITUC.'!UDL60</f>
        <v>0</v>
      </c>
      <c r="UDM18" s="654">
        <f>+'Anexo 1. 01-FR-03 POA INSTITUC.'!UDM60</f>
        <v>0</v>
      </c>
      <c r="UDN18" s="654">
        <f>+'Anexo 1. 01-FR-03 POA INSTITUC.'!UDN60</f>
        <v>0</v>
      </c>
      <c r="UDO18" s="654">
        <f>+'Anexo 1. 01-FR-03 POA INSTITUC.'!UDO60</f>
        <v>0</v>
      </c>
      <c r="UDP18" s="654">
        <f>+'Anexo 1. 01-FR-03 POA INSTITUC.'!UDP60</f>
        <v>0</v>
      </c>
      <c r="UDQ18" s="654">
        <f>+'Anexo 1. 01-FR-03 POA INSTITUC.'!UDQ60</f>
        <v>0</v>
      </c>
      <c r="UDR18" s="654">
        <f>+'Anexo 1. 01-FR-03 POA INSTITUC.'!UDR60</f>
        <v>0</v>
      </c>
      <c r="UDS18" s="654">
        <f>+'Anexo 1. 01-FR-03 POA INSTITUC.'!UDS60</f>
        <v>0</v>
      </c>
      <c r="UDT18" s="654">
        <f>+'Anexo 1. 01-FR-03 POA INSTITUC.'!UDT60</f>
        <v>0</v>
      </c>
      <c r="UDU18" s="654">
        <f>+'Anexo 1. 01-FR-03 POA INSTITUC.'!UDU60</f>
        <v>0</v>
      </c>
      <c r="UDV18" s="654">
        <f>+'Anexo 1. 01-FR-03 POA INSTITUC.'!UDV60</f>
        <v>0</v>
      </c>
      <c r="UDW18" s="654">
        <f>+'Anexo 1. 01-FR-03 POA INSTITUC.'!UDW60</f>
        <v>0</v>
      </c>
      <c r="UDX18" s="654">
        <f>+'Anexo 1. 01-FR-03 POA INSTITUC.'!UDX60</f>
        <v>0</v>
      </c>
      <c r="UDY18" s="654">
        <f>+'Anexo 1. 01-FR-03 POA INSTITUC.'!UDY60</f>
        <v>0</v>
      </c>
      <c r="UDZ18" s="654">
        <f>+'Anexo 1. 01-FR-03 POA INSTITUC.'!UDZ60</f>
        <v>0</v>
      </c>
      <c r="UEA18" s="654">
        <f>+'Anexo 1. 01-FR-03 POA INSTITUC.'!UEA60</f>
        <v>0</v>
      </c>
      <c r="UEB18" s="654">
        <f>+'Anexo 1. 01-FR-03 POA INSTITUC.'!UEB60</f>
        <v>0</v>
      </c>
      <c r="UEC18" s="654">
        <f>+'Anexo 1. 01-FR-03 POA INSTITUC.'!UEC60</f>
        <v>0</v>
      </c>
      <c r="UED18" s="654">
        <f>+'Anexo 1. 01-FR-03 POA INSTITUC.'!UED60</f>
        <v>0</v>
      </c>
      <c r="UEE18" s="654">
        <f>+'Anexo 1. 01-FR-03 POA INSTITUC.'!UEE60</f>
        <v>0</v>
      </c>
      <c r="UEF18" s="654">
        <f>+'Anexo 1. 01-FR-03 POA INSTITUC.'!UEF60</f>
        <v>0</v>
      </c>
      <c r="UEG18" s="654">
        <f>+'Anexo 1. 01-FR-03 POA INSTITUC.'!UEG60</f>
        <v>0</v>
      </c>
      <c r="UEH18" s="654">
        <f>+'Anexo 1. 01-FR-03 POA INSTITUC.'!UEH60</f>
        <v>0</v>
      </c>
      <c r="UEI18" s="654">
        <f>+'Anexo 1. 01-FR-03 POA INSTITUC.'!UEI60</f>
        <v>0</v>
      </c>
      <c r="UEJ18" s="654">
        <f>+'Anexo 1. 01-FR-03 POA INSTITUC.'!UEJ60</f>
        <v>0</v>
      </c>
      <c r="UEK18" s="654">
        <f>+'Anexo 1. 01-FR-03 POA INSTITUC.'!UEK60</f>
        <v>0</v>
      </c>
      <c r="UEL18" s="654">
        <f>+'Anexo 1. 01-FR-03 POA INSTITUC.'!UEL60</f>
        <v>0</v>
      </c>
      <c r="UEM18" s="654">
        <f>+'Anexo 1. 01-FR-03 POA INSTITUC.'!UEM60</f>
        <v>0</v>
      </c>
      <c r="UEN18" s="654">
        <f>+'Anexo 1. 01-FR-03 POA INSTITUC.'!UEN60</f>
        <v>0</v>
      </c>
      <c r="UEO18" s="654">
        <f>+'Anexo 1. 01-FR-03 POA INSTITUC.'!UEO60</f>
        <v>0</v>
      </c>
      <c r="UEP18" s="654">
        <f>+'Anexo 1. 01-FR-03 POA INSTITUC.'!UEP60</f>
        <v>0</v>
      </c>
      <c r="UEQ18" s="654">
        <f>+'Anexo 1. 01-FR-03 POA INSTITUC.'!UEQ60</f>
        <v>0</v>
      </c>
      <c r="UER18" s="654">
        <f>+'Anexo 1. 01-FR-03 POA INSTITUC.'!UER60</f>
        <v>0</v>
      </c>
      <c r="UES18" s="654">
        <f>+'Anexo 1. 01-FR-03 POA INSTITUC.'!UES60</f>
        <v>0</v>
      </c>
      <c r="UET18" s="654">
        <f>+'Anexo 1. 01-FR-03 POA INSTITUC.'!UET60</f>
        <v>0</v>
      </c>
      <c r="UEU18" s="654">
        <f>+'Anexo 1. 01-FR-03 POA INSTITUC.'!UEU60</f>
        <v>0</v>
      </c>
      <c r="UEV18" s="654">
        <f>+'Anexo 1. 01-FR-03 POA INSTITUC.'!UEV60</f>
        <v>0</v>
      </c>
      <c r="UEW18" s="654">
        <f>+'Anexo 1. 01-FR-03 POA INSTITUC.'!UEW60</f>
        <v>0</v>
      </c>
      <c r="UEX18" s="654">
        <f>+'Anexo 1. 01-FR-03 POA INSTITUC.'!UEX60</f>
        <v>0</v>
      </c>
      <c r="UEY18" s="654">
        <f>+'Anexo 1. 01-FR-03 POA INSTITUC.'!UEY60</f>
        <v>0</v>
      </c>
      <c r="UEZ18" s="654">
        <f>+'Anexo 1. 01-FR-03 POA INSTITUC.'!UEZ60</f>
        <v>0</v>
      </c>
      <c r="UFA18" s="654">
        <f>+'Anexo 1. 01-FR-03 POA INSTITUC.'!UFA60</f>
        <v>0</v>
      </c>
      <c r="UFB18" s="654">
        <f>+'Anexo 1. 01-FR-03 POA INSTITUC.'!UFB60</f>
        <v>0</v>
      </c>
      <c r="UFC18" s="654">
        <f>+'Anexo 1. 01-FR-03 POA INSTITUC.'!UFC60</f>
        <v>0</v>
      </c>
      <c r="UFD18" s="654">
        <f>+'Anexo 1. 01-FR-03 POA INSTITUC.'!UFD60</f>
        <v>0</v>
      </c>
      <c r="UFE18" s="654">
        <f>+'Anexo 1. 01-FR-03 POA INSTITUC.'!UFE60</f>
        <v>0</v>
      </c>
      <c r="UFF18" s="654">
        <f>+'Anexo 1. 01-FR-03 POA INSTITUC.'!UFF60</f>
        <v>0</v>
      </c>
      <c r="UFG18" s="654">
        <f>+'Anexo 1. 01-FR-03 POA INSTITUC.'!UFG60</f>
        <v>0</v>
      </c>
      <c r="UFH18" s="654">
        <f>+'Anexo 1. 01-FR-03 POA INSTITUC.'!UFH60</f>
        <v>0</v>
      </c>
      <c r="UFI18" s="654">
        <f>+'Anexo 1. 01-FR-03 POA INSTITUC.'!UFI60</f>
        <v>0</v>
      </c>
      <c r="UFJ18" s="654">
        <f>+'Anexo 1. 01-FR-03 POA INSTITUC.'!UFJ60</f>
        <v>0</v>
      </c>
      <c r="UFK18" s="654">
        <f>+'Anexo 1. 01-FR-03 POA INSTITUC.'!UFK60</f>
        <v>0</v>
      </c>
      <c r="UFL18" s="654">
        <f>+'Anexo 1. 01-FR-03 POA INSTITUC.'!UFL60</f>
        <v>0</v>
      </c>
      <c r="UFM18" s="654">
        <f>+'Anexo 1. 01-FR-03 POA INSTITUC.'!UFM60</f>
        <v>0</v>
      </c>
      <c r="UFN18" s="654">
        <f>+'Anexo 1. 01-FR-03 POA INSTITUC.'!UFN60</f>
        <v>0</v>
      </c>
      <c r="UFO18" s="654">
        <f>+'Anexo 1. 01-FR-03 POA INSTITUC.'!UFO60</f>
        <v>0</v>
      </c>
      <c r="UFP18" s="654">
        <f>+'Anexo 1. 01-FR-03 POA INSTITUC.'!UFP60</f>
        <v>0</v>
      </c>
      <c r="UFQ18" s="654">
        <f>+'Anexo 1. 01-FR-03 POA INSTITUC.'!UFQ60</f>
        <v>0</v>
      </c>
      <c r="UFR18" s="654">
        <f>+'Anexo 1. 01-FR-03 POA INSTITUC.'!UFR60</f>
        <v>0</v>
      </c>
      <c r="UFS18" s="654">
        <f>+'Anexo 1. 01-FR-03 POA INSTITUC.'!UFS60</f>
        <v>0</v>
      </c>
      <c r="UFT18" s="654">
        <f>+'Anexo 1. 01-FR-03 POA INSTITUC.'!UFT60</f>
        <v>0</v>
      </c>
      <c r="UFU18" s="654">
        <f>+'Anexo 1. 01-FR-03 POA INSTITUC.'!UFU60</f>
        <v>0</v>
      </c>
      <c r="UFV18" s="654">
        <f>+'Anexo 1. 01-FR-03 POA INSTITUC.'!UFV60</f>
        <v>0</v>
      </c>
      <c r="UFW18" s="654">
        <f>+'Anexo 1. 01-FR-03 POA INSTITUC.'!UFW60</f>
        <v>0</v>
      </c>
      <c r="UFX18" s="654">
        <f>+'Anexo 1. 01-FR-03 POA INSTITUC.'!UFX60</f>
        <v>0</v>
      </c>
      <c r="UFY18" s="654">
        <f>+'Anexo 1. 01-FR-03 POA INSTITUC.'!UFY60</f>
        <v>0</v>
      </c>
      <c r="UFZ18" s="654">
        <f>+'Anexo 1. 01-FR-03 POA INSTITUC.'!UFZ60</f>
        <v>0</v>
      </c>
      <c r="UGA18" s="654">
        <f>+'Anexo 1. 01-FR-03 POA INSTITUC.'!UGA60</f>
        <v>0</v>
      </c>
      <c r="UGB18" s="654">
        <f>+'Anexo 1. 01-FR-03 POA INSTITUC.'!UGB60</f>
        <v>0</v>
      </c>
      <c r="UGC18" s="654">
        <f>+'Anexo 1. 01-FR-03 POA INSTITUC.'!UGC60</f>
        <v>0</v>
      </c>
      <c r="UGD18" s="654">
        <f>+'Anexo 1. 01-FR-03 POA INSTITUC.'!UGD60</f>
        <v>0</v>
      </c>
      <c r="UGE18" s="654">
        <f>+'Anexo 1. 01-FR-03 POA INSTITUC.'!UGE60</f>
        <v>0</v>
      </c>
      <c r="UGF18" s="654">
        <f>+'Anexo 1. 01-FR-03 POA INSTITUC.'!UGF60</f>
        <v>0</v>
      </c>
      <c r="UGG18" s="654">
        <f>+'Anexo 1. 01-FR-03 POA INSTITUC.'!UGG60</f>
        <v>0</v>
      </c>
      <c r="UGH18" s="654">
        <f>+'Anexo 1. 01-FR-03 POA INSTITUC.'!UGH60</f>
        <v>0</v>
      </c>
      <c r="UGI18" s="654">
        <f>+'Anexo 1. 01-FR-03 POA INSTITUC.'!UGI60</f>
        <v>0</v>
      </c>
      <c r="UGJ18" s="654">
        <f>+'Anexo 1. 01-FR-03 POA INSTITUC.'!UGJ60</f>
        <v>0</v>
      </c>
      <c r="UGK18" s="654">
        <f>+'Anexo 1. 01-FR-03 POA INSTITUC.'!UGK60</f>
        <v>0</v>
      </c>
      <c r="UGL18" s="654">
        <f>+'Anexo 1. 01-FR-03 POA INSTITUC.'!UGL60</f>
        <v>0</v>
      </c>
      <c r="UGM18" s="654">
        <f>+'Anexo 1. 01-FR-03 POA INSTITUC.'!UGM60</f>
        <v>0</v>
      </c>
      <c r="UGN18" s="654">
        <f>+'Anexo 1. 01-FR-03 POA INSTITUC.'!UGN60</f>
        <v>0</v>
      </c>
      <c r="UGO18" s="654">
        <f>+'Anexo 1. 01-FR-03 POA INSTITUC.'!UGO60</f>
        <v>0</v>
      </c>
      <c r="UGP18" s="654">
        <f>+'Anexo 1. 01-FR-03 POA INSTITUC.'!UGP60</f>
        <v>0</v>
      </c>
      <c r="UGQ18" s="654">
        <f>+'Anexo 1. 01-FR-03 POA INSTITUC.'!UGQ60</f>
        <v>0</v>
      </c>
      <c r="UGR18" s="654">
        <f>+'Anexo 1. 01-FR-03 POA INSTITUC.'!UGR60</f>
        <v>0</v>
      </c>
      <c r="UGS18" s="654">
        <f>+'Anexo 1. 01-FR-03 POA INSTITUC.'!UGS60</f>
        <v>0</v>
      </c>
      <c r="UGT18" s="654">
        <f>+'Anexo 1. 01-FR-03 POA INSTITUC.'!UGT60</f>
        <v>0</v>
      </c>
      <c r="UGU18" s="654">
        <f>+'Anexo 1. 01-FR-03 POA INSTITUC.'!UGU60</f>
        <v>0</v>
      </c>
      <c r="UGV18" s="654">
        <f>+'Anexo 1. 01-FR-03 POA INSTITUC.'!UGV60</f>
        <v>0</v>
      </c>
      <c r="UGW18" s="654">
        <f>+'Anexo 1. 01-FR-03 POA INSTITUC.'!UGW60</f>
        <v>0</v>
      </c>
      <c r="UGX18" s="654">
        <f>+'Anexo 1. 01-FR-03 POA INSTITUC.'!UGX60</f>
        <v>0</v>
      </c>
      <c r="UGY18" s="654">
        <f>+'Anexo 1. 01-FR-03 POA INSTITUC.'!UGY60</f>
        <v>0</v>
      </c>
      <c r="UGZ18" s="654">
        <f>+'Anexo 1. 01-FR-03 POA INSTITUC.'!UGZ60</f>
        <v>0</v>
      </c>
      <c r="UHA18" s="654">
        <f>+'Anexo 1. 01-FR-03 POA INSTITUC.'!UHA60</f>
        <v>0</v>
      </c>
      <c r="UHB18" s="654">
        <f>+'Anexo 1. 01-FR-03 POA INSTITUC.'!UHB60</f>
        <v>0</v>
      </c>
      <c r="UHC18" s="654">
        <f>+'Anexo 1. 01-FR-03 POA INSTITUC.'!UHC60</f>
        <v>0</v>
      </c>
      <c r="UHD18" s="654">
        <f>+'Anexo 1. 01-FR-03 POA INSTITUC.'!UHD60</f>
        <v>0</v>
      </c>
      <c r="UHE18" s="654">
        <f>+'Anexo 1. 01-FR-03 POA INSTITUC.'!UHE60</f>
        <v>0</v>
      </c>
      <c r="UHF18" s="654">
        <f>+'Anexo 1. 01-FR-03 POA INSTITUC.'!UHF60</f>
        <v>0</v>
      </c>
      <c r="UHG18" s="654">
        <f>+'Anexo 1. 01-FR-03 POA INSTITUC.'!UHG60</f>
        <v>0</v>
      </c>
      <c r="UHH18" s="654">
        <f>+'Anexo 1. 01-FR-03 POA INSTITUC.'!UHH60</f>
        <v>0</v>
      </c>
      <c r="UHI18" s="654">
        <f>+'Anexo 1. 01-FR-03 POA INSTITUC.'!UHI60</f>
        <v>0</v>
      </c>
      <c r="UHJ18" s="654">
        <f>+'Anexo 1. 01-FR-03 POA INSTITUC.'!UHJ60</f>
        <v>0</v>
      </c>
      <c r="UHK18" s="654">
        <f>+'Anexo 1. 01-FR-03 POA INSTITUC.'!UHK60</f>
        <v>0</v>
      </c>
      <c r="UHL18" s="654">
        <f>+'Anexo 1. 01-FR-03 POA INSTITUC.'!UHL60</f>
        <v>0</v>
      </c>
      <c r="UHM18" s="654">
        <f>+'Anexo 1. 01-FR-03 POA INSTITUC.'!UHM60</f>
        <v>0</v>
      </c>
      <c r="UHN18" s="654">
        <f>+'Anexo 1. 01-FR-03 POA INSTITUC.'!UHN60</f>
        <v>0</v>
      </c>
      <c r="UHO18" s="654">
        <f>+'Anexo 1. 01-FR-03 POA INSTITUC.'!UHO60</f>
        <v>0</v>
      </c>
      <c r="UHP18" s="654">
        <f>+'Anexo 1. 01-FR-03 POA INSTITUC.'!UHP60</f>
        <v>0</v>
      </c>
      <c r="UHQ18" s="654">
        <f>+'Anexo 1. 01-FR-03 POA INSTITUC.'!UHQ60</f>
        <v>0</v>
      </c>
      <c r="UHR18" s="654">
        <f>+'Anexo 1. 01-FR-03 POA INSTITUC.'!UHR60</f>
        <v>0</v>
      </c>
      <c r="UHS18" s="654">
        <f>+'Anexo 1. 01-FR-03 POA INSTITUC.'!UHS60</f>
        <v>0</v>
      </c>
      <c r="UHT18" s="654">
        <f>+'Anexo 1. 01-FR-03 POA INSTITUC.'!UHT60</f>
        <v>0</v>
      </c>
      <c r="UHU18" s="654">
        <f>+'Anexo 1. 01-FR-03 POA INSTITUC.'!UHU60</f>
        <v>0</v>
      </c>
      <c r="UHV18" s="654">
        <f>+'Anexo 1. 01-FR-03 POA INSTITUC.'!UHV60</f>
        <v>0</v>
      </c>
      <c r="UHW18" s="654">
        <f>+'Anexo 1. 01-FR-03 POA INSTITUC.'!UHW60</f>
        <v>0</v>
      </c>
      <c r="UHX18" s="654">
        <f>+'Anexo 1. 01-FR-03 POA INSTITUC.'!UHX60</f>
        <v>0</v>
      </c>
      <c r="UHY18" s="654">
        <f>+'Anexo 1. 01-FR-03 POA INSTITUC.'!UHY60</f>
        <v>0</v>
      </c>
      <c r="UHZ18" s="654">
        <f>+'Anexo 1. 01-FR-03 POA INSTITUC.'!UHZ60</f>
        <v>0</v>
      </c>
      <c r="UIA18" s="654">
        <f>+'Anexo 1. 01-FR-03 POA INSTITUC.'!UIA60</f>
        <v>0</v>
      </c>
      <c r="UIB18" s="654">
        <f>+'Anexo 1. 01-FR-03 POA INSTITUC.'!UIB60</f>
        <v>0</v>
      </c>
      <c r="UIC18" s="654">
        <f>+'Anexo 1. 01-FR-03 POA INSTITUC.'!UIC60</f>
        <v>0</v>
      </c>
      <c r="UID18" s="654">
        <f>+'Anexo 1. 01-FR-03 POA INSTITUC.'!UID60</f>
        <v>0</v>
      </c>
      <c r="UIE18" s="654">
        <f>+'Anexo 1. 01-FR-03 POA INSTITUC.'!UIE60</f>
        <v>0</v>
      </c>
      <c r="UIF18" s="654">
        <f>+'Anexo 1. 01-FR-03 POA INSTITUC.'!UIF60</f>
        <v>0</v>
      </c>
      <c r="UIG18" s="654">
        <f>+'Anexo 1. 01-FR-03 POA INSTITUC.'!UIG60</f>
        <v>0</v>
      </c>
      <c r="UIH18" s="654">
        <f>+'Anexo 1. 01-FR-03 POA INSTITUC.'!UIH60</f>
        <v>0</v>
      </c>
      <c r="UII18" s="654">
        <f>+'Anexo 1. 01-FR-03 POA INSTITUC.'!UII60</f>
        <v>0</v>
      </c>
      <c r="UIJ18" s="654">
        <f>+'Anexo 1. 01-FR-03 POA INSTITUC.'!UIJ60</f>
        <v>0</v>
      </c>
      <c r="UIK18" s="654">
        <f>+'Anexo 1. 01-FR-03 POA INSTITUC.'!UIK60</f>
        <v>0</v>
      </c>
      <c r="UIL18" s="654">
        <f>+'Anexo 1. 01-FR-03 POA INSTITUC.'!UIL60</f>
        <v>0</v>
      </c>
      <c r="UIM18" s="654">
        <f>+'Anexo 1. 01-FR-03 POA INSTITUC.'!UIM60</f>
        <v>0</v>
      </c>
      <c r="UIN18" s="654">
        <f>+'Anexo 1. 01-FR-03 POA INSTITUC.'!UIN60</f>
        <v>0</v>
      </c>
      <c r="UIO18" s="654">
        <f>+'Anexo 1. 01-FR-03 POA INSTITUC.'!UIO60</f>
        <v>0</v>
      </c>
      <c r="UIP18" s="654">
        <f>+'Anexo 1. 01-FR-03 POA INSTITUC.'!UIP60</f>
        <v>0</v>
      </c>
      <c r="UIQ18" s="654">
        <f>+'Anexo 1. 01-FR-03 POA INSTITUC.'!UIQ60</f>
        <v>0</v>
      </c>
      <c r="UIR18" s="654">
        <f>+'Anexo 1. 01-FR-03 POA INSTITUC.'!UIR60</f>
        <v>0</v>
      </c>
      <c r="UIS18" s="654">
        <f>+'Anexo 1. 01-FR-03 POA INSTITUC.'!UIS60</f>
        <v>0</v>
      </c>
      <c r="UIT18" s="654">
        <f>+'Anexo 1. 01-FR-03 POA INSTITUC.'!UIT60</f>
        <v>0</v>
      </c>
      <c r="UIU18" s="654">
        <f>+'Anexo 1. 01-FR-03 POA INSTITUC.'!UIU60</f>
        <v>0</v>
      </c>
      <c r="UIV18" s="654">
        <f>+'Anexo 1. 01-FR-03 POA INSTITUC.'!UIV60</f>
        <v>0</v>
      </c>
      <c r="UIW18" s="654">
        <f>+'Anexo 1. 01-FR-03 POA INSTITUC.'!UIW60</f>
        <v>0</v>
      </c>
      <c r="UIX18" s="654">
        <f>+'Anexo 1. 01-FR-03 POA INSTITUC.'!UIX60</f>
        <v>0</v>
      </c>
      <c r="UIY18" s="654">
        <f>+'Anexo 1. 01-FR-03 POA INSTITUC.'!UIY60</f>
        <v>0</v>
      </c>
      <c r="UIZ18" s="654">
        <f>+'Anexo 1. 01-FR-03 POA INSTITUC.'!UIZ60</f>
        <v>0</v>
      </c>
      <c r="UJA18" s="654">
        <f>+'Anexo 1. 01-FR-03 POA INSTITUC.'!UJA60</f>
        <v>0</v>
      </c>
      <c r="UJB18" s="654">
        <f>+'Anexo 1. 01-FR-03 POA INSTITUC.'!UJB60</f>
        <v>0</v>
      </c>
      <c r="UJC18" s="654">
        <f>+'Anexo 1. 01-FR-03 POA INSTITUC.'!UJC60</f>
        <v>0</v>
      </c>
      <c r="UJD18" s="654">
        <f>+'Anexo 1. 01-FR-03 POA INSTITUC.'!UJD60</f>
        <v>0</v>
      </c>
      <c r="UJE18" s="654">
        <f>+'Anexo 1. 01-FR-03 POA INSTITUC.'!UJE60</f>
        <v>0</v>
      </c>
      <c r="UJF18" s="654">
        <f>+'Anexo 1. 01-FR-03 POA INSTITUC.'!UJF60</f>
        <v>0</v>
      </c>
      <c r="UJG18" s="654">
        <f>+'Anexo 1. 01-FR-03 POA INSTITUC.'!UJG60</f>
        <v>0</v>
      </c>
      <c r="UJH18" s="654">
        <f>+'Anexo 1. 01-FR-03 POA INSTITUC.'!UJH60</f>
        <v>0</v>
      </c>
      <c r="UJI18" s="654">
        <f>+'Anexo 1. 01-FR-03 POA INSTITUC.'!UJI60</f>
        <v>0</v>
      </c>
      <c r="UJJ18" s="654">
        <f>+'Anexo 1. 01-FR-03 POA INSTITUC.'!UJJ60</f>
        <v>0</v>
      </c>
      <c r="UJK18" s="654">
        <f>+'Anexo 1. 01-FR-03 POA INSTITUC.'!UJK60</f>
        <v>0</v>
      </c>
      <c r="UJL18" s="654">
        <f>+'Anexo 1. 01-FR-03 POA INSTITUC.'!UJL60</f>
        <v>0</v>
      </c>
      <c r="UJM18" s="654">
        <f>+'Anexo 1. 01-FR-03 POA INSTITUC.'!UJM60</f>
        <v>0</v>
      </c>
      <c r="UJN18" s="654">
        <f>+'Anexo 1. 01-FR-03 POA INSTITUC.'!UJN60</f>
        <v>0</v>
      </c>
      <c r="UJO18" s="654">
        <f>+'Anexo 1. 01-FR-03 POA INSTITUC.'!UJO60</f>
        <v>0</v>
      </c>
      <c r="UJP18" s="654">
        <f>+'Anexo 1. 01-FR-03 POA INSTITUC.'!UJP60</f>
        <v>0</v>
      </c>
      <c r="UJQ18" s="654">
        <f>+'Anexo 1. 01-FR-03 POA INSTITUC.'!UJQ60</f>
        <v>0</v>
      </c>
      <c r="UJR18" s="654">
        <f>+'Anexo 1. 01-FR-03 POA INSTITUC.'!UJR60</f>
        <v>0</v>
      </c>
      <c r="UJS18" s="654">
        <f>+'Anexo 1. 01-FR-03 POA INSTITUC.'!UJS60</f>
        <v>0</v>
      </c>
      <c r="UJT18" s="654">
        <f>+'Anexo 1. 01-FR-03 POA INSTITUC.'!UJT60</f>
        <v>0</v>
      </c>
      <c r="UJU18" s="654">
        <f>+'Anexo 1. 01-FR-03 POA INSTITUC.'!UJU60</f>
        <v>0</v>
      </c>
      <c r="UJV18" s="654">
        <f>+'Anexo 1. 01-FR-03 POA INSTITUC.'!UJV60</f>
        <v>0</v>
      </c>
      <c r="UJW18" s="654">
        <f>+'Anexo 1. 01-FR-03 POA INSTITUC.'!UJW60</f>
        <v>0</v>
      </c>
      <c r="UJX18" s="654">
        <f>+'Anexo 1. 01-FR-03 POA INSTITUC.'!UJX60</f>
        <v>0</v>
      </c>
      <c r="UJY18" s="654">
        <f>+'Anexo 1. 01-FR-03 POA INSTITUC.'!UJY60</f>
        <v>0</v>
      </c>
      <c r="UJZ18" s="654">
        <f>+'Anexo 1. 01-FR-03 POA INSTITUC.'!UJZ60</f>
        <v>0</v>
      </c>
      <c r="UKA18" s="654">
        <f>+'Anexo 1. 01-FR-03 POA INSTITUC.'!UKA60</f>
        <v>0</v>
      </c>
      <c r="UKB18" s="654">
        <f>+'Anexo 1. 01-FR-03 POA INSTITUC.'!UKB60</f>
        <v>0</v>
      </c>
      <c r="UKC18" s="654">
        <f>+'Anexo 1. 01-FR-03 POA INSTITUC.'!UKC60</f>
        <v>0</v>
      </c>
      <c r="UKD18" s="654">
        <f>+'Anexo 1. 01-FR-03 POA INSTITUC.'!UKD60</f>
        <v>0</v>
      </c>
      <c r="UKE18" s="654">
        <f>+'Anexo 1. 01-FR-03 POA INSTITUC.'!UKE60</f>
        <v>0</v>
      </c>
      <c r="UKF18" s="654">
        <f>+'Anexo 1. 01-FR-03 POA INSTITUC.'!UKF60</f>
        <v>0</v>
      </c>
      <c r="UKG18" s="654">
        <f>+'Anexo 1. 01-FR-03 POA INSTITUC.'!UKG60</f>
        <v>0</v>
      </c>
      <c r="UKH18" s="654">
        <f>+'Anexo 1. 01-FR-03 POA INSTITUC.'!UKH60</f>
        <v>0</v>
      </c>
      <c r="UKI18" s="654">
        <f>+'Anexo 1. 01-FR-03 POA INSTITUC.'!UKI60</f>
        <v>0</v>
      </c>
      <c r="UKJ18" s="654">
        <f>+'Anexo 1. 01-FR-03 POA INSTITUC.'!UKJ60</f>
        <v>0</v>
      </c>
      <c r="UKK18" s="654">
        <f>+'Anexo 1. 01-FR-03 POA INSTITUC.'!UKK60</f>
        <v>0</v>
      </c>
      <c r="UKL18" s="654">
        <f>+'Anexo 1. 01-FR-03 POA INSTITUC.'!UKL60</f>
        <v>0</v>
      </c>
      <c r="UKM18" s="654">
        <f>+'Anexo 1. 01-FR-03 POA INSTITUC.'!UKM60</f>
        <v>0</v>
      </c>
      <c r="UKN18" s="654">
        <f>+'Anexo 1. 01-FR-03 POA INSTITUC.'!UKN60</f>
        <v>0</v>
      </c>
      <c r="UKO18" s="654">
        <f>+'Anexo 1. 01-FR-03 POA INSTITUC.'!UKO60</f>
        <v>0</v>
      </c>
      <c r="UKP18" s="654">
        <f>+'Anexo 1. 01-FR-03 POA INSTITUC.'!UKP60</f>
        <v>0</v>
      </c>
      <c r="UKQ18" s="654">
        <f>+'Anexo 1. 01-FR-03 POA INSTITUC.'!UKQ60</f>
        <v>0</v>
      </c>
      <c r="UKR18" s="654">
        <f>+'Anexo 1. 01-FR-03 POA INSTITUC.'!UKR60</f>
        <v>0</v>
      </c>
      <c r="UKS18" s="654">
        <f>+'Anexo 1. 01-FR-03 POA INSTITUC.'!UKS60</f>
        <v>0</v>
      </c>
      <c r="UKT18" s="654">
        <f>+'Anexo 1. 01-FR-03 POA INSTITUC.'!UKT60</f>
        <v>0</v>
      </c>
      <c r="UKU18" s="654">
        <f>+'Anexo 1. 01-FR-03 POA INSTITUC.'!UKU60</f>
        <v>0</v>
      </c>
      <c r="UKV18" s="654">
        <f>+'Anexo 1. 01-FR-03 POA INSTITUC.'!UKV60</f>
        <v>0</v>
      </c>
      <c r="UKW18" s="654">
        <f>+'Anexo 1. 01-FR-03 POA INSTITUC.'!UKW60</f>
        <v>0</v>
      </c>
      <c r="UKX18" s="654">
        <f>+'Anexo 1. 01-FR-03 POA INSTITUC.'!UKX60</f>
        <v>0</v>
      </c>
      <c r="UKY18" s="654">
        <f>+'Anexo 1. 01-FR-03 POA INSTITUC.'!UKY60</f>
        <v>0</v>
      </c>
      <c r="UKZ18" s="654">
        <f>+'Anexo 1. 01-FR-03 POA INSTITUC.'!UKZ60</f>
        <v>0</v>
      </c>
      <c r="ULA18" s="654">
        <f>+'Anexo 1. 01-FR-03 POA INSTITUC.'!ULA60</f>
        <v>0</v>
      </c>
      <c r="ULB18" s="654">
        <f>+'Anexo 1. 01-FR-03 POA INSTITUC.'!ULB60</f>
        <v>0</v>
      </c>
      <c r="ULC18" s="654">
        <f>+'Anexo 1. 01-FR-03 POA INSTITUC.'!ULC60</f>
        <v>0</v>
      </c>
      <c r="ULD18" s="654">
        <f>+'Anexo 1. 01-FR-03 POA INSTITUC.'!ULD60</f>
        <v>0</v>
      </c>
      <c r="ULE18" s="654">
        <f>+'Anexo 1. 01-FR-03 POA INSTITUC.'!ULE60</f>
        <v>0</v>
      </c>
      <c r="ULF18" s="654">
        <f>+'Anexo 1. 01-FR-03 POA INSTITUC.'!ULF60</f>
        <v>0</v>
      </c>
      <c r="ULG18" s="654">
        <f>+'Anexo 1. 01-FR-03 POA INSTITUC.'!ULG60</f>
        <v>0</v>
      </c>
      <c r="ULH18" s="654">
        <f>+'Anexo 1. 01-FR-03 POA INSTITUC.'!ULH60</f>
        <v>0</v>
      </c>
      <c r="ULI18" s="654">
        <f>+'Anexo 1. 01-FR-03 POA INSTITUC.'!ULI60</f>
        <v>0</v>
      </c>
      <c r="ULJ18" s="654">
        <f>+'Anexo 1. 01-FR-03 POA INSTITUC.'!ULJ60</f>
        <v>0</v>
      </c>
      <c r="ULK18" s="654">
        <f>+'Anexo 1. 01-FR-03 POA INSTITUC.'!ULK60</f>
        <v>0</v>
      </c>
      <c r="ULL18" s="654">
        <f>+'Anexo 1. 01-FR-03 POA INSTITUC.'!ULL60</f>
        <v>0</v>
      </c>
      <c r="ULM18" s="654">
        <f>+'Anexo 1. 01-FR-03 POA INSTITUC.'!ULM60</f>
        <v>0</v>
      </c>
      <c r="ULN18" s="654">
        <f>+'Anexo 1. 01-FR-03 POA INSTITUC.'!ULN60</f>
        <v>0</v>
      </c>
      <c r="ULO18" s="654">
        <f>+'Anexo 1. 01-FR-03 POA INSTITUC.'!ULO60</f>
        <v>0</v>
      </c>
      <c r="ULP18" s="654">
        <f>+'Anexo 1. 01-FR-03 POA INSTITUC.'!ULP60</f>
        <v>0</v>
      </c>
      <c r="ULQ18" s="654">
        <f>+'Anexo 1. 01-FR-03 POA INSTITUC.'!ULQ60</f>
        <v>0</v>
      </c>
      <c r="ULR18" s="654">
        <f>+'Anexo 1. 01-FR-03 POA INSTITUC.'!ULR60</f>
        <v>0</v>
      </c>
      <c r="ULS18" s="654">
        <f>+'Anexo 1. 01-FR-03 POA INSTITUC.'!ULS60</f>
        <v>0</v>
      </c>
      <c r="ULT18" s="654">
        <f>+'Anexo 1. 01-FR-03 POA INSTITUC.'!ULT60</f>
        <v>0</v>
      </c>
      <c r="ULU18" s="654">
        <f>+'Anexo 1. 01-FR-03 POA INSTITUC.'!ULU60</f>
        <v>0</v>
      </c>
      <c r="ULV18" s="654">
        <f>+'Anexo 1. 01-FR-03 POA INSTITUC.'!ULV60</f>
        <v>0</v>
      </c>
      <c r="ULW18" s="654">
        <f>+'Anexo 1. 01-FR-03 POA INSTITUC.'!ULW60</f>
        <v>0</v>
      </c>
      <c r="ULX18" s="654">
        <f>+'Anexo 1. 01-FR-03 POA INSTITUC.'!ULX60</f>
        <v>0</v>
      </c>
      <c r="ULY18" s="654">
        <f>+'Anexo 1. 01-FR-03 POA INSTITUC.'!ULY60</f>
        <v>0</v>
      </c>
      <c r="ULZ18" s="654">
        <f>+'Anexo 1. 01-FR-03 POA INSTITUC.'!ULZ60</f>
        <v>0</v>
      </c>
      <c r="UMA18" s="654">
        <f>+'Anexo 1. 01-FR-03 POA INSTITUC.'!UMA60</f>
        <v>0</v>
      </c>
      <c r="UMB18" s="654">
        <f>+'Anexo 1. 01-FR-03 POA INSTITUC.'!UMB60</f>
        <v>0</v>
      </c>
      <c r="UMC18" s="654">
        <f>+'Anexo 1. 01-FR-03 POA INSTITUC.'!UMC60</f>
        <v>0</v>
      </c>
      <c r="UMD18" s="654">
        <f>+'Anexo 1. 01-FR-03 POA INSTITUC.'!UMD60</f>
        <v>0</v>
      </c>
      <c r="UME18" s="654">
        <f>+'Anexo 1. 01-FR-03 POA INSTITUC.'!UME60</f>
        <v>0</v>
      </c>
      <c r="UMF18" s="654">
        <f>+'Anexo 1. 01-FR-03 POA INSTITUC.'!UMF60</f>
        <v>0</v>
      </c>
      <c r="UMG18" s="654">
        <f>+'Anexo 1. 01-FR-03 POA INSTITUC.'!UMG60</f>
        <v>0</v>
      </c>
      <c r="UMH18" s="654">
        <f>+'Anexo 1. 01-FR-03 POA INSTITUC.'!UMH60</f>
        <v>0</v>
      </c>
      <c r="UMI18" s="654">
        <f>+'Anexo 1. 01-FR-03 POA INSTITUC.'!UMI60</f>
        <v>0</v>
      </c>
      <c r="UMJ18" s="654">
        <f>+'Anexo 1. 01-FR-03 POA INSTITUC.'!UMJ60</f>
        <v>0</v>
      </c>
      <c r="UMK18" s="654">
        <f>+'Anexo 1. 01-FR-03 POA INSTITUC.'!UMK60</f>
        <v>0</v>
      </c>
      <c r="UML18" s="654">
        <f>+'Anexo 1. 01-FR-03 POA INSTITUC.'!UML60</f>
        <v>0</v>
      </c>
      <c r="UMM18" s="654">
        <f>+'Anexo 1. 01-FR-03 POA INSTITUC.'!UMM60</f>
        <v>0</v>
      </c>
      <c r="UMN18" s="654">
        <f>+'Anexo 1. 01-FR-03 POA INSTITUC.'!UMN60</f>
        <v>0</v>
      </c>
      <c r="UMO18" s="654">
        <f>+'Anexo 1. 01-FR-03 POA INSTITUC.'!UMO60</f>
        <v>0</v>
      </c>
      <c r="UMP18" s="654">
        <f>+'Anexo 1. 01-FR-03 POA INSTITUC.'!UMP60</f>
        <v>0</v>
      </c>
      <c r="UMQ18" s="654">
        <f>+'Anexo 1. 01-FR-03 POA INSTITUC.'!UMQ60</f>
        <v>0</v>
      </c>
      <c r="UMR18" s="654">
        <f>+'Anexo 1. 01-FR-03 POA INSTITUC.'!UMR60</f>
        <v>0</v>
      </c>
      <c r="UMS18" s="654">
        <f>+'Anexo 1. 01-FR-03 POA INSTITUC.'!UMS60</f>
        <v>0</v>
      </c>
      <c r="UMT18" s="654">
        <f>+'Anexo 1. 01-FR-03 POA INSTITUC.'!UMT60</f>
        <v>0</v>
      </c>
      <c r="UMU18" s="654">
        <f>+'Anexo 1. 01-FR-03 POA INSTITUC.'!UMU60</f>
        <v>0</v>
      </c>
      <c r="UMV18" s="654">
        <f>+'Anexo 1. 01-FR-03 POA INSTITUC.'!UMV60</f>
        <v>0</v>
      </c>
      <c r="UMW18" s="654">
        <f>+'Anexo 1. 01-FR-03 POA INSTITUC.'!UMW60</f>
        <v>0</v>
      </c>
      <c r="UMX18" s="654">
        <f>+'Anexo 1. 01-FR-03 POA INSTITUC.'!UMX60</f>
        <v>0</v>
      </c>
      <c r="UMY18" s="654">
        <f>+'Anexo 1. 01-FR-03 POA INSTITUC.'!UMY60</f>
        <v>0</v>
      </c>
      <c r="UMZ18" s="654">
        <f>+'Anexo 1. 01-FR-03 POA INSTITUC.'!UMZ60</f>
        <v>0</v>
      </c>
      <c r="UNA18" s="654">
        <f>+'Anexo 1. 01-FR-03 POA INSTITUC.'!UNA60</f>
        <v>0</v>
      </c>
      <c r="UNB18" s="654">
        <f>+'Anexo 1. 01-FR-03 POA INSTITUC.'!UNB60</f>
        <v>0</v>
      </c>
      <c r="UNC18" s="654">
        <f>+'Anexo 1. 01-FR-03 POA INSTITUC.'!UNC60</f>
        <v>0</v>
      </c>
      <c r="UND18" s="654">
        <f>+'Anexo 1. 01-FR-03 POA INSTITUC.'!UND60</f>
        <v>0</v>
      </c>
      <c r="UNE18" s="654">
        <f>+'Anexo 1. 01-FR-03 POA INSTITUC.'!UNE60</f>
        <v>0</v>
      </c>
      <c r="UNF18" s="654">
        <f>+'Anexo 1. 01-FR-03 POA INSTITUC.'!UNF60</f>
        <v>0</v>
      </c>
      <c r="UNG18" s="654">
        <f>+'Anexo 1. 01-FR-03 POA INSTITUC.'!UNG60</f>
        <v>0</v>
      </c>
      <c r="UNH18" s="654">
        <f>+'Anexo 1. 01-FR-03 POA INSTITUC.'!UNH60</f>
        <v>0</v>
      </c>
      <c r="UNI18" s="654">
        <f>+'Anexo 1. 01-FR-03 POA INSTITUC.'!UNI60</f>
        <v>0</v>
      </c>
      <c r="UNJ18" s="654">
        <f>+'Anexo 1. 01-FR-03 POA INSTITUC.'!UNJ60</f>
        <v>0</v>
      </c>
      <c r="UNK18" s="654">
        <f>+'Anexo 1. 01-FR-03 POA INSTITUC.'!UNK60</f>
        <v>0</v>
      </c>
      <c r="UNL18" s="654">
        <f>+'Anexo 1. 01-FR-03 POA INSTITUC.'!UNL60</f>
        <v>0</v>
      </c>
      <c r="UNM18" s="654">
        <f>+'Anexo 1. 01-FR-03 POA INSTITUC.'!UNM60</f>
        <v>0</v>
      </c>
      <c r="UNN18" s="654">
        <f>+'Anexo 1. 01-FR-03 POA INSTITUC.'!UNN60</f>
        <v>0</v>
      </c>
      <c r="UNO18" s="654">
        <f>+'Anexo 1. 01-FR-03 POA INSTITUC.'!UNO60</f>
        <v>0</v>
      </c>
      <c r="UNP18" s="654">
        <f>+'Anexo 1. 01-FR-03 POA INSTITUC.'!UNP60</f>
        <v>0</v>
      </c>
      <c r="UNQ18" s="654">
        <f>+'Anexo 1. 01-FR-03 POA INSTITUC.'!UNQ60</f>
        <v>0</v>
      </c>
      <c r="UNR18" s="654">
        <f>+'Anexo 1. 01-FR-03 POA INSTITUC.'!UNR60</f>
        <v>0</v>
      </c>
      <c r="UNS18" s="654">
        <f>+'Anexo 1. 01-FR-03 POA INSTITUC.'!UNS60</f>
        <v>0</v>
      </c>
      <c r="UNT18" s="654">
        <f>+'Anexo 1. 01-FR-03 POA INSTITUC.'!UNT60</f>
        <v>0</v>
      </c>
      <c r="UNU18" s="654">
        <f>+'Anexo 1. 01-FR-03 POA INSTITUC.'!UNU60</f>
        <v>0</v>
      </c>
      <c r="UNV18" s="654">
        <f>+'Anexo 1. 01-FR-03 POA INSTITUC.'!UNV60</f>
        <v>0</v>
      </c>
      <c r="UNW18" s="654">
        <f>+'Anexo 1. 01-FR-03 POA INSTITUC.'!UNW60</f>
        <v>0</v>
      </c>
      <c r="UNX18" s="654">
        <f>+'Anexo 1. 01-FR-03 POA INSTITUC.'!UNX60</f>
        <v>0</v>
      </c>
      <c r="UNY18" s="654">
        <f>+'Anexo 1. 01-FR-03 POA INSTITUC.'!UNY60</f>
        <v>0</v>
      </c>
      <c r="UNZ18" s="654">
        <f>+'Anexo 1. 01-FR-03 POA INSTITUC.'!UNZ60</f>
        <v>0</v>
      </c>
      <c r="UOA18" s="654">
        <f>+'Anexo 1. 01-FR-03 POA INSTITUC.'!UOA60</f>
        <v>0</v>
      </c>
      <c r="UOB18" s="654">
        <f>+'Anexo 1. 01-FR-03 POA INSTITUC.'!UOB60</f>
        <v>0</v>
      </c>
      <c r="UOC18" s="654">
        <f>+'Anexo 1. 01-FR-03 POA INSTITUC.'!UOC60</f>
        <v>0</v>
      </c>
      <c r="UOD18" s="654">
        <f>+'Anexo 1. 01-FR-03 POA INSTITUC.'!UOD60</f>
        <v>0</v>
      </c>
      <c r="UOE18" s="654">
        <f>+'Anexo 1. 01-FR-03 POA INSTITUC.'!UOE60</f>
        <v>0</v>
      </c>
      <c r="UOF18" s="654">
        <f>+'Anexo 1. 01-FR-03 POA INSTITUC.'!UOF60</f>
        <v>0</v>
      </c>
      <c r="UOG18" s="654">
        <f>+'Anexo 1. 01-FR-03 POA INSTITUC.'!UOG60</f>
        <v>0</v>
      </c>
      <c r="UOH18" s="654">
        <f>+'Anexo 1. 01-FR-03 POA INSTITUC.'!UOH60</f>
        <v>0</v>
      </c>
      <c r="UOI18" s="654">
        <f>+'Anexo 1. 01-FR-03 POA INSTITUC.'!UOI60</f>
        <v>0</v>
      </c>
      <c r="UOJ18" s="654">
        <f>+'Anexo 1. 01-FR-03 POA INSTITUC.'!UOJ60</f>
        <v>0</v>
      </c>
      <c r="UOK18" s="654">
        <f>+'Anexo 1. 01-FR-03 POA INSTITUC.'!UOK60</f>
        <v>0</v>
      </c>
      <c r="UOL18" s="654">
        <f>+'Anexo 1. 01-FR-03 POA INSTITUC.'!UOL60</f>
        <v>0</v>
      </c>
      <c r="UOM18" s="654">
        <f>+'Anexo 1. 01-FR-03 POA INSTITUC.'!UOM60</f>
        <v>0</v>
      </c>
      <c r="UON18" s="654">
        <f>+'Anexo 1. 01-FR-03 POA INSTITUC.'!UON60</f>
        <v>0</v>
      </c>
      <c r="UOO18" s="654">
        <f>+'Anexo 1. 01-FR-03 POA INSTITUC.'!UOO60</f>
        <v>0</v>
      </c>
      <c r="UOP18" s="654">
        <f>+'Anexo 1. 01-FR-03 POA INSTITUC.'!UOP60</f>
        <v>0</v>
      </c>
      <c r="UOQ18" s="654">
        <f>+'Anexo 1. 01-FR-03 POA INSTITUC.'!UOQ60</f>
        <v>0</v>
      </c>
      <c r="UOR18" s="654">
        <f>+'Anexo 1. 01-FR-03 POA INSTITUC.'!UOR60</f>
        <v>0</v>
      </c>
      <c r="UOS18" s="654">
        <f>+'Anexo 1. 01-FR-03 POA INSTITUC.'!UOS60</f>
        <v>0</v>
      </c>
      <c r="UOT18" s="654">
        <f>+'Anexo 1. 01-FR-03 POA INSTITUC.'!UOT60</f>
        <v>0</v>
      </c>
      <c r="UOU18" s="654">
        <f>+'Anexo 1. 01-FR-03 POA INSTITUC.'!UOU60</f>
        <v>0</v>
      </c>
      <c r="UOV18" s="654">
        <f>+'Anexo 1. 01-FR-03 POA INSTITUC.'!UOV60</f>
        <v>0</v>
      </c>
      <c r="UOW18" s="654">
        <f>+'Anexo 1. 01-FR-03 POA INSTITUC.'!UOW60</f>
        <v>0</v>
      </c>
      <c r="UOX18" s="654">
        <f>+'Anexo 1. 01-FR-03 POA INSTITUC.'!UOX60</f>
        <v>0</v>
      </c>
      <c r="UOY18" s="654">
        <f>+'Anexo 1. 01-FR-03 POA INSTITUC.'!UOY60</f>
        <v>0</v>
      </c>
      <c r="UOZ18" s="654">
        <f>+'Anexo 1. 01-FR-03 POA INSTITUC.'!UOZ60</f>
        <v>0</v>
      </c>
      <c r="UPA18" s="654">
        <f>+'Anexo 1. 01-FR-03 POA INSTITUC.'!UPA60</f>
        <v>0</v>
      </c>
      <c r="UPB18" s="654">
        <f>+'Anexo 1. 01-FR-03 POA INSTITUC.'!UPB60</f>
        <v>0</v>
      </c>
      <c r="UPC18" s="654">
        <f>+'Anexo 1. 01-FR-03 POA INSTITUC.'!UPC60</f>
        <v>0</v>
      </c>
      <c r="UPD18" s="654">
        <f>+'Anexo 1. 01-FR-03 POA INSTITUC.'!UPD60</f>
        <v>0</v>
      </c>
      <c r="UPE18" s="654">
        <f>+'Anexo 1. 01-FR-03 POA INSTITUC.'!UPE60</f>
        <v>0</v>
      </c>
      <c r="UPF18" s="654">
        <f>+'Anexo 1. 01-FR-03 POA INSTITUC.'!UPF60</f>
        <v>0</v>
      </c>
      <c r="UPG18" s="654">
        <f>+'Anexo 1. 01-FR-03 POA INSTITUC.'!UPG60</f>
        <v>0</v>
      </c>
      <c r="UPH18" s="654">
        <f>+'Anexo 1. 01-FR-03 POA INSTITUC.'!UPH60</f>
        <v>0</v>
      </c>
      <c r="UPI18" s="654">
        <f>+'Anexo 1. 01-FR-03 POA INSTITUC.'!UPI60</f>
        <v>0</v>
      </c>
      <c r="UPJ18" s="654">
        <f>+'Anexo 1. 01-FR-03 POA INSTITUC.'!UPJ60</f>
        <v>0</v>
      </c>
      <c r="UPK18" s="654">
        <f>+'Anexo 1. 01-FR-03 POA INSTITUC.'!UPK60</f>
        <v>0</v>
      </c>
      <c r="UPL18" s="654">
        <f>+'Anexo 1. 01-FR-03 POA INSTITUC.'!UPL60</f>
        <v>0</v>
      </c>
      <c r="UPM18" s="654">
        <f>+'Anexo 1. 01-FR-03 POA INSTITUC.'!UPM60</f>
        <v>0</v>
      </c>
      <c r="UPN18" s="654">
        <f>+'Anexo 1. 01-FR-03 POA INSTITUC.'!UPN60</f>
        <v>0</v>
      </c>
      <c r="UPO18" s="654">
        <f>+'Anexo 1. 01-FR-03 POA INSTITUC.'!UPO60</f>
        <v>0</v>
      </c>
      <c r="UPP18" s="654">
        <f>+'Anexo 1. 01-FR-03 POA INSTITUC.'!UPP60</f>
        <v>0</v>
      </c>
      <c r="UPQ18" s="654">
        <f>+'Anexo 1. 01-FR-03 POA INSTITUC.'!UPQ60</f>
        <v>0</v>
      </c>
      <c r="UPR18" s="654">
        <f>+'Anexo 1. 01-FR-03 POA INSTITUC.'!UPR60</f>
        <v>0</v>
      </c>
      <c r="UPS18" s="654">
        <f>+'Anexo 1. 01-FR-03 POA INSTITUC.'!UPS60</f>
        <v>0</v>
      </c>
      <c r="UPT18" s="654">
        <f>+'Anexo 1. 01-FR-03 POA INSTITUC.'!UPT60</f>
        <v>0</v>
      </c>
      <c r="UPU18" s="654">
        <f>+'Anexo 1. 01-FR-03 POA INSTITUC.'!UPU60</f>
        <v>0</v>
      </c>
      <c r="UPV18" s="654">
        <f>+'Anexo 1. 01-FR-03 POA INSTITUC.'!UPV60</f>
        <v>0</v>
      </c>
      <c r="UPW18" s="654">
        <f>+'Anexo 1. 01-FR-03 POA INSTITUC.'!UPW60</f>
        <v>0</v>
      </c>
      <c r="UPX18" s="654">
        <f>+'Anexo 1. 01-FR-03 POA INSTITUC.'!UPX60</f>
        <v>0</v>
      </c>
      <c r="UPY18" s="654">
        <f>+'Anexo 1. 01-FR-03 POA INSTITUC.'!UPY60</f>
        <v>0</v>
      </c>
      <c r="UPZ18" s="654">
        <f>+'Anexo 1. 01-FR-03 POA INSTITUC.'!UPZ60</f>
        <v>0</v>
      </c>
      <c r="UQA18" s="654">
        <f>+'Anexo 1. 01-FR-03 POA INSTITUC.'!UQA60</f>
        <v>0</v>
      </c>
      <c r="UQB18" s="654">
        <f>+'Anexo 1. 01-FR-03 POA INSTITUC.'!UQB60</f>
        <v>0</v>
      </c>
      <c r="UQC18" s="654">
        <f>+'Anexo 1. 01-FR-03 POA INSTITUC.'!UQC60</f>
        <v>0</v>
      </c>
      <c r="UQD18" s="654">
        <f>+'Anexo 1. 01-FR-03 POA INSTITUC.'!UQD60</f>
        <v>0</v>
      </c>
      <c r="UQE18" s="654">
        <f>+'Anexo 1. 01-FR-03 POA INSTITUC.'!UQE60</f>
        <v>0</v>
      </c>
      <c r="UQF18" s="654">
        <f>+'Anexo 1. 01-FR-03 POA INSTITUC.'!UQF60</f>
        <v>0</v>
      </c>
      <c r="UQG18" s="654">
        <f>+'Anexo 1. 01-FR-03 POA INSTITUC.'!UQG60</f>
        <v>0</v>
      </c>
      <c r="UQH18" s="654">
        <f>+'Anexo 1. 01-FR-03 POA INSTITUC.'!UQH60</f>
        <v>0</v>
      </c>
      <c r="UQI18" s="654">
        <f>+'Anexo 1. 01-FR-03 POA INSTITUC.'!UQI60</f>
        <v>0</v>
      </c>
      <c r="UQJ18" s="654">
        <f>+'Anexo 1. 01-FR-03 POA INSTITUC.'!UQJ60</f>
        <v>0</v>
      </c>
      <c r="UQK18" s="654">
        <f>+'Anexo 1. 01-FR-03 POA INSTITUC.'!UQK60</f>
        <v>0</v>
      </c>
      <c r="UQL18" s="654">
        <f>+'Anexo 1. 01-FR-03 POA INSTITUC.'!UQL60</f>
        <v>0</v>
      </c>
      <c r="UQM18" s="654">
        <f>+'Anexo 1. 01-FR-03 POA INSTITUC.'!UQM60</f>
        <v>0</v>
      </c>
      <c r="UQN18" s="654">
        <f>+'Anexo 1. 01-FR-03 POA INSTITUC.'!UQN60</f>
        <v>0</v>
      </c>
      <c r="UQO18" s="654">
        <f>+'Anexo 1. 01-FR-03 POA INSTITUC.'!UQO60</f>
        <v>0</v>
      </c>
      <c r="UQP18" s="654">
        <f>+'Anexo 1. 01-FR-03 POA INSTITUC.'!UQP60</f>
        <v>0</v>
      </c>
      <c r="UQQ18" s="654">
        <f>+'Anexo 1. 01-FR-03 POA INSTITUC.'!UQQ60</f>
        <v>0</v>
      </c>
      <c r="UQR18" s="654">
        <f>+'Anexo 1. 01-FR-03 POA INSTITUC.'!UQR60</f>
        <v>0</v>
      </c>
      <c r="UQS18" s="654">
        <f>+'Anexo 1. 01-FR-03 POA INSTITUC.'!UQS60</f>
        <v>0</v>
      </c>
      <c r="UQT18" s="654">
        <f>+'Anexo 1. 01-FR-03 POA INSTITUC.'!UQT60</f>
        <v>0</v>
      </c>
      <c r="UQU18" s="654">
        <f>+'Anexo 1. 01-FR-03 POA INSTITUC.'!UQU60</f>
        <v>0</v>
      </c>
      <c r="UQV18" s="654">
        <f>+'Anexo 1. 01-FR-03 POA INSTITUC.'!UQV60</f>
        <v>0</v>
      </c>
      <c r="UQW18" s="654">
        <f>+'Anexo 1. 01-FR-03 POA INSTITUC.'!UQW60</f>
        <v>0</v>
      </c>
      <c r="UQX18" s="654">
        <f>+'Anexo 1. 01-FR-03 POA INSTITUC.'!UQX60</f>
        <v>0</v>
      </c>
      <c r="UQY18" s="654">
        <f>+'Anexo 1. 01-FR-03 POA INSTITUC.'!UQY60</f>
        <v>0</v>
      </c>
      <c r="UQZ18" s="654">
        <f>+'Anexo 1. 01-FR-03 POA INSTITUC.'!UQZ60</f>
        <v>0</v>
      </c>
      <c r="URA18" s="654">
        <f>+'Anexo 1. 01-FR-03 POA INSTITUC.'!URA60</f>
        <v>0</v>
      </c>
      <c r="URB18" s="654">
        <f>+'Anexo 1. 01-FR-03 POA INSTITUC.'!URB60</f>
        <v>0</v>
      </c>
      <c r="URC18" s="654">
        <f>+'Anexo 1. 01-FR-03 POA INSTITUC.'!URC60</f>
        <v>0</v>
      </c>
      <c r="URD18" s="654">
        <f>+'Anexo 1. 01-FR-03 POA INSTITUC.'!URD60</f>
        <v>0</v>
      </c>
      <c r="URE18" s="654">
        <f>+'Anexo 1. 01-FR-03 POA INSTITUC.'!URE60</f>
        <v>0</v>
      </c>
      <c r="URF18" s="654">
        <f>+'Anexo 1. 01-FR-03 POA INSTITUC.'!URF60</f>
        <v>0</v>
      </c>
      <c r="URG18" s="654">
        <f>+'Anexo 1. 01-FR-03 POA INSTITUC.'!URG60</f>
        <v>0</v>
      </c>
      <c r="URH18" s="654">
        <f>+'Anexo 1. 01-FR-03 POA INSTITUC.'!URH60</f>
        <v>0</v>
      </c>
      <c r="URI18" s="654">
        <f>+'Anexo 1. 01-FR-03 POA INSTITUC.'!URI60</f>
        <v>0</v>
      </c>
      <c r="URJ18" s="654">
        <f>+'Anexo 1. 01-FR-03 POA INSTITUC.'!URJ60</f>
        <v>0</v>
      </c>
      <c r="URK18" s="654">
        <f>+'Anexo 1. 01-FR-03 POA INSTITUC.'!URK60</f>
        <v>0</v>
      </c>
      <c r="URL18" s="654">
        <f>+'Anexo 1. 01-FR-03 POA INSTITUC.'!URL60</f>
        <v>0</v>
      </c>
      <c r="URM18" s="654">
        <f>+'Anexo 1. 01-FR-03 POA INSTITUC.'!URM60</f>
        <v>0</v>
      </c>
      <c r="URN18" s="654">
        <f>+'Anexo 1. 01-FR-03 POA INSTITUC.'!URN60</f>
        <v>0</v>
      </c>
      <c r="URO18" s="654">
        <f>+'Anexo 1. 01-FR-03 POA INSTITUC.'!URO60</f>
        <v>0</v>
      </c>
      <c r="URP18" s="654">
        <f>+'Anexo 1. 01-FR-03 POA INSTITUC.'!URP60</f>
        <v>0</v>
      </c>
      <c r="URQ18" s="654">
        <f>+'Anexo 1. 01-FR-03 POA INSTITUC.'!URQ60</f>
        <v>0</v>
      </c>
      <c r="URR18" s="654">
        <f>+'Anexo 1. 01-FR-03 POA INSTITUC.'!URR60</f>
        <v>0</v>
      </c>
      <c r="URS18" s="654">
        <f>+'Anexo 1. 01-FR-03 POA INSTITUC.'!URS60</f>
        <v>0</v>
      </c>
      <c r="URT18" s="654">
        <f>+'Anexo 1. 01-FR-03 POA INSTITUC.'!URT60</f>
        <v>0</v>
      </c>
      <c r="URU18" s="654">
        <f>+'Anexo 1. 01-FR-03 POA INSTITUC.'!URU60</f>
        <v>0</v>
      </c>
      <c r="URV18" s="654">
        <f>+'Anexo 1. 01-FR-03 POA INSTITUC.'!URV60</f>
        <v>0</v>
      </c>
      <c r="URW18" s="654">
        <f>+'Anexo 1. 01-FR-03 POA INSTITUC.'!URW60</f>
        <v>0</v>
      </c>
      <c r="URX18" s="654">
        <f>+'Anexo 1. 01-FR-03 POA INSTITUC.'!URX60</f>
        <v>0</v>
      </c>
      <c r="URY18" s="654">
        <f>+'Anexo 1. 01-FR-03 POA INSTITUC.'!URY60</f>
        <v>0</v>
      </c>
      <c r="URZ18" s="654">
        <f>+'Anexo 1. 01-FR-03 POA INSTITUC.'!URZ60</f>
        <v>0</v>
      </c>
      <c r="USA18" s="654">
        <f>+'Anexo 1. 01-FR-03 POA INSTITUC.'!USA60</f>
        <v>0</v>
      </c>
      <c r="USB18" s="654">
        <f>+'Anexo 1. 01-FR-03 POA INSTITUC.'!USB60</f>
        <v>0</v>
      </c>
      <c r="USC18" s="654">
        <f>+'Anexo 1. 01-FR-03 POA INSTITUC.'!USC60</f>
        <v>0</v>
      </c>
      <c r="USD18" s="654">
        <f>+'Anexo 1. 01-FR-03 POA INSTITUC.'!USD60</f>
        <v>0</v>
      </c>
      <c r="USE18" s="654">
        <f>+'Anexo 1. 01-FR-03 POA INSTITUC.'!USE60</f>
        <v>0</v>
      </c>
      <c r="USF18" s="654">
        <f>+'Anexo 1. 01-FR-03 POA INSTITUC.'!USF60</f>
        <v>0</v>
      </c>
      <c r="USG18" s="654">
        <f>+'Anexo 1. 01-FR-03 POA INSTITUC.'!USG60</f>
        <v>0</v>
      </c>
      <c r="USH18" s="654">
        <f>+'Anexo 1. 01-FR-03 POA INSTITUC.'!USH60</f>
        <v>0</v>
      </c>
      <c r="USI18" s="654">
        <f>+'Anexo 1. 01-FR-03 POA INSTITUC.'!USI60</f>
        <v>0</v>
      </c>
      <c r="USJ18" s="654">
        <f>+'Anexo 1. 01-FR-03 POA INSTITUC.'!USJ60</f>
        <v>0</v>
      </c>
      <c r="USK18" s="654">
        <f>+'Anexo 1. 01-FR-03 POA INSTITUC.'!USK60</f>
        <v>0</v>
      </c>
      <c r="USL18" s="654">
        <f>+'Anexo 1. 01-FR-03 POA INSTITUC.'!USL60</f>
        <v>0</v>
      </c>
      <c r="USM18" s="654">
        <f>+'Anexo 1. 01-FR-03 POA INSTITUC.'!USM60</f>
        <v>0</v>
      </c>
      <c r="USN18" s="654">
        <f>+'Anexo 1. 01-FR-03 POA INSTITUC.'!USN60</f>
        <v>0</v>
      </c>
      <c r="USO18" s="654">
        <f>+'Anexo 1. 01-FR-03 POA INSTITUC.'!USO60</f>
        <v>0</v>
      </c>
      <c r="USP18" s="654">
        <f>+'Anexo 1. 01-FR-03 POA INSTITUC.'!USP60</f>
        <v>0</v>
      </c>
      <c r="USQ18" s="654">
        <f>+'Anexo 1. 01-FR-03 POA INSTITUC.'!USQ60</f>
        <v>0</v>
      </c>
      <c r="USR18" s="654">
        <f>+'Anexo 1. 01-FR-03 POA INSTITUC.'!USR60</f>
        <v>0</v>
      </c>
      <c r="USS18" s="654">
        <f>+'Anexo 1. 01-FR-03 POA INSTITUC.'!USS60</f>
        <v>0</v>
      </c>
      <c r="UST18" s="654">
        <f>+'Anexo 1. 01-FR-03 POA INSTITUC.'!UST60</f>
        <v>0</v>
      </c>
      <c r="USU18" s="654">
        <f>+'Anexo 1. 01-FR-03 POA INSTITUC.'!USU60</f>
        <v>0</v>
      </c>
      <c r="USV18" s="654">
        <f>+'Anexo 1. 01-FR-03 POA INSTITUC.'!USV60</f>
        <v>0</v>
      </c>
      <c r="USW18" s="654">
        <f>+'Anexo 1. 01-FR-03 POA INSTITUC.'!USW60</f>
        <v>0</v>
      </c>
      <c r="USX18" s="654">
        <f>+'Anexo 1. 01-FR-03 POA INSTITUC.'!USX60</f>
        <v>0</v>
      </c>
      <c r="USY18" s="654">
        <f>+'Anexo 1. 01-FR-03 POA INSTITUC.'!USY60</f>
        <v>0</v>
      </c>
      <c r="USZ18" s="654">
        <f>+'Anexo 1. 01-FR-03 POA INSTITUC.'!USZ60</f>
        <v>0</v>
      </c>
      <c r="UTA18" s="654">
        <f>+'Anexo 1. 01-FR-03 POA INSTITUC.'!UTA60</f>
        <v>0</v>
      </c>
      <c r="UTB18" s="654">
        <f>+'Anexo 1. 01-FR-03 POA INSTITUC.'!UTB60</f>
        <v>0</v>
      </c>
      <c r="UTC18" s="654">
        <f>+'Anexo 1. 01-FR-03 POA INSTITUC.'!UTC60</f>
        <v>0</v>
      </c>
      <c r="UTD18" s="654">
        <f>+'Anexo 1. 01-FR-03 POA INSTITUC.'!UTD60</f>
        <v>0</v>
      </c>
      <c r="UTE18" s="654">
        <f>+'Anexo 1. 01-FR-03 POA INSTITUC.'!UTE60</f>
        <v>0</v>
      </c>
      <c r="UTF18" s="654">
        <f>+'Anexo 1. 01-FR-03 POA INSTITUC.'!UTF60</f>
        <v>0</v>
      </c>
      <c r="UTG18" s="654">
        <f>+'Anexo 1. 01-FR-03 POA INSTITUC.'!UTG60</f>
        <v>0</v>
      </c>
      <c r="UTH18" s="654">
        <f>+'Anexo 1. 01-FR-03 POA INSTITUC.'!UTH60</f>
        <v>0</v>
      </c>
      <c r="UTI18" s="654">
        <f>+'Anexo 1. 01-FR-03 POA INSTITUC.'!UTI60</f>
        <v>0</v>
      </c>
      <c r="UTJ18" s="654">
        <f>+'Anexo 1. 01-FR-03 POA INSTITUC.'!UTJ60</f>
        <v>0</v>
      </c>
      <c r="UTK18" s="654">
        <f>+'Anexo 1. 01-FR-03 POA INSTITUC.'!UTK60</f>
        <v>0</v>
      </c>
      <c r="UTL18" s="654">
        <f>+'Anexo 1. 01-FR-03 POA INSTITUC.'!UTL60</f>
        <v>0</v>
      </c>
      <c r="UTM18" s="654">
        <f>+'Anexo 1. 01-FR-03 POA INSTITUC.'!UTM60</f>
        <v>0</v>
      </c>
      <c r="UTN18" s="654">
        <f>+'Anexo 1. 01-FR-03 POA INSTITUC.'!UTN60</f>
        <v>0</v>
      </c>
      <c r="UTO18" s="654">
        <f>+'Anexo 1. 01-FR-03 POA INSTITUC.'!UTO60</f>
        <v>0</v>
      </c>
      <c r="UTP18" s="654">
        <f>+'Anexo 1. 01-FR-03 POA INSTITUC.'!UTP60</f>
        <v>0</v>
      </c>
      <c r="UTQ18" s="654">
        <f>+'Anexo 1. 01-FR-03 POA INSTITUC.'!UTQ60</f>
        <v>0</v>
      </c>
      <c r="UTR18" s="654">
        <f>+'Anexo 1. 01-FR-03 POA INSTITUC.'!UTR60</f>
        <v>0</v>
      </c>
      <c r="UTS18" s="654">
        <f>+'Anexo 1. 01-FR-03 POA INSTITUC.'!UTS60</f>
        <v>0</v>
      </c>
      <c r="UTT18" s="654">
        <f>+'Anexo 1. 01-FR-03 POA INSTITUC.'!UTT60</f>
        <v>0</v>
      </c>
      <c r="UTU18" s="654">
        <f>+'Anexo 1. 01-FR-03 POA INSTITUC.'!UTU60</f>
        <v>0</v>
      </c>
      <c r="UTV18" s="654">
        <f>+'Anexo 1. 01-FR-03 POA INSTITUC.'!UTV60</f>
        <v>0</v>
      </c>
      <c r="UTW18" s="654">
        <f>+'Anexo 1. 01-FR-03 POA INSTITUC.'!UTW60</f>
        <v>0</v>
      </c>
      <c r="UTX18" s="654">
        <f>+'Anexo 1. 01-FR-03 POA INSTITUC.'!UTX60</f>
        <v>0</v>
      </c>
      <c r="UTY18" s="654">
        <f>+'Anexo 1. 01-FR-03 POA INSTITUC.'!UTY60</f>
        <v>0</v>
      </c>
      <c r="UTZ18" s="654">
        <f>+'Anexo 1. 01-FR-03 POA INSTITUC.'!UTZ60</f>
        <v>0</v>
      </c>
      <c r="UUA18" s="654">
        <f>+'Anexo 1. 01-FR-03 POA INSTITUC.'!UUA60</f>
        <v>0</v>
      </c>
      <c r="UUB18" s="654">
        <f>+'Anexo 1. 01-FR-03 POA INSTITUC.'!UUB60</f>
        <v>0</v>
      </c>
      <c r="UUC18" s="654">
        <f>+'Anexo 1. 01-FR-03 POA INSTITUC.'!UUC60</f>
        <v>0</v>
      </c>
      <c r="UUD18" s="654">
        <f>+'Anexo 1. 01-FR-03 POA INSTITUC.'!UUD60</f>
        <v>0</v>
      </c>
      <c r="UUE18" s="654">
        <f>+'Anexo 1. 01-FR-03 POA INSTITUC.'!UUE60</f>
        <v>0</v>
      </c>
      <c r="UUF18" s="654">
        <f>+'Anexo 1. 01-FR-03 POA INSTITUC.'!UUF60</f>
        <v>0</v>
      </c>
      <c r="UUG18" s="654">
        <f>+'Anexo 1. 01-FR-03 POA INSTITUC.'!UUG60</f>
        <v>0</v>
      </c>
      <c r="UUH18" s="654">
        <f>+'Anexo 1. 01-FR-03 POA INSTITUC.'!UUH60</f>
        <v>0</v>
      </c>
      <c r="UUI18" s="654">
        <f>+'Anexo 1. 01-FR-03 POA INSTITUC.'!UUI60</f>
        <v>0</v>
      </c>
      <c r="UUJ18" s="654">
        <f>+'Anexo 1. 01-FR-03 POA INSTITUC.'!UUJ60</f>
        <v>0</v>
      </c>
      <c r="UUK18" s="654">
        <f>+'Anexo 1. 01-FR-03 POA INSTITUC.'!UUK60</f>
        <v>0</v>
      </c>
      <c r="UUL18" s="654">
        <f>+'Anexo 1. 01-FR-03 POA INSTITUC.'!UUL60</f>
        <v>0</v>
      </c>
      <c r="UUM18" s="654">
        <f>+'Anexo 1. 01-FR-03 POA INSTITUC.'!UUM60</f>
        <v>0</v>
      </c>
      <c r="UUN18" s="654">
        <f>+'Anexo 1. 01-FR-03 POA INSTITUC.'!UUN60</f>
        <v>0</v>
      </c>
      <c r="UUO18" s="654">
        <f>+'Anexo 1. 01-FR-03 POA INSTITUC.'!UUO60</f>
        <v>0</v>
      </c>
      <c r="UUP18" s="654">
        <f>+'Anexo 1. 01-FR-03 POA INSTITUC.'!UUP60</f>
        <v>0</v>
      </c>
      <c r="UUQ18" s="654">
        <f>+'Anexo 1. 01-FR-03 POA INSTITUC.'!UUQ60</f>
        <v>0</v>
      </c>
      <c r="UUR18" s="654">
        <f>+'Anexo 1. 01-FR-03 POA INSTITUC.'!UUR60</f>
        <v>0</v>
      </c>
      <c r="UUS18" s="654">
        <f>+'Anexo 1. 01-FR-03 POA INSTITUC.'!UUS60</f>
        <v>0</v>
      </c>
      <c r="UUT18" s="654">
        <f>+'Anexo 1. 01-FR-03 POA INSTITUC.'!UUT60</f>
        <v>0</v>
      </c>
      <c r="UUU18" s="654">
        <f>+'Anexo 1. 01-FR-03 POA INSTITUC.'!UUU60</f>
        <v>0</v>
      </c>
      <c r="UUV18" s="654">
        <f>+'Anexo 1. 01-FR-03 POA INSTITUC.'!UUV60</f>
        <v>0</v>
      </c>
      <c r="UUW18" s="654">
        <f>+'Anexo 1. 01-FR-03 POA INSTITUC.'!UUW60</f>
        <v>0</v>
      </c>
      <c r="UUX18" s="654">
        <f>+'Anexo 1. 01-FR-03 POA INSTITUC.'!UUX60</f>
        <v>0</v>
      </c>
      <c r="UUY18" s="654">
        <f>+'Anexo 1. 01-FR-03 POA INSTITUC.'!UUY60</f>
        <v>0</v>
      </c>
      <c r="UUZ18" s="654">
        <f>+'Anexo 1. 01-FR-03 POA INSTITUC.'!UUZ60</f>
        <v>0</v>
      </c>
      <c r="UVA18" s="654">
        <f>+'Anexo 1. 01-FR-03 POA INSTITUC.'!UVA60</f>
        <v>0</v>
      </c>
      <c r="UVB18" s="654">
        <f>+'Anexo 1. 01-FR-03 POA INSTITUC.'!UVB60</f>
        <v>0</v>
      </c>
      <c r="UVC18" s="654">
        <f>+'Anexo 1. 01-FR-03 POA INSTITUC.'!UVC60</f>
        <v>0</v>
      </c>
      <c r="UVD18" s="654">
        <f>+'Anexo 1. 01-FR-03 POA INSTITUC.'!UVD60</f>
        <v>0</v>
      </c>
      <c r="UVE18" s="654">
        <f>+'Anexo 1. 01-FR-03 POA INSTITUC.'!UVE60</f>
        <v>0</v>
      </c>
      <c r="UVF18" s="654">
        <f>+'Anexo 1. 01-FR-03 POA INSTITUC.'!UVF60</f>
        <v>0</v>
      </c>
      <c r="UVG18" s="654">
        <f>+'Anexo 1. 01-FR-03 POA INSTITUC.'!UVG60</f>
        <v>0</v>
      </c>
      <c r="UVH18" s="654">
        <f>+'Anexo 1. 01-FR-03 POA INSTITUC.'!UVH60</f>
        <v>0</v>
      </c>
      <c r="UVI18" s="654">
        <f>+'Anexo 1. 01-FR-03 POA INSTITUC.'!UVI60</f>
        <v>0</v>
      </c>
      <c r="UVJ18" s="654">
        <f>+'Anexo 1. 01-FR-03 POA INSTITUC.'!UVJ60</f>
        <v>0</v>
      </c>
      <c r="UVK18" s="654">
        <f>+'Anexo 1. 01-FR-03 POA INSTITUC.'!UVK60</f>
        <v>0</v>
      </c>
      <c r="UVL18" s="654">
        <f>+'Anexo 1. 01-FR-03 POA INSTITUC.'!UVL60</f>
        <v>0</v>
      </c>
      <c r="UVM18" s="654">
        <f>+'Anexo 1. 01-FR-03 POA INSTITUC.'!UVM60</f>
        <v>0</v>
      </c>
      <c r="UVN18" s="654">
        <f>+'Anexo 1. 01-FR-03 POA INSTITUC.'!UVN60</f>
        <v>0</v>
      </c>
      <c r="UVO18" s="654">
        <f>+'Anexo 1. 01-FR-03 POA INSTITUC.'!UVO60</f>
        <v>0</v>
      </c>
      <c r="UVP18" s="654">
        <f>+'Anexo 1. 01-FR-03 POA INSTITUC.'!UVP60</f>
        <v>0</v>
      </c>
      <c r="UVQ18" s="654">
        <f>+'Anexo 1. 01-FR-03 POA INSTITUC.'!UVQ60</f>
        <v>0</v>
      </c>
      <c r="UVR18" s="654">
        <f>+'Anexo 1. 01-FR-03 POA INSTITUC.'!UVR60</f>
        <v>0</v>
      </c>
      <c r="UVS18" s="654">
        <f>+'Anexo 1. 01-FR-03 POA INSTITUC.'!UVS60</f>
        <v>0</v>
      </c>
      <c r="UVT18" s="654">
        <f>+'Anexo 1. 01-FR-03 POA INSTITUC.'!UVT60</f>
        <v>0</v>
      </c>
      <c r="UVU18" s="654">
        <f>+'Anexo 1. 01-FR-03 POA INSTITUC.'!UVU60</f>
        <v>0</v>
      </c>
      <c r="UVV18" s="654">
        <f>+'Anexo 1. 01-FR-03 POA INSTITUC.'!UVV60</f>
        <v>0</v>
      </c>
      <c r="UVW18" s="654">
        <f>+'Anexo 1. 01-FR-03 POA INSTITUC.'!UVW60</f>
        <v>0</v>
      </c>
      <c r="UVX18" s="654">
        <f>+'Anexo 1. 01-FR-03 POA INSTITUC.'!UVX60</f>
        <v>0</v>
      </c>
      <c r="UVY18" s="654">
        <f>+'Anexo 1. 01-FR-03 POA INSTITUC.'!UVY60</f>
        <v>0</v>
      </c>
      <c r="UVZ18" s="654">
        <f>+'Anexo 1. 01-FR-03 POA INSTITUC.'!UVZ60</f>
        <v>0</v>
      </c>
      <c r="UWA18" s="654">
        <f>+'Anexo 1. 01-FR-03 POA INSTITUC.'!UWA60</f>
        <v>0</v>
      </c>
      <c r="UWB18" s="654">
        <f>+'Anexo 1. 01-FR-03 POA INSTITUC.'!UWB60</f>
        <v>0</v>
      </c>
      <c r="UWC18" s="654">
        <f>+'Anexo 1. 01-FR-03 POA INSTITUC.'!UWC60</f>
        <v>0</v>
      </c>
      <c r="UWD18" s="654">
        <f>+'Anexo 1. 01-FR-03 POA INSTITUC.'!UWD60</f>
        <v>0</v>
      </c>
      <c r="UWE18" s="654">
        <f>+'Anexo 1. 01-FR-03 POA INSTITUC.'!UWE60</f>
        <v>0</v>
      </c>
      <c r="UWF18" s="654">
        <f>+'Anexo 1. 01-FR-03 POA INSTITUC.'!UWF60</f>
        <v>0</v>
      </c>
      <c r="UWG18" s="654">
        <f>+'Anexo 1. 01-FR-03 POA INSTITUC.'!UWG60</f>
        <v>0</v>
      </c>
      <c r="UWH18" s="654">
        <f>+'Anexo 1. 01-FR-03 POA INSTITUC.'!UWH60</f>
        <v>0</v>
      </c>
      <c r="UWI18" s="654">
        <f>+'Anexo 1. 01-FR-03 POA INSTITUC.'!UWI60</f>
        <v>0</v>
      </c>
      <c r="UWJ18" s="654">
        <f>+'Anexo 1. 01-FR-03 POA INSTITUC.'!UWJ60</f>
        <v>0</v>
      </c>
      <c r="UWK18" s="654">
        <f>+'Anexo 1. 01-FR-03 POA INSTITUC.'!UWK60</f>
        <v>0</v>
      </c>
      <c r="UWL18" s="654">
        <f>+'Anexo 1. 01-FR-03 POA INSTITUC.'!UWL60</f>
        <v>0</v>
      </c>
      <c r="UWM18" s="654">
        <f>+'Anexo 1. 01-FR-03 POA INSTITUC.'!UWM60</f>
        <v>0</v>
      </c>
      <c r="UWN18" s="654">
        <f>+'Anexo 1. 01-FR-03 POA INSTITUC.'!UWN60</f>
        <v>0</v>
      </c>
      <c r="UWO18" s="654">
        <f>+'Anexo 1. 01-FR-03 POA INSTITUC.'!UWO60</f>
        <v>0</v>
      </c>
      <c r="UWP18" s="654">
        <f>+'Anexo 1. 01-FR-03 POA INSTITUC.'!UWP60</f>
        <v>0</v>
      </c>
      <c r="UWQ18" s="654">
        <f>+'Anexo 1. 01-FR-03 POA INSTITUC.'!UWQ60</f>
        <v>0</v>
      </c>
      <c r="UWR18" s="654">
        <f>+'Anexo 1. 01-FR-03 POA INSTITUC.'!UWR60</f>
        <v>0</v>
      </c>
      <c r="UWS18" s="654">
        <f>+'Anexo 1. 01-FR-03 POA INSTITUC.'!UWS60</f>
        <v>0</v>
      </c>
      <c r="UWT18" s="654">
        <f>+'Anexo 1. 01-FR-03 POA INSTITUC.'!UWT60</f>
        <v>0</v>
      </c>
      <c r="UWU18" s="654">
        <f>+'Anexo 1. 01-FR-03 POA INSTITUC.'!UWU60</f>
        <v>0</v>
      </c>
      <c r="UWV18" s="654">
        <f>+'Anexo 1. 01-FR-03 POA INSTITUC.'!UWV60</f>
        <v>0</v>
      </c>
      <c r="UWW18" s="654">
        <f>+'Anexo 1. 01-FR-03 POA INSTITUC.'!UWW60</f>
        <v>0</v>
      </c>
      <c r="UWX18" s="654">
        <f>+'Anexo 1. 01-FR-03 POA INSTITUC.'!UWX60</f>
        <v>0</v>
      </c>
      <c r="UWY18" s="654">
        <f>+'Anexo 1. 01-FR-03 POA INSTITUC.'!UWY60</f>
        <v>0</v>
      </c>
      <c r="UWZ18" s="654">
        <f>+'Anexo 1. 01-FR-03 POA INSTITUC.'!UWZ60</f>
        <v>0</v>
      </c>
      <c r="UXA18" s="654">
        <f>+'Anexo 1. 01-FR-03 POA INSTITUC.'!UXA60</f>
        <v>0</v>
      </c>
      <c r="UXB18" s="654">
        <f>+'Anexo 1. 01-FR-03 POA INSTITUC.'!UXB60</f>
        <v>0</v>
      </c>
      <c r="UXC18" s="654">
        <f>+'Anexo 1. 01-FR-03 POA INSTITUC.'!UXC60</f>
        <v>0</v>
      </c>
      <c r="UXD18" s="654">
        <f>+'Anexo 1. 01-FR-03 POA INSTITUC.'!UXD60</f>
        <v>0</v>
      </c>
      <c r="UXE18" s="654">
        <f>+'Anexo 1. 01-FR-03 POA INSTITUC.'!UXE60</f>
        <v>0</v>
      </c>
      <c r="UXF18" s="654">
        <f>+'Anexo 1. 01-FR-03 POA INSTITUC.'!UXF60</f>
        <v>0</v>
      </c>
      <c r="UXG18" s="654">
        <f>+'Anexo 1. 01-FR-03 POA INSTITUC.'!UXG60</f>
        <v>0</v>
      </c>
      <c r="UXH18" s="654">
        <f>+'Anexo 1. 01-FR-03 POA INSTITUC.'!UXH60</f>
        <v>0</v>
      </c>
      <c r="UXI18" s="654">
        <f>+'Anexo 1. 01-FR-03 POA INSTITUC.'!UXI60</f>
        <v>0</v>
      </c>
      <c r="UXJ18" s="654">
        <f>+'Anexo 1. 01-FR-03 POA INSTITUC.'!UXJ60</f>
        <v>0</v>
      </c>
      <c r="UXK18" s="654">
        <f>+'Anexo 1. 01-FR-03 POA INSTITUC.'!UXK60</f>
        <v>0</v>
      </c>
      <c r="UXL18" s="654">
        <f>+'Anexo 1. 01-FR-03 POA INSTITUC.'!UXL60</f>
        <v>0</v>
      </c>
      <c r="UXM18" s="654">
        <f>+'Anexo 1. 01-FR-03 POA INSTITUC.'!UXM60</f>
        <v>0</v>
      </c>
      <c r="UXN18" s="654">
        <f>+'Anexo 1. 01-FR-03 POA INSTITUC.'!UXN60</f>
        <v>0</v>
      </c>
      <c r="UXO18" s="654">
        <f>+'Anexo 1. 01-FR-03 POA INSTITUC.'!UXO60</f>
        <v>0</v>
      </c>
      <c r="UXP18" s="654">
        <f>+'Anexo 1. 01-FR-03 POA INSTITUC.'!UXP60</f>
        <v>0</v>
      </c>
      <c r="UXQ18" s="654">
        <f>+'Anexo 1. 01-FR-03 POA INSTITUC.'!UXQ60</f>
        <v>0</v>
      </c>
      <c r="UXR18" s="654">
        <f>+'Anexo 1. 01-FR-03 POA INSTITUC.'!UXR60</f>
        <v>0</v>
      </c>
      <c r="UXS18" s="654">
        <f>+'Anexo 1. 01-FR-03 POA INSTITUC.'!UXS60</f>
        <v>0</v>
      </c>
      <c r="UXT18" s="654">
        <f>+'Anexo 1. 01-FR-03 POA INSTITUC.'!UXT60</f>
        <v>0</v>
      </c>
      <c r="UXU18" s="654">
        <f>+'Anexo 1. 01-FR-03 POA INSTITUC.'!UXU60</f>
        <v>0</v>
      </c>
      <c r="UXV18" s="654">
        <f>+'Anexo 1. 01-FR-03 POA INSTITUC.'!UXV60</f>
        <v>0</v>
      </c>
      <c r="UXW18" s="654">
        <f>+'Anexo 1. 01-FR-03 POA INSTITUC.'!UXW60</f>
        <v>0</v>
      </c>
      <c r="UXX18" s="654">
        <f>+'Anexo 1. 01-FR-03 POA INSTITUC.'!UXX60</f>
        <v>0</v>
      </c>
      <c r="UXY18" s="654">
        <f>+'Anexo 1. 01-FR-03 POA INSTITUC.'!UXY60</f>
        <v>0</v>
      </c>
      <c r="UXZ18" s="654">
        <f>+'Anexo 1. 01-FR-03 POA INSTITUC.'!UXZ60</f>
        <v>0</v>
      </c>
      <c r="UYA18" s="654">
        <f>+'Anexo 1. 01-FR-03 POA INSTITUC.'!UYA60</f>
        <v>0</v>
      </c>
      <c r="UYB18" s="654">
        <f>+'Anexo 1. 01-FR-03 POA INSTITUC.'!UYB60</f>
        <v>0</v>
      </c>
      <c r="UYC18" s="654">
        <f>+'Anexo 1. 01-FR-03 POA INSTITUC.'!UYC60</f>
        <v>0</v>
      </c>
      <c r="UYD18" s="654">
        <f>+'Anexo 1. 01-FR-03 POA INSTITUC.'!UYD60</f>
        <v>0</v>
      </c>
      <c r="UYE18" s="654">
        <f>+'Anexo 1. 01-FR-03 POA INSTITUC.'!UYE60</f>
        <v>0</v>
      </c>
      <c r="UYF18" s="654">
        <f>+'Anexo 1. 01-FR-03 POA INSTITUC.'!UYF60</f>
        <v>0</v>
      </c>
      <c r="UYG18" s="654">
        <f>+'Anexo 1. 01-FR-03 POA INSTITUC.'!UYG60</f>
        <v>0</v>
      </c>
      <c r="UYH18" s="654">
        <f>+'Anexo 1. 01-FR-03 POA INSTITUC.'!UYH60</f>
        <v>0</v>
      </c>
      <c r="UYI18" s="654">
        <f>+'Anexo 1. 01-FR-03 POA INSTITUC.'!UYI60</f>
        <v>0</v>
      </c>
      <c r="UYJ18" s="654">
        <f>+'Anexo 1. 01-FR-03 POA INSTITUC.'!UYJ60</f>
        <v>0</v>
      </c>
      <c r="UYK18" s="654">
        <f>+'Anexo 1. 01-FR-03 POA INSTITUC.'!UYK60</f>
        <v>0</v>
      </c>
      <c r="UYL18" s="654">
        <f>+'Anexo 1. 01-FR-03 POA INSTITUC.'!UYL60</f>
        <v>0</v>
      </c>
      <c r="UYM18" s="654">
        <f>+'Anexo 1. 01-FR-03 POA INSTITUC.'!UYM60</f>
        <v>0</v>
      </c>
      <c r="UYN18" s="654">
        <f>+'Anexo 1. 01-FR-03 POA INSTITUC.'!UYN60</f>
        <v>0</v>
      </c>
      <c r="UYO18" s="654">
        <f>+'Anexo 1. 01-FR-03 POA INSTITUC.'!UYO60</f>
        <v>0</v>
      </c>
      <c r="UYP18" s="654">
        <f>+'Anexo 1. 01-FR-03 POA INSTITUC.'!UYP60</f>
        <v>0</v>
      </c>
      <c r="UYQ18" s="654">
        <f>+'Anexo 1. 01-FR-03 POA INSTITUC.'!UYQ60</f>
        <v>0</v>
      </c>
      <c r="UYR18" s="654">
        <f>+'Anexo 1. 01-FR-03 POA INSTITUC.'!UYR60</f>
        <v>0</v>
      </c>
      <c r="UYS18" s="654">
        <f>+'Anexo 1. 01-FR-03 POA INSTITUC.'!UYS60</f>
        <v>0</v>
      </c>
      <c r="UYT18" s="654">
        <f>+'Anexo 1. 01-FR-03 POA INSTITUC.'!UYT60</f>
        <v>0</v>
      </c>
      <c r="UYU18" s="654">
        <f>+'Anexo 1. 01-FR-03 POA INSTITUC.'!UYU60</f>
        <v>0</v>
      </c>
      <c r="UYV18" s="654">
        <f>+'Anexo 1. 01-FR-03 POA INSTITUC.'!UYV60</f>
        <v>0</v>
      </c>
      <c r="UYW18" s="654">
        <f>+'Anexo 1. 01-FR-03 POA INSTITUC.'!UYW60</f>
        <v>0</v>
      </c>
      <c r="UYX18" s="654">
        <f>+'Anexo 1. 01-FR-03 POA INSTITUC.'!UYX60</f>
        <v>0</v>
      </c>
      <c r="UYY18" s="654">
        <f>+'Anexo 1. 01-FR-03 POA INSTITUC.'!UYY60</f>
        <v>0</v>
      </c>
      <c r="UYZ18" s="654">
        <f>+'Anexo 1. 01-FR-03 POA INSTITUC.'!UYZ60</f>
        <v>0</v>
      </c>
      <c r="UZA18" s="654">
        <f>+'Anexo 1. 01-FR-03 POA INSTITUC.'!UZA60</f>
        <v>0</v>
      </c>
      <c r="UZB18" s="654">
        <f>+'Anexo 1. 01-FR-03 POA INSTITUC.'!UZB60</f>
        <v>0</v>
      </c>
      <c r="UZC18" s="654">
        <f>+'Anexo 1. 01-FR-03 POA INSTITUC.'!UZC60</f>
        <v>0</v>
      </c>
      <c r="UZD18" s="654">
        <f>+'Anexo 1. 01-FR-03 POA INSTITUC.'!UZD60</f>
        <v>0</v>
      </c>
      <c r="UZE18" s="654">
        <f>+'Anexo 1. 01-FR-03 POA INSTITUC.'!UZE60</f>
        <v>0</v>
      </c>
      <c r="UZF18" s="654">
        <f>+'Anexo 1. 01-FR-03 POA INSTITUC.'!UZF60</f>
        <v>0</v>
      </c>
      <c r="UZG18" s="654">
        <f>+'Anexo 1. 01-FR-03 POA INSTITUC.'!UZG60</f>
        <v>0</v>
      </c>
      <c r="UZH18" s="654">
        <f>+'Anexo 1. 01-FR-03 POA INSTITUC.'!UZH60</f>
        <v>0</v>
      </c>
      <c r="UZI18" s="654">
        <f>+'Anexo 1. 01-FR-03 POA INSTITUC.'!UZI60</f>
        <v>0</v>
      </c>
      <c r="UZJ18" s="654">
        <f>+'Anexo 1. 01-FR-03 POA INSTITUC.'!UZJ60</f>
        <v>0</v>
      </c>
      <c r="UZK18" s="654">
        <f>+'Anexo 1. 01-FR-03 POA INSTITUC.'!UZK60</f>
        <v>0</v>
      </c>
      <c r="UZL18" s="654">
        <f>+'Anexo 1. 01-FR-03 POA INSTITUC.'!UZL60</f>
        <v>0</v>
      </c>
      <c r="UZM18" s="654">
        <f>+'Anexo 1. 01-FR-03 POA INSTITUC.'!UZM60</f>
        <v>0</v>
      </c>
      <c r="UZN18" s="654">
        <f>+'Anexo 1. 01-FR-03 POA INSTITUC.'!UZN60</f>
        <v>0</v>
      </c>
      <c r="UZO18" s="654">
        <f>+'Anexo 1. 01-FR-03 POA INSTITUC.'!UZO60</f>
        <v>0</v>
      </c>
      <c r="UZP18" s="654">
        <f>+'Anexo 1. 01-FR-03 POA INSTITUC.'!UZP60</f>
        <v>0</v>
      </c>
      <c r="UZQ18" s="654">
        <f>+'Anexo 1. 01-FR-03 POA INSTITUC.'!UZQ60</f>
        <v>0</v>
      </c>
      <c r="UZR18" s="654">
        <f>+'Anexo 1. 01-FR-03 POA INSTITUC.'!UZR60</f>
        <v>0</v>
      </c>
      <c r="UZS18" s="654">
        <f>+'Anexo 1. 01-FR-03 POA INSTITUC.'!UZS60</f>
        <v>0</v>
      </c>
      <c r="UZT18" s="654">
        <f>+'Anexo 1. 01-FR-03 POA INSTITUC.'!UZT60</f>
        <v>0</v>
      </c>
      <c r="UZU18" s="654">
        <f>+'Anexo 1. 01-FR-03 POA INSTITUC.'!UZU60</f>
        <v>0</v>
      </c>
      <c r="UZV18" s="654">
        <f>+'Anexo 1. 01-FR-03 POA INSTITUC.'!UZV60</f>
        <v>0</v>
      </c>
      <c r="UZW18" s="654">
        <f>+'Anexo 1. 01-FR-03 POA INSTITUC.'!UZW60</f>
        <v>0</v>
      </c>
      <c r="UZX18" s="654">
        <f>+'Anexo 1. 01-FR-03 POA INSTITUC.'!UZX60</f>
        <v>0</v>
      </c>
      <c r="UZY18" s="654">
        <f>+'Anexo 1. 01-FR-03 POA INSTITUC.'!UZY60</f>
        <v>0</v>
      </c>
      <c r="UZZ18" s="654">
        <f>+'Anexo 1. 01-FR-03 POA INSTITUC.'!UZZ60</f>
        <v>0</v>
      </c>
      <c r="VAA18" s="654">
        <f>+'Anexo 1. 01-FR-03 POA INSTITUC.'!VAA60</f>
        <v>0</v>
      </c>
      <c r="VAB18" s="654">
        <f>+'Anexo 1. 01-FR-03 POA INSTITUC.'!VAB60</f>
        <v>0</v>
      </c>
      <c r="VAC18" s="654">
        <f>+'Anexo 1. 01-FR-03 POA INSTITUC.'!VAC60</f>
        <v>0</v>
      </c>
      <c r="VAD18" s="654">
        <f>+'Anexo 1. 01-FR-03 POA INSTITUC.'!VAD60</f>
        <v>0</v>
      </c>
      <c r="VAE18" s="654">
        <f>+'Anexo 1. 01-FR-03 POA INSTITUC.'!VAE60</f>
        <v>0</v>
      </c>
      <c r="VAF18" s="654">
        <f>+'Anexo 1. 01-FR-03 POA INSTITUC.'!VAF60</f>
        <v>0</v>
      </c>
      <c r="VAG18" s="654">
        <f>+'Anexo 1. 01-FR-03 POA INSTITUC.'!VAG60</f>
        <v>0</v>
      </c>
      <c r="VAH18" s="654">
        <f>+'Anexo 1. 01-FR-03 POA INSTITUC.'!VAH60</f>
        <v>0</v>
      </c>
      <c r="VAI18" s="654">
        <f>+'Anexo 1. 01-FR-03 POA INSTITUC.'!VAI60</f>
        <v>0</v>
      </c>
      <c r="VAJ18" s="654">
        <f>+'Anexo 1. 01-FR-03 POA INSTITUC.'!VAJ60</f>
        <v>0</v>
      </c>
      <c r="VAK18" s="654">
        <f>+'Anexo 1. 01-FR-03 POA INSTITUC.'!VAK60</f>
        <v>0</v>
      </c>
      <c r="VAL18" s="654">
        <f>+'Anexo 1. 01-FR-03 POA INSTITUC.'!VAL60</f>
        <v>0</v>
      </c>
      <c r="VAM18" s="654">
        <f>+'Anexo 1. 01-FR-03 POA INSTITUC.'!VAM60</f>
        <v>0</v>
      </c>
      <c r="VAN18" s="654">
        <f>+'Anexo 1. 01-FR-03 POA INSTITUC.'!VAN60</f>
        <v>0</v>
      </c>
      <c r="VAO18" s="654">
        <f>+'Anexo 1. 01-FR-03 POA INSTITUC.'!VAO60</f>
        <v>0</v>
      </c>
      <c r="VAP18" s="654">
        <f>+'Anexo 1. 01-FR-03 POA INSTITUC.'!VAP60</f>
        <v>0</v>
      </c>
      <c r="VAQ18" s="654">
        <f>+'Anexo 1. 01-FR-03 POA INSTITUC.'!VAQ60</f>
        <v>0</v>
      </c>
      <c r="VAR18" s="654">
        <f>+'Anexo 1. 01-FR-03 POA INSTITUC.'!VAR60</f>
        <v>0</v>
      </c>
      <c r="VAS18" s="654">
        <f>+'Anexo 1. 01-FR-03 POA INSTITUC.'!VAS60</f>
        <v>0</v>
      </c>
      <c r="VAT18" s="654">
        <f>+'Anexo 1. 01-FR-03 POA INSTITUC.'!VAT60</f>
        <v>0</v>
      </c>
      <c r="VAU18" s="654">
        <f>+'Anexo 1. 01-FR-03 POA INSTITUC.'!VAU60</f>
        <v>0</v>
      </c>
      <c r="VAV18" s="654">
        <f>+'Anexo 1. 01-FR-03 POA INSTITUC.'!VAV60</f>
        <v>0</v>
      </c>
      <c r="VAW18" s="654">
        <f>+'Anexo 1. 01-FR-03 POA INSTITUC.'!VAW60</f>
        <v>0</v>
      </c>
      <c r="VAX18" s="654">
        <f>+'Anexo 1. 01-FR-03 POA INSTITUC.'!VAX60</f>
        <v>0</v>
      </c>
      <c r="VAY18" s="654">
        <f>+'Anexo 1. 01-FR-03 POA INSTITUC.'!VAY60</f>
        <v>0</v>
      </c>
      <c r="VAZ18" s="654">
        <f>+'Anexo 1. 01-FR-03 POA INSTITUC.'!VAZ60</f>
        <v>0</v>
      </c>
      <c r="VBA18" s="654">
        <f>+'Anexo 1. 01-FR-03 POA INSTITUC.'!VBA60</f>
        <v>0</v>
      </c>
      <c r="VBB18" s="654">
        <f>+'Anexo 1. 01-FR-03 POA INSTITUC.'!VBB60</f>
        <v>0</v>
      </c>
      <c r="VBC18" s="654">
        <f>+'Anexo 1. 01-FR-03 POA INSTITUC.'!VBC60</f>
        <v>0</v>
      </c>
      <c r="VBD18" s="654">
        <f>+'Anexo 1. 01-FR-03 POA INSTITUC.'!VBD60</f>
        <v>0</v>
      </c>
      <c r="VBE18" s="654">
        <f>+'Anexo 1. 01-FR-03 POA INSTITUC.'!VBE60</f>
        <v>0</v>
      </c>
      <c r="VBF18" s="654">
        <f>+'Anexo 1. 01-FR-03 POA INSTITUC.'!VBF60</f>
        <v>0</v>
      </c>
      <c r="VBG18" s="654">
        <f>+'Anexo 1. 01-FR-03 POA INSTITUC.'!VBG60</f>
        <v>0</v>
      </c>
      <c r="VBH18" s="654">
        <f>+'Anexo 1. 01-FR-03 POA INSTITUC.'!VBH60</f>
        <v>0</v>
      </c>
      <c r="VBI18" s="654">
        <f>+'Anexo 1. 01-FR-03 POA INSTITUC.'!VBI60</f>
        <v>0</v>
      </c>
      <c r="VBJ18" s="654">
        <f>+'Anexo 1. 01-FR-03 POA INSTITUC.'!VBJ60</f>
        <v>0</v>
      </c>
      <c r="VBK18" s="654">
        <f>+'Anexo 1. 01-FR-03 POA INSTITUC.'!VBK60</f>
        <v>0</v>
      </c>
      <c r="VBL18" s="654">
        <f>+'Anexo 1. 01-FR-03 POA INSTITUC.'!VBL60</f>
        <v>0</v>
      </c>
      <c r="VBM18" s="654">
        <f>+'Anexo 1. 01-FR-03 POA INSTITUC.'!VBM60</f>
        <v>0</v>
      </c>
      <c r="VBN18" s="654">
        <f>+'Anexo 1. 01-FR-03 POA INSTITUC.'!VBN60</f>
        <v>0</v>
      </c>
      <c r="VBO18" s="654">
        <f>+'Anexo 1. 01-FR-03 POA INSTITUC.'!VBO60</f>
        <v>0</v>
      </c>
      <c r="VBP18" s="654">
        <f>+'Anexo 1. 01-FR-03 POA INSTITUC.'!VBP60</f>
        <v>0</v>
      </c>
      <c r="VBQ18" s="654">
        <f>+'Anexo 1. 01-FR-03 POA INSTITUC.'!VBQ60</f>
        <v>0</v>
      </c>
      <c r="VBR18" s="654">
        <f>+'Anexo 1. 01-FR-03 POA INSTITUC.'!VBR60</f>
        <v>0</v>
      </c>
      <c r="VBS18" s="654">
        <f>+'Anexo 1. 01-FR-03 POA INSTITUC.'!VBS60</f>
        <v>0</v>
      </c>
      <c r="VBT18" s="654">
        <f>+'Anexo 1. 01-FR-03 POA INSTITUC.'!VBT60</f>
        <v>0</v>
      </c>
      <c r="VBU18" s="654">
        <f>+'Anexo 1. 01-FR-03 POA INSTITUC.'!VBU60</f>
        <v>0</v>
      </c>
      <c r="VBV18" s="654">
        <f>+'Anexo 1. 01-FR-03 POA INSTITUC.'!VBV60</f>
        <v>0</v>
      </c>
      <c r="VBW18" s="654">
        <f>+'Anexo 1. 01-FR-03 POA INSTITUC.'!VBW60</f>
        <v>0</v>
      </c>
      <c r="VBX18" s="654">
        <f>+'Anexo 1. 01-FR-03 POA INSTITUC.'!VBX60</f>
        <v>0</v>
      </c>
      <c r="VBY18" s="654">
        <f>+'Anexo 1. 01-FR-03 POA INSTITUC.'!VBY60</f>
        <v>0</v>
      </c>
      <c r="VBZ18" s="654">
        <f>+'Anexo 1. 01-FR-03 POA INSTITUC.'!VBZ60</f>
        <v>0</v>
      </c>
      <c r="VCA18" s="654">
        <f>+'Anexo 1. 01-FR-03 POA INSTITUC.'!VCA60</f>
        <v>0</v>
      </c>
      <c r="VCB18" s="654">
        <f>+'Anexo 1. 01-FR-03 POA INSTITUC.'!VCB60</f>
        <v>0</v>
      </c>
      <c r="VCC18" s="654">
        <f>+'Anexo 1. 01-FR-03 POA INSTITUC.'!VCC60</f>
        <v>0</v>
      </c>
      <c r="VCD18" s="654">
        <f>+'Anexo 1. 01-FR-03 POA INSTITUC.'!VCD60</f>
        <v>0</v>
      </c>
      <c r="VCE18" s="654">
        <f>+'Anexo 1. 01-FR-03 POA INSTITUC.'!VCE60</f>
        <v>0</v>
      </c>
      <c r="VCF18" s="654">
        <f>+'Anexo 1. 01-FR-03 POA INSTITUC.'!VCF60</f>
        <v>0</v>
      </c>
      <c r="VCG18" s="654">
        <f>+'Anexo 1. 01-FR-03 POA INSTITUC.'!VCG60</f>
        <v>0</v>
      </c>
      <c r="VCH18" s="654">
        <f>+'Anexo 1. 01-FR-03 POA INSTITUC.'!VCH60</f>
        <v>0</v>
      </c>
      <c r="VCI18" s="654">
        <f>+'Anexo 1. 01-FR-03 POA INSTITUC.'!VCI60</f>
        <v>0</v>
      </c>
      <c r="VCJ18" s="654">
        <f>+'Anexo 1. 01-FR-03 POA INSTITUC.'!VCJ60</f>
        <v>0</v>
      </c>
      <c r="VCK18" s="654">
        <f>+'Anexo 1. 01-FR-03 POA INSTITUC.'!VCK60</f>
        <v>0</v>
      </c>
      <c r="VCL18" s="654">
        <f>+'Anexo 1. 01-FR-03 POA INSTITUC.'!VCL60</f>
        <v>0</v>
      </c>
      <c r="VCM18" s="654">
        <f>+'Anexo 1. 01-FR-03 POA INSTITUC.'!VCM60</f>
        <v>0</v>
      </c>
      <c r="VCN18" s="654">
        <f>+'Anexo 1. 01-FR-03 POA INSTITUC.'!VCN60</f>
        <v>0</v>
      </c>
      <c r="VCO18" s="654">
        <f>+'Anexo 1. 01-FR-03 POA INSTITUC.'!VCO60</f>
        <v>0</v>
      </c>
      <c r="VCP18" s="654">
        <f>+'Anexo 1. 01-FR-03 POA INSTITUC.'!VCP60</f>
        <v>0</v>
      </c>
      <c r="VCQ18" s="654">
        <f>+'Anexo 1. 01-FR-03 POA INSTITUC.'!VCQ60</f>
        <v>0</v>
      </c>
      <c r="VCR18" s="654">
        <f>+'Anexo 1. 01-FR-03 POA INSTITUC.'!VCR60</f>
        <v>0</v>
      </c>
      <c r="VCS18" s="654">
        <f>+'Anexo 1. 01-FR-03 POA INSTITUC.'!VCS60</f>
        <v>0</v>
      </c>
      <c r="VCT18" s="654">
        <f>+'Anexo 1. 01-FR-03 POA INSTITUC.'!VCT60</f>
        <v>0</v>
      </c>
      <c r="VCU18" s="654">
        <f>+'Anexo 1. 01-FR-03 POA INSTITUC.'!VCU60</f>
        <v>0</v>
      </c>
      <c r="VCV18" s="654">
        <f>+'Anexo 1. 01-FR-03 POA INSTITUC.'!VCV60</f>
        <v>0</v>
      </c>
      <c r="VCW18" s="654">
        <f>+'Anexo 1. 01-FR-03 POA INSTITUC.'!VCW60</f>
        <v>0</v>
      </c>
      <c r="VCX18" s="654">
        <f>+'Anexo 1. 01-FR-03 POA INSTITUC.'!VCX60</f>
        <v>0</v>
      </c>
      <c r="VCY18" s="654">
        <f>+'Anexo 1. 01-FR-03 POA INSTITUC.'!VCY60</f>
        <v>0</v>
      </c>
      <c r="VCZ18" s="654">
        <f>+'Anexo 1. 01-FR-03 POA INSTITUC.'!VCZ60</f>
        <v>0</v>
      </c>
      <c r="VDA18" s="654">
        <f>+'Anexo 1. 01-FR-03 POA INSTITUC.'!VDA60</f>
        <v>0</v>
      </c>
      <c r="VDB18" s="654">
        <f>+'Anexo 1. 01-FR-03 POA INSTITUC.'!VDB60</f>
        <v>0</v>
      </c>
      <c r="VDC18" s="654">
        <f>+'Anexo 1. 01-FR-03 POA INSTITUC.'!VDC60</f>
        <v>0</v>
      </c>
      <c r="VDD18" s="654">
        <f>+'Anexo 1. 01-FR-03 POA INSTITUC.'!VDD60</f>
        <v>0</v>
      </c>
      <c r="VDE18" s="654">
        <f>+'Anexo 1. 01-FR-03 POA INSTITUC.'!VDE60</f>
        <v>0</v>
      </c>
      <c r="VDF18" s="654">
        <f>+'Anexo 1. 01-FR-03 POA INSTITUC.'!VDF60</f>
        <v>0</v>
      </c>
      <c r="VDG18" s="654">
        <f>+'Anexo 1. 01-FR-03 POA INSTITUC.'!VDG60</f>
        <v>0</v>
      </c>
      <c r="VDH18" s="654">
        <f>+'Anexo 1. 01-FR-03 POA INSTITUC.'!VDH60</f>
        <v>0</v>
      </c>
      <c r="VDI18" s="654">
        <f>+'Anexo 1. 01-FR-03 POA INSTITUC.'!VDI60</f>
        <v>0</v>
      </c>
      <c r="VDJ18" s="654">
        <f>+'Anexo 1. 01-FR-03 POA INSTITUC.'!VDJ60</f>
        <v>0</v>
      </c>
      <c r="VDK18" s="654">
        <f>+'Anexo 1. 01-FR-03 POA INSTITUC.'!VDK60</f>
        <v>0</v>
      </c>
      <c r="VDL18" s="654">
        <f>+'Anexo 1. 01-FR-03 POA INSTITUC.'!VDL60</f>
        <v>0</v>
      </c>
      <c r="VDM18" s="654">
        <f>+'Anexo 1. 01-FR-03 POA INSTITUC.'!VDM60</f>
        <v>0</v>
      </c>
      <c r="VDN18" s="654">
        <f>+'Anexo 1. 01-FR-03 POA INSTITUC.'!VDN60</f>
        <v>0</v>
      </c>
      <c r="VDO18" s="654">
        <f>+'Anexo 1. 01-FR-03 POA INSTITUC.'!VDO60</f>
        <v>0</v>
      </c>
      <c r="VDP18" s="654">
        <f>+'Anexo 1. 01-FR-03 POA INSTITUC.'!VDP60</f>
        <v>0</v>
      </c>
      <c r="VDQ18" s="654">
        <f>+'Anexo 1. 01-FR-03 POA INSTITUC.'!VDQ60</f>
        <v>0</v>
      </c>
      <c r="VDR18" s="654">
        <f>+'Anexo 1. 01-FR-03 POA INSTITUC.'!VDR60</f>
        <v>0</v>
      </c>
      <c r="VDS18" s="654">
        <f>+'Anexo 1. 01-FR-03 POA INSTITUC.'!VDS60</f>
        <v>0</v>
      </c>
      <c r="VDT18" s="654">
        <f>+'Anexo 1. 01-FR-03 POA INSTITUC.'!VDT60</f>
        <v>0</v>
      </c>
      <c r="VDU18" s="654">
        <f>+'Anexo 1. 01-FR-03 POA INSTITUC.'!VDU60</f>
        <v>0</v>
      </c>
      <c r="VDV18" s="654">
        <f>+'Anexo 1. 01-FR-03 POA INSTITUC.'!VDV60</f>
        <v>0</v>
      </c>
      <c r="VDW18" s="654">
        <f>+'Anexo 1. 01-FR-03 POA INSTITUC.'!VDW60</f>
        <v>0</v>
      </c>
      <c r="VDX18" s="654">
        <f>+'Anexo 1. 01-FR-03 POA INSTITUC.'!VDX60</f>
        <v>0</v>
      </c>
      <c r="VDY18" s="654">
        <f>+'Anexo 1. 01-FR-03 POA INSTITUC.'!VDY60</f>
        <v>0</v>
      </c>
      <c r="VDZ18" s="654">
        <f>+'Anexo 1. 01-FR-03 POA INSTITUC.'!VDZ60</f>
        <v>0</v>
      </c>
      <c r="VEA18" s="654">
        <f>+'Anexo 1. 01-FR-03 POA INSTITUC.'!VEA60</f>
        <v>0</v>
      </c>
      <c r="VEB18" s="654">
        <f>+'Anexo 1. 01-FR-03 POA INSTITUC.'!VEB60</f>
        <v>0</v>
      </c>
      <c r="VEC18" s="654">
        <f>+'Anexo 1. 01-FR-03 POA INSTITUC.'!VEC60</f>
        <v>0</v>
      </c>
      <c r="VED18" s="654">
        <f>+'Anexo 1. 01-FR-03 POA INSTITUC.'!VED60</f>
        <v>0</v>
      </c>
      <c r="VEE18" s="654">
        <f>+'Anexo 1. 01-FR-03 POA INSTITUC.'!VEE60</f>
        <v>0</v>
      </c>
      <c r="VEF18" s="654">
        <f>+'Anexo 1. 01-FR-03 POA INSTITUC.'!VEF60</f>
        <v>0</v>
      </c>
      <c r="VEG18" s="654">
        <f>+'Anexo 1. 01-FR-03 POA INSTITUC.'!VEG60</f>
        <v>0</v>
      </c>
      <c r="VEH18" s="654">
        <f>+'Anexo 1. 01-FR-03 POA INSTITUC.'!VEH60</f>
        <v>0</v>
      </c>
      <c r="VEI18" s="654">
        <f>+'Anexo 1. 01-FR-03 POA INSTITUC.'!VEI60</f>
        <v>0</v>
      </c>
      <c r="VEJ18" s="654">
        <f>+'Anexo 1. 01-FR-03 POA INSTITUC.'!VEJ60</f>
        <v>0</v>
      </c>
      <c r="VEK18" s="654">
        <f>+'Anexo 1. 01-FR-03 POA INSTITUC.'!VEK60</f>
        <v>0</v>
      </c>
      <c r="VEL18" s="654">
        <f>+'Anexo 1. 01-FR-03 POA INSTITUC.'!VEL60</f>
        <v>0</v>
      </c>
      <c r="VEM18" s="654">
        <f>+'Anexo 1. 01-FR-03 POA INSTITUC.'!VEM60</f>
        <v>0</v>
      </c>
      <c r="VEN18" s="654">
        <f>+'Anexo 1. 01-FR-03 POA INSTITUC.'!VEN60</f>
        <v>0</v>
      </c>
      <c r="VEO18" s="654">
        <f>+'Anexo 1. 01-FR-03 POA INSTITUC.'!VEO60</f>
        <v>0</v>
      </c>
      <c r="VEP18" s="654">
        <f>+'Anexo 1. 01-FR-03 POA INSTITUC.'!VEP60</f>
        <v>0</v>
      </c>
      <c r="VEQ18" s="654">
        <f>+'Anexo 1. 01-FR-03 POA INSTITUC.'!VEQ60</f>
        <v>0</v>
      </c>
      <c r="VER18" s="654">
        <f>+'Anexo 1. 01-FR-03 POA INSTITUC.'!VER60</f>
        <v>0</v>
      </c>
      <c r="VES18" s="654">
        <f>+'Anexo 1. 01-FR-03 POA INSTITUC.'!VES60</f>
        <v>0</v>
      </c>
      <c r="VET18" s="654">
        <f>+'Anexo 1. 01-FR-03 POA INSTITUC.'!VET60</f>
        <v>0</v>
      </c>
      <c r="VEU18" s="654">
        <f>+'Anexo 1. 01-FR-03 POA INSTITUC.'!VEU60</f>
        <v>0</v>
      </c>
      <c r="VEV18" s="654">
        <f>+'Anexo 1. 01-FR-03 POA INSTITUC.'!VEV60</f>
        <v>0</v>
      </c>
      <c r="VEW18" s="654">
        <f>+'Anexo 1. 01-FR-03 POA INSTITUC.'!VEW60</f>
        <v>0</v>
      </c>
      <c r="VEX18" s="654">
        <f>+'Anexo 1. 01-FR-03 POA INSTITUC.'!VEX60</f>
        <v>0</v>
      </c>
      <c r="VEY18" s="654">
        <f>+'Anexo 1. 01-FR-03 POA INSTITUC.'!VEY60</f>
        <v>0</v>
      </c>
      <c r="VEZ18" s="654">
        <f>+'Anexo 1. 01-FR-03 POA INSTITUC.'!VEZ60</f>
        <v>0</v>
      </c>
      <c r="VFA18" s="654">
        <f>+'Anexo 1. 01-FR-03 POA INSTITUC.'!VFA60</f>
        <v>0</v>
      </c>
      <c r="VFB18" s="654">
        <f>+'Anexo 1. 01-FR-03 POA INSTITUC.'!VFB60</f>
        <v>0</v>
      </c>
      <c r="VFC18" s="654">
        <f>+'Anexo 1. 01-FR-03 POA INSTITUC.'!VFC60</f>
        <v>0</v>
      </c>
      <c r="VFD18" s="654">
        <f>+'Anexo 1. 01-FR-03 POA INSTITUC.'!VFD60</f>
        <v>0</v>
      </c>
      <c r="VFE18" s="654">
        <f>+'Anexo 1. 01-FR-03 POA INSTITUC.'!VFE60</f>
        <v>0</v>
      </c>
      <c r="VFF18" s="654">
        <f>+'Anexo 1. 01-FR-03 POA INSTITUC.'!VFF60</f>
        <v>0</v>
      </c>
      <c r="VFG18" s="654">
        <f>+'Anexo 1. 01-FR-03 POA INSTITUC.'!VFG60</f>
        <v>0</v>
      </c>
      <c r="VFH18" s="654">
        <f>+'Anexo 1. 01-FR-03 POA INSTITUC.'!VFH60</f>
        <v>0</v>
      </c>
      <c r="VFI18" s="654">
        <f>+'Anexo 1. 01-FR-03 POA INSTITUC.'!VFI60</f>
        <v>0</v>
      </c>
      <c r="VFJ18" s="654">
        <f>+'Anexo 1. 01-FR-03 POA INSTITUC.'!VFJ60</f>
        <v>0</v>
      </c>
      <c r="VFK18" s="654">
        <f>+'Anexo 1. 01-FR-03 POA INSTITUC.'!VFK60</f>
        <v>0</v>
      </c>
      <c r="VFL18" s="654">
        <f>+'Anexo 1. 01-FR-03 POA INSTITUC.'!VFL60</f>
        <v>0</v>
      </c>
      <c r="VFM18" s="654">
        <f>+'Anexo 1. 01-FR-03 POA INSTITUC.'!VFM60</f>
        <v>0</v>
      </c>
      <c r="VFN18" s="654">
        <f>+'Anexo 1. 01-FR-03 POA INSTITUC.'!VFN60</f>
        <v>0</v>
      </c>
      <c r="VFO18" s="654">
        <f>+'Anexo 1. 01-FR-03 POA INSTITUC.'!VFO60</f>
        <v>0</v>
      </c>
      <c r="VFP18" s="654">
        <f>+'Anexo 1. 01-FR-03 POA INSTITUC.'!VFP60</f>
        <v>0</v>
      </c>
      <c r="VFQ18" s="654">
        <f>+'Anexo 1. 01-FR-03 POA INSTITUC.'!VFQ60</f>
        <v>0</v>
      </c>
      <c r="VFR18" s="654">
        <f>+'Anexo 1. 01-FR-03 POA INSTITUC.'!VFR60</f>
        <v>0</v>
      </c>
      <c r="VFS18" s="654">
        <f>+'Anexo 1. 01-FR-03 POA INSTITUC.'!VFS60</f>
        <v>0</v>
      </c>
      <c r="VFT18" s="654">
        <f>+'Anexo 1. 01-FR-03 POA INSTITUC.'!VFT60</f>
        <v>0</v>
      </c>
      <c r="VFU18" s="654">
        <f>+'Anexo 1. 01-FR-03 POA INSTITUC.'!VFU60</f>
        <v>0</v>
      </c>
      <c r="VFV18" s="654">
        <f>+'Anexo 1. 01-FR-03 POA INSTITUC.'!VFV60</f>
        <v>0</v>
      </c>
      <c r="VFW18" s="654">
        <f>+'Anexo 1. 01-FR-03 POA INSTITUC.'!VFW60</f>
        <v>0</v>
      </c>
      <c r="VFX18" s="654">
        <f>+'Anexo 1. 01-FR-03 POA INSTITUC.'!VFX60</f>
        <v>0</v>
      </c>
      <c r="VFY18" s="654">
        <f>+'Anexo 1. 01-FR-03 POA INSTITUC.'!VFY60</f>
        <v>0</v>
      </c>
      <c r="VFZ18" s="654">
        <f>+'Anexo 1. 01-FR-03 POA INSTITUC.'!VFZ60</f>
        <v>0</v>
      </c>
      <c r="VGA18" s="654">
        <f>+'Anexo 1. 01-FR-03 POA INSTITUC.'!VGA60</f>
        <v>0</v>
      </c>
      <c r="VGB18" s="654">
        <f>+'Anexo 1. 01-FR-03 POA INSTITUC.'!VGB60</f>
        <v>0</v>
      </c>
      <c r="VGC18" s="654">
        <f>+'Anexo 1. 01-FR-03 POA INSTITUC.'!VGC60</f>
        <v>0</v>
      </c>
      <c r="VGD18" s="654">
        <f>+'Anexo 1. 01-FR-03 POA INSTITUC.'!VGD60</f>
        <v>0</v>
      </c>
      <c r="VGE18" s="654">
        <f>+'Anexo 1. 01-FR-03 POA INSTITUC.'!VGE60</f>
        <v>0</v>
      </c>
      <c r="VGF18" s="654">
        <f>+'Anexo 1. 01-FR-03 POA INSTITUC.'!VGF60</f>
        <v>0</v>
      </c>
      <c r="VGG18" s="654">
        <f>+'Anexo 1. 01-FR-03 POA INSTITUC.'!VGG60</f>
        <v>0</v>
      </c>
      <c r="VGH18" s="654">
        <f>+'Anexo 1. 01-FR-03 POA INSTITUC.'!VGH60</f>
        <v>0</v>
      </c>
      <c r="VGI18" s="654">
        <f>+'Anexo 1. 01-FR-03 POA INSTITUC.'!VGI60</f>
        <v>0</v>
      </c>
      <c r="VGJ18" s="654">
        <f>+'Anexo 1. 01-FR-03 POA INSTITUC.'!VGJ60</f>
        <v>0</v>
      </c>
      <c r="VGK18" s="654">
        <f>+'Anexo 1. 01-FR-03 POA INSTITUC.'!VGK60</f>
        <v>0</v>
      </c>
      <c r="VGL18" s="654">
        <f>+'Anexo 1. 01-FR-03 POA INSTITUC.'!VGL60</f>
        <v>0</v>
      </c>
      <c r="VGM18" s="654">
        <f>+'Anexo 1. 01-FR-03 POA INSTITUC.'!VGM60</f>
        <v>0</v>
      </c>
      <c r="VGN18" s="654">
        <f>+'Anexo 1. 01-FR-03 POA INSTITUC.'!VGN60</f>
        <v>0</v>
      </c>
      <c r="VGO18" s="654">
        <f>+'Anexo 1. 01-FR-03 POA INSTITUC.'!VGO60</f>
        <v>0</v>
      </c>
      <c r="VGP18" s="654">
        <f>+'Anexo 1. 01-FR-03 POA INSTITUC.'!VGP60</f>
        <v>0</v>
      </c>
      <c r="VGQ18" s="654">
        <f>+'Anexo 1. 01-FR-03 POA INSTITUC.'!VGQ60</f>
        <v>0</v>
      </c>
      <c r="VGR18" s="654">
        <f>+'Anexo 1. 01-FR-03 POA INSTITUC.'!VGR60</f>
        <v>0</v>
      </c>
      <c r="VGS18" s="654">
        <f>+'Anexo 1. 01-FR-03 POA INSTITUC.'!VGS60</f>
        <v>0</v>
      </c>
      <c r="VGT18" s="654">
        <f>+'Anexo 1. 01-FR-03 POA INSTITUC.'!VGT60</f>
        <v>0</v>
      </c>
      <c r="VGU18" s="654">
        <f>+'Anexo 1. 01-FR-03 POA INSTITUC.'!VGU60</f>
        <v>0</v>
      </c>
      <c r="VGV18" s="654">
        <f>+'Anexo 1. 01-FR-03 POA INSTITUC.'!VGV60</f>
        <v>0</v>
      </c>
      <c r="VGW18" s="654">
        <f>+'Anexo 1. 01-FR-03 POA INSTITUC.'!VGW60</f>
        <v>0</v>
      </c>
      <c r="VGX18" s="654">
        <f>+'Anexo 1. 01-FR-03 POA INSTITUC.'!VGX60</f>
        <v>0</v>
      </c>
      <c r="VGY18" s="654">
        <f>+'Anexo 1. 01-FR-03 POA INSTITUC.'!VGY60</f>
        <v>0</v>
      </c>
      <c r="VGZ18" s="654">
        <f>+'Anexo 1. 01-FR-03 POA INSTITUC.'!VGZ60</f>
        <v>0</v>
      </c>
      <c r="VHA18" s="654">
        <f>+'Anexo 1. 01-FR-03 POA INSTITUC.'!VHA60</f>
        <v>0</v>
      </c>
      <c r="VHB18" s="654">
        <f>+'Anexo 1. 01-FR-03 POA INSTITUC.'!VHB60</f>
        <v>0</v>
      </c>
      <c r="VHC18" s="654">
        <f>+'Anexo 1. 01-FR-03 POA INSTITUC.'!VHC60</f>
        <v>0</v>
      </c>
      <c r="VHD18" s="654">
        <f>+'Anexo 1. 01-FR-03 POA INSTITUC.'!VHD60</f>
        <v>0</v>
      </c>
      <c r="VHE18" s="654">
        <f>+'Anexo 1. 01-FR-03 POA INSTITUC.'!VHE60</f>
        <v>0</v>
      </c>
      <c r="VHF18" s="654">
        <f>+'Anexo 1. 01-FR-03 POA INSTITUC.'!VHF60</f>
        <v>0</v>
      </c>
      <c r="VHG18" s="654">
        <f>+'Anexo 1. 01-FR-03 POA INSTITUC.'!VHG60</f>
        <v>0</v>
      </c>
      <c r="VHH18" s="654">
        <f>+'Anexo 1. 01-FR-03 POA INSTITUC.'!VHH60</f>
        <v>0</v>
      </c>
      <c r="VHI18" s="654">
        <f>+'Anexo 1. 01-FR-03 POA INSTITUC.'!VHI60</f>
        <v>0</v>
      </c>
      <c r="VHJ18" s="654">
        <f>+'Anexo 1. 01-FR-03 POA INSTITUC.'!VHJ60</f>
        <v>0</v>
      </c>
      <c r="VHK18" s="654">
        <f>+'Anexo 1. 01-FR-03 POA INSTITUC.'!VHK60</f>
        <v>0</v>
      </c>
      <c r="VHL18" s="654">
        <f>+'Anexo 1. 01-FR-03 POA INSTITUC.'!VHL60</f>
        <v>0</v>
      </c>
      <c r="VHM18" s="654">
        <f>+'Anexo 1. 01-FR-03 POA INSTITUC.'!VHM60</f>
        <v>0</v>
      </c>
      <c r="VHN18" s="654">
        <f>+'Anexo 1. 01-FR-03 POA INSTITUC.'!VHN60</f>
        <v>0</v>
      </c>
      <c r="VHO18" s="654">
        <f>+'Anexo 1. 01-FR-03 POA INSTITUC.'!VHO60</f>
        <v>0</v>
      </c>
      <c r="VHP18" s="654">
        <f>+'Anexo 1. 01-FR-03 POA INSTITUC.'!VHP60</f>
        <v>0</v>
      </c>
      <c r="VHQ18" s="654">
        <f>+'Anexo 1. 01-FR-03 POA INSTITUC.'!VHQ60</f>
        <v>0</v>
      </c>
      <c r="VHR18" s="654">
        <f>+'Anexo 1. 01-FR-03 POA INSTITUC.'!VHR60</f>
        <v>0</v>
      </c>
      <c r="VHS18" s="654">
        <f>+'Anexo 1. 01-FR-03 POA INSTITUC.'!VHS60</f>
        <v>0</v>
      </c>
      <c r="VHT18" s="654">
        <f>+'Anexo 1. 01-FR-03 POA INSTITUC.'!VHT60</f>
        <v>0</v>
      </c>
      <c r="VHU18" s="654">
        <f>+'Anexo 1. 01-FR-03 POA INSTITUC.'!VHU60</f>
        <v>0</v>
      </c>
      <c r="VHV18" s="654">
        <f>+'Anexo 1. 01-FR-03 POA INSTITUC.'!VHV60</f>
        <v>0</v>
      </c>
      <c r="VHW18" s="654">
        <f>+'Anexo 1. 01-FR-03 POA INSTITUC.'!VHW60</f>
        <v>0</v>
      </c>
      <c r="VHX18" s="654">
        <f>+'Anexo 1. 01-FR-03 POA INSTITUC.'!VHX60</f>
        <v>0</v>
      </c>
      <c r="VHY18" s="654">
        <f>+'Anexo 1. 01-FR-03 POA INSTITUC.'!VHY60</f>
        <v>0</v>
      </c>
      <c r="VHZ18" s="654">
        <f>+'Anexo 1. 01-FR-03 POA INSTITUC.'!VHZ60</f>
        <v>0</v>
      </c>
      <c r="VIA18" s="654">
        <f>+'Anexo 1. 01-FR-03 POA INSTITUC.'!VIA60</f>
        <v>0</v>
      </c>
      <c r="VIB18" s="654">
        <f>+'Anexo 1. 01-FR-03 POA INSTITUC.'!VIB60</f>
        <v>0</v>
      </c>
      <c r="VIC18" s="654">
        <f>+'Anexo 1. 01-FR-03 POA INSTITUC.'!VIC60</f>
        <v>0</v>
      </c>
      <c r="VID18" s="654">
        <f>+'Anexo 1. 01-FR-03 POA INSTITUC.'!VID60</f>
        <v>0</v>
      </c>
      <c r="VIE18" s="654">
        <f>+'Anexo 1. 01-FR-03 POA INSTITUC.'!VIE60</f>
        <v>0</v>
      </c>
      <c r="VIF18" s="654">
        <f>+'Anexo 1. 01-FR-03 POA INSTITUC.'!VIF60</f>
        <v>0</v>
      </c>
      <c r="VIG18" s="654">
        <f>+'Anexo 1. 01-FR-03 POA INSTITUC.'!VIG60</f>
        <v>0</v>
      </c>
      <c r="VIH18" s="654">
        <f>+'Anexo 1. 01-FR-03 POA INSTITUC.'!VIH60</f>
        <v>0</v>
      </c>
      <c r="VII18" s="654">
        <f>+'Anexo 1. 01-FR-03 POA INSTITUC.'!VII60</f>
        <v>0</v>
      </c>
      <c r="VIJ18" s="654">
        <f>+'Anexo 1. 01-FR-03 POA INSTITUC.'!VIJ60</f>
        <v>0</v>
      </c>
      <c r="VIK18" s="654">
        <f>+'Anexo 1. 01-FR-03 POA INSTITUC.'!VIK60</f>
        <v>0</v>
      </c>
      <c r="VIL18" s="654">
        <f>+'Anexo 1. 01-FR-03 POA INSTITUC.'!VIL60</f>
        <v>0</v>
      </c>
      <c r="VIM18" s="654">
        <f>+'Anexo 1. 01-FR-03 POA INSTITUC.'!VIM60</f>
        <v>0</v>
      </c>
      <c r="VIN18" s="654">
        <f>+'Anexo 1. 01-FR-03 POA INSTITUC.'!VIN60</f>
        <v>0</v>
      </c>
      <c r="VIO18" s="654">
        <f>+'Anexo 1. 01-FR-03 POA INSTITUC.'!VIO60</f>
        <v>0</v>
      </c>
      <c r="VIP18" s="654">
        <f>+'Anexo 1. 01-FR-03 POA INSTITUC.'!VIP60</f>
        <v>0</v>
      </c>
      <c r="VIQ18" s="654">
        <f>+'Anexo 1. 01-FR-03 POA INSTITUC.'!VIQ60</f>
        <v>0</v>
      </c>
      <c r="VIR18" s="654">
        <f>+'Anexo 1. 01-FR-03 POA INSTITUC.'!VIR60</f>
        <v>0</v>
      </c>
      <c r="VIS18" s="654">
        <f>+'Anexo 1. 01-FR-03 POA INSTITUC.'!VIS60</f>
        <v>0</v>
      </c>
      <c r="VIT18" s="654">
        <f>+'Anexo 1. 01-FR-03 POA INSTITUC.'!VIT60</f>
        <v>0</v>
      </c>
      <c r="VIU18" s="654">
        <f>+'Anexo 1. 01-FR-03 POA INSTITUC.'!VIU60</f>
        <v>0</v>
      </c>
      <c r="VIV18" s="654">
        <f>+'Anexo 1. 01-FR-03 POA INSTITUC.'!VIV60</f>
        <v>0</v>
      </c>
      <c r="VIW18" s="654">
        <f>+'Anexo 1. 01-FR-03 POA INSTITUC.'!VIW60</f>
        <v>0</v>
      </c>
      <c r="VIX18" s="654">
        <f>+'Anexo 1. 01-FR-03 POA INSTITUC.'!VIX60</f>
        <v>0</v>
      </c>
      <c r="VIY18" s="654">
        <f>+'Anexo 1. 01-FR-03 POA INSTITUC.'!VIY60</f>
        <v>0</v>
      </c>
      <c r="VIZ18" s="654">
        <f>+'Anexo 1. 01-FR-03 POA INSTITUC.'!VIZ60</f>
        <v>0</v>
      </c>
      <c r="VJA18" s="654">
        <f>+'Anexo 1. 01-FR-03 POA INSTITUC.'!VJA60</f>
        <v>0</v>
      </c>
      <c r="VJB18" s="654">
        <f>+'Anexo 1. 01-FR-03 POA INSTITUC.'!VJB60</f>
        <v>0</v>
      </c>
      <c r="VJC18" s="654">
        <f>+'Anexo 1. 01-FR-03 POA INSTITUC.'!VJC60</f>
        <v>0</v>
      </c>
      <c r="VJD18" s="654">
        <f>+'Anexo 1. 01-FR-03 POA INSTITUC.'!VJD60</f>
        <v>0</v>
      </c>
      <c r="VJE18" s="654">
        <f>+'Anexo 1. 01-FR-03 POA INSTITUC.'!VJE60</f>
        <v>0</v>
      </c>
      <c r="VJF18" s="654">
        <f>+'Anexo 1. 01-FR-03 POA INSTITUC.'!VJF60</f>
        <v>0</v>
      </c>
      <c r="VJG18" s="654">
        <f>+'Anexo 1. 01-FR-03 POA INSTITUC.'!VJG60</f>
        <v>0</v>
      </c>
      <c r="VJH18" s="654">
        <f>+'Anexo 1. 01-FR-03 POA INSTITUC.'!VJH60</f>
        <v>0</v>
      </c>
      <c r="VJI18" s="654">
        <f>+'Anexo 1. 01-FR-03 POA INSTITUC.'!VJI60</f>
        <v>0</v>
      </c>
      <c r="VJJ18" s="654">
        <f>+'Anexo 1. 01-FR-03 POA INSTITUC.'!VJJ60</f>
        <v>0</v>
      </c>
      <c r="VJK18" s="654">
        <f>+'Anexo 1. 01-FR-03 POA INSTITUC.'!VJK60</f>
        <v>0</v>
      </c>
      <c r="VJL18" s="654">
        <f>+'Anexo 1. 01-FR-03 POA INSTITUC.'!VJL60</f>
        <v>0</v>
      </c>
      <c r="VJM18" s="654">
        <f>+'Anexo 1. 01-FR-03 POA INSTITUC.'!VJM60</f>
        <v>0</v>
      </c>
      <c r="VJN18" s="654">
        <f>+'Anexo 1. 01-FR-03 POA INSTITUC.'!VJN60</f>
        <v>0</v>
      </c>
      <c r="VJO18" s="654">
        <f>+'Anexo 1. 01-FR-03 POA INSTITUC.'!VJO60</f>
        <v>0</v>
      </c>
      <c r="VJP18" s="654">
        <f>+'Anexo 1. 01-FR-03 POA INSTITUC.'!VJP60</f>
        <v>0</v>
      </c>
      <c r="VJQ18" s="654">
        <f>+'Anexo 1. 01-FR-03 POA INSTITUC.'!VJQ60</f>
        <v>0</v>
      </c>
      <c r="VJR18" s="654">
        <f>+'Anexo 1. 01-FR-03 POA INSTITUC.'!VJR60</f>
        <v>0</v>
      </c>
      <c r="VJS18" s="654">
        <f>+'Anexo 1. 01-FR-03 POA INSTITUC.'!VJS60</f>
        <v>0</v>
      </c>
      <c r="VJT18" s="654">
        <f>+'Anexo 1. 01-FR-03 POA INSTITUC.'!VJT60</f>
        <v>0</v>
      </c>
      <c r="VJU18" s="654">
        <f>+'Anexo 1. 01-FR-03 POA INSTITUC.'!VJU60</f>
        <v>0</v>
      </c>
      <c r="VJV18" s="654">
        <f>+'Anexo 1. 01-FR-03 POA INSTITUC.'!VJV60</f>
        <v>0</v>
      </c>
      <c r="VJW18" s="654">
        <f>+'Anexo 1. 01-FR-03 POA INSTITUC.'!VJW60</f>
        <v>0</v>
      </c>
      <c r="VJX18" s="654">
        <f>+'Anexo 1. 01-FR-03 POA INSTITUC.'!VJX60</f>
        <v>0</v>
      </c>
      <c r="VJY18" s="654">
        <f>+'Anexo 1. 01-FR-03 POA INSTITUC.'!VJY60</f>
        <v>0</v>
      </c>
      <c r="VJZ18" s="654">
        <f>+'Anexo 1. 01-FR-03 POA INSTITUC.'!VJZ60</f>
        <v>0</v>
      </c>
      <c r="VKA18" s="654">
        <f>+'Anexo 1. 01-FR-03 POA INSTITUC.'!VKA60</f>
        <v>0</v>
      </c>
      <c r="VKB18" s="654">
        <f>+'Anexo 1. 01-FR-03 POA INSTITUC.'!VKB60</f>
        <v>0</v>
      </c>
      <c r="VKC18" s="654">
        <f>+'Anexo 1. 01-FR-03 POA INSTITUC.'!VKC60</f>
        <v>0</v>
      </c>
      <c r="VKD18" s="654">
        <f>+'Anexo 1. 01-FR-03 POA INSTITUC.'!VKD60</f>
        <v>0</v>
      </c>
      <c r="VKE18" s="654">
        <f>+'Anexo 1. 01-FR-03 POA INSTITUC.'!VKE60</f>
        <v>0</v>
      </c>
      <c r="VKF18" s="654">
        <f>+'Anexo 1. 01-FR-03 POA INSTITUC.'!VKF60</f>
        <v>0</v>
      </c>
      <c r="VKG18" s="654">
        <f>+'Anexo 1. 01-FR-03 POA INSTITUC.'!VKG60</f>
        <v>0</v>
      </c>
      <c r="VKH18" s="654">
        <f>+'Anexo 1. 01-FR-03 POA INSTITUC.'!VKH60</f>
        <v>0</v>
      </c>
      <c r="VKI18" s="654">
        <f>+'Anexo 1. 01-FR-03 POA INSTITUC.'!VKI60</f>
        <v>0</v>
      </c>
      <c r="VKJ18" s="654">
        <f>+'Anexo 1. 01-FR-03 POA INSTITUC.'!VKJ60</f>
        <v>0</v>
      </c>
      <c r="VKK18" s="654">
        <f>+'Anexo 1. 01-FR-03 POA INSTITUC.'!VKK60</f>
        <v>0</v>
      </c>
      <c r="VKL18" s="654">
        <f>+'Anexo 1. 01-FR-03 POA INSTITUC.'!VKL60</f>
        <v>0</v>
      </c>
      <c r="VKM18" s="654">
        <f>+'Anexo 1. 01-FR-03 POA INSTITUC.'!VKM60</f>
        <v>0</v>
      </c>
      <c r="VKN18" s="654">
        <f>+'Anexo 1. 01-FR-03 POA INSTITUC.'!VKN60</f>
        <v>0</v>
      </c>
      <c r="VKO18" s="654">
        <f>+'Anexo 1. 01-FR-03 POA INSTITUC.'!VKO60</f>
        <v>0</v>
      </c>
      <c r="VKP18" s="654">
        <f>+'Anexo 1. 01-FR-03 POA INSTITUC.'!VKP60</f>
        <v>0</v>
      </c>
      <c r="VKQ18" s="654">
        <f>+'Anexo 1. 01-FR-03 POA INSTITUC.'!VKQ60</f>
        <v>0</v>
      </c>
      <c r="VKR18" s="654">
        <f>+'Anexo 1. 01-FR-03 POA INSTITUC.'!VKR60</f>
        <v>0</v>
      </c>
      <c r="VKS18" s="654">
        <f>+'Anexo 1. 01-FR-03 POA INSTITUC.'!VKS60</f>
        <v>0</v>
      </c>
      <c r="VKT18" s="654">
        <f>+'Anexo 1. 01-FR-03 POA INSTITUC.'!VKT60</f>
        <v>0</v>
      </c>
      <c r="VKU18" s="654">
        <f>+'Anexo 1. 01-FR-03 POA INSTITUC.'!VKU60</f>
        <v>0</v>
      </c>
      <c r="VKV18" s="654">
        <f>+'Anexo 1. 01-FR-03 POA INSTITUC.'!VKV60</f>
        <v>0</v>
      </c>
      <c r="VKW18" s="654">
        <f>+'Anexo 1. 01-FR-03 POA INSTITUC.'!VKW60</f>
        <v>0</v>
      </c>
      <c r="VKX18" s="654">
        <f>+'Anexo 1. 01-FR-03 POA INSTITUC.'!VKX60</f>
        <v>0</v>
      </c>
      <c r="VKY18" s="654">
        <f>+'Anexo 1. 01-FR-03 POA INSTITUC.'!VKY60</f>
        <v>0</v>
      </c>
      <c r="VKZ18" s="654">
        <f>+'Anexo 1. 01-FR-03 POA INSTITUC.'!VKZ60</f>
        <v>0</v>
      </c>
      <c r="VLA18" s="654">
        <f>+'Anexo 1. 01-FR-03 POA INSTITUC.'!VLA60</f>
        <v>0</v>
      </c>
      <c r="VLB18" s="654">
        <f>+'Anexo 1. 01-FR-03 POA INSTITUC.'!VLB60</f>
        <v>0</v>
      </c>
      <c r="VLC18" s="654">
        <f>+'Anexo 1. 01-FR-03 POA INSTITUC.'!VLC60</f>
        <v>0</v>
      </c>
      <c r="VLD18" s="654">
        <f>+'Anexo 1. 01-FR-03 POA INSTITUC.'!VLD60</f>
        <v>0</v>
      </c>
      <c r="VLE18" s="654">
        <f>+'Anexo 1. 01-FR-03 POA INSTITUC.'!VLE60</f>
        <v>0</v>
      </c>
      <c r="VLF18" s="654">
        <f>+'Anexo 1. 01-FR-03 POA INSTITUC.'!VLF60</f>
        <v>0</v>
      </c>
      <c r="VLG18" s="654">
        <f>+'Anexo 1. 01-FR-03 POA INSTITUC.'!VLG60</f>
        <v>0</v>
      </c>
      <c r="VLH18" s="654">
        <f>+'Anexo 1. 01-FR-03 POA INSTITUC.'!VLH60</f>
        <v>0</v>
      </c>
      <c r="VLI18" s="654">
        <f>+'Anexo 1. 01-FR-03 POA INSTITUC.'!VLI60</f>
        <v>0</v>
      </c>
      <c r="VLJ18" s="654">
        <f>+'Anexo 1. 01-FR-03 POA INSTITUC.'!VLJ60</f>
        <v>0</v>
      </c>
      <c r="VLK18" s="654">
        <f>+'Anexo 1. 01-FR-03 POA INSTITUC.'!VLK60</f>
        <v>0</v>
      </c>
      <c r="VLL18" s="654">
        <f>+'Anexo 1. 01-FR-03 POA INSTITUC.'!VLL60</f>
        <v>0</v>
      </c>
      <c r="VLM18" s="654">
        <f>+'Anexo 1. 01-FR-03 POA INSTITUC.'!VLM60</f>
        <v>0</v>
      </c>
      <c r="VLN18" s="654">
        <f>+'Anexo 1. 01-FR-03 POA INSTITUC.'!VLN60</f>
        <v>0</v>
      </c>
      <c r="VLO18" s="654">
        <f>+'Anexo 1. 01-FR-03 POA INSTITUC.'!VLO60</f>
        <v>0</v>
      </c>
      <c r="VLP18" s="654">
        <f>+'Anexo 1. 01-FR-03 POA INSTITUC.'!VLP60</f>
        <v>0</v>
      </c>
      <c r="VLQ18" s="654">
        <f>+'Anexo 1. 01-FR-03 POA INSTITUC.'!VLQ60</f>
        <v>0</v>
      </c>
      <c r="VLR18" s="654">
        <f>+'Anexo 1. 01-FR-03 POA INSTITUC.'!VLR60</f>
        <v>0</v>
      </c>
      <c r="VLS18" s="654">
        <f>+'Anexo 1. 01-FR-03 POA INSTITUC.'!VLS60</f>
        <v>0</v>
      </c>
      <c r="VLT18" s="654">
        <f>+'Anexo 1. 01-FR-03 POA INSTITUC.'!VLT60</f>
        <v>0</v>
      </c>
      <c r="VLU18" s="654">
        <f>+'Anexo 1. 01-FR-03 POA INSTITUC.'!VLU60</f>
        <v>0</v>
      </c>
      <c r="VLV18" s="654">
        <f>+'Anexo 1. 01-FR-03 POA INSTITUC.'!VLV60</f>
        <v>0</v>
      </c>
      <c r="VLW18" s="654">
        <f>+'Anexo 1. 01-FR-03 POA INSTITUC.'!VLW60</f>
        <v>0</v>
      </c>
      <c r="VLX18" s="654">
        <f>+'Anexo 1. 01-FR-03 POA INSTITUC.'!VLX60</f>
        <v>0</v>
      </c>
      <c r="VLY18" s="654">
        <f>+'Anexo 1. 01-FR-03 POA INSTITUC.'!VLY60</f>
        <v>0</v>
      </c>
      <c r="VLZ18" s="654">
        <f>+'Anexo 1. 01-FR-03 POA INSTITUC.'!VLZ60</f>
        <v>0</v>
      </c>
      <c r="VMA18" s="654">
        <f>+'Anexo 1. 01-FR-03 POA INSTITUC.'!VMA60</f>
        <v>0</v>
      </c>
      <c r="VMB18" s="654">
        <f>+'Anexo 1. 01-FR-03 POA INSTITUC.'!VMB60</f>
        <v>0</v>
      </c>
      <c r="VMC18" s="654">
        <f>+'Anexo 1. 01-FR-03 POA INSTITUC.'!VMC60</f>
        <v>0</v>
      </c>
      <c r="VMD18" s="654">
        <f>+'Anexo 1. 01-FR-03 POA INSTITUC.'!VMD60</f>
        <v>0</v>
      </c>
      <c r="VME18" s="654">
        <f>+'Anexo 1. 01-FR-03 POA INSTITUC.'!VME60</f>
        <v>0</v>
      </c>
      <c r="VMF18" s="654">
        <f>+'Anexo 1. 01-FR-03 POA INSTITUC.'!VMF60</f>
        <v>0</v>
      </c>
      <c r="VMG18" s="654">
        <f>+'Anexo 1. 01-FR-03 POA INSTITUC.'!VMG60</f>
        <v>0</v>
      </c>
      <c r="VMH18" s="654">
        <f>+'Anexo 1. 01-FR-03 POA INSTITUC.'!VMH60</f>
        <v>0</v>
      </c>
      <c r="VMI18" s="654">
        <f>+'Anexo 1. 01-FR-03 POA INSTITUC.'!VMI60</f>
        <v>0</v>
      </c>
      <c r="VMJ18" s="654">
        <f>+'Anexo 1. 01-FR-03 POA INSTITUC.'!VMJ60</f>
        <v>0</v>
      </c>
      <c r="VMK18" s="654">
        <f>+'Anexo 1. 01-FR-03 POA INSTITUC.'!VMK60</f>
        <v>0</v>
      </c>
      <c r="VML18" s="654">
        <f>+'Anexo 1. 01-FR-03 POA INSTITUC.'!VML60</f>
        <v>0</v>
      </c>
      <c r="VMM18" s="654">
        <f>+'Anexo 1. 01-FR-03 POA INSTITUC.'!VMM60</f>
        <v>0</v>
      </c>
      <c r="VMN18" s="654">
        <f>+'Anexo 1. 01-FR-03 POA INSTITUC.'!VMN60</f>
        <v>0</v>
      </c>
      <c r="VMO18" s="654">
        <f>+'Anexo 1. 01-FR-03 POA INSTITUC.'!VMO60</f>
        <v>0</v>
      </c>
      <c r="VMP18" s="654">
        <f>+'Anexo 1. 01-FR-03 POA INSTITUC.'!VMP60</f>
        <v>0</v>
      </c>
      <c r="VMQ18" s="654">
        <f>+'Anexo 1. 01-FR-03 POA INSTITUC.'!VMQ60</f>
        <v>0</v>
      </c>
      <c r="VMR18" s="654">
        <f>+'Anexo 1. 01-FR-03 POA INSTITUC.'!VMR60</f>
        <v>0</v>
      </c>
      <c r="VMS18" s="654">
        <f>+'Anexo 1. 01-FR-03 POA INSTITUC.'!VMS60</f>
        <v>0</v>
      </c>
      <c r="VMT18" s="654">
        <f>+'Anexo 1. 01-FR-03 POA INSTITUC.'!VMT60</f>
        <v>0</v>
      </c>
      <c r="VMU18" s="654">
        <f>+'Anexo 1. 01-FR-03 POA INSTITUC.'!VMU60</f>
        <v>0</v>
      </c>
      <c r="VMV18" s="654">
        <f>+'Anexo 1. 01-FR-03 POA INSTITUC.'!VMV60</f>
        <v>0</v>
      </c>
      <c r="VMW18" s="654">
        <f>+'Anexo 1. 01-FR-03 POA INSTITUC.'!VMW60</f>
        <v>0</v>
      </c>
      <c r="VMX18" s="654">
        <f>+'Anexo 1. 01-FR-03 POA INSTITUC.'!VMX60</f>
        <v>0</v>
      </c>
      <c r="VMY18" s="654">
        <f>+'Anexo 1. 01-FR-03 POA INSTITUC.'!VMY60</f>
        <v>0</v>
      </c>
      <c r="VMZ18" s="654">
        <f>+'Anexo 1. 01-FR-03 POA INSTITUC.'!VMZ60</f>
        <v>0</v>
      </c>
      <c r="VNA18" s="654">
        <f>+'Anexo 1. 01-FR-03 POA INSTITUC.'!VNA60</f>
        <v>0</v>
      </c>
      <c r="VNB18" s="654">
        <f>+'Anexo 1. 01-FR-03 POA INSTITUC.'!VNB60</f>
        <v>0</v>
      </c>
      <c r="VNC18" s="654">
        <f>+'Anexo 1. 01-FR-03 POA INSTITUC.'!VNC60</f>
        <v>0</v>
      </c>
      <c r="VND18" s="654">
        <f>+'Anexo 1. 01-FR-03 POA INSTITUC.'!VND60</f>
        <v>0</v>
      </c>
      <c r="VNE18" s="654">
        <f>+'Anexo 1. 01-FR-03 POA INSTITUC.'!VNE60</f>
        <v>0</v>
      </c>
      <c r="VNF18" s="654">
        <f>+'Anexo 1. 01-FR-03 POA INSTITUC.'!VNF60</f>
        <v>0</v>
      </c>
      <c r="VNG18" s="654">
        <f>+'Anexo 1. 01-FR-03 POA INSTITUC.'!VNG60</f>
        <v>0</v>
      </c>
      <c r="VNH18" s="654">
        <f>+'Anexo 1. 01-FR-03 POA INSTITUC.'!VNH60</f>
        <v>0</v>
      </c>
      <c r="VNI18" s="654">
        <f>+'Anexo 1. 01-FR-03 POA INSTITUC.'!VNI60</f>
        <v>0</v>
      </c>
      <c r="VNJ18" s="654">
        <f>+'Anexo 1. 01-FR-03 POA INSTITUC.'!VNJ60</f>
        <v>0</v>
      </c>
      <c r="VNK18" s="654">
        <f>+'Anexo 1. 01-FR-03 POA INSTITUC.'!VNK60</f>
        <v>0</v>
      </c>
      <c r="VNL18" s="654">
        <f>+'Anexo 1. 01-FR-03 POA INSTITUC.'!VNL60</f>
        <v>0</v>
      </c>
      <c r="VNM18" s="654">
        <f>+'Anexo 1. 01-FR-03 POA INSTITUC.'!VNM60</f>
        <v>0</v>
      </c>
      <c r="VNN18" s="654">
        <f>+'Anexo 1. 01-FR-03 POA INSTITUC.'!VNN60</f>
        <v>0</v>
      </c>
      <c r="VNO18" s="654">
        <f>+'Anexo 1. 01-FR-03 POA INSTITUC.'!VNO60</f>
        <v>0</v>
      </c>
      <c r="VNP18" s="654">
        <f>+'Anexo 1. 01-FR-03 POA INSTITUC.'!VNP60</f>
        <v>0</v>
      </c>
      <c r="VNQ18" s="654">
        <f>+'Anexo 1. 01-FR-03 POA INSTITUC.'!VNQ60</f>
        <v>0</v>
      </c>
      <c r="VNR18" s="654">
        <f>+'Anexo 1. 01-FR-03 POA INSTITUC.'!VNR60</f>
        <v>0</v>
      </c>
      <c r="VNS18" s="654">
        <f>+'Anexo 1. 01-FR-03 POA INSTITUC.'!VNS60</f>
        <v>0</v>
      </c>
      <c r="VNT18" s="654">
        <f>+'Anexo 1. 01-FR-03 POA INSTITUC.'!VNT60</f>
        <v>0</v>
      </c>
      <c r="VNU18" s="654">
        <f>+'Anexo 1. 01-FR-03 POA INSTITUC.'!VNU60</f>
        <v>0</v>
      </c>
      <c r="VNV18" s="654">
        <f>+'Anexo 1. 01-FR-03 POA INSTITUC.'!VNV60</f>
        <v>0</v>
      </c>
      <c r="VNW18" s="654">
        <f>+'Anexo 1. 01-FR-03 POA INSTITUC.'!VNW60</f>
        <v>0</v>
      </c>
      <c r="VNX18" s="654">
        <f>+'Anexo 1. 01-FR-03 POA INSTITUC.'!VNX60</f>
        <v>0</v>
      </c>
      <c r="VNY18" s="654">
        <f>+'Anexo 1. 01-FR-03 POA INSTITUC.'!VNY60</f>
        <v>0</v>
      </c>
      <c r="VNZ18" s="654">
        <f>+'Anexo 1. 01-FR-03 POA INSTITUC.'!VNZ60</f>
        <v>0</v>
      </c>
      <c r="VOA18" s="654">
        <f>+'Anexo 1. 01-FR-03 POA INSTITUC.'!VOA60</f>
        <v>0</v>
      </c>
      <c r="VOB18" s="654">
        <f>+'Anexo 1. 01-FR-03 POA INSTITUC.'!VOB60</f>
        <v>0</v>
      </c>
      <c r="VOC18" s="654">
        <f>+'Anexo 1. 01-FR-03 POA INSTITUC.'!VOC60</f>
        <v>0</v>
      </c>
      <c r="VOD18" s="654">
        <f>+'Anexo 1. 01-FR-03 POA INSTITUC.'!VOD60</f>
        <v>0</v>
      </c>
      <c r="VOE18" s="654">
        <f>+'Anexo 1. 01-FR-03 POA INSTITUC.'!VOE60</f>
        <v>0</v>
      </c>
      <c r="VOF18" s="654">
        <f>+'Anexo 1. 01-FR-03 POA INSTITUC.'!VOF60</f>
        <v>0</v>
      </c>
      <c r="VOG18" s="654">
        <f>+'Anexo 1. 01-FR-03 POA INSTITUC.'!VOG60</f>
        <v>0</v>
      </c>
      <c r="VOH18" s="654">
        <f>+'Anexo 1. 01-FR-03 POA INSTITUC.'!VOH60</f>
        <v>0</v>
      </c>
      <c r="VOI18" s="654">
        <f>+'Anexo 1. 01-FR-03 POA INSTITUC.'!VOI60</f>
        <v>0</v>
      </c>
      <c r="VOJ18" s="654">
        <f>+'Anexo 1. 01-FR-03 POA INSTITUC.'!VOJ60</f>
        <v>0</v>
      </c>
      <c r="VOK18" s="654">
        <f>+'Anexo 1. 01-FR-03 POA INSTITUC.'!VOK60</f>
        <v>0</v>
      </c>
      <c r="VOL18" s="654">
        <f>+'Anexo 1. 01-FR-03 POA INSTITUC.'!VOL60</f>
        <v>0</v>
      </c>
      <c r="VOM18" s="654">
        <f>+'Anexo 1. 01-FR-03 POA INSTITUC.'!VOM60</f>
        <v>0</v>
      </c>
      <c r="VON18" s="654">
        <f>+'Anexo 1. 01-FR-03 POA INSTITUC.'!VON60</f>
        <v>0</v>
      </c>
      <c r="VOO18" s="654">
        <f>+'Anexo 1. 01-FR-03 POA INSTITUC.'!VOO60</f>
        <v>0</v>
      </c>
      <c r="VOP18" s="654">
        <f>+'Anexo 1. 01-FR-03 POA INSTITUC.'!VOP60</f>
        <v>0</v>
      </c>
      <c r="VOQ18" s="654">
        <f>+'Anexo 1. 01-FR-03 POA INSTITUC.'!VOQ60</f>
        <v>0</v>
      </c>
      <c r="VOR18" s="654">
        <f>+'Anexo 1. 01-FR-03 POA INSTITUC.'!VOR60</f>
        <v>0</v>
      </c>
      <c r="VOS18" s="654">
        <f>+'Anexo 1. 01-FR-03 POA INSTITUC.'!VOS60</f>
        <v>0</v>
      </c>
      <c r="VOT18" s="654">
        <f>+'Anexo 1. 01-FR-03 POA INSTITUC.'!VOT60</f>
        <v>0</v>
      </c>
      <c r="VOU18" s="654">
        <f>+'Anexo 1. 01-FR-03 POA INSTITUC.'!VOU60</f>
        <v>0</v>
      </c>
      <c r="VOV18" s="654">
        <f>+'Anexo 1. 01-FR-03 POA INSTITUC.'!VOV60</f>
        <v>0</v>
      </c>
      <c r="VOW18" s="654">
        <f>+'Anexo 1. 01-FR-03 POA INSTITUC.'!VOW60</f>
        <v>0</v>
      </c>
      <c r="VOX18" s="654">
        <f>+'Anexo 1. 01-FR-03 POA INSTITUC.'!VOX60</f>
        <v>0</v>
      </c>
      <c r="VOY18" s="654">
        <f>+'Anexo 1. 01-FR-03 POA INSTITUC.'!VOY60</f>
        <v>0</v>
      </c>
      <c r="VOZ18" s="654">
        <f>+'Anexo 1. 01-FR-03 POA INSTITUC.'!VOZ60</f>
        <v>0</v>
      </c>
      <c r="VPA18" s="654">
        <f>+'Anexo 1. 01-FR-03 POA INSTITUC.'!VPA60</f>
        <v>0</v>
      </c>
      <c r="VPB18" s="654">
        <f>+'Anexo 1. 01-FR-03 POA INSTITUC.'!VPB60</f>
        <v>0</v>
      </c>
      <c r="VPC18" s="654">
        <f>+'Anexo 1. 01-FR-03 POA INSTITUC.'!VPC60</f>
        <v>0</v>
      </c>
      <c r="VPD18" s="654">
        <f>+'Anexo 1. 01-FR-03 POA INSTITUC.'!VPD60</f>
        <v>0</v>
      </c>
      <c r="VPE18" s="654">
        <f>+'Anexo 1. 01-FR-03 POA INSTITUC.'!VPE60</f>
        <v>0</v>
      </c>
      <c r="VPF18" s="654">
        <f>+'Anexo 1. 01-FR-03 POA INSTITUC.'!VPF60</f>
        <v>0</v>
      </c>
      <c r="VPG18" s="654">
        <f>+'Anexo 1. 01-FR-03 POA INSTITUC.'!VPG60</f>
        <v>0</v>
      </c>
      <c r="VPH18" s="654">
        <f>+'Anexo 1. 01-FR-03 POA INSTITUC.'!VPH60</f>
        <v>0</v>
      </c>
      <c r="VPI18" s="654">
        <f>+'Anexo 1. 01-FR-03 POA INSTITUC.'!VPI60</f>
        <v>0</v>
      </c>
      <c r="VPJ18" s="654">
        <f>+'Anexo 1. 01-FR-03 POA INSTITUC.'!VPJ60</f>
        <v>0</v>
      </c>
      <c r="VPK18" s="654">
        <f>+'Anexo 1. 01-FR-03 POA INSTITUC.'!VPK60</f>
        <v>0</v>
      </c>
      <c r="VPL18" s="654">
        <f>+'Anexo 1. 01-FR-03 POA INSTITUC.'!VPL60</f>
        <v>0</v>
      </c>
      <c r="VPM18" s="654">
        <f>+'Anexo 1. 01-FR-03 POA INSTITUC.'!VPM60</f>
        <v>0</v>
      </c>
      <c r="VPN18" s="654">
        <f>+'Anexo 1. 01-FR-03 POA INSTITUC.'!VPN60</f>
        <v>0</v>
      </c>
      <c r="VPO18" s="654">
        <f>+'Anexo 1. 01-FR-03 POA INSTITUC.'!VPO60</f>
        <v>0</v>
      </c>
      <c r="VPP18" s="654">
        <f>+'Anexo 1. 01-FR-03 POA INSTITUC.'!VPP60</f>
        <v>0</v>
      </c>
      <c r="VPQ18" s="654">
        <f>+'Anexo 1. 01-FR-03 POA INSTITUC.'!VPQ60</f>
        <v>0</v>
      </c>
      <c r="VPR18" s="654">
        <f>+'Anexo 1. 01-FR-03 POA INSTITUC.'!VPR60</f>
        <v>0</v>
      </c>
      <c r="VPS18" s="654">
        <f>+'Anexo 1. 01-FR-03 POA INSTITUC.'!VPS60</f>
        <v>0</v>
      </c>
      <c r="VPT18" s="654">
        <f>+'Anexo 1. 01-FR-03 POA INSTITUC.'!VPT60</f>
        <v>0</v>
      </c>
      <c r="VPU18" s="654">
        <f>+'Anexo 1. 01-FR-03 POA INSTITUC.'!VPU60</f>
        <v>0</v>
      </c>
      <c r="VPV18" s="654">
        <f>+'Anexo 1. 01-FR-03 POA INSTITUC.'!VPV60</f>
        <v>0</v>
      </c>
      <c r="VPW18" s="654">
        <f>+'Anexo 1. 01-FR-03 POA INSTITUC.'!VPW60</f>
        <v>0</v>
      </c>
      <c r="VPX18" s="654">
        <f>+'Anexo 1. 01-FR-03 POA INSTITUC.'!VPX60</f>
        <v>0</v>
      </c>
      <c r="VPY18" s="654">
        <f>+'Anexo 1. 01-FR-03 POA INSTITUC.'!VPY60</f>
        <v>0</v>
      </c>
      <c r="VPZ18" s="654">
        <f>+'Anexo 1. 01-FR-03 POA INSTITUC.'!VPZ60</f>
        <v>0</v>
      </c>
      <c r="VQA18" s="654">
        <f>+'Anexo 1. 01-FR-03 POA INSTITUC.'!VQA60</f>
        <v>0</v>
      </c>
      <c r="VQB18" s="654">
        <f>+'Anexo 1. 01-FR-03 POA INSTITUC.'!VQB60</f>
        <v>0</v>
      </c>
      <c r="VQC18" s="654">
        <f>+'Anexo 1. 01-FR-03 POA INSTITUC.'!VQC60</f>
        <v>0</v>
      </c>
      <c r="VQD18" s="654">
        <f>+'Anexo 1. 01-FR-03 POA INSTITUC.'!VQD60</f>
        <v>0</v>
      </c>
      <c r="VQE18" s="654">
        <f>+'Anexo 1. 01-FR-03 POA INSTITUC.'!VQE60</f>
        <v>0</v>
      </c>
      <c r="VQF18" s="654">
        <f>+'Anexo 1. 01-FR-03 POA INSTITUC.'!VQF60</f>
        <v>0</v>
      </c>
      <c r="VQG18" s="654">
        <f>+'Anexo 1. 01-FR-03 POA INSTITUC.'!VQG60</f>
        <v>0</v>
      </c>
      <c r="VQH18" s="654">
        <f>+'Anexo 1. 01-FR-03 POA INSTITUC.'!VQH60</f>
        <v>0</v>
      </c>
      <c r="VQI18" s="654">
        <f>+'Anexo 1. 01-FR-03 POA INSTITUC.'!VQI60</f>
        <v>0</v>
      </c>
      <c r="VQJ18" s="654">
        <f>+'Anexo 1. 01-FR-03 POA INSTITUC.'!VQJ60</f>
        <v>0</v>
      </c>
      <c r="VQK18" s="654">
        <f>+'Anexo 1. 01-FR-03 POA INSTITUC.'!VQK60</f>
        <v>0</v>
      </c>
      <c r="VQL18" s="654">
        <f>+'Anexo 1. 01-FR-03 POA INSTITUC.'!VQL60</f>
        <v>0</v>
      </c>
      <c r="VQM18" s="654">
        <f>+'Anexo 1. 01-FR-03 POA INSTITUC.'!VQM60</f>
        <v>0</v>
      </c>
      <c r="VQN18" s="654">
        <f>+'Anexo 1. 01-FR-03 POA INSTITUC.'!VQN60</f>
        <v>0</v>
      </c>
      <c r="VQO18" s="654">
        <f>+'Anexo 1. 01-FR-03 POA INSTITUC.'!VQO60</f>
        <v>0</v>
      </c>
      <c r="VQP18" s="654">
        <f>+'Anexo 1. 01-FR-03 POA INSTITUC.'!VQP60</f>
        <v>0</v>
      </c>
      <c r="VQQ18" s="654">
        <f>+'Anexo 1. 01-FR-03 POA INSTITUC.'!VQQ60</f>
        <v>0</v>
      </c>
      <c r="VQR18" s="654">
        <f>+'Anexo 1. 01-FR-03 POA INSTITUC.'!VQR60</f>
        <v>0</v>
      </c>
      <c r="VQS18" s="654">
        <f>+'Anexo 1. 01-FR-03 POA INSTITUC.'!VQS60</f>
        <v>0</v>
      </c>
      <c r="VQT18" s="654">
        <f>+'Anexo 1. 01-FR-03 POA INSTITUC.'!VQT60</f>
        <v>0</v>
      </c>
      <c r="VQU18" s="654">
        <f>+'Anexo 1. 01-FR-03 POA INSTITUC.'!VQU60</f>
        <v>0</v>
      </c>
      <c r="VQV18" s="654">
        <f>+'Anexo 1. 01-FR-03 POA INSTITUC.'!VQV60</f>
        <v>0</v>
      </c>
      <c r="VQW18" s="654">
        <f>+'Anexo 1. 01-FR-03 POA INSTITUC.'!VQW60</f>
        <v>0</v>
      </c>
      <c r="VQX18" s="654">
        <f>+'Anexo 1. 01-FR-03 POA INSTITUC.'!VQX60</f>
        <v>0</v>
      </c>
      <c r="VQY18" s="654">
        <f>+'Anexo 1. 01-FR-03 POA INSTITUC.'!VQY60</f>
        <v>0</v>
      </c>
      <c r="VQZ18" s="654">
        <f>+'Anexo 1. 01-FR-03 POA INSTITUC.'!VQZ60</f>
        <v>0</v>
      </c>
      <c r="VRA18" s="654">
        <f>+'Anexo 1. 01-FR-03 POA INSTITUC.'!VRA60</f>
        <v>0</v>
      </c>
      <c r="VRB18" s="654">
        <f>+'Anexo 1. 01-FR-03 POA INSTITUC.'!VRB60</f>
        <v>0</v>
      </c>
      <c r="VRC18" s="654">
        <f>+'Anexo 1. 01-FR-03 POA INSTITUC.'!VRC60</f>
        <v>0</v>
      </c>
      <c r="VRD18" s="654">
        <f>+'Anexo 1. 01-FR-03 POA INSTITUC.'!VRD60</f>
        <v>0</v>
      </c>
      <c r="VRE18" s="654">
        <f>+'Anexo 1. 01-FR-03 POA INSTITUC.'!VRE60</f>
        <v>0</v>
      </c>
      <c r="VRF18" s="654">
        <f>+'Anexo 1. 01-FR-03 POA INSTITUC.'!VRF60</f>
        <v>0</v>
      </c>
      <c r="VRG18" s="654">
        <f>+'Anexo 1. 01-FR-03 POA INSTITUC.'!VRG60</f>
        <v>0</v>
      </c>
      <c r="VRH18" s="654">
        <f>+'Anexo 1. 01-FR-03 POA INSTITUC.'!VRH60</f>
        <v>0</v>
      </c>
      <c r="VRI18" s="654">
        <f>+'Anexo 1. 01-FR-03 POA INSTITUC.'!VRI60</f>
        <v>0</v>
      </c>
      <c r="VRJ18" s="654">
        <f>+'Anexo 1. 01-FR-03 POA INSTITUC.'!VRJ60</f>
        <v>0</v>
      </c>
      <c r="VRK18" s="654">
        <f>+'Anexo 1. 01-FR-03 POA INSTITUC.'!VRK60</f>
        <v>0</v>
      </c>
      <c r="VRL18" s="654">
        <f>+'Anexo 1. 01-FR-03 POA INSTITUC.'!VRL60</f>
        <v>0</v>
      </c>
      <c r="VRM18" s="654">
        <f>+'Anexo 1. 01-FR-03 POA INSTITUC.'!VRM60</f>
        <v>0</v>
      </c>
      <c r="VRN18" s="654">
        <f>+'Anexo 1. 01-FR-03 POA INSTITUC.'!VRN60</f>
        <v>0</v>
      </c>
      <c r="VRO18" s="654">
        <f>+'Anexo 1. 01-FR-03 POA INSTITUC.'!VRO60</f>
        <v>0</v>
      </c>
      <c r="VRP18" s="654">
        <f>+'Anexo 1. 01-FR-03 POA INSTITUC.'!VRP60</f>
        <v>0</v>
      </c>
      <c r="VRQ18" s="654">
        <f>+'Anexo 1. 01-FR-03 POA INSTITUC.'!VRQ60</f>
        <v>0</v>
      </c>
      <c r="VRR18" s="654">
        <f>+'Anexo 1. 01-FR-03 POA INSTITUC.'!VRR60</f>
        <v>0</v>
      </c>
      <c r="VRS18" s="654">
        <f>+'Anexo 1. 01-FR-03 POA INSTITUC.'!VRS60</f>
        <v>0</v>
      </c>
      <c r="VRT18" s="654">
        <f>+'Anexo 1. 01-FR-03 POA INSTITUC.'!VRT60</f>
        <v>0</v>
      </c>
      <c r="VRU18" s="654">
        <f>+'Anexo 1. 01-FR-03 POA INSTITUC.'!VRU60</f>
        <v>0</v>
      </c>
      <c r="VRV18" s="654">
        <f>+'Anexo 1. 01-FR-03 POA INSTITUC.'!VRV60</f>
        <v>0</v>
      </c>
      <c r="VRW18" s="654">
        <f>+'Anexo 1. 01-FR-03 POA INSTITUC.'!VRW60</f>
        <v>0</v>
      </c>
      <c r="VRX18" s="654">
        <f>+'Anexo 1. 01-FR-03 POA INSTITUC.'!VRX60</f>
        <v>0</v>
      </c>
      <c r="VRY18" s="654">
        <f>+'Anexo 1. 01-FR-03 POA INSTITUC.'!VRY60</f>
        <v>0</v>
      </c>
      <c r="VRZ18" s="654">
        <f>+'Anexo 1. 01-FR-03 POA INSTITUC.'!VRZ60</f>
        <v>0</v>
      </c>
      <c r="VSA18" s="654">
        <f>+'Anexo 1. 01-FR-03 POA INSTITUC.'!VSA60</f>
        <v>0</v>
      </c>
      <c r="VSB18" s="654">
        <f>+'Anexo 1. 01-FR-03 POA INSTITUC.'!VSB60</f>
        <v>0</v>
      </c>
      <c r="VSC18" s="654">
        <f>+'Anexo 1. 01-FR-03 POA INSTITUC.'!VSC60</f>
        <v>0</v>
      </c>
      <c r="VSD18" s="654">
        <f>+'Anexo 1. 01-FR-03 POA INSTITUC.'!VSD60</f>
        <v>0</v>
      </c>
      <c r="VSE18" s="654">
        <f>+'Anexo 1. 01-FR-03 POA INSTITUC.'!VSE60</f>
        <v>0</v>
      </c>
      <c r="VSF18" s="654">
        <f>+'Anexo 1. 01-FR-03 POA INSTITUC.'!VSF60</f>
        <v>0</v>
      </c>
      <c r="VSG18" s="654">
        <f>+'Anexo 1. 01-FR-03 POA INSTITUC.'!VSG60</f>
        <v>0</v>
      </c>
      <c r="VSH18" s="654">
        <f>+'Anexo 1. 01-FR-03 POA INSTITUC.'!VSH60</f>
        <v>0</v>
      </c>
      <c r="VSI18" s="654">
        <f>+'Anexo 1. 01-FR-03 POA INSTITUC.'!VSI60</f>
        <v>0</v>
      </c>
      <c r="VSJ18" s="654">
        <f>+'Anexo 1. 01-FR-03 POA INSTITUC.'!VSJ60</f>
        <v>0</v>
      </c>
      <c r="VSK18" s="654">
        <f>+'Anexo 1. 01-FR-03 POA INSTITUC.'!VSK60</f>
        <v>0</v>
      </c>
      <c r="VSL18" s="654">
        <f>+'Anexo 1. 01-FR-03 POA INSTITUC.'!VSL60</f>
        <v>0</v>
      </c>
      <c r="VSM18" s="654">
        <f>+'Anexo 1. 01-FR-03 POA INSTITUC.'!VSM60</f>
        <v>0</v>
      </c>
      <c r="VSN18" s="654">
        <f>+'Anexo 1. 01-FR-03 POA INSTITUC.'!VSN60</f>
        <v>0</v>
      </c>
      <c r="VSO18" s="654">
        <f>+'Anexo 1. 01-FR-03 POA INSTITUC.'!VSO60</f>
        <v>0</v>
      </c>
      <c r="VSP18" s="654">
        <f>+'Anexo 1. 01-FR-03 POA INSTITUC.'!VSP60</f>
        <v>0</v>
      </c>
      <c r="VSQ18" s="654">
        <f>+'Anexo 1. 01-FR-03 POA INSTITUC.'!VSQ60</f>
        <v>0</v>
      </c>
      <c r="VSR18" s="654">
        <f>+'Anexo 1. 01-FR-03 POA INSTITUC.'!VSR60</f>
        <v>0</v>
      </c>
      <c r="VSS18" s="654">
        <f>+'Anexo 1. 01-FR-03 POA INSTITUC.'!VSS60</f>
        <v>0</v>
      </c>
      <c r="VST18" s="654">
        <f>+'Anexo 1. 01-FR-03 POA INSTITUC.'!VST60</f>
        <v>0</v>
      </c>
      <c r="VSU18" s="654">
        <f>+'Anexo 1. 01-FR-03 POA INSTITUC.'!VSU60</f>
        <v>0</v>
      </c>
      <c r="VSV18" s="654">
        <f>+'Anexo 1. 01-FR-03 POA INSTITUC.'!VSV60</f>
        <v>0</v>
      </c>
      <c r="VSW18" s="654">
        <f>+'Anexo 1. 01-FR-03 POA INSTITUC.'!VSW60</f>
        <v>0</v>
      </c>
      <c r="VSX18" s="654">
        <f>+'Anexo 1. 01-FR-03 POA INSTITUC.'!VSX60</f>
        <v>0</v>
      </c>
      <c r="VSY18" s="654">
        <f>+'Anexo 1. 01-FR-03 POA INSTITUC.'!VSY60</f>
        <v>0</v>
      </c>
      <c r="VSZ18" s="654">
        <f>+'Anexo 1. 01-FR-03 POA INSTITUC.'!VSZ60</f>
        <v>0</v>
      </c>
      <c r="VTA18" s="654">
        <f>+'Anexo 1. 01-FR-03 POA INSTITUC.'!VTA60</f>
        <v>0</v>
      </c>
      <c r="VTB18" s="654">
        <f>+'Anexo 1. 01-FR-03 POA INSTITUC.'!VTB60</f>
        <v>0</v>
      </c>
      <c r="VTC18" s="654">
        <f>+'Anexo 1. 01-FR-03 POA INSTITUC.'!VTC60</f>
        <v>0</v>
      </c>
      <c r="VTD18" s="654">
        <f>+'Anexo 1. 01-FR-03 POA INSTITUC.'!VTD60</f>
        <v>0</v>
      </c>
      <c r="VTE18" s="654">
        <f>+'Anexo 1. 01-FR-03 POA INSTITUC.'!VTE60</f>
        <v>0</v>
      </c>
      <c r="VTF18" s="654">
        <f>+'Anexo 1. 01-FR-03 POA INSTITUC.'!VTF60</f>
        <v>0</v>
      </c>
      <c r="VTG18" s="654">
        <f>+'Anexo 1. 01-FR-03 POA INSTITUC.'!VTG60</f>
        <v>0</v>
      </c>
      <c r="VTH18" s="654">
        <f>+'Anexo 1. 01-FR-03 POA INSTITUC.'!VTH60</f>
        <v>0</v>
      </c>
      <c r="VTI18" s="654">
        <f>+'Anexo 1. 01-FR-03 POA INSTITUC.'!VTI60</f>
        <v>0</v>
      </c>
      <c r="VTJ18" s="654">
        <f>+'Anexo 1. 01-FR-03 POA INSTITUC.'!VTJ60</f>
        <v>0</v>
      </c>
      <c r="VTK18" s="654">
        <f>+'Anexo 1. 01-FR-03 POA INSTITUC.'!VTK60</f>
        <v>0</v>
      </c>
      <c r="VTL18" s="654">
        <f>+'Anexo 1. 01-FR-03 POA INSTITUC.'!VTL60</f>
        <v>0</v>
      </c>
      <c r="VTM18" s="654">
        <f>+'Anexo 1. 01-FR-03 POA INSTITUC.'!VTM60</f>
        <v>0</v>
      </c>
      <c r="VTN18" s="654">
        <f>+'Anexo 1. 01-FR-03 POA INSTITUC.'!VTN60</f>
        <v>0</v>
      </c>
      <c r="VTO18" s="654">
        <f>+'Anexo 1. 01-FR-03 POA INSTITUC.'!VTO60</f>
        <v>0</v>
      </c>
      <c r="VTP18" s="654">
        <f>+'Anexo 1. 01-FR-03 POA INSTITUC.'!VTP60</f>
        <v>0</v>
      </c>
      <c r="VTQ18" s="654">
        <f>+'Anexo 1. 01-FR-03 POA INSTITUC.'!VTQ60</f>
        <v>0</v>
      </c>
      <c r="VTR18" s="654">
        <f>+'Anexo 1. 01-FR-03 POA INSTITUC.'!VTR60</f>
        <v>0</v>
      </c>
      <c r="VTS18" s="654">
        <f>+'Anexo 1. 01-FR-03 POA INSTITUC.'!VTS60</f>
        <v>0</v>
      </c>
      <c r="VTT18" s="654">
        <f>+'Anexo 1. 01-FR-03 POA INSTITUC.'!VTT60</f>
        <v>0</v>
      </c>
      <c r="VTU18" s="654">
        <f>+'Anexo 1. 01-FR-03 POA INSTITUC.'!VTU60</f>
        <v>0</v>
      </c>
      <c r="VTV18" s="654">
        <f>+'Anexo 1. 01-FR-03 POA INSTITUC.'!VTV60</f>
        <v>0</v>
      </c>
      <c r="VTW18" s="654">
        <f>+'Anexo 1. 01-FR-03 POA INSTITUC.'!VTW60</f>
        <v>0</v>
      </c>
      <c r="VTX18" s="654">
        <f>+'Anexo 1. 01-FR-03 POA INSTITUC.'!VTX60</f>
        <v>0</v>
      </c>
      <c r="VTY18" s="654">
        <f>+'Anexo 1. 01-FR-03 POA INSTITUC.'!VTY60</f>
        <v>0</v>
      </c>
      <c r="VTZ18" s="654">
        <f>+'Anexo 1. 01-FR-03 POA INSTITUC.'!VTZ60</f>
        <v>0</v>
      </c>
      <c r="VUA18" s="654">
        <f>+'Anexo 1. 01-FR-03 POA INSTITUC.'!VUA60</f>
        <v>0</v>
      </c>
      <c r="VUB18" s="654">
        <f>+'Anexo 1. 01-FR-03 POA INSTITUC.'!VUB60</f>
        <v>0</v>
      </c>
      <c r="VUC18" s="654">
        <f>+'Anexo 1. 01-FR-03 POA INSTITUC.'!VUC60</f>
        <v>0</v>
      </c>
      <c r="VUD18" s="654">
        <f>+'Anexo 1. 01-FR-03 POA INSTITUC.'!VUD60</f>
        <v>0</v>
      </c>
      <c r="VUE18" s="654">
        <f>+'Anexo 1. 01-FR-03 POA INSTITUC.'!VUE60</f>
        <v>0</v>
      </c>
      <c r="VUF18" s="654">
        <f>+'Anexo 1. 01-FR-03 POA INSTITUC.'!VUF60</f>
        <v>0</v>
      </c>
      <c r="VUG18" s="654">
        <f>+'Anexo 1. 01-FR-03 POA INSTITUC.'!VUG60</f>
        <v>0</v>
      </c>
      <c r="VUH18" s="654">
        <f>+'Anexo 1. 01-FR-03 POA INSTITUC.'!VUH60</f>
        <v>0</v>
      </c>
      <c r="VUI18" s="654">
        <f>+'Anexo 1. 01-FR-03 POA INSTITUC.'!VUI60</f>
        <v>0</v>
      </c>
      <c r="VUJ18" s="654">
        <f>+'Anexo 1. 01-FR-03 POA INSTITUC.'!VUJ60</f>
        <v>0</v>
      </c>
      <c r="VUK18" s="654">
        <f>+'Anexo 1. 01-FR-03 POA INSTITUC.'!VUK60</f>
        <v>0</v>
      </c>
      <c r="VUL18" s="654">
        <f>+'Anexo 1. 01-FR-03 POA INSTITUC.'!VUL60</f>
        <v>0</v>
      </c>
      <c r="VUM18" s="654">
        <f>+'Anexo 1. 01-FR-03 POA INSTITUC.'!VUM60</f>
        <v>0</v>
      </c>
      <c r="VUN18" s="654">
        <f>+'Anexo 1. 01-FR-03 POA INSTITUC.'!VUN60</f>
        <v>0</v>
      </c>
      <c r="VUO18" s="654">
        <f>+'Anexo 1. 01-FR-03 POA INSTITUC.'!VUO60</f>
        <v>0</v>
      </c>
      <c r="VUP18" s="654">
        <f>+'Anexo 1. 01-FR-03 POA INSTITUC.'!VUP60</f>
        <v>0</v>
      </c>
      <c r="VUQ18" s="654">
        <f>+'Anexo 1. 01-FR-03 POA INSTITUC.'!VUQ60</f>
        <v>0</v>
      </c>
      <c r="VUR18" s="654">
        <f>+'Anexo 1. 01-FR-03 POA INSTITUC.'!VUR60</f>
        <v>0</v>
      </c>
      <c r="VUS18" s="654">
        <f>+'Anexo 1. 01-FR-03 POA INSTITUC.'!VUS60</f>
        <v>0</v>
      </c>
      <c r="VUT18" s="654">
        <f>+'Anexo 1. 01-FR-03 POA INSTITUC.'!VUT60</f>
        <v>0</v>
      </c>
      <c r="VUU18" s="654">
        <f>+'Anexo 1. 01-FR-03 POA INSTITUC.'!VUU60</f>
        <v>0</v>
      </c>
      <c r="VUV18" s="654">
        <f>+'Anexo 1. 01-FR-03 POA INSTITUC.'!VUV60</f>
        <v>0</v>
      </c>
      <c r="VUW18" s="654">
        <f>+'Anexo 1. 01-FR-03 POA INSTITUC.'!VUW60</f>
        <v>0</v>
      </c>
      <c r="VUX18" s="654">
        <f>+'Anexo 1. 01-FR-03 POA INSTITUC.'!VUX60</f>
        <v>0</v>
      </c>
      <c r="VUY18" s="654">
        <f>+'Anexo 1. 01-FR-03 POA INSTITUC.'!VUY60</f>
        <v>0</v>
      </c>
      <c r="VUZ18" s="654">
        <f>+'Anexo 1. 01-FR-03 POA INSTITUC.'!VUZ60</f>
        <v>0</v>
      </c>
      <c r="VVA18" s="654">
        <f>+'Anexo 1. 01-FR-03 POA INSTITUC.'!VVA60</f>
        <v>0</v>
      </c>
      <c r="VVB18" s="654">
        <f>+'Anexo 1. 01-FR-03 POA INSTITUC.'!VVB60</f>
        <v>0</v>
      </c>
      <c r="VVC18" s="654">
        <f>+'Anexo 1. 01-FR-03 POA INSTITUC.'!VVC60</f>
        <v>0</v>
      </c>
      <c r="VVD18" s="654">
        <f>+'Anexo 1. 01-FR-03 POA INSTITUC.'!VVD60</f>
        <v>0</v>
      </c>
      <c r="VVE18" s="654">
        <f>+'Anexo 1. 01-FR-03 POA INSTITUC.'!VVE60</f>
        <v>0</v>
      </c>
      <c r="VVF18" s="654">
        <f>+'Anexo 1. 01-FR-03 POA INSTITUC.'!VVF60</f>
        <v>0</v>
      </c>
      <c r="VVG18" s="654">
        <f>+'Anexo 1. 01-FR-03 POA INSTITUC.'!VVG60</f>
        <v>0</v>
      </c>
      <c r="VVH18" s="654">
        <f>+'Anexo 1. 01-FR-03 POA INSTITUC.'!VVH60</f>
        <v>0</v>
      </c>
      <c r="VVI18" s="654">
        <f>+'Anexo 1. 01-FR-03 POA INSTITUC.'!VVI60</f>
        <v>0</v>
      </c>
      <c r="VVJ18" s="654">
        <f>+'Anexo 1. 01-FR-03 POA INSTITUC.'!VVJ60</f>
        <v>0</v>
      </c>
      <c r="VVK18" s="654">
        <f>+'Anexo 1. 01-FR-03 POA INSTITUC.'!VVK60</f>
        <v>0</v>
      </c>
      <c r="VVL18" s="654">
        <f>+'Anexo 1. 01-FR-03 POA INSTITUC.'!VVL60</f>
        <v>0</v>
      </c>
      <c r="VVM18" s="654">
        <f>+'Anexo 1. 01-FR-03 POA INSTITUC.'!VVM60</f>
        <v>0</v>
      </c>
      <c r="VVN18" s="654">
        <f>+'Anexo 1. 01-FR-03 POA INSTITUC.'!VVN60</f>
        <v>0</v>
      </c>
      <c r="VVO18" s="654">
        <f>+'Anexo 1. 01-FR-03 POA INSTITUC.'!VVO60</f>
        <v>0</v>
      </c>
      <c r="VVP18" s="654">
        <f>+'Anexo 1. 01-FR-03 POA INSTITUC.'!VVP60</f>
        <v>0</v>
      </c>
      <c r="VVQ18" s="654">
        <f>+'Anexo 1. 01-FR-03 POA INSTITUC.'!VVQ60</f>
        <v>0</v>
      </c>
      <c r="VVR18" s="654">
        <f>+'Anexo 1. 01-FR-03 POA INSTITUC.'!VVR60</f>
        <v>0</v>
      </c>
      <c r="VVS18" s="654">
        <f>+'Anexo 1. 01-FR-03 POA INSTITUC.'!VVS60</f>
        <v>0</v>
      </c>
      <c r="VVT18" s="654">
        <f>+'Anexo 1. 01-FR-03 POA INSTITUC.'!VVT60</f>
        <v>0</v>
      </c>
      <c r="VVU18" s="654">
        <f>+'Anexo 1. 01-FR-03 POA INSTITUC.'!VVU60</f>
        <v>0</v>
      </c>
      <c r="VVV18" s="654">
        <f>+'Anexo 1. 01-FR-03 POA INSTITUC.'!VVV60</f>
        <v>0</v>
      </c>
      <c r="VVW18" s="654">
        <f>+'Anexo 1. 01-FR-03 POA INSTITUC.'!VVW60</f>
        <v>0</v>
      </c>
      <c r="VVX18" s="654">
        <f>+'Anexo 1. 01-FR-03 POA INSTITUC.'!VVX60</f>
        <v>0</v>
      </c>
      <c r="VVY18" s="654">
        <f>+'Anexo 1. 01-FR-03 POA INSTITUC.'!VVY60</f>
        <v>0</v>
      </c>
      <c r="VVZ18" s="654">
        <f>+'Anexo 1. 01-FR-03 POA INSTITUC.'!VVZ60</f>
        <v>0</v>
      </c>
      <c r="VWA18" s="654">
        <f>+'Anexo 1. 01-FR-03 POA INSTITUC.'!VWA60</f>
        <v>0</v>
      </c>
      <c r="VWB18" s="654">
        <f>+'Anexo 1. 01-FR-03 POA INSTITUC.'!VWB60</f>
        <v>0</v>
      </c>
      <c r="VWC18" s="654">
        <f>+'Anexo 1. 01-FR-03 POA INSTITUC.'!VWC60</f>
        <v>0</v>
      </c>
      <c r="VWD18" s="654">
        <f>+'Anexo 1. 01-FR-03 POA INSTITUC.'!VWD60</f>
        <v>0</v>
      </c>
      <c r="VWE18" s="654">
        <f>+'Anexo 1. 01-FR-03 POA INSTITUC.'!VWE60</f>
        <v>0</v>
      </c>
      <c r="VWF18" s="654">
        <f>+'Anexo 1. 01-FR-03 POA INSTITUC.'!VWF60</f>
        <v>0</v>
      </c>
      <c r="VWG18" s="654">
        <f>+'Anexo 1. 01-FR-03 POA INSTITUC.'!VWG60</f>
        <v>0</v>
      </c>
      <c r="VWH18" s="654">
        <f>+'Anexo 1. 01-FR-03 POA INSTITUC.'!VWH60</f>
        <v>0</v>
      </c>
      <c r="VWI18" s="654">
        <f>+'Anexo 1. 01-FR-03 POA INSTITUC.'!VWI60</f>
        <v>0</v>
      </c>
      <c r="VWJ18" s="654">
        <f>+'Anexo 1. 01-FR-03 POA INSTITUC.'!VWJ60</f>
        <v>0</v>
      </c>
      <c r="VWK18" s="654">
        <f>+'Anexo 1. 01-FR-03 POA INSTITUC.'!VWK60</f>
        <v>0</v>
      </c>
      <c r="VWL18" s="654">
        <f>+'Anexo 1. 01-FR-03 POA INSTITUC.'!VWL60</f>
        <v>0</v>
      </c>
      <c r="VWM18" s="654">
        <f>+'Anexo 1. 01-FR-03 POA INSTITUC.'!VWM60</f>
        <v>0</v>
      </c>
      <c r="VWN18" s="654">
        <f>+'Anexo 1. 01-FR-03 POA INSTITUC.'!VWN60</f>
        <v>0</v>
      </c>
      <c r="VWO18" s="654">
        <f>+'Anexo 1. 01-FR-03 POA INSTITUC.'!VWO60</f>
        <v>0</v>
      </c>
      <c r="VWP18" s="654">
        <f>+'Anexo 1. 01-FR-03 POA INSTITUC.'!VWP60</f>
        <v>0</v>
      </c>
      <c r="VWQ18" s="654">
        <f>+'Anexo 1. 01-FR-03 POA INSTITUC.'!VWQ60</f>
        <v>0</v>
      </c>
      <c r="VWR18" s="654">
        <f>+'Anexo 1. 01-FR-03 POA INSTITUC.'!VWR60</f>
        <v>0</v>
      </c>
      <c r="VWS18" s="654">
        <f>+'Anexo 1. 01-FR-03 POA INSTITUC.'!VWS60</f>
        <v>0</v>
      </c>
      <c r="VWT18" s="654">
        <f>+'Anexo 1. 01-FR-03 POA INSTITUC.'!VWT60</f>
        <v>0</v>
      </c>
      <c r="VWU18" s="654">
        <f>+'Anexo 1. 01-FR-03 POA INSTITUC.'!VWU60</f>
        <v>0</v>
      </c>
      <c r="VWV18" s="654">
        <f>+'Anexo 1. 01-FR-03 POA INSTITUC.'!VWV60</f>
        <v>0</v>
      </c>
      <c r="VWW18" s="654">
        <f>+'Anexo 1. 01-FR-03 POA INSTITUC.'!VWW60</f>
        <v>0</v>
      </c>
      <c r="VWX18" s="654">
        <f>+'Anexo 1. 01-FR-03 POA INSTITUC.'!VWX60</f>
        <v>0</v>
      </c>
      <c r="VWY18" s="654">
        <f>+'Anexo 1. 01-FR-03 POA INSTITUC.'!VWY60</f>
        <v>0</v>
      </c>
      <c r="VWZ18" s="654">
        <f>+'Anexo 1. 01-FR-03 POA INSTITUC.'!VWZ60</f>
        <v>0</v>
      </c>
      <c r="VXA18" s="654">
        <f>+'Anexo 1. 01-FR-03 POA INSTITUC.'!VXA60</f>
        <v>0</v>
      </c>
      <c r="VXB18" s="654">
        <f>+'Anexo 1. 01-FR-03 POA INSTITUC.'!VXB60</f>
        <v>0</v>
      </c>
      <c r="VXC18" s="654">
        <f>+'Anexo 1. 01-FR-03 POA INSTITUC.'!VXC60</f>
        <v>0</v>
      </c>
      <c r="VXD18" s="654">
        <f>+'Anexo 1. 01-FR-03 POA INSTITUC.'!VXD60</f>
        <v>0</v>
      </c>
      <c r="VXE18" s="654">
        <f>+'Anexo 1. 01-FR-03 POA INSTITUC.'!VXE60</f>
        <v>0</v>
      </c>
      <c r="VXF18" s="654">
        <f>+'Anexo 1. 01-FR-03 POA INSTITUC.'!VXF60</f>
        <v>0</v>
      </c>
      <c r="VXG18" s="654">
        <f>+'Anexo 1. 01-FR-03 POA INSTITUC.'!VXG60</f>
        <v>0</v>
      </c>
      <c r="VXH18" s="654">
        <f>+'Anexo 1. 01-FR-03 POA INSTITUC.'!VXH60</f>
        <v>0</v>
      </c>
      <c r="VXI18" s="654">
        <f>+'Anexo 1. 01-FR-03 POA INSTITUC.'!VXI60</f>
        <v>0</v>
      </c>
      <c r="VXJ18" s="654">
        <f>+'Anexo 1. 01-FR-03 POA INSTITUC.'!VXJ60</f>
        <v>0</v>
      </c>
      <c r="VXK18" s="654">
        <f>+'Anexo 1. 01-FR-03 POA INSTITUC.'!VXK60</f>
        <v>0</v>
      </c>
      <c r="VXL18" s="654">
        <f>+'Anexo 1. 01-FR-03 POA INSTITUC.'!VXL60</f>
        <v>0</v>
      </c>
      <c r="VXM18" s="654">
        <f>+'Anexo 1. 01-FR-03 POA INSTITUC.'!VXM60</f>
        <v>0</v>
      </c>
      <c r="VXN18" s="654">
        <f>+'Anexo 1. 01-FR-03 POA INSTITUC.'!VXN60</f>
        <v>0</v>
      </c>
      <c r="VXO18" s="654">
        <f>+'Anexo 1. 01-FR-03 POA INSTITUC.'!VXO60</f>
        <v>0</v>
      </c>
      <c r="VXP18" s="654">
        <f>+'Anexo 1. 01-FR-03 POA INSTITUC.'!VXP60</f>
        <v>0</v>
      </c>
      <c r="VXQ18" s="654">
        <f>+'Anexo 1. 01-FR-03 POA INSTITUC.'!VXQ60</f>
        <v>0</v>
      </c>
      <c r="VXR18" s="654">
        <f>+'Anexo 1. 01-FR-03 POA INSTITUC.'!VXR60</f>
        <v>0</v>
      </c>
      <c r="VXS18" s="654">
        <f>+'Anexo 1. 01-FR-03 POA INSTITUC.'!VXS60</f>
        <v>0</v>
      </c>
      <c r="VXT18" s="654">
        <f>+'Anexo 1. 01-FR-03 POA INSTITUC.'!VXT60</f>
        <v>0</v>
      </c>
      <c r="VXU18" s="654">
        <f>+'Anexo 1. 01-FR-03 POA INSTITUC.'!VXU60</f>
        <v>0</v>
      </c>
      <c r="VXV18" s="654">
        <f>+'Anexo 1. 01-FR-03 POA INSTITUC.'!VXV60</f>
        <v>0</v>
      </c>
      <c r="VXW18" s="654">
        <f>+'Anexo 1. 01-FR-03 POA INSTITUC.'!VXW60</f>
        <v>0</v>
      </c>
      <c r="VXX18" s="654">
        <f>+'Anexo 1. 01-FR-03 POA INSTITUC.'!VXX60</f>
        <v>0</v>
      </c>
      <c r="VXY18" s="654">
        <f>+'Anexo 1. 01-FR-03 POA INSTITUC.'!VXY60</f>
        <v>0</v>
      </c>
      <c r="VXZ18" s="654">
        <f>+'Anexo 1. 01-FR-03 POA INSTITUC.'!VXZ60</f>
        <v>0</v>
      </c>
      <c r="VYA18" s="654">
        <f>+'Anexo 1. 01-FR-03 POA INSTITUC.'!VYA60</f>
        <v>0</v>
      </c>
      <c r="VYB18" s="654">
        <f>+'Anexo 1. 01-FR-03 POA INSTITUC.'!VYB60</f>
        <v>0</v>
      </c>
      <c r="VYC18" s="654">
        <f>+'Anexo 1. 01-FR-03 POA INSTITUC.'!VYC60</f>
        <v>0</v>
      </c>
      <c r="VYD18" s="654">
        <f>+'Anexo 1. 01-FR-03 POA INSTITUC.'!VYD60</f>
        <v>0</v>
      </c>
      <c r="VYE18" s="654">
        <f>+'Anexo 1. 01-FR-03 POA INSTITUC.'!VYE60</f>
        <v>0</v>
      </c>
      <c r="VYF18" s="654">
        <f>+'Anexo 1. 01-FR-03 POA INSTITUC.'!VYF60</f>
        <v>0</v>
      </c>
      <c r="VYG18" s="654">
        <f>+'Anexo 1. 01-FR-03 POA INSTITUC.'!VYG60</f>
        <v>0</v>
      </c>
      <c r="VYH18" s="654">
        <f>+'Anexo 1. 01-FR-03 POA INSTITUC.'!VYH60</f>
        <v>0</v>
      </c>
      <c r="VYI18" s="654">
        <f>+'Anexo 1. 01-FR-03 POA INSTITUC.'!VYI60</f>
        <v>0</v>
      </c>
      <c r="VYJ18" s="654">
        <f>+'Anexo 1. 01-FR-03 POA INSTITUC.'!VYJ60</f>
        <v>0</v>
      </c>
      <c r="VYK18" s="654">
        <f>+'Anexo 1. 01-FR-03 POA INSTITUC.'!VYK60</f>
        <v>0</v>
      </c>
      <c r="VYL18" s="654">
        <f>+'Anexo 1. 01-FR-03 POA INSTITUC.'!VYL60</f>
        <v>0</v>
      </c>
      <c r="VYM18" s="654">
        <f>+'Anexo 1. 01-FR-03 POA INSTITUC.'!VYM60</f>
        <v>0</v>
      </c>
      <c r="VYN18" s="654">
        <f>+'Anexo 1. 01-FR-03 POA INSTITUC.'!VYN60</f>
        <v>0</v>
      </c>
      <c r="VYO18" s="654">
        <f>+'Anexo 1. 01-FR-03 POA INSTITUC.'!VYO60</f>
        <v>0</v>
      </c>
      <c r="VYP18" s="654">
        <f>+'Anexo 1. 01-FR-03 POA INSTITUC.'!VYP60</f>
        <v>0</v>
      </c>
      <c r="VYQ18" s="654">
        <f>+'Anexo 1. 01-FR-03 POA INSTITUC.'!VYQ60</f>
        <v>0</v>
      </c>
      <c r="VYR18" s="654">
        <f>+'Anexo 1. 01-FR-03 POA INSTITUC.'!VYR60</f>
        <v>0</v>
      </c>
      <c r="VYS18" s="654">
        <f>+'Anexo 1. 01-FR-03 POA INSTITUC.'!VYS60</f>
        <v>0</v>
      </c>
      <c r="VYT18" s="654">
        <f>+'Anexo 1. 01-FR-03 POA INSTITUC.'!VYT60</f>
        <v>0</v>
      </c>
      <c r="VYU18" s="654">
        <f>+'Anexo 1. 01-FR-03 POA INSTITUC.'!VYU60</f>
        <v>0</v>
      </c>
      <c r="VYV18" s="654">
        <f>+'Anexo 1. 01-FR-03 POA INSTITUC.'!VYV60</f>
        <v>0</v>
      </c>
      <c r="VYW18" s="654">
        <f>+'Anexo 1. 01-FR-03 POA INSTITUC.'!VYW60</f>
        <v>0</v>
      </c>
      <c r="VYX18" s="654">
        <f>+'Anexo 1. 01-FR-03 POA INSTITUC.'!VYX60</f>
        <v>0</v>
      </c>
      <c r="VYY18" s="654">
        <f>+'Anexo 1. 01-FR-03 POA INSTITUC.'!VYY60</f>
        <v>0</v>
      </c>
      <c r="VYZ18" s="654">
        <f>+'Anexo 1. 01-FR-03 POA INSTITUC.'!VYZ60</f>
        <v>0</v>
      </c>
      <c r="VZA18" s="654">
        <f>+'Anexo 1. 01-FR-03 POA INSTITUC.'!VZA60</f>
        <v>0</v>
      </c>
      <c r="VZB18" s="654">
        <f>+'Anexo 1. 01-FR-03 POA INSTITUC.'!VZB60</f>
        <v>0</v>
      </c>
      <c r="VZC18" s="654">
        <f>+'Anexo 1. 01-FR-03 POA INSTITUC.'!VZC60</f>
        <v>0</v>
      </c>
      <c r="VZD18" s="654">
        <f>+'Anexo 1. 01-FR-03 POA INSTITUC.'!VZD60</f>
        <v>0</v>
      </c>
      <c r="VZE18" s="654">
        <f>+'Anexo 1. 01-FR-03 POA INSTITUC.'!VZE60</f>
        <v>0</v>
      </c>
      <c r="VZF18" s="654">
        <f>+'Anexo 1. 01-FR-03 POA INSTITUC.'!VZF60</f>
        <v>0</v>
      </c>
      <c r="VZG18" s="654">
        <f>+'Anexo 1. 01-FR-03 POA INSTITUC.'!VZG60</f>
        <v>0</v>
      </c>
      <c r="VZH18" s="654">
        <f>+'Anexo 1. 01-FR-03 POA INSTITUC.'!VZH60</f>
        <v>0</v>
      </c>
      <c r="VZI18" s="654">
        <f>+'Anexo 1. 01-FR-03 POA INSTITUC.'!VZI60</f>
        <v>0</v>
      </c>
      <c r="VZJ18" s="654">
        <f>+'Anexo 1. 01-FR-03 POA INSTITUC.'!VZJ60</f>
        <v>0</v>
      </c>
      <c r="VZK18" s="654">
        <f>+'Anexo 1. 01-FR-03 POA INSTITUC.'!VZK60</f>
        <v>0</v>
      </c>
      <c r="VZL18" s="654">
        <f>+'Anexo 1. 01-FR-03 POA INSTITUC.'!VZL60</f>
        <v>0</v>
      </c>
      <c r="VZM18" s="654">
        <f>+'Anexo 1. 01-FR-03 POA INSTITUC.'!VZM60</f>
        <v>0</v>
      </c>
      <c r="VZN18" s="654">
        <f>+'Anexo 1. 01-FR-03 POA INSTITUC.'!VZN60</f>
        <v>0</v>
      </c>
      <c r="VZO18" s="654">
        <f>+'Anexo 1. 01-FR-03 POA INSTITUC.'!VZO60</f>
        <v>0</v>
      </c>
      <c r="VZP18" s="654">
        <f>+'Anexo 1. 01-FR-03 POA INSTITUC.'!VZP60</f>
        <v>0</v>
      </c>
      <c r="VZQ18" s="654">
        <f>+'Anexo 1. 01-FR-03 POA INSTITUC.'!VZQ60</f>
        <v>0</v>
      </c>
      <c r="VZR18" s="654">
        <f>+'Anexo 1. 01-FR-03 POA INSTITUC.'!VZR60</f>
        <v>0</v>
      </c>
      <c r="VZS18" s="654">
        <f>+'Anexo 1. 01-FR-03 POA INSTITUC.'!VZS60</f>
        <v>0</v>
      </c>
      <c r="VZT18" s="654">
        <f>+'Anexo 1. 01-FR-03 POA INSTITUC.'!VZT60</f>
        <v>0</v>
      </c>
      <c r="VZU18" s="654">
        <f>+'Anexo 1. 01-FR-03 POA INSTITUC.'!VZU60</f>
        <v>0</v>
      </c>
      <c r="VZV18" s="654">
        <f>+'Anexo 1. 01-FR-03 POA INSTITUC.'!VZV60</f>
        <v>0</v>
      </c>
      <c r="VZW18" s="654">
        <f>+'Anexo 1. 01-FR-03 POA INSTITUC.'!VZW60</f>
        <v>0</v>
      </c>
      <c r="VZX18" s="654">
        <f>+'Anexo 1. 01-FR-03 POA INSTITUC.'!VZX60</f>
        <v>0</v>
      </c>
      <c r="VZY18" s="654">
        <f>+'Anexo 1. 01-FR-03 POA INSTITUC.'!VZY60</f>
        <v>0</v>
      </c>
      <c r="VZZ18" s="654">
        <f>+'Anexo 1. 01-FR-03 POA INSTITUC.'!VZZ60</f>
        <v>0</v>
      </c>
      <c r="WAA18" s="654">
        <f>+'Anexo 1. 01-FR-03 POA INSTITUC.'!WAA60</f>
        <v>0</v>
      </c>
      <c r="WAB18" s="654">
        <f>+'Anexo 1. 01-FR-03 POA INSTITUC.'!WAB60</f>
        <v>0</v>
      </c>
      <c r="WAC18" s="654">
        <f>+'Anexo 1. 01-FR-03 POA INSTITUC.'!WAC60</f>
        <v>0</v>
      </c>
      <c r="WAD18" s="654">
        <f>+'Anexo 1. 01-FR-03 POA INSTITUC.'!WAD60</f>
        <v>0</v>
      </c>
      <c r="WAE18" s="654">
        <f>+'Anexo 1. 01-FR-03 POA INSTITUC.'!WAE60</f>
        <v>0</v>
      </c>
      <c r="WAF18" s="654">
        <f>+'Anexo 1. 01-FR-03 POA INSTITUC.'!WAF60</f>
        <v>0</v>
      </c>
      <c r="WAG18" s="654">
        <f>+'Anexo 1. 01-FR-03 POA INSTITUC.'!WAG60</f>
        <v>0</v>
      </c>
      <c r="WAH18" s="654">
        <f>+'Anexo 1. 01-FR-03 POA INSTITUC.'!WAH60</f>
        <v>0</v>
      </c>
      <c r="WAI18" s="654">
        <f>+'Anexo 1. 01-FR-03 POA INSTITUC.'!WAI60</f>
        <v>0</v>
      </c>
      <c r="WAJ18" s="654">
        <f>+'Anexo 1. 01-FR-03 POA INSTITUC.'!WAJ60</f>
        <v>0</v>
      </c>
      <c r="WAK18" s="654">
        <f>+'Anexo 1. 01-FR-03 POA INSTITUC.'!WAK60</f>
        <v>0</v>
      </c>
      <c r="WAL18" s="654">
        <f>+'Anexo 1. 01-FR-03 POA INSTITUC.'!WAL60</f>
        <v>0</v>
      </c>
      <c r="WAM18" s="654">
        <f>+'Anexo 1. 01-FR-03 POA INSTITUC.'!WAM60</f>
        <v>0</v>
      </c>
      <c r="WAN18" s="654">
        <f>+'Anexo 1. 01-FR-03 POA INSTITUC.'!WAN60</f>
        <v>0</v>
      </c>
      <c r="WAO18" s="654">
        <f>+'Anexo 1. 01-FR-03 POA INSTITUC.'!WAO60</f>
        <v>0</v>
      </c>
      <c r="WAP18" s="654">
        <f>+'Anexo 1. 01-FR-03 POA INSTITUC.'!WAP60</f>
        <v>0</v>
      </c>
      <c r="WAQ18" s="654">
        <f>+'Anexo 1. 01-FR-03 POA INSTITUC.'!WAQ60</f>
        <v>0</v>
      </c>
      <c r="WAR18" s="654">
        <f>+'Anexo 1. 01-FR-03 POA INSTITUC.'!WAR60</f>
        <v>0</v>
      </c>
      <c r="WAS18" s="654">
        <f>+'Anexo 1. 01-FR-03 POA INSTITUC.'!WAS60</f>
        <v>0</v>
      </c>
      <c r="WAT18" s="654">
        <f>+'Anexo 1. 01-FR-03 POA INSTITUC.'!WAT60</f>
        <v>0</v>
      </c>
      <c r="WAU18" s="654">
        <f>+'Anexo 1. 01-FR-03 POA INSTITUC.'!WAU60</f>
        <v>0</v>
      </c>
      <c r="WAV18" s="654">
        <f>+'Anexo 1. 01-FR-03 POA INSTITUC.'!WAV60</f>
        <v>0</v>
      </c>
      <c r="WAW18" s="654">
        <f>+'Anexo 1. 01-FR-03 POA INSTITUC.'!WAW60</f>
        <v>0</v>
      </c>
      <c r="WAX18" s="654">
        <f>+'Anexo 1. 01-FR-03 POA INSTITUC.'!WAX60</f>
        <v>0</v>
      </c>
      <c r="WAY18" s="654">
        <f>+'Anexo 1. 01-FR-03 POA INSTITUC.'!WAY60</f>
        <v>0</v>
      </c>
      <c r="WAZ18" s="654">
        <f>+'Anexo 1. 01-FR-03 POA INSTITUC.'!WAZ60</f>
        <v>0</v>
      </c>
      <c r="WBA18" s="654">
        <f>+'Anexo 1. 01-FR-03 POA INSTITUC.'!WBA60</f>
        <v>0</v>
      </c>
      <c r="WBB18" s="654">
        <f>+'Anexo 1. 01-FR-03 POA INSTITUC.'!WBB60</f>
        <v>0</v>
      </c>
      <c r="WBC18" s="654">
        <f>+'Anexo 1. 01-FR-03 POA INSTITUC.'!WBC60</f>
        <v>0</v>
      </c>
      <c r="WBD18" s="654">
        <f>+'Anexo 1. 01-FR-03 POA INSTITUC.'!WBD60</f>
        <v>0</v>
      </c>
      <c r="WBE18" s="654">
        <f>+'Anexo 1. 01-FR-03 POA INSTITUC.'!WBE60</f>
        <v>0</v>
      </c>
      <c r="WBF18" s="654">
        <f>+'Anexo 1. 01-FR-03 POA INSTITUC.'!WBF60</f>
        <v>0</v>
      </c>
      <c r="WBG18" s="654">
        <f>+'Anexo 1. 01-FR-03 POA INSTITUC.'!WBG60</f>
        <v>0</v>
      </c>
      <c r="WBH18" s="654">
        <f>+'Anexo 1. 01-FR-03 POA INSTITUC.'!WBH60</f>
        <v>0</v>
      </c>
      <c r="WBI18" s="654">
        <f>+'Anexo 1. 01-FR-03 POA INSTITUC.'!WBI60</f>
        <v>0</v>
      </c>
      <c r="WBJ18" s="654">
        <f>+'Anexo 1. 01-FR-03 POA INSTITUC.'!WBJ60</f>
        <v>0</v>
      </c>
      <c r="WBK18" s="654">
        <f>+'Anexo 1. 01-FR-03 POA INSTITUC.'!WBK60</f>
        <v>0</v>
      </c>
      <c r="WBL18" s="654">
        <f>+'Anexo 1. 01-FR-03 POA INSTITUC.'!WBL60</f>
        <v>0</v>
      </c>
      <c r="WBM18" s="654">
        <f>+'Anexo 1. 01-FR-03 POA INSTITUC.'!WBM60</f>
        <v>0</v>
      </c>
      <c r="WBN18" s="654">
        <f>+'Anexo 1. 01-FR-03 POA INSTITUC.'!WBN60</f>
        <v>0</v>
      </c>
      <c r="WBO18" s="654">
        <f>+'Anexo 1. 01-FR-03 POA INSTITUC.'!WBO60</f>
        <v>0</v>
      </c>
      <c r="WBP18" s="654">
        <f>+'Anexo 1. 01-FR-03 POA INSTITUC.'!WBP60</f>
        <v>0</v>
      </c>
      <c r="WBQ18" s="654">
        <f>+'Anexo 1. 01-FR-03 POA INSTITUC.'!WBQ60</f>
        <v>0</v>
      </c>
      <c r="WBR18" s="654">
        <f>+'Anexo 1. 01-FR-03 POA INSTITUC.'!WBR60</f>
        <v>0</v>
      </c>
      <c r="WBS18" s="654">
        <f>+'Anexo 1. 01-FR-03 POA INSTITUC.'!WBS60</f>
        <v>0</v>
      </c>
      <c r="WBT18" s="654">
        <f>+'Anexo 1. 01-FR-03 POA INSTITUC.'!WBT60</f>
        <v>0</v>
      </c>
      <c r="WBU18" s="654">
        <f>+'Anexo 1. 01-FR-03 POA INSTITUC.'!WBU60</f>
        <v>0</v>
      </c>
      <c r="WBV18" s="654">
        <f>+'Anexo 1. 01-FR-03 POA INSTITUC.'!WBV60</f>
        <v>0</v>
      </c>
      <c r="WBW18" s="654">
        <f>+'Anexo 1. 01-FR-03 POA INSTITUC.'!WBW60</f>
        <v>0</v>
      </c>
      <c r="WBX18" s="654">
        <f>+'Anexo 1. 01-FR-03 POA INSTITUC.'!WBX60</f>
        <v>0</v>
      </c>
      <c r="WBY18" s="654">
        <f>+'Anexo 1. 01-FR-03 POA INSTITUC.'!WBY60</f>
        <v>0</v>
      </c>
      <c r="WBZ18" s="654">
        <f>+'Anexo 1. 01-FR-03 POA INSTITUC.'!WBZ60</f>
        <v>0</v>
      </c>
      <c r="WCA18" s="654">
        <f>+'Anexo 1. 01-FR-03 POA INSTITUC.'!WCA60</f>
        <v>0</v>
      </c>
      <c r="WCB18" s="654">
        <f>+'Anexo 1. 01-FR-03 POA INSTITUC.'!WCB60</f>
        <v>0</v>
      </c>
      <c r="WCC18" s="654">
        <f>+'Anexo 1. 01-FR-03 POA INSTITUC.'!WCC60</f>
        <v>0</v>
      </c>
      <c r="WCD18" s="654">
        <f>+'Anexo 1. 01-FR-03 POA INSTITUC.'!WCD60</f>
        <v>0</v>
      </c>
      <c r="WCE18" s="654">
        <f>+'Anexo 1. 01-FR-03 POA INSTITUC.'!WCE60</f>
        <v>0</v>
      </c>
      <c r="WCF18" s="654">
        <f>+'Anexo 1. 01-FR-03 POA INSTITUC.'!WCF60</f>
        <v>0</v>
      </c>
      <c r="WCG18" s="654">
        <f>+'Anexo 1. 01-FR-03 POA INSTITUC.'!WCG60</f>
        <v>0</v>
      </c>
      <c r="WCH18" s="654">
        <f>+'Anexo 1. 01-FR-03 POA INSTITUC.'!WCH60</f>
        <v>0</v>
      </c>
      <c r="WCI18" s="654">
        <f>+'Anexo 1. 01-FR-03 POA INSTITUC.'!WCI60</f>
        <v>0</v>
      </c>
      <c r="WCJ18" s="654">
        <f>+'Anexo 1. 01-FR-03 POA INSTITUC.'!WCJ60</f>
        <v>0</v>
      </c>
      <c r="WCK18" s="654">
        <f>+'Anexo 1. 01-FR-03 POA INSTITUC.'!WCK60</f>
        <v>0</v>
      </c>
      <c r="WCL18" s="654">
        <f>+'Anexo 1. 01-FR-03 POA INSTITUC.'!WCL60</f>
        <v>0</v>
      </c>
      <c r="WCM18" s="654">
        <f>+'Anexo 1. 01-FR-03 POA INSTITUC.'!WCM60</f>
        <v>0</v>
      </c>
      <c r="WCN18" s="654">
        <f>+'Anexo 1. 01-FR-03 POA INSTITUC.'!WCN60</f>
        <v>0</v>
      </c>
      <c r="WCO18" s="654">
        <f>+'Anexo 1. 01-FR-03 POA INSTITUC.'!WCO60</f>
        <v>0</v>
      </c>
      <c r="WCP18" s="654">
        <f>+'Anexo 1. 01-FR-03 POA INSTITUC.'!WCP60</f>
        <v>0</v>
      </c>
      <c r="WCQ18" s="654">
        <f>+'Anexo 1. 01-FR-03 POA INSTITUC.'!WCQ60</f>
        <v>0</v>
      </c>
      <c r="WCR18" s="654">
        <f>+'Anexo 1. 01-FR-03 POA INSTITUC.'!WCR60</f>
        <v>0</v>
      </c>
      <c r="WCS18" s="654">
        <f>+'Anexo 1. 01-FR-03 POA INSTITUC.'!WCS60</f>
        <v>0</v>
      </c>
      <c r="WCT18" s="654">
        <f>+'Anexo 1. 01-FR-03 POA INSTITUC.'!WCT60</f>
        <v>0</v>
      </c>
      <c r="WCU18" s="654">
        <f>+'Anexo 1. 01-FR-03 POA INSTITUC.'!WCU60</f>
        <v>0</v>
      </c>
      <c r="WCV18" s="654">
        <f>+'Anexo 1. 01-FR-03 POA INSTITUC.'!WCV60</f>
        <v>0</v>
      </c>
      <c r="WCW18" s="654">
        <f>+'Anexo 1. 01-FR-03 POA INSTITUC.'!WCW60</f>
        <v>0</v>
      </c>
      <c r="WCX18" s="654">
        <f>+'Anexo 1. 01-FR-03 POA INSTITUC.'!WCX60</f>
        <v>0</v>
      </c>
      <c r="WCY18" s="654">
        <f>+'Anexo 1. 01-FR-03 POA INSTITUC.'!WCY60</f>
        <v>0</v>
      </c>
      <c r="WCZ18" s="654">
        <f>+'Anexo 1. 01-FR-03 POA INSTITUC.'!WCZ60</f>
        <v>0</v>
      </c>
      <c r="WDA18" s="654">
        <f>+'Anexo 1. 01-FR-03 POA INSTITUC.'!WDA60</f>
        <v>0</v>
      </c>
      <c r="WDB18" s="654">
        <f>+'Anexo 1. 01-FR-03 POA INSTITUC.'!WDB60</f>
        <v>0</v>
      </c>
      <c r="WDC18" s="654">
        <f>+'Anexo 1. 01-FR-03 POA INSTITUC.'!WDC60</f>
        <v>0</v>
      </c>
      <c r="WDD18" s="654">
        <f>+'Anexo 1. 01-FR-03 POA INSTITUC.'!WDD60</f>
        <v>0</v>
      </c>
      <c r="WDE18" s="654">
        <f>+'Anexo 1. 01-FR-03 POA INSTITUC.'!WDE60</f>
        <v>0</v>
      </c>
      <c r="WDF18" s="654">
        <f>+'Anexo 1. 01-FR-03 POA INSTITUC.'!WDF60</f>
        <v>0</v>
      </c>
      <c r="WDG18" s="654">
        <f>+'Anexo 1. 01-FR-03 POA INSTITUC.'!WDG60</f>
        <v>0</v>
      </c>
      <c r="WDH18" s="654">
        <f>+'Anexo 1. 01-FR-03 POA INSTITUC.'!WDH60</f>
        <v>0</v>
      </c>
      <c r="WDI18" s="654">
        <f>+'Anexo 1. 01-FR-03 POA INSTITUC.'!WDI60</f>
        <v>0</v>
      </c>
      <c r="WDJ18" s="654">
        <f>+'Anexo 1. 01-FR-03 POA INSTITUC.'!WDJ60</f>
        <v>0</v>
      </c>
      <c r="WDK18" s="654">
        <f>+'Anexo 1. 01-FR-03 POA INSTITUC.'!WDK60</f>
        <v>0</v>
      </c>
      <c r="WDL18" s="654">
        <f>+'Anexo 1. 01-FR-03 POA INSTITUC.'!WDL60</f>
        <v>0</v>
      </c>
      <c r="WDM18" s="654">
        <f>+'Anexo 1. 01-FR-03 POA INSTITUC.'!WDM60</f>
        <v>0</v>
      </c>
      <c r="WDN18" s="654">
        <f>+'Anexo 1. 01-FR-03 POA INSTITUC.'!WDN60</f>
        <v>0</v>
      </c>
      <c r="WDO18" s="654">
        <f>+'Anexo 1. 01-FR-03 POA INSTITUC.'!WDO60</f>
        <v>0</v>
      </c>
      <c r="WDP18" s="654">
        <f>+'Anexo 1. 01-FR-03 POA INSTITUC.'!WDP60</f>
        <v>0</v>
      </c>
      <c r="WDQ18" s="654">
        <f>+'Anexo 1. 01-FR-03 POA INSTITUC.'!WDQ60</f>
        <v>0</v>
      </c>
      <c r="WDR18" s="654">
        <f>+'Anexo 1. 01-FR-03 POA INSTITUC.'!WDR60</f>
        <v>0</v>
      </c>
      <c r="WDS18" s="654">
        <f>+'Anexo 1. 01-FR-03 POA INSTITUC.'!WDS60</f>
        <v>0</v>
      </c>
      <c r="WDT18" s="654">
        <f>+'Anexo 1. 01-FR-03 POA INSTITUC.'!WDT60</f>
        <v>0</v>
      </c>
      <c r="WDU18" s="654">
        <f>+'Anexo 1. 01-FR-03 POA INSTITUC.'!WDU60</f>
        <v>0</v>
      </c>
      <c r="WDV18" s="654">
        <f>+'Anexo 1. 01-FR-03 POA INSTITUC.'!WDV60</f>
        <v>0</v>
      </c>
      <c r="WDW18" s="654">
        <f>+'Anexo 1. 01-FR-03 POA INSTITUC.'!WDW60</f>
        <v>0</v>
      </c>
      <c r="WDX18" s="654">
        <f>+'Anexo 1. 01-FR-03 POA INSTITUC.'!WDX60</f>
        <v>0</v>
      </c>
      <c r="WDY18" s="654">
        <f>+'Anexo 1. 01-FR-03 POA INSTITUC.'!WDY60</f>
        <v>0</v>
      </c>
      <c r="WDZ18" s="654">
        <f>+'Anexo 1. 01-FR-03 POA INSTITUC.'!WDZ60</f>
        <v>0</v>
      </c>
      <c r="WEA18" s="654">
        <f>+'Anexo 1. 01-FR-03 POA INSTITUC.'!WEA60</f>
        <v>0</v>
      </c>
      <c r="WEB18" s="654">
        <f>+'Anexo 1. 01-FR-03 POA INSTITUC.'!WEB60</f>
        <v>0</v>
      </c>
      <c r="WEC18" s="654">
        <f>+'Anexo 1. 01-FR-03 POA INSTITUC.'!WEC60</f>
        <v>0</v>
      </c>
      <c r="WED18" s="654">
        <f>+'Anexo 1. 01-FR-03 POA INSTITUC.'!WED60</f>
        <v>0</v>
      </c>
      <c r="WEE18" s="654">
        <f>+'Anexo 1. 01-FR-03 POA INSTITUC.'!WEE60</f>
        <v>0</v>
      </c>
      <c r="WEF18" s="654">
        <f>+'Anexo 1. 01-FR-03 POA INSTITUC.'!WEF60</f>
        <v>0</v>
      </c>
      <c r="WEG18" s="654">
        <f>+'Anexo 1. 01-FR-03 POA INSTITUC.'!WEG60</f>
        <v>0</v>
      </c>
      <c r="WEH18" s="654">
        <f>+'Anexo 1. 01-FR-03 POA INSTITUC.'!WEH60</f>
        <v>0</v>
      </c>
      <c r="WEI18" s="654">
        <f>+'Anexo 1. 01-FR-03 POA INSTITUC.'!WEI60</f>
        <v>0</v>
      </c>
      <c r="WEJ18" s="654">
        <f>+'Anexo 1. 01-FR-03 POA INSTITUC.'!WEJ60</f>
        <v>0</v>
      </c>
      <c r="WEK18" s="654">
        <f>+'Anexo 1. 01-FR-03 POA INSTITUC.'!WEK60</f>
        <v>0</v>
      </c>
      <c r="WEL18" s="654">
        <f>+'Anexo 1. 01-FR-03 POA INSTITUC.'!WEL60</f>
        <v>0</v>
      </c>
      <c r="WEM18" s="654">
        <f>+'Anexo 1. 01-FR-03 POA INSTITUC.'!WEM60</f>
        <v>0</v>
      </c>
      <c r="WEN18" s="654">
        <f>+'Anexo 1. 01-FR-03 POA INSTITUC.'!WEN60</f>
        <v>0</v>
      </c>
      <c r="WEO18" s="654">
        <f>+'Anexo 1. 01-FR-03 POA INSTITUC.'!WEO60</f>
        <v>0</v>
      </c>
      <c r="WEP18" s="654">
        <f>+'Anexo 1. 01-FR-03 POA INSTITUC.'!WEP60</f>
        <v>0</v>
      </c>
      <c r="WEQ18" s="654">
        <f>+'Anexo 1. 01-FR-03 POA INSTITUC.'!WEQ60</f>
        <v>0</v>
      </c>
      <c r="WER18" s="654">
        <f>+'Anexo 1. 01-FR-03 POA INSTITUC.'!WER60</f>
        <v>0</v>
      </c>
      <c r="WES18" s="654">
        <f>+'Anexo 1. 01-FR-03 POA INSTITUC.'!WES60</f>
        <v>0</v>
      </c>
      <c r="WET18" s="654">
        <f>+'Anexo 1. 01-FR-03 POA INSTITUC.'!WET60</f>
        <v>0</v>
      </c>
      <c r="WEU18" s="654">
        <f>+'Anexo 1. 01-FR-03 POA INSTITUC.'!WEU60</f>
        <v>0</v>
      </c>
      <c r="WEV18" s="654">
        <f>+'Anexo 1. 01-FR-03 POA INSTITUC.'!WEV60</f>
        <v>0</v>
      </c>
      <c r="WEW18" s="654">
        <f>+'Anexo 1. 01-FR-03 POA INSTITUC.'!WEW60</f>
        <v>0</v>
      </c>
      <c r="WEX18" s="654">
        <f>+'Anexo 1. 01-FR-03 POA INSTITUC.'!WEX60</f>
        <v>0</v>
      </c>
      <c r="WEY18" s="654">
        <f>+'Anexo 1. 01-FR-03 POA INSTITUC.'!WEY60</f>
        <v>0</v>
      </c>
      <c r="WEZ18" s="654">
        <f>+'Anexo 1. 01-FR-03 POA INSTITUC.'!WEZ60</f>
        <v>0</v>
      </c>
      <c r="WFA18" s="654">
        <f>+'Anexo 1. 01-FR-03 POA INSTITUC.'!WFA60</f>
        <v>0</v>
      </c>
      <c r="WFB18" s="654">
        <f>+'Anexo 1. 01-FR-03 POA INSTITUC.'!WFB60</f>
        <v>0</v>
      </c>
      <c r="WFC18" s="654">
        <f>+'Anexo 1. 01-FR-03 POA INSTITUC.'!WFC60</f>
        <v>0</v>
      </c>
      <c r="WFD18" s="654">
        <f>+'Anexo 1. 01-FR-03 POA INSTITUC.'!WFD60</f>
        <v>0</v>
      </c>
      <c r="WFE18" s="654">
        <f>+'Anexo 1. 01-FR-03 POA INSTITUC.'!WFE60</f>
        <v>0</v>
      </c>
      <c r="WFF18" s="654">
        <f>+'Anexo 1. 01-FR-03 POA INSTITUC.'!WFF60</f>
        <v>0</v>
      </c>
      <c r="WFG18" s="654">
        <f>+'Anexo 1. 01-FR-03 POA INSTITUC.'!WFG60</f>
        <v>0</v>
      </c>
      <c r="WFH18" s="654">
        <f>+'Anexo 1. 01-FR-03 POA INSTITUC.'!WFH60</f>
        <v>0</v>
      </c>
      <c r="WFI18" s="654">
        <f>+'Anexo 1. 01-FR-03 POA INSTITUC.'!WFI60</f>
        <v>0</v>
      </c>
      <c r="WFJ18" s="654">
        <f>+'Anexo 1. 01-FR-03 POA INSTITUC.'!WFJ60</f>
        <v>0</v>
      </c>
      <c r="WFK18" s="654">
        <f>+'Anexo 1. 01-FR-03 POA INSTITUC.'!WFK60</f>
        <v>0</v>
      </c>
      <c r="WFL18" s="654">
        <f>+'Anexo 1. 01-FR-03 POA INSTITUC.'!WFL60</f>
        <v>0</v>
      </c>
      <c r="WFM18" s="654">
        <f>+'Anexo 1. 01-FR-03 POA INSTITUC.'!WFM60</f>
        <v>0</v>
      </c>
      <c r="WFN18" s="654">
        <f>+'Anexo 1. 01-FR-03 POA INSTITUC.'!WFN60</f>
        <v>0</v>
      </c>
      <c r="WFO18" s="654">
        <f>+'Anexo 1. 01-FR-03 POA INSTITUC.'!WFO60</f>
        <v>0</v>
      </c>
      <c r="WFP18" s="654">
        <f>+'Anexo 1. 01-FR-03 POA INSTITUC.'!WFP60</f>
        <v>0</v>
      </c>
      <c r="WFQ18" s="654">
        <f>+'Anexo 1. 01-FR-03 POA INSTITUC.'!WFQ60</f>
        <v>0</v>
      </c>
      <c r="WFR18" s="654">
        <f>+'Anexo 1. 01-FR-03 POA INSTITUC.'!WFR60</f>
        <v>0</v>
      </c>
      <c r="WFS18" s="654">
        <f>+'Anexo 1. 01-FR-03 POA INSTITUC.'!WFS60</f>
        <v>0</v>
      </c>
      <c r="WFT18" s="654">
        <f>+'Anexo 1. 01-FR-03 POA INSTITUC.'!WFT60</f>
        <v>0</v>
      </c>
      <c r="WFU18" s="654">
        <f>+'Anexo 1. 01-FR-03 POA INSTITUC.'!WFU60</f>
        <v>0</v>
      </c>
      <c r="WFV18" s="654">
        <f>+'Anexo 1. 01-FR-03 POA INSTITUC.'!WFV60</f>
        <v>0</v>
      </c>
      <c r="WFW18" s="654">
        <f>+'Anexo 1. 01-FR-03 POA INSTITUC.'!WFW60</f>
        <v>0</v>
      </c>
      <c r="WFX18" s="654">
        <f>+'Anexo 1. 01-FR-03 POA INSTITUC.'!WFX60</f>
        <v>0</v>
      </c>
      <c r="WFY18" s="654">
        <f>+'Anexo 1. 01-FR-03 POA INSTITUC.'!WFY60</f>
        <v>0</v>
      </c>
      <c r="WFZ18" s="654">
        <f>+'Anexo 1. 01-FR-03 POA INSTITUC.'!WFZ60</f>
        <v>0</v>
      </c>
      <c r="WGA18" s="654">
        <f>+'Anexo 1. 01-FR-03 POA INSTITUC.'!WGA60</f>
        <v>0</v>
      </c>
      <c r="WGB18" s="654">
        <f>+'Anexo 1. 01-FR-03 POA INSTITUC.'!WGB60</f>
        <v>0</v>
      </c>
      <c r="WGC18" s="654">
        <f>+'Anexo 1. 01-FR-03 POA INSTITUC.'!WGC60</f>
        <v>0</v>
      </c>
      <c r="WGD18" s="654">
        <f>+'Anexo 1. 01-FR-03 POA INSTITUC.'!WGD60</f>
        <v>0</v>
      </c>
      <c r="WGE18" s="654">
        <f>+'Anexo 1. 01-FR-03 POA INSTITUC.'!WGE60</f>
        <v>0</v>
      </c>
      <c r="WGF18" s="654">
        <f>+'Anexo 1. 01-FR-03 POA INSTITUC.'!WGF60</f>
        <v>0</v>
      </c>
      <c r="WGG18" s="654">
        <f>+'Anexo 1. 01-FR-03 POA INSTITUC.'!WGG60</f>
        <v>0</v>
      </c>
      <c r="WGH18" s="654">
        <f>+'Anexo 1. 01-FR-03 POA INSTITUC.'!WGH60</f>
        <v>0</v>
      </c>
      <c r="WGI18" s="654">
        <f>+'Anexo 1. 01-FR-03 POA INSTITUC.'!WGI60</f>
        <v>0</v>
      </c>
      <c r="WGJ18" s="654">
        <f>+'Anexo 1. 01-FR-03 POA INSTITUC.'!WGJ60</f>
        <v>0</v>
      </c>
      <c r="WGK18" s="654">
        <f>+'Anexo 1. 01-FR-03 POA INSTITUC.'!WGK60</f>
        <v>0</v>
      </c>
      <c r="WGL18" s="654">
        <f>+'Anexo 1. 01-FR-03 POA INSTITUC.'!WGL60</f>
        <v>0</v>
      </c>
      <c r="WGM18" s="654">
        <f>+'Anexo 1. 01-FR-03 POA INSTITUC.'!WGM60</f>
        <v>0</v>
      </c>
      <c r="WGN18" s="654">
        <f>+'Anexo 1. 01-FR-03 POA INSTITUC.'!WGN60</f>
        <v>0</v>
      </c>
      <c r="WGO18" s="654">
        <f>+'Anexo 1. 01-FR-03 POA INSTITUC.'!WGO60</f>
        <v>0</v>
      </c>
      <c r="WGP18" s="654">
        <f>+'Anexo 1. 01-FR-03 POA INSTITUC.'!WGP60</f>
        <v>0</v>
      </c>
      <c r="WGQ18" s="654">
        <f>+'Anexo 1. 01-FR-03 POA INSTITUC.'!WGQ60</f>
        <v>0</v>
      </c>
      <c r="WGR18" s="654">
        <f>+'Anexo 1. 01-FR-03 POA INSTITUC.'!WGR60</f>
        <v>0</v>
      </c>
      <c r="WGS18" s="654">
        <f>+'Anexo 1. 01-FR-03 POA INSTITUC.'!WGS60</f>
        <v>0</v>
      </c>
      <c r="WGT18" s="654">
        <f>+'Anexo 1. 01-FR-03 POA INSTITUC.'!WGT60</f>
        <v>0</v>
      </c>
      <c r="WGU18" s="654">
        <f>+'Anexo 1. 01-FR-03 POA INSTITUC.'!WGU60</f>
        <v>0</v>
      </c>
      <c r="WGV18" s="654">
        <f>+'Anexo 1. 01-FR-03 POA INSTITUC.'!WGV60</f>
        <v>0</v>
      </c>
      <c r="WGW18" s="654">
        <f>+'Anexo 1. 01-FR-03 POA INSTITUC.'!WGW60</f>
        <v>0</v>
      </c>
      <c r="WGX18" s="654">
        <f>+'Anexo 1. 01-FR-03 POA INSTITUC.'!WGX60</f>
        <v>0</v>
      </c>
      <c r="WGY18" s="654">
        <f>+'Anexo 1. 01-FR-03 POA INSTITUC.'!WGY60</f>
        <v>0</v>
      </c>
      <c r="WGZ18" s="654">
        <f>+'Anexo 1. 01-FR-03 POA INSTITUC.'!WGZ60</f>
        <v>0</v>
      </c>
      <c r="WHA18" s="654">
        <f>+'Anexo 1. 01-FR-03 POA INSTITUC.'!WHA60</f>
        <v>0</v>
      </c>
      <c r="WHB18" s="654">
        <f>+'Anexo 1. 01-FR-03 POA INSTITUC.'!WHB60</f>
        <v>0</v>
      </c>
      <c r="WHC18" s="654">
        <f>+'Anexo 1. 01-FR-03 POA INSTITUC.'!WHC60</f>
        <v>0</v>
      </c>
      <c r="WHD18" s="654">
        <f>+'Anexo 1. 01-FR-03 POA INSTITUC.'!WHD60</f>
        <v>0</v>
      </c>
      <c r="WHE18" s="654">
        <f>+'Anexo 1. 01-FR-03 POA INSTITUC.'!WHE60</f>
        <v>0</v>
      </c>
      <c r="WHF18" s="654">
        <f>+'Anexo 1. 01-FR-03 POA INSTITUC.'!WHF60</f>
        <v>0</v>
      </c>
      <c r="WHG18" s="654">
        <f>+'Anexo 1. 01-FR-03 POA INSTITUC.'!WHG60</f>
        <v>0</v>
      </c>
      <c r="WHH18" s="654">
        <f>+'Anexo 1. 01-FR-03 POA INSTITUC.'!WHH60</f>
        <v>0</v>
      </c>
      <c r="WHI18" s="654">
        <f>+'Anexo 1. 01-FR-03 POA INSTITUC.'!WHI60</f>
        <v>0</v>
      </c>
      <c r="WHJ18" s="654">
        <f>+'Anexo 1. 01-FR-03 POA INSTITUC.'!WHJ60</f>
        <v>0</v>
      </c>
      <c r="WHK18" s="654">
        <f>+'Anexo 1. 01-FR-03 POA INSTITUC.'!WHK60</f>
        <v>0</v>
      </c>
      <c r="WHL18" s="654">
        <f>+'Anexo 1. 01-FR-03 POA INSTITUC.'!WHL60</f>
        <v>0</v>
      </c>
      <c r="WHM18" s="654">
        <f>+'Anexo 1. 01-FR-03 POA INSTITUC.'!WHM60</f>
        <v>0</v>
      </c>
      <c r="WHN18" s="654">
        <f>+'Anexo 1. 01-FR-03 POA INSTITUC.'!WHN60</f>
        <v>0</v>
      </c>
      <c r="WHO18" s="654">
        <f>+'Anexo 1. 01-FR-03 POA INSTITUC.'!WHO60</f>
        <v>0</v>
      </c>
      <c r="WHP18" s="654">
        <f>+'Anexo 1. 01-FR-03 POA INSTITUC.'!WHP60</f>
        <v>0</v>
      </c>
      <c r="WHQ18" s="654">
        <f>+'Anexo 1. 01-FR-03 POA INSTITUC.'!WHQ60</f>
        <v>0</v>
      </c>
      <c r="WHR18" s="654">
        <f>+'Anexo 1. 01-FR-03 POA INSTITUC.'!WHR60</f>
        <v>0</v>
      </c>
      <c r="WHS18" s="654">
        <f>+'Anexo 1. 01-FR-03 POA INSTITUC.'!WHS60</f>
        <v>0</v>
      </c>
      <c r="WHT18" s="654">
        <f>+'Anexo 1. 01-FR-03 POA INSTITUC.'!WHT60</f>
        <v>0</v>
      </c>
      <c r="WHU18" s="654">
        <f>+'Anexo 1. 01-FR-03 POA INSTITUC.'!WHU60</f>
        <v>0</v>
      </c>
      <c r="WHV18" s="654">
        <f>+'Anexo 1. 01-FR-03 POA INSTITUC.'!WHV60</f>
        <v>0</v>
      </c>
      <c r="WHW18" s="654">
        <f>+'Anexo 1. 01-FR-03 POA INSTITUC.'!WHW60</f>
        <v>0</v>
      </c>
      <c r="WHX18" s="654">
        <f>+'Anexo 1. 01-FR-03 POA INSTITUC.'!WHX60</f>
        <v>0</v>
      </c>
      <c r="WHY18" s="654">
        <f>+'Anexo 1. 01-FR-03 POA INSTITUC.'!WHY60</f>
        <v>0</v>
      </c>
      <c r="WHZ18" s="654">
        <f>+'Anexo 1. 01-FR-03 POA INSTITUC.'!WHZ60</f>
        <v>0</v>
      </c>
      <c r="WIA18" s="654">
        <f>+'Anexo 1. 01-FR-03 POA INSTITUC.'!WIA60</f>
        <v>0</v>
      </c>
      <c r="WIB18" s="654">
        <f>+'Anexo 1. 01-FR-03 POA INSTITUC.'!WIB60</f>
        <v>0</v>
      </c>
      <c r="WIC18" s="654">
        <f>+'Anexo 1. 01-FR-03 POA INSTITUC.'!WIC60</f>
        <v>0</v>
      </c>
      <c r="WID18" s="654">
        <f>+'Anexo 1. 01-FR-03 POA INSTITUC.'!WID60</f>
        <v>0</v>
      </c>
      <c r="WIE18" s="654">
        <f>+'Anexo 1. 01-FR-03 POA INSTITUC.'!WIE60</f>
        <v>0</v>
      </c>
      <c r="WIF18" s="654">
        <f>+'Anexo 1. 01-FR-03 POA INSTITUC.'!WIF60</f>
        <v>0</v>
      </c>
      <c r="WIG18" s="654">
        <f>+'Anexo 1. 01-FR-03 POA INSTITUC.'!WIG60</f>
        <v>0</v>
      </c>
      <c r="WIH18" s="654">
        <f>+'Anexo 1. 01-FR-03 POA INSTITUC.'!WIH60</f>
        <v>0</v>
      </c>
      <c r="WII18" s="654">
        <f>+'Anexo 1. 01-FR-03 POA INSTITUC.'!WII60</f>
        <v>0</v>
      </c>
      <c r="WIJ18" s="654">
        <f>+'Anexo 1. 01-FR-03 POA INSTITUC.'!WIJ60</f>
        <v>0</v>
      </c>
      <c r="WIK18" s="654">
        <f>+'Anexo 1. 01-FR-03 POA INSTITUC.'!WIK60</f>
        <v>0</v>
      </c>
      <c r="WIL18" s="654">
        <f>+'Anexo 1. 01-FR-03 POA INSTITUC.'!WIL60</f>
        <v>0</v>
      </c>
      <c r="WIM18" s="654">
        <f>+'Anexo 1. 01-FR-03 POA INSTITUC.'!WIM60</f>
        <v>0</v>
      </c>
      <c r="WIN18" s="654">
        <f>+'Anexo 1. 01-FR-03 POA INSTITUC.'!WIN60</f>
        <v>0</v>
      </c>
      <c r="WIO18" s="654">
        <f>+'Anexo 1. 01-FR-03 POA INSTITUC.'!WIO60</f>
        <v>0</v>
      </c>
      <c r="WIP18" s="654">
        <f>+'Anexo 1. 01-FR-03 POA INSTITUC.'!WIP60</f>
        <v>0</v>
      </c>
      <c r="WIQ18" s="654">
        <f>+'Anexo 1. 01-FR-03 POA INSTITUC.'!WIQ60</f>
        <v>0</v>
      </c>
      <c r="WIR18" s="654">
        <f>+'Anexo 1. 01-FR-03 POA INSTITUC.'!WIR60</f>
        <v>0</v>
      </c>
      <c r="WIS18" s="654">
        <f>+'Anexo 1. 01-FR-03 POA INSTITUC.'!WIS60</f>
        <v>0</v>
      </c>
      <c r="WIT18" s="654">
        <f>+'Anexo 1. 01-FR-03 POA INSTITUC.'!WIT60</f>
        <v>0</v>
      </c>
      <c r="WIU18" s="654">
        <f>+'Anexo 1. 01-FR-03 POA INSTITUC.'!WIU60</f>
        <v>0</v>
      </c>
      <c r="WIV18" s="654">
        <f>+'Anexo 1. 01-FR-03 POA INSTITUC.'!WIV60</f>
        <v>0</v>
      </c>
      <c r="WIW18" s="654">
        <f>+'Anexo 1. 01-FR-03 POA INSTITUC.'!WIW60</f>
        <v>0</v>
      </c>
      <c r="WIX18" s="654">
        <f>+'Anexo 1. 01-FR-03 POA INSTITUC.'!WIX60</f>
        <v>0</v>
      </c>
      <c r="WIY18" s="654">
        <f>+'Anexo 1. 01-FR-03 POA INSTITUC.'!WIY60</f>
        <v>0</v>
      </c>
      <c r="WIZ18" s="654">
        <f>+'Anexo 1. 01-FR-03 POA INSTITUC.'!WIZ60</f>
        <v>0</v>
      </c>
      <c r="WJA18" s="654">
        <f>+'Anexo 1. 01-FR-03 POA INSTITUC.'!WJA60</f>
        <v>0</v>
      </c>
      <c r="WJB18" s="654">
        <f>+'Anexo 1. 01-FR-03 POA INSTITUC.'!WJB60</f>
        <v>0</v>
      </c>
      <c r="WJC18" s="654">
        <f>+'Anexo 1. 01-FR-03 POA INSTITUC.'!WJC60</f>
        <v>0</v>
      </c>
      <c r="WJD18" s="654">
        <f>+'Anexo 1. 01-FR-03 POA INSTITUC.'!WJD60</f>
        <v>0</v>
      </c>
      <c r="WJE18" s="654">
        <f>+'Anexo 1. 01-FR-03 POA INSTITUC.'!WJE60</f>
        <v>0</v>
      </c>
      <c r="WJF18" s="654">
        <f>+'Anexo 1. 01-FR-03 POA INSTITUC.'!WJF60</f>
        <v>0</v>
      </c>
      <c r="WJG18" s="654">
        <f>+'Anexo 1. 01-FR-03 POA INSTITUC.'!WJG60</f>
        <v>0</v>
      </c>
      <c r="WJH18" s="654">
        <f>+'Anexo 1. 01-FR-03 POA INSTITUC.'!WJH60</f>
        <v>0</v>
      </c>
      <c r="WJI18" s="654">
        <f>+'Anexo 1. 01-FR-03 POA INSTITUC.'!WJI60</f>
        <v>0</v>
      </c>
      <c r="WJJ18" s="654">
        <f>+'Anexo 1. 01-FR-03 POA INSTITUC.'!WJJ60</f>
        <v>0</v>
      </c>
      <c r="WJK18" s="654">
        <f>+'Anexo 1. 01-FR-03 POA INSTITUC.'!WJK60</f>
        <v>0</v>
      </c>
      <c r="WJL18" s="654">
        <f>+'Anexo 1. 01-FR-03 POA INSTITUC.'!WJL60</f>
        <v>0</v>
      </c>
      <c r="WJM18" s="654">
        <f>+'Anexo 1. 01-FR-03 POA INSTITUC.'!WJM60</f>
        <v>0</v>
      </c>
      <c r="WJN18" s="654">
        <f>+'Anexo 1. 01-FR-03 POA INSTITUC.'!WJN60</f>
        <v>0</v>
      </c>
      <c r="WJO18" s="654">
        <f>+'Anexo 1. 01-FR-03 POA INSTITUC.'!WJO60</f>
        <v>0</v>
      </c>
      <c r="WJP18" s="654">
        <f>+'Anexo 1. 01-FR-03 POA INSTITUC.'!WJP60</f>
        <v>0</v>
      </c>
      <c r="WJQ18" s="654">
        <f>+'Anexo 1. 01-FR-03 POA INSTITUC.'!WJQ60</f>
        <v>0</v>
      </c>
      <c r="WJR18" s="654">
        <f>+'Anexo 1. 01-FR-03 POA INSTITUC.'!WJR60</f>
        <v>0</v>
      </c>
      <c r="WJS18" s="654">
        <f>+'Anexo 1. 01-FR-03 POA INSTITUC.'!WJS60</f>
        <v>0</v>
      </c>
      <c r="WJT18" s="654">
        <f>+'Anexo 1. 01-FR-03 POA INSTITUC.'!WJT60</f>
        <v>0</v>
      </c>
      <c r="WJU18" s="654">
        <f>+'Anexo 1. 01-FR-03 POA INSTITUC.'!WJU60</f>
        <v>0</v>
      </c>
      <c r="WJV18" s="654">
        <f>+'Anexo 1. 01-FR-03 POA INSTITUC.'!WJV60</f>
        <v>0</v>
      </c>
      <c r="WJW18" s="654">
        <f>+'Anexo 1. 01-FR-03 POA INSTITUC.'!WJW60</f>
        <v>0</v>
      </c>
      <c r="WJX18" s="654">
        <f>+'Anexo 1. 01-FR-03 POA INSTITUC.'!WJX60</f>
        <v>0</v>
      </c>
      <c r="WJY18" s="654">
        <f>+'Anexo 1. 01-FR-03 POA INSTITUC.'!WJY60</f>
        <v>0</v>
      </c>
      <c r="WJZ18" s="654">
        <f>+'Anexo 1. 01-FR-03 POA INSTITUC.'!WJZ60</f>
        <v>0</v>
      </c>
      <c r="WKA18" s="654">
        <f>+'Anexo 1. 01-FR-03 POA INSTITUC.'!WKA60</f>
        <v>0</v>
      </c>
      <c r="WKB18" s="654">
        <f>+'Anexo 1. 01-FR-03 POA INSTITUC.'!WKB60</f>
        <v>0</v>
      </c>
      <c r="WKC18" s="654">
        <f>+'Anexo 1. 01-FR-03 POA INSTITUC.'!WKC60</f>
        <v>0</v>
      </c>
      <c r="WKD18" s="654">
        <f>+'Anexo 1. 01-FR-03 POA INSTITUC.'!WKD60</f>
        <v>0</v>
      </c>
      <c r="WKE18" s="654">
        <f>+'Anexo 1. 01-FR-03 POA INSTITUC.'!WKE60</f>
        <v>0</v>
      </c>
      <c r="WKF18" s="654">
        <f>+'Anexo 1. 01-FR-03 POA INSTITUC.'!WKF60</f>
        <v>0</v>
      </c>
      <c r="WKG18" s="654">
        <f>+'Anexo 1. 01-FR-03 POA INSTITUC.'!WKG60</f>
        <v>0</v>
      </c>
      <c r="WKH18" s="654">
        <f>+'Anexo 1. 01-FR-03 POA INSTITUC.'!WKH60</f>
        <v>0</v>
      </c>
      <c r="WKI18" s="654">
        <f>+'Anexo 1. 01-FR-03 POA INSTITUC.'!WKI60</f>
        <v>0</v>
      </c>
      <c r="WKJ18" s="654">
        <f>+'Anexo 1. 01-FR-03 POA INSTITUC.'!WKJ60</f>
        <v>0</v>
      </c>
      <c r="WKK18" s="654">
        <f>+'Anexo 1. 01-FR-03 POA INSTITUC.'!WKK60</f>
        <v>0</v>
      </c>
      <c r="WKL18" s="654">
        <f>+'Anexo 1. 01-FR-03 POA INSTITUC.'!WKL60</f>
        <v>0</v>
      </c>
      <c r="WKM18" s="654">
        <f>+'Anexo 1. 01-FR-03 POA INSTITUC.'!WKM60</f>
        <v>0</v>
      </c>
      <c r="WKN18" s="654">
        <f>+'Anexo 1. 01-FR-03 POA INSTITUC.'!WKN60</f>
        <v>0</v>
      </c>
      <c r="WKO18" s="654">
        <f>+'Anexo 1. 01-FR-03 POA INSTITUC.'!WKO60</f>
        <v>0</v>
      </c>
      <c r="WKP18" s="654">
        <f>+'Anexo 1. 01-FR-03 POA INSTITUC.'!WKP60</f>
        <v>0</v>
      </c>
      <c r="WKQ18" s="654">
        <f>+'Anexo 1. 01-FR-03 POA INSTITUC.'!WKQ60</f>
        <v>0</v>
      </c>
      <c r="WKR18" s="654">
        <f>+'Anexo 1. 01-FR-03 POA INSTITUC.'!WKR60</f>
        <v>0</v>
      </c>
      <c r="WKS18" s="654">
        <f>+'Anexo 1. 01-FR-03 POA INSTITUC.'!WKS60</f>
        <v>0</v>
      </c>
      <c r="WKT18" s="654">
        <f>+'Anexo 1. 01-FR-03 POA INSTITUC.'!WKT60</f>
        <v>0</v>
      </c>
      <c r="WKU18" s="654">
        <f>+'Anexo 1. 01-FR-03 POA INSTITUC.'!WKU60</f>
        <v>0</v>
      </c>
      <c r="WKV18" s="654">
        <f>+'Anexo 1. 01-FR-03 POA INSTITUC.'!WKV60</f>
        <v>0</v>
      </c>
      <c r="WKW18" s="654">
        <f>+'Anexo 1. 01-FR-03 POA INSTITUC.'!WKW60</f>
        <v>0</v>
      </c>
      <c r="WKX18" s="654">
        <f>+'Anexo 1. 01-FR-03 POA INSTITUC.'!WKX60</f>
        <v>0</v>
      </c>
      <c r="WKY18" s="654">
        <f>+'Anexo 1. 01-FR-03 POA INSTITUC.'!WKY60</f>
        <v>0</v>
      </c>
      <c r="WKZ18" s="654">
        <f>+'Anexo 1. 01-FR-03 POA INSTITUC.'!WKZ60</f>
        <v>0</v>
      </c>
      <c r="WLA18" s="654">
        <f>+'Anexo 1. 01-FR-03 POA INSTITUC.'!WLA60</f>
        <v>0</v>
      </c>
      <c r="WLB18" s="654">
        <f>+'Anexo 1. 01-FR-03 POA INSTITUC.'!WLB60</f>
        <v>0</v>
      </c>
      <c r="WLC18" s="654">
        <f>+'Anexo 1. 01-FR-03 POA INSTITUC.'!WLC60</f>
        <v>0</v>
      </c>
      <c r="WLD18" s="654">
        <f>+'Anexo 1. 01-FR-03 POA INSTITUC.'!WLD60</f>
        <v>0</v>
      </c>
      <c r="WLE18" s="654">
        <f>+'Anexo 1. 01-FR-03 POA INSTITUC.'!WLE60</f>
        <v>0</v>
      </c>
      <c r="WLF18" s="654">
        <f>+'Anexo 1. 01-FR-03 POA INSTITUC.'!WLF60</f>
        <v>0</v>
      </c>
      <c r="WLG18" s="654">
        <f>+'Anexo 1. 01-FR-03 POA INSTITUC.'!WLG60</f>
        <v>0</v>
      </c>
      <c r="WLH18" s="654">
        <f>+'Anexo 1. 01-FR-03 POA INSTITUC.'!WLH60</f>
        <v>0</v>
      </c>
      <c r="WLI18" s="654">
        <f>+'Anexo 1. 01-FR-03 POA INSTITUC.'!WLI60</f>
        <v>0</v>
      </c>
      <c r="WLJ18" s="654">
        <f>+'Anexo 1. 01-FR-03 POA INSTITUC.'!WLJ60</f>
        <v>0</v>
      </c>
      <c r="WLK18" s="654">
        <f>+'Anexo 1. 01-FR-03 POA INSTITUC.'!WLK60</f>
        <v>0</v>
      </c>
      <c r="WLL18" s="654">
        <f>+'Anexo 1. 01-FR-03 POA INSTITUC.'!WLL60</f>
        <v>0</v>
      </c>
      <c r="WLM18" s="654">
        <f>+'Anexo 1. 01-FR-03 POA INSTITUC.'!WLM60</f>
        <v>0</v>
      </c>
      <c r="WLN18" s="654">
        <f>+'Anexo 1. 01-FR-03 POA INSTITUC.'!WLN60</f>
        <v>0</v>
      </c>
      <c r="WLO18" s="654">
        <f>+'Anexo 1. 01-FR-03 POA INSTITUC.'!WLO60</f>
        <v>0</v>
      </c>
      <c r="WLP18" s="654">
        <f>+'Anexo 1. 01-FR-03 POA INSTITUC.'!WLP60</f>
        <v>0</v>
      </c>
      <c r="WLQ18" s="654">
        <f>+'Anexo 1. 01-FR-03 POA INSTITUC.'!WLQ60</f>
        <v>0</v>
      </c>
      <c r="WLR18" s="654">
        <f>+'Anexo 1. 01-FR-03 POA INSTITUC.'!WLR60</f>
        <v>0</v>
      </c>
      <c r="WLS18" s="654">
        <f>+'Anexo 1. 01-FR-03 POA INSTITUC.'!WLS60</f>
        <v>0</v>
      </c>
      <c r="WLT18" s="654">
        <f>+'Anexo 1. 01-FR-03 POA INSTITUC.'!WLT60</f>
        <v>0</v>
      </c>
      <c r="WLU18" s="654">
        <f>+'Anexo 1. 01-FR-03 POA INSTITUC.'!WLU60</f>
        <v>0</v>
      </c>
      <c r="WLV18" s="654">
        <f>+'Anexo 1. 01-FR-03 POA INSTITUC.'!WLV60</f>
        <v>0</v>
      </c>
      <c r="WLW18" s="654">
        <f>+'Anexo 1. 01-FR-03 POA INSTITUC.'!WLW60</f>
        <v>0</v>
      </c>
      <c r="WLX18" s="654">
        <f>+'Anexo 1. 01-FR-03 POA INSTITUC.'!WLX60</f>
        <v>0</v>
      </c>
      <c r="WLY18" s="654">
        <f>+'Anexo 1. 01-FR-03 POA INSTITUC.'!WLY60</f>
        <v>0</v>
      </c>
      <c r="WLZ18" s="654">
        <f>+'Anexo 1. 01-FR-03 POA INSTITUC.'!WLZ60</f>
        <v>0</v>
      </c>
      <c r="WMA18" s="654">
        <f>+'Anexo 1. 01-FR-03 POA INSTITUC.'!WMA60</f>
        <v>0</v>
      </c>
      <c r="WMB18" s="654">
        <f>+'Anexo 1. 01-FR-03 POA INSTITUC.'!WMB60</f>
        <v>0</v>
      </c>
      <c r="WMC18" s="654">
        <f>+'Anexo 1. 01-FR-03 POA INSTITUC.'!WMC60</f>
        <v>0</v>
      </c>
      <c r="WMD18" s="654">
        <f>+'Anexo 1. 01-FR-03 POA INSTITUC.'!WMD60</f>
        <v>0</v>
      </c>
      <c r="WME18" s="654">
        <f>+'Anexo 1. 01-FR-03 POA INSTITUC.'!WME60</f>
        <v>0</v>
      </c>
      <c r="WMF18" s="654">
        <f>+'Anexo 1. 01-FR-03 POA INSTITUC.'!WMF60</f>
        <v>0</v>
      </c>
      <c r="WMG18" s="654">
        <f>+'Anexo 1. 01-FR-03 POA INSTITUC.'!WMG60</f>
        <v>0</v>
      </c>
      <c r="WMH18" s="654">
        <f>+'Anexo 1. 01-FR-03 POA INSTITUC.'!WMH60</f>
        <v>0</v>
      </c>
      <c r="WMI18" s="654">
        <f>+'Anexo 1. 01-FR-03 POA INSTITUC.'!WMI60</f>
        <v>0</v>
      </c>
      <c r="WMJ18" s="654">
        <f>+'Anexo 1. 01-FR-03 POA INSTITUC.'!WMJ60</f>
        <v>0</v>
      </c>
      <c r="WMK18" s="654">
        <f>+'Anexo 1. 01-FR-03 POA INSTITUC.'!WMK60</f>
        <v>0</v>
      </c>
      <c r="WML18" s="654">
        <f>+'Anexo 1. 01-FR-03 POA INSTITUC.'!WML60</f>
        <v>0</v>
      </c>
      <c r="WMM18" s="654">
        <f>+'Anexo 1. 01-FR-03 POA INSTITUC.'!WMM60</f>
        <v>0</v>
      </c>
      <c r="WMN18" s="654">
        <f>+'Anexo 1. 01-FR-03 POA INSTITUC.'!WMN60</f>
        <v>0</v>
      </c>
      <c r="WMO18" s="654">
        <f>+'Anexo 1. 01-FR-03 POA INSTITUC.'!WMO60</f>
        <v>0</v>
      </c>
      <c r="WMP18" s="654">
        <f>+'Anexo 1. 01-FR-03 POA INSTITUC.'!WMP60</f>
        <v>0</v>
      </c>
      <c r="WMQ18" s="654">
        <f>+'Anexo 1. 01-FR-03 POA INSTITUC.'!WMQ60</f>
        <v>0</v>
      </c>
      <c r="WMR18" s="654">
        <f>+'Anexo 1. 01-FR-03 POA INSTITUC.'!WMR60</f>
        <v>0</v>
      </c>
      <c r="WMS18" s="654">
        <f>+'Anexo 1. 01-FR-03 POA INSTITUC.'!WMS60</f>
        <v>0</v>
      </c>
      <c r="WMT18" s="654">
        <f>+'Anexo 1. 01-FR-03 POA INSTITUC.'!WMT60</f>
        <v>0</v>
      </c>
      <c r="WMU18" s="654">
        <f>+'Anexo 1. 01-FR-03 POA INSTITUC.'!WMU60</f>
        <v>0</v>
      </c>
      <c r="WMV18" s="654">
        <f>+'Anexo 1. 01-FR-03 POA INSTITUC.'!WMV60</f>
        <v>0</v>
      </c>
      <c r="WMW18" s="654">
        <f>+'Anexo 1. 01-FR-03 POA INSTITUC.'!WMW60</f>
        <v>0</v>
      </c>
      <c r="WMX18" s="654">
        <f>+'Anexo 1. 01-FR-03 POA INSTITUC.'!WMX60</f>
        <v>0</v>
      </c>
      <c r="WMY18" s="654">
        <f>+'Anexo 1. 01-FR-03 POA INSTITUC.'!WMY60</f>
        <v>0</v>
      </c>
      <c r="WMZ18" s="654">
        <f>+'Anexo 1. 01-FR-03 POA INSTITUC.'!WMZ60</f>
        <v>0</v>
      </c>
      <c r="WNA18" s="654">
        <f>+'Anexo 1. 01-FR-03 POA INSTITUC.'!WNA60</f>
        <v>0</v>
      </c>
      <c r="WNB18" s="654">
        <f>+'Anexo 1. 01-FR-03 POA INSTITUC.'!WNB60</f>
        <v>0</v>
      </c>
      <c r="WNC18" s="654">
        <f>+'Anexo 1. 01-FR-03 POA INSTITUC.'!WNC60</f>
        <v>0</v>
      </c>
      <c r="WND18" s="654">
        <f>+'Anexo 1. 01-FR-03 POA INSTITUC.'!WND60</f>
        <v>0</v>
      </c>
      <c r="WNE18" s="654">
        <f>+'Anexo 1. 01-FR-03 POA INSTITUC.'!WNE60</f>
        <v>0</v>
      </c>
      <c r="WNF18" s="654">
        <f>+'Anexo 1. 01-FR-03 POA INSTITUC.'!WNF60</f>
        <v>0</v>
      </c>
      <c r="WNG18" s="654">
        <f>+'Anexo 1. 01-FR-03 POA INSTITUC.'!WNG60</f>
        <v>0</v>
      </c>
      <c r="WNH18" s="654">
        <f>+'Anexo 1. 01-FR-03 POA INSTITUC.'!WNH60</f>
        <v>0</v>
      </c>
      <c r="WNI18" s="654">
        <f>+'Anexo 1. 01-FR-03 POA INSTITUC.'!WNI60</f>
        <v>0</v>
      </c>
      <c r="WNJ18" s="654">
        <f>+'Anexo 1. 01-FR-03 POA INSTITUC.'!WNJ60</f>
        <v>0</v>
      </c>
      <c r="WNK18" s="654">
        <f>+'Anexo 1. 01-FR-03 POA INSTITUC.'!WNK60</f>
        <v>0</v>
      </c>
      <c r="WNL18" s="654">
        <f>+'Anexo 1. 01-FR-03 POA INSTITUC.'!WNL60</f>
        <v>0</v>
      </c>
      <c r="WNM18" s="654">
        <f>+'Anexo 1. 01-FR-03 POA INSTITUC.'!WNM60</f>
        <v>0</v>
      </c>
      <c r="WNN18" s="654">
        <f>+'Anexo 1. 01-FR-03 POA INSTITUC.'!WNN60</f>
        <v>0</v>
      </c>
      <c r="WNO18" s="654">
        <f>+'Anexo 1. 01-FR-03 POA INSTITUC.'!WNO60</f>
        <v>0</v>
      </c>
      <c r="WNP18" s="654">
        <f>+'Anexo 1. 01-FR-03 POA INSTITUC.'!WNP60</f>
        <v>0</v>
      </c>
      <c r="WNQ18" s="654">
        <f>+'Anexo 1. 01-FR-03 POA INSTITUC.'!WNQ60</f>
        <v>0</v>
      </c>
      <c r="WNR18" s="654">
        <f>+'Anexo 1. 01-FR-03 POA INSTITUC.'!WNR60</f>
        <v>0</v>
      </c>
      <c r="WNS18" s="654">
        <f>+'Anexo 1. 01-FR-03 POA INSTITUC.'!WNS60</f>
        <v>0</v>
      </c>
      <c r="WNT18" s="654">
        <f>+'Anexo 1. 01-FR-03 POA INSTITUC.'!WNT60</f>
        <v>0</v>
      </c>
      <c r="WNU18" s="654">
        <f>+'Anexo 1. 01-FR-03 POA INSTITUC.'!WNU60</f>
        <v>0</v>
      </c>
      <c r="WNV18" s="654">
        <f>+'Anexo 1. 01-FR-03 POA INSTITUC.'!WNV60</f>
        <v>0</v>
      </c>
      <c r="WNW18" s="654">
        <f>+'Anexo 1. 01-FR-03 POA INSTITUC.'!WNW60</f>
        <v>0</v>
      </c>
      <c r="WNX18" s="654">
        <f>+'Anexo 1. 01-FR-03 POA INSTITUC.'!WNX60</f>
        <v>0</v>
      </c>
      <c r="WNY18" s="654">
        <f>+'Anexo 1. 01-FR-03 POA INSTITUC.'!WNY60</f>
        <v>0</v>
      </c>
      <c r="WNZ18" s="654">
        <f>+'Anexo 1. 01-FR-03 POA INSTITUC.'!WNZ60</f>
        <v>0</v>
      </c>
      <c r="WOA18" s="654">
        <f>+'Anexo 1. 01-FR-03 POA INSTITUC.'!WOA60</f>
        <v>0</v>
      </c>
      <c r="WOB18" s="654">
        <f>+'Anexo 1. 01-FR-03 POA INSTITUC.'!WOB60</f>
        <v>0</v>
      </c>
      <c r="WOC18" s="654">
        <f>+'Anexo 1. 01-FR-03 POA INSTITUC.'!WOC60</f>
        <v>0</v>
      </c>
      <c r="WOD18" s="654">
        <f>+'Anexo 1. 01-FR-03 POA INSTITUC.'!WOD60</f>
        <v>0</v>
      </c>
      <c r="WOE18" s="654">
        <f>+'Anexo 1. 01-FR-03 POA INSTITUC.'!WOE60</f>
        <v>0</v>
      </c>
      <c r="WOF18" s="654">
        <f>+'Anexo 1. 01-FR-03 POA INSTITUC.'!WOF60</f>
        <v>0</v>
      </c>
      <c r="WOG18" s="654">
        <f>+'Anexo 1. 01-FR-03 POA INSTITUC.'!WOG60</f>
        <v>0</v>
      </c>
      <c r="WOH18" s="654">
        <f>+'Anexo 1. 01-FR-03 POA INSTITUC.'!WOH60</f>
        <v>0</v>
      </c>
      <c r="WOI18" s="654">
        <f>+'Anexo 1. 01-FR-03 POA INSTITUC.'!WOI60</f>
        <v>0</v>
      </c>
      <c r="WOJ18" s="654">
        <f>+'Anexo 1. 01-FR-03 POA INSTITUC.'!WOJ60</f>
        <v>0</v>
      </c>
      <c r="WOK18" s="654">
        <f>+'Anexo 1. 01-FR-03 POA INSTITUC.'!WOK60</f>
        <v>0</v>
      </c>
      <c r="WOL18" s="654">
        <f>+'Anexo 1. 01-FR-03 POA INSTITUC.'!WOL60</f>
        <v>0</v>
      </c>
      <c r="WOM18" s="654">
        <f>+'Anexo 1. 01-FR-03 POA INSTITUC.'!WOM60</f>
        <v>0</v>
      </c>
      <c r="WON18" s="654">
        <f>+'Anexo 1. 01-FR-03 POA INSTITUC.'!WON60</f>
        <v>0</v>
      </c>
      <c r="WOO18" s="654">
        <f>+'Anexo 1. 01-FR-03 POA INSTITUC.'!WOO60</f>
        <v>0</v>
      </c>
      <c r="WOP18" s="654">
        <f>+'Anexo 1. 01-FR-03 POA INSTITUC.'!WOP60</f>
        <v>0</v>
      </c>
      <c r="WOQ18" s="654">
        <f>+'Anexo 1. 01-FR-03 POA INSTITUC.'!WOQ60</f>
        <v>0</v>
      </c>
      <c r="WOR18" s="654">
        <f>+'Anexo 1. 01-FR-03 POA INSTITUC.'!WOR60</f>
        <v>0</v>
      </c>
      <c r="WOS18" s="654">
        <f>+'Anexo 1. 01-FR-03 POA INSTITUC.'!WOS60</f>
        <v>0</v>
      </c>
      <c r="WOT18" s="654">
        <f>+'Anexo 1. 01-FR-03 POA INSTITUC.'!WOT60</f>
        <v>0</v>
      </c>
      <c r="WOU18" s="654">
        <f>+'Anexo 1. 01-FR-03 POA INSTITUC.'!WOU60</f>
        <v>0</v>
      </c>
      <c r="WOV18" s="654">
        <f>+'Anexo 1. 01-FR-03 POA INSTITUC.'!WOV60</f>
        <v>0</v>
      </c>
      <c r="WOW18" s="654">
        <f>+'Anexo 1. 01-FR-03 POA INSTITUC.'!WOW60</f>
        <v>0</v>
      </c>
      <c r="WOX18" s="654">
        <f>+'Anexo 1. 01-FR-03 POA INSTITUC.'!WOX60</f>
        <v>0</v>
      </c>
      <c r="WOY18" s="654">
        <f>+'Anexo 1. 01-FR-03 POA INSTITUC.'!WOY60</f>
        <v>0</v>
      </c>
      <c r="WOZ18" s="654">
        <f>+'Anexo 1. 01-FR-03 POA INSTITUC.'!WOZ60</f>
        <v>0</v>
      </c>
      <c r="WPA18" s="654">
        <f>+'Anexo 1. 01-FR-03 POA INSTITUC.'!WPA60</f>
        <v>0</v>
      </c>
      <c r="WPB18" s="654">
        <f>+'Anexo 1. 01-FR-03 POA INSTITUC.'!WPB60</f>
        <v>0</v>
      </c>
      <c r="WPC18" s="654">
        <f>+'Anexo 1. 01-FR-03 POA INSTITUC.'!WPC60</f>
        <v>0</v>
      </c>
      <c r="WPD18" s="654">
        <f>+'Anexo 1. 01-FR-03 POA INSTITUC.'!WPD60</f>
        <v>0</v>
      </c>
      <c r="WPE18" s="654">
        <f>+'Anexo 1. 01-FR-03 POA INSTITUC.'!WPE60</f>
        <v>0</v>
      </c>
      <c r="WPF18" s="654">
        <f>+'Anexo 1. 01-FR-03 POA INSTITUC.'!WPF60</f>
        <v>0</v>
      </c>
      <c r="WPG18" s="654">
        <f>+'Anexo 1. 01-FR-03 POA INSTITUC.'!WPG60</f>
        <v>0</v>
      </c>
      <c r="WPH18" s="654">
        <f>+'Anexo 1. 01-FR-03 POA INSTITUC.'!WPH60</f>
        <v>0</v>
      </c>
      <c r="WPI18" s="654">
        <f>+'Anexo 1. 01-FR-03 POA INSTITUC.'!WPI60</f>
        <v>0</v>
      </c>
      <c r="WPJ18" s="654">
        <f>+'Anexo 1. 01-FR-03 POA INSTITUC.'!WPJ60</f>
        <v>0</v>
      </c>
      <c r="WPK18" s="654">
        <f>+'Anexo 1. 01-FR-03 POA INSTITUC.'!WPK60</f>
        <v>0</v>
      </c>
      <c r="WPL18" s="654">
        <f>+'Anexo 1. 01-FR-03 POA INSTITUC.'!WPL60</f>
        <v>0</v>
      </c>
      <c r="WPM18" s="654">
        <f>+'Anexo 1. 01-FR-03 POA INSTITUC.'!WPM60</f>
        <v>0</v>
      </c>
      <c r="WPN18" s="654">
        <f>+'Anexo 1. 01-FR-03 POA INSTITUC.'!WPN60</f>
        <v>0</v>
      </c>
      <c r="WPO18" s="654">
        <f>+'Anexo 1. 01-FR-03 POA INSTITUC.'!WPO60</f>
        <v>0</v>
      </c>
      <c r="WPP18" s="654">
        <f>+'Anexo 1. 01-FR-03 POA INSTITUC.'!WPP60</f>
        <v>0</v>
      </c>
      <c r="WPQ18" s="654">
        <f>+'Anexo 1. 01-FR-03 POA INSTITUC.'!WPQ60</f>
        <v>0</v>
      </c>
      <c r="WPR18" s="654">
        <f>+'Anexo 1. 01-FR-03 POA INSTITUC.'!WPR60</f>
        <v>0</v>
      </c>
      <c r="WPS18" s="654">
        <f>+'Anexo 1. 01-FR-03 POA INSTITUC.'!WPS60</f>
        <v>0</v>
      </c>
      <c r="WPT18" s="654">
        <f>+'Anexo 1. 01-FR-03 POA INSTITUC.'!WPT60</f>
        <v>0</v>
      </c>
      <c r="WPU18" s="654">
        <f>+'Anexo 1. 01-FR-03 POA INSTITUC.'!WPU60</f>
        <v>0</v>
      </c>
      <c r="WPV18" s="654">
        <f>+'Anexo 1. 01-FR-03 POA INSTITUC.'!WPV60</f>
        <v>0</v>
      </c>
      <c r="WPW18" s="654">
        <f>+'Anexo 1. 01-FR-03 POA INSTITUC.'!WPW60</f>
        <v>0</v>
      </c>
      <c r="WPX18" s="654">
        <f>+'Anexo 1. 01-FR-03 POA INSTITUC.'!WPX60</f>
        <v>0</v>
      </c>
      <c r="WPY18" s="654">
        <f>+'Anexo 1. 01-FR-03 POA INSTITUC.'!WPY60</f>
        <v>0</v>
      </c>
      <c r="WPZ18" s="654">
        <f>+'Anexo 1. 01-FR-03 POA INSTITUC.'!WPZ60</f>
        <v>0</v>
      </c>
      <c r="WQA18" s="654">
        <f>+'Anexo 1. 01-FR-03 POA INSTITUC.'!WQA60</f>
        <v>0</v>
      </c>
      <c r="WQB18" s="654">
        <f>+'Anexo 1. 01-FR-03 POA INSTITUC.'!WQB60</f>
        <v>0</v>
      </c>
      <c r="WQC18" s="654">
        <f>+'Anexo 1. 01-FR-03 POA INSTITUC.'!WQC60</f>
        <v>0</v>
      </c>
      <c r="WQD18" s="654">
        <f>+'Anexo 1. 01-FR-03 POA INSTITUC.'!WQD60</f>
        <v>0</v>
      </c>
      <c r="WQE18" s="654">
        <f>+'Anexo 1. 01-FR-03 POA INSTITUC.'!WQE60</f>
        <v>0</v>
      </c>
      <c r="WQF18" s="654">
        <f>+'Anexo 1. 01-FR-03 POA INSTITUC.'!WQF60</f>
        <v>0</v>
      </c>
      <c r="WQG18" s="654">
        <f>+'Anexo 1. 01-FR-03 POA INSTITUC.'!WQG60</f>
        <v>0</v>
      </c>
      <c r="WQH18" s="654">
        <f>+'Anexo 1. 01-FR-03 POA INSTITUC.'!WQH60</f>
        <v>0</v>
      </c>
      <c r="WQI18" s="654">
        <f>+'Anexo 1. 01-FR-03 POA INSTITUC.'!WQI60</f>
        <v>0</v>
      </c>
      <c r="WQJ18" s="654">
        <f>+'Anexo 1. 01-FR-03 POA INSTITUC.'!WQJ60</f>
        <v>0</v>
      </c>
      <c r="WQK18" s="654">
        <f>+'Anexo 1. 01-FR-03 POA INSTITUC.'!WQK60</f>
        <v>0</v>
      </c>
      <c r="WQL18" s="654">
        <f>+'Anexo 1. 01-FR-03 POA INSTITUC.'!WQL60</f>
        <v>0</v>
      </c>
      <c r="WQM18" s="654">
        <f>+'Anexo 1. 01-FR-03 POA INSTITUC.'!WQM60</f>
        <v>0</v>
      </c>
      <c r="WQN18" s="654">
        <f>+'Anexo 1. 01-FR-03 POA INSTITUC.'!WQN60</f>
        <v>0</v>
      </c>
      <c r="WQO18" s="654">
        <f>+'Anexo 1. 01-FR-03 POA INSTITUC.'!WQO60</f>
        <v>0</v>
      </c>
      <c r="WQP18" s="654">
        <f>+'Anexo 1. 01-FR-03 POA INSTITUC.'!WQP60</f>
        <v>0</v>
      </c>
      <c r="WQQ18" s="654">
        <f>+'Anexo 1. 01-FR-03 POA INSTITUC.'!WQQ60</f>
        <v>0</v>
      </c>
      <c r="WQR18" s="654">
        <f>+'Anexo 1. 01-FR-03 POA INSTITUC.'!WQR60</f>
        <v>0</v>
      </c>
      <c r="WQS18" s="654">
        <f>+'Anexo 1. 01-FR-03 POA INSTITUC.'!WQS60</f>
        <v>0</v>
      </c>
      <c r="WQT18" s="654">
        <f>+'Anexo 1. 01-FR-03 POA INSTITUC.'!WQT60</f>
        <v>0</v>
      </c>
      <c r="WQU18" s="654">
        <f>+'Anexo 1. 01-FR-03 POA INSTITUC.'!WQU60</f>
        <v>0</v>
      </c>
      <c r="WQV18" s="654">
        <f>+'Anexo 1. 01-FR-03 POA INSTITUC.'!WQV60</f>
        <v>0</v>
      </c>
      <c r="WQW18" s="654">
        <f>+'Anexo 1. 01-FR-03 POA INSTITUC.'!WQW60</f>
        <v>0</v>
      </c>
      <c r="WQX18" s="654">
        <f>+'Anexo 1. 01-FR-03 POA INSTITUC.'!WQX60</f>
        <v>0</v>
      </c>
      <c r="WQY18" s="654">
        <f>+'Anexo 1. 01-FR-03 POA INSTITUC.'!WQY60</f>
        <v>0</v>
      </c>
      <c r="WQZ18" s="654">
        <f>+'Anexo 1. 01-FR-03 POA INSTITUC.'!WQZ60</f>
        <v>0</v>
      </c>
      <c r="WRA18" s="654">
        <f>+'Anexo 1. 01-FR-03 POA INSTITUC.'!WRA60</f>
        <v>0</v>
      </c>
      <c r="WRB18" s="654">
        <f>+'Anexo 1. 01-FR-03 POA INSTITUC.'!WRB60</f>
        <v>0</v>
      </c>
      <c r="WRC18" s="654">
        <f>+'Anexo 1. 01-FR-03 POA INSTITUC.'!WRC60</f>
        <v>0</v>
      </c>
      <c r="WRD18" s="654">
        <f>+'Anexo 1. 01-FR-03 POA INSTITUC.'!WRD60</f>
        <v>0</v>
      </c>
      <c r="WRE18" s="654">
        <f>+'Anexo 1. 01-FR-03 POA INSTITUC.'!WRE60</f>
        <v>0</v>
      </c>
      <c r="WRF18" s="654">
        <f>+'Anexo 1. 01-FR-03 POA INSTITUC.'!WRF60</f>
        <v>0</v>
      </c>
      <c r="WRG18" s="654">
        <f>+'Anexo 1. 01-FR-03 POA INSTITUC.'!WRG60</f>
        <v>0</v>
      </c>
      <c r="WRH18" s="654">
        <f>+'Anexo 1. 01-FR-03 POA INSTITUC.'!WRH60</f>
        <v>0</v>
      </c>
      <c r="WRI18" s="654">
        <f>+'Anexo 1. 01-FR-03 POA INSTITUC.'!WRI60</f>
        <v>0</v>
      </c>
      <c r="WRJ18" s="654">
        <f>+'Anexo 1. 01-FR-03 POA INSTITUC.'!WRJ60</f>
        <v>0</v>
      </c>
      <c r="WRK18" s="654">
        <f>+'Anexo 1. 01-FR-03 POA INSTITUC.'!WRK60</f>
        <v>0</v>
      </c>
      <c r="WRL18" s="654">
        <f>+'Anexo 1. 01-FR-03 POA INSTITUC.'!WRL60</f>
        <v>0</v>
      </c>
      <c r="WRM18" s="654">
        <f>+'Anexo 1. 01-FR-03 POA INSTITUC.'!WRM60</f>
        <v>0</v>
      </c>
      <c r="WRN18" s="654">
        <f>+'Anexo 1. 01-FR-03 POA INSTITUC.'!WRN60</f>
        <v>0</v>
      </c>
      <c r="WRO18" s="654">
        <f>+'Anexo 1. 01-FR-03 POA INSTITUC.'!WRO60</f>
        <v>0</v>
      </c>
      <c r="WRP18" s="654">
        <f>+'Anexo 1. 01-FR-03 POA INSTITUC.'!WRP60</f>
        <v>0</v>
      </c>
      <c r="WRQ18" s="654">
        <f>+'Anexo 1. 01-FR-03 POA INSTITUC.'!WRQ60</f>
        <v>0</v>
      </c>
      <c r="WRR18" s="654">
        <f>+'Anexo 1. 01-FR-03 POA INSTITUC.'!WRR60</f>
        <v>0</v>
      </c>
      <c r="WRS18" s="654">
        <f>+'Anexo 1. 01-FR-03 POA INSTITUC.'!WRS60</f>
        <v>0</v>
      </c>
      <c r="WRT18" s="654">
        <f>+'Anexo 1. 01-FR-03 POA INSTITUC.'!WRT60</f>
        <v>0</v>
      </c>
      <c r="WRU18" s="654">
        <f>+'Anexo 1. 01-FR-03 POA INSTITUC.'!WRU60</f>
        <v>0</v>
      </c>
      <c r="WRV18" s="654">
        <f>+'Anexo 1. 01-FR-03 POA INSTITUC.'!WRV60</f>
        <v>0</v>
      </c>
      <c r="WRW18" s="654">
        <f>+'Anexo 1. 01-FR-03 POA INSTITUC.'!WRW60</f>
        <v>0</v>
      </c>
      <c r="WRX18" s="654">
        <f>+'Anexo 1. 01-FR-03 POA INSTITUC.'!WRX60</f>
        <v>0</v>
      </c>
      <c r="WRY18" s="654">
        <f>+'Anexo 1. 01-FR-03 POA INSTITUC.'!WRY60</f>
        <v>0</v>
      </c>
      <c r="WRZ18" s="654">
        <f>+'Anexo 1. 01-FR-03 POA INSTITUC.'!WRZ60</f>
        <v>0</v>
      </c>
      <c r="WSA18" s="654">
        <f>+'Anexo 1. 01-FR-03 POA INSTITUC.'!WSA60</f>
        <v>0</v>
      </c>
      <c r="WSB18" s="654">
        <f>+'Anexo 1. 01-FR-03 POA INSTITUC.'!WSB60</f>
        <v>0</v>
      </c>
      <c r="WSC18" s="654">
        <f>+'Anexo 1. 01-FR-03 POA INSTITUC.'!WSC60</f>
        <v>0</v>
      </c>
      <c r="WSD18" s="654">
        <f>+'Anexo 1. 01-FR-03 POA INSTITUC.'!WSD60</f>
        <v>0</v>
      </c>
      <c r="WSE18" s="654">
        <f>+'Anexo 1. 01-FR-03 POA INSTITUC.'!WSE60</f>
        <v>0</v>
      </c>
      <c r="WSF18" s="654">
        <f>+'Anexo 1. 01-FR-03 POA INSTITUC.'!WSF60</f>
        <v>0</v>
      </c>
      <c r="WSG18" s="654">
        <f>+'Anexo 1. 01-FR-03 POA INSTITUC.'!WSG60</f>
        <v>0</v>
      </c>
      <c r="WSH18" s="654">
        <f>+'Anexo 1. 01-FR-03 POA INSTITUC.'!WSH60</f>
        <v>0</v>
      </c>
      <c r="WSI18" s="654">
        <f>+'Anexo 1. 01-FR-03 POA INSTITUC.'!WSI60</f>
        <v>0</v>
      </c>
      <c r="WSJ18" s="654">
        <f>+'Anexo 1. 01-FR-03 POA INSTITUC.'!WSJ60</f>
        <v>0</v>
      </c>
      <c r="WSK18" s="654">
        <f>+'Anexo 1. 01-FR-03 POA INSTITUC.'!WSK60</f>
        <v>0</v>
      </c>
      <c r="WSL18" s="654">
        <f>+'Anexo 1. 01-FR-03 POA INSTITUC.'!WSL60</f>
        <v>0</v>
      </c>
      <c r="WSM18" s="654">
        <f>+'Anexo 1. 01-FR-03 POA INSTITUC.'!WSM60</f>
        <v>0</v>
      </c>
      <c r="WSN18" s="654">
        <f>+'Anexo 1. 01-FR-03 POA INSTITUC.'!WSN60</f>
        <v>0</v>
      </c>
      <c r="WSO18" s="654">
        <f>+'Anexo 1. 01-FR-03 POA INSTITUC.'!WSO60</f>
        <v>0</v>
      </c>
      <c r="WSP18" s="654">
        <f>+'Anexo 1. 01-FR-03 POA INSTITUC.'!WSP60</f>
        <v>0</v>
      </c>
      <c r="WSQ18" s="654">
        <f>+'Anexo 1. 01-FR-03 POA INSTITUC.'!WSQ60</f>
        <v>0</v>
      </c>
      <c r="WSR18" s="654">
        <f>+'Anexo 1. 01-FR-03 POA INSTITUC.'!WSR60</f>
        <v>0</v>
      </c>
      <c r="WSS18" s="654">
        <f>+'Anexo 1. 01-FR-03 POA INSTITUC.'!WSS60</f>
        <v>0</v>
      </c>
      <c r="WST18" s="654">
        <f>+'Anexo 1. 01-FR-03 POA INSTITUC.'!WST60</f>
        <v>0</v>
      </c>
      <c r="WSU18" s="654">
        <f>+'Anexo 1. 01-FR-03 POA INSTITUC.'!WSU60</f>
        <v>0</v>
      </c>
      <c r="WSV18" s="654">
        <f>+'Anexo 1. 01-FR-03 POA INSTITUC.'!WSV60</f>
        <v>0</v>
      </c>
      <c r="WSW18" s="654">
        <f>+'Anexo 1. 01-FR-03 POA INSTITUC.'!WSW60</f>
        <v>0</v>
      </c>
      <c r="WSX18" s="654">
        <f>+'Anexo 1. 01-FR-03 POA INSTITUC.'!WSX60</f>
        <v>0</v>
      </c>
      <c r="WSY18" s="654">
        <f>+'Anexo 1. 01-FR-03 POA INSTITUC.'!WSY60</f>
        <v>0</v>
      </c>
      <c r="WSZ18" s="654">
        <f>+'Anexo 1. 01-FR-03 POA INSTITUC.'!WSZ60</f>
        <v>0</v>
      </c>
      <c r="WTA18" s="654">
        <f>+'Anexo 1. 01-FR-03 POA INSTITUC.'!WTA60</f>
        <v>0</v>
      </c>
      <c r="WTB18" s="654">
        <f>+'Anexo 1. 01-FR-03 POA INSTITUC.'!WTB60</f>
        <v>0</v>
      </c>
      <c r="WTC18" s="654">
        <f>+'Anexo 1. 01-FR-03 POA INSTITUC.'!WTC60</f>
        <v>0</v>
      </c>
      <c r="WTD18" s="654">
        <f>+'Anexo 1. 01-FR-03 POA INSTITUC.'!WTD60</f>
        <v>0</v>
      </c>
      <c r="WTE18" s="654">
        <f>+'Anexo 1. 01-FR-03 POA INSTITUC.'!WTE60</f>
        <v>0</v>
      </c>
      <c r="WTF18" s="654">
        <f>+'Anexo 1. 01-FR-03 POA INSTITUC.'!WTF60</f>
        <v>0</v>
      </c>
      <c r="WTG18" s="654">
        <f>+'Anexo 1. 01-FR-03 POA INSTITUC.'!WTG60</f>
        <v>0</v>
      </c>
      <c r="WTH18" s="654">
        <f>+'Anexo 1. 01-FR-03 POA INSTITUC.'!WTH60</f>
        <v>0</v>
      </c>
      <c r="WTI18" s="654">
        <f>+'Anexo 1. 01-FR-03 POA INSTITUC.'!WTI60</f>
        <v>0</v>
      </c>
      <c r="WTJ18" s="654">
        <f>+'Anexo 1. 01-FR-03 POA INSTITUC.'!WTJ60</f>
        <v>0</v>
      </c>
      <c r="WTK18" s="654">
        <f>+'Anexo 1. 01-FR-03 POA INSTITUC.'!WTK60</f>
        <v>0</v>
      </c>
      <c r="WTL18" s="654">
        <f>+'Anexo 1. 01-FR-03 POA INSTITUC.'!WTL60</f>
        <v>0</v>
      </c>
      <c r="WTM18" s="654">
        <f>+'Anexo 1. 01-FR-03 POA INSTITUC.'!WTM60</f>
        <v>0</v>
      </c>
      <c r="WTN18" s="654">
        <f>+'Anexo 1. 01-FR-03 POA INSTITUC.'!WTN60</f>
        <v>0</v>
      </c>
      <c r="WTO18" s="654">
        <f>+'Anexo 1. 01-FR-03 POA INSTITUC.'!WTO60</f>
        <v>0</v>
      </c>
      <c r="WTP18" s="654">
        <f>+'Anexo 1. 01-FR-03 POA INSTITUC.'!WTP60</f>
        <v>0</v>
      </c>
      <c r="WTQ18" s="654">
        <f>+'Anexo 1. 01-FR-03 POA INSTITUC.'!WTQ60</f>
        <v>0</v>
      </c>
      <c r="WTR18" s="654">
        <f>+'Anexo 1. 01-FR-03 POA INSTITUC.'!WTR60</f>
        <v>0</v>
      </c>
      <c r="WTS18" s="654">
        <f>+'Anexo 1. 01-FR-03 POA INSTITUC.'!WTS60</f>
        <v>0</v>
      </c>
      <c r="WTT18" s="654">
        <f>+'Anexo 1. 01-FR-03 POA INSTITUC.'!WTT60</f>
        <v>0</v>
      </c>
      <c r="WTU18" s="654">
        <f>+'Anexo 1. 01-FR-03 POA INSTITUC.'!WTU60</f>
        <v>0</v>
      </c>
      <c r="WTV18" s="654">
        <f>+'Anexo 1. 01-FR-03 POA INSTITUC.'!WTV60</f>
        <v>0</v>
      </c>
      <c r="WTW18" s="654">
        <f>+'Anexo 1. 01-FR-03 POA INSTITUC.'!WTW60</f>
        <v>0</v>
      </c>
      <c r="WTX18" s="654">
        <f>+'Anexo 1. 01-FR-03 POA INSTITUC.'!WTX60</f>
        <v>0</v>
      </c>
      <c r="WTY18" s="654">
        <f>+'Anexo 1. 01-FR-03 POA INSTITUC.'!WTY60</f>
        <v>0</v>
      </c>
      <c r="WTZ18" s="654">
        <f>+'Anexo 1. 01-FR-03 POA INSTITUC.'!WTZ60</f>
        <v>0</v>
      </c>
      <c r="WUA18" s="654">
        <f>+'Anexo 1. 01-FR-03 POA INSTITUC.'!WUA60</f>
        <v>0</v>
      </c>
      <c r="WUB18" s="654">
        <f>+'Anexo 1. 01-FR-03 POA INSTITUC.'!WUB60</f>
        <v>0</v>
      </c>
      <c r="WUC18" s="654">
        <f>+'Anexo 1. 01-FR-03 POA INSTITUC.'!WUC60</f>
        <v>0</v>
      </c>
      <c r="WUD18" s="654">
        <f>+'Anexo 1. 01-FR-03 POA INSTITUC.'!WUD60</f>
        <v>0</v>
      </c>
      <c r="WUE18" s="654">
        <f>+'Anexo 1. 01-FR-03 POA INSTITUC.'!WUE60</f>
        <v>0</v>
      </c>
      <c r="WUF18" s="654">
        <f>+'Anexo 1. 01-FR-03 POA INSTITUC.'!WUF60</f>
        <v>0</v>
      </c>
      <c r="WUG18" s="654">
        <f>+'Anexo 1. 01-FR-03 POA INSTITUC.'!WUG60</f>
        <v>0</v>
      </c>
      <c r="WUH18" s="654">
        <f>+'Anexo 1. 01-FR-03 POA INSTITUC.'!WUH60</f>
        <v>0</v>
      </c>
      <c r="WUI18" s="654">
        <f>+'Anexo 1. 01-FR-03 POA INSTITUC.'!WUI60</f>
        <v>0</v>
      </c>
      <c r="WUJ18" s="654">
        <f>+'Anexo 1. 01-FR-03 POA INSTITUC.'!WUJ60</f>
        <v>0</v>
      </c>
      <c r="WUK18" s="654">
        <f>+'Anexo 1. 01-FR-03 POA INSTITUC.'!WUK60</f>
        <v>0</v>
      </c>
      <c r="WUL18" s="654">
        <f>+'Anexo 1. 01-FR-03 POA INSTITUC.'!WUL60</f>
        <v>0</v>
      </c>
      <c r="WUM18" s="654">
        <f>+'Anexo 1. 01-FR-03 POA INSTITUC.'!WUM60</f>
        <v>0</v>
      </c>
      <c r="WUN18" s="654">
        <f>+'Anexo 1. 01-FR-03 POA INSTITUC.'!WUN60</f>
        <v>0</v>
      </c>
      <c r="WUO18" s="654">
        <f>+'Anexo 1. 01-FR-03 POA INSTITUC.'!WUO60</f>
        <v>0</v>
      </c>
      <c r="WUP18" s="654">
        <f>+'Anexo 1. 01-FR-03 POA INSTITUC.'!WUP60</f>
        <v>0</v>
      </c>
      <c r="WUQ18" s="654">
        <f>+'Anexo 1. 01-FR-03 POA INSTITUC.'!WUQ60</f>
        <v>0</v>
      </c>
      <c r="WUR18" s="654">
        <f>+'Anexo 1. 01-FR-03 POA INSTITUC.'!WUR60</f>
        <v>0</v>
      </c>
      <c r="WUS18" s="654">
        <f>+'Anexo 1. 01-FR-03 POA INSTITUC.'!WUS60</f>
        <v>0</v>
      </c>
      <c r="WUT18" s="654">
        <f>+'Anexo 1. 01-FR-03 POA INSTITUC.'!WUT60</f>
        <v>0</v>
      </c>
      <c r="WUU18" s="654">
        <f>+'Anexo 1. 01-FR-03 POA INSTITUC.'!WUU60</f>
        <v>0</v>
      </c>
      <c r="WUV18" s="654">
        <f>+'Anexo 1. 01-FR-03 POA INSTITUC.'!WUV60</f>
        <v>0</v>
      </c>
      <c r="WUW18" s="654">
        <f>+'Anexo 1. 01-FR-03 POA INSTITUC.'!WUW60</f>
        <v>0</v>
      </c>
      <c r="WUX18" s="654">
        <f>+'Anexo 1. 01-FR-03 POA INSTITUC.'!WUX60</f>
        <v>0</v>
      </c>
      <c r="WUY18" s="654">
        <f>+'Anexo 1. 01-FR-03 POA INSTITUC.'!WUY60</f>
        <v>0</v>
      </c>
      <c r="WUZ18" s="654">
        <f>+'Anexo 1. 01-FR-03 POA INSTITUC.'!WUZ60</f>
        <v>0</v>
      </c>
      <c r="WVA18" s="654">
        <f>+'Anexo 1. 01-FR-03 POA INSTITUC.'!WVA60</f>
        <v>0</v>
      </c>
      <c r="WVB18" s="654">
        <f>+'Anexo 1. 01-FR-03 POA INSTITUC.'!WVB60</f>
        <v>0</v>
      </c>
      <c r="WVC18" s="654">
        <f>+'Anexo 1. 01-FR-03 POA INSTITUC.'!WVC60</f>
        <v>0</v>
      </c>
      <c r="WVD18" s="654">
        <f>+'Anexo 1. 01-FR-03 POA INSTITUC.'!WVD60</f>
        <v>0</v>
      </c>
      <c r="WVE18" s="654">
        <f>+'Anexo 1. 01-FR-03 POA INSTITUC.'!WVE60</f>
        <v>0</v>
      </c>
      <c r="WVF18" s="654">
        <f>+'Anexo 1. 01-FR-03 POA INSTITUC.'!WVF60</f>
        <v>0</v>
      </c>
      <c r="WVG18" s="654">
        <f>+'Anexo 1. 01-FR-03 POA INSTITUC.'!WVG60</f>
        <v>0</v>
      </c>
      <c r="WVH18" s="654">
        <f>+'Anexo 1. 01-FR-03 POA INSTITUC.'!WVH60</f>
        <v>0</v>
      </c>
      <c r="WVI18" s="654">
        <f>+'Anexo 1. 01-FR-03 POA INSTITUC.'!WVI60</f>
        <v>0</v>
      </c>
      <c r="WVJ18" s="654">
        <f>+'Anexo 1. 01-FR-03 POA INSTITUC.'!WVJ60</f>
        <v>0</v>
      </c>
      <c r="WVK18" s="654">
        <f>+'Anexo 1. 01-FR-03 POA INSTITUC.'!WVK60</f>
        <v>0</v>
      </c>
      <c r="WVL18" s="654">
        <f>+'Anexo 1. 01-FR-03 POA INSTITUC.'!WVL60</f>
        <v>0</v>
      </c>
      <c r="WVM18" s="654">
        <f>+'Anexo 1. 01-FR-03 POA INSTITUC.'!WVM60</f>
        <v>0</v>
      </c>
      <c r="WVN18" s="654">
        <f>+'Anexo 1. 01-FR-03 POA INSTITUC.'!WVN60</f>
        <v>0</v>
      </c>
      <c r="WVO18" s="654">
        <f>+'Anexo 1. 01-FR-03 POA INSTITUC.'!WVO60</f>
        <v>0</v>
      </c>
      <c r="WVP18" s="654">
        <f>+'Anexo 1. 01-FR-03 POA INSTITUC.'!WVP60</f>
        <v>0</v>
      </c>
      <c r="WVQ18" s="654">
        <f>+'Anexo 1. 01-FR-03 POA INSTITUC.'!WVQ60</f>
        <v>0</v>
      </c>
      <c r="WVR18" s="654">
        <f>+'Anexo 1. 01-FR-03 POA INSTITUC.'!WVR60</f>
        <v>0</v>
      </c>
      <c r="WVS18" s="654">
        <f>+'Anexo 1. 01-FR-03 POA INSTITUC.'!WVS60</f>
        <v>0</v>
      </c>
      <c r="WVT18" s="654">
        <f>+'Anexo 1. 01-FR-03 POA INSTITUC.'!WVT60</f>
        <v>0</v>
      </c>
      <c r="WVU18" s="654">
        <f>+'Anexo 1. 01-FR-03 POA INSTITUC.'!WVU60</f>
        <v>0</v>
      </c>
      <c r="WVV18" s="654">
        <f>+'Anexo 1. 01-FR-03 POA INSTITUC.'!WVV60</f>
        <v>0</v>
      </c>
      <c r="WVW18" s="654">
        <f>+'Anexo 1. 01-FR-03 POA INSTITUC.'!WVW60</f>
        <v>0</v>
      </c>
      <c r="WVX18" s="654">
        <f>+'Anexo 1. 01-FR-03 POA INSTITUC.'!WVX60</f>
        <v>0</v>
      </c>
      <c r="WVY18" s="654">
        <f>+'Anexo 1. 01-FR-03 POA INSTITUC.'!WVY60</f>
        <v>0</v>
      </c>
      <c r="WVZ18" s="654">
        <f>+'Anexo 1. 01-FR-03 POA INSTITUC.'!WVZ60</f>
        <v>0</v>
      </c>
      <c r="WWA18" s="654">
        <f>+'Anexo 1. 01-FR-03 POA INSTITUC.'!WWA60</f>
        <v>0</v>
      </c>
      <c r="WWB18" s="654">
        <f>+'Anexo 1. 01-FR-03 POA INSTITUC.'!WWB60</f>
        <v>0</v>
      </c>
      <c r="WWC18" s="654">
        <f>+'Anexo 1. 01-FR-03 POA INSTITUC.'!WWC60</f>
        <v>0</v>
      </c>
      <c r="WWD18" s="654">
        <f>+'Anexo 1. 01-FR-03 POA INSTITUC.'!WWD60</f>
        <v>0</v>
      </c>
      <c r="WWE18" s="654">
        <f>+'Anexo 1. 01-FR-03 POA INSTITUC.'!WWE60</f>
        <v>0</v>
      </c>
      <c r="WWF18" s="654">
        <f>+'Anexo 1. 01-FR-03 POA INSTITUC.'!WWF60</f>
        <v>0</v>
      </c>
      <c r="WWG18" s="654">
        <f>+'Anexo 1. 01-FR-03 POA INSTITUC.'!WWG60</f>
        <v>0</v>
      </c>
      <c r="WWH18" s="654">
        <f>+'Anexo 1. 01-FR-03 POA INSTITUC.'!WWH60</f>
        <v>0</v>
      </c>
      <c r="WWI18" s="654">
        <f>+'Anexo 1. 01-FR-03 POA INSTITUC.'!WWI60</f>
        <v>0</v>
      </c>
      <c r="WWJ18" s="654">
        <f>+'Anexo 1. 01-FR-03 POA INSTITUC.'!WWJ60</f>
        <v>0</v>
      </c>
      <c r="WWK18" s="654">
        <f>+'Anexo 1. 01-FR-03 POA INSTITUC.'!WWK60</f>
        <v>0</v>
      </c>
      <c r="WWL18" s="654">
        <f>+'Anexo 1. 01-FR-03 POA INSTITUC.'!WWL60</f>
        <v>0</v>
      </c>
      <c r="WWM18" s="654">
        <f>+'Anexo 1. 01-FR-03 POA INSTITUC.'!WWM60</f>
        <v>0</v>
      </c>
      <c r="WWN18" s="654">
        <f>+'Anexo 1. 01-FR-03 POA INSTITUC.'!WWN60</f>
        <v>0</v>
      </c>
      <c r="WWO18" s="654">
        <f>+'Anexo 1. 01-FR-03 POA INSTITUC.'!WWO60</f>
        <v>0</v>
      </c>
      <c r="WWP18" s="654">
        <f>+'Anexo 1. 01-FR-03 POA INSTITUC.'!WWP60</f>
        <v>0</v>
      </c>
      <c r="WWQ18" s="654">
        <f>+'Anexo 1. 01-FR-03 POA INSTITUC.'!WWQ60</f>
        <v>0</v>
      </c>
      <c r="WWR18" s="654">
        <f>+'Anexo 1. 01-FR-03 POA INSTITUC.'!WWR60</f>
        <v>0</v>
      </c>
      <c r="WWS18" s="654">
        <f>+'Anexo 1. 01-FR-03 POA INSTITUC.'!WWS60</f>
        <v>0</v>
      </c>
      <c r="WWT18" s="654">
        <f>+'Anexo 1. 01-FR-03 POA INSTITUC.'!WWT60</f>
        <v>0</v>
      </c>
      <c r="WWU18" s="654">
        <f>+'Anexo 1. 01-FR-03 POA INSTITUC.'!WWU60</f>
        <v>0</v>
      </c>
      <c r="WWV18" s="654">
        <f>+'Anexo 1. 01-FR-03 POA INSTITUC.'!WWV60</f>
        <v>0</v>
      </c>
      <c r="WWW18" s="654">
        <f>+'Anexo 1. 01-FR-03 POA INSTITUC.'!WWW60</f>
        <v>0</v>
      </c>
      <c r="WWX18" s="654">
        <f>+'Anexo 1. 01-FR-03 POA INSTITUC.'!WWX60</f>
        <v>0</v>
      </c>
      <c r="WWY18" s="654">
        <f>+'Anexo 1. 01-FR-03 POA INSTITUC.'!WWY60</f>
        <v>0</v>
      </c>
      <c r="WWZ18" s="654">
        <f>+'Anexo 1. 01-FR-03 POA INSTITUC.'!WWZ60</f>
        <v>0</v>
      </c>
      <c r="WXA18" s="654">
        <f>+'Anexo 1. 01-FR-03 POA INSTITUC.'!WXA60</f>
        <v>0</v>
      </c>
      <c r="WXB18" s="654">
        <f>+'Anexo 1. 01-FR-03 POA INSTITUC.'!WXB60</f>
        <v>0</v>
      </c>
      <c r="WXC18" s="654">
        <f>+'Anexo 1. 01-FR-03 POA INSTITUC.'!WXC60</f>
        <v>0</v>
      </c>
      <c r="WXD18" s="654">
        <f>+'Anexo 1. 01-FR-03 POA INSTITUC.'!WXD60</f>
        <v>0</v>
      </c>
      <c r="WXE18" s="654">
        <f>+'Anexo 1. 01-FR-03 POA INSTITUC.'!WXE60</f>
        <v>0</v>
      </c>
      <c r="WXF18" s="654">
        <f>+'Anexo 1. 01-FR-03 POA INSTITUC.'!WXF60</f>
        <v>0</v>
      </c>
      <c r="WXG18" s="654">
        <f>+'Anexo 1. 01-FR-03 POA INSTITUC.'!WXG60</f>
        <v>0</v>
      </c>
      <c r="WXH18" s="654">
        <f>+'Anexo 1. 01-FR-03 POA INSTITUC.'!WXH60</f>
        <v>0</v>
      </c>
      <c r="WXI18" s="654">
        <f>+'Anexo 1. 01-FR-03 POA INSTITUC.'!WXI60</f>
        <v>0</v>
      </c>
      <c r="WXJ18" s="654">
        <f>+'Anexo 1. 01-FR-03 POA INSTITUC.'!WXJ60</f>
        <v>0</v>
      </c>
      <c r="WXK18" s="654">
        <f>+'Anexo 1. 01-FR-03 POA INSTITUC.'!WXK60</f>
        <v>0</v>
      </c>
      <c r="WXL18" s="654">
        <f>+'Anexo 1. 01-FR-03 POA INSTITUC.'!WXL60</f>
        <v>0</v>
      </c>
      <c r="WXM18" s="654">
        <f>+'Anexo 1. 01-FR-03 POA INSTITUC.'!WXM60</f>
        <v>0</v>
      </c>
      <c r="WXN18" s="654">
        <f>+'Anexo 1. 01-FR-03 POA INSTITUC.'!WXN60</f>
        <v>0</v>
      </c>
      <c r="WXO18" s="654">
        <f>+'Anexo 1. 01-FR-03 POA INSTITUC.'!WXO60</f>
        <v>0</v>
      </c>
      <c r="WXP18" s="654">
        <f>+'Anexo 1. 01-FR-03 POA INSTITUC.'!WXP60</f>
        <v>0</v>
      </c>
      <c r="WXQ18" s="654">
        <f>+'Anexo 1. 01-FR-03 POA INSTITUC.'!WXQ60</f>
        <v>0</v>
      </c>
      <c r="WXR18" s="654">
        <f>+'Anexo 1. 01-FR-03 POA INSTITUC.'!WXR60</f>
        <v>0</v>
      </c>
      <c r="WXS18" s="654">
        <f>+'Anexo 1. 01-FR-03 POA INSTITUC.'!WXS60</f>
        <v>0</v>
      </c>
      <c r="WXT18" s="654">
        <f>+'Anexo 1. 01-FR-03 POA INSTITUC.'!WXT60</f>
        <v>0</v>
      </c>
      <c r="WXU18" s="654">
        <f>+'Anexo 1. 01-FR-03 POA INSTITUC.'!WXU60</f>
        <v>0</v>
      </c>
      <c r="WXV18" s="654">
        <f>+'Anexo 1. 01-FR-03 POA INSTITUC.'!WXV60</f>
        <v>0</v>
      </c>
      <c r="WXW18" s="654">
        <f>+'Anexo 1. 01-FR-03 POA INSTITUC.'!WXW60</f>
        <v>0</v>
      </c>
      <c r="WXX18" s="654">
        <f>+'Anexo 1. 01-FR-03 POA INSTITUC.'!WXX60</f>
        <v>0</v>
      </c>
      <c r="WXY18" s="654">
        <f>+'Anexo 1. 01-FR-03 POA INSTITUC.'!WXY60</f>
        <v>0</v>
      </c>
      <c r="WXZ18" s="654">
        <f>+'Anexo 1. 01-FR-03 POA INSTITUC.'!WXZ60</f>
        <v>0</v>
      </c>
      <c r="WYA18" s="654">
        <f>+'Anexo 1. 01-FR-03 POA INSTITUC.'!WYA60</f>
        <v>0</v>
      </c>
      <c r="WYB18" s="654">
        <f>+'Anexo 1. 01-FR-03 POA INSTITUC.'!WYB60</f>
        <v>0</v>
      </c>
      <c r="WYC18" s="654">
        <f>+'Anexo 1. 01-FR-03 POA INSTITUC.'!WYC60</f>
        <v>0</v>
      </c>
      <c r="WYD18" s="654">
        <f>+'Anexo 1. 01-FR-03 POA INSTITUC.'!WYD60</f>
        <v>0</v>
      </c>
      <c r="WYE18" s="654">
        <f>+'Anexo 1. 01-FR-03 POA INSTITUC.'!WYE60</f>
        <v>0</v>
      </c>
      <c r="WYF18" s="654">
        <f>+'Anexo 1. 01-FR-03 POA INSTITUC.'!WYF60</f>
        <v>0</v>
      </c>
      <c r="WYG18" s="654">
        <f>+'Anexo 1. 01-FR-03 POA INSTITUC.'!WYG60</f>
        <v>0</v>
      </c>
      <c r="WYH18" s="654">
        <f>+'Anexo 1. 01-FR-03 POA INSTITUC.'!WYH60</f>
        <v>0</v>
      </c>
      <c r="WYI18" s="654">
        <f>+'Anexo 1. 01-FR-03 POA INSTITUC.'!WYI60</f>
        <v>0</v>
      </c>
      <c r="WYJ18" s="654">
        <f>+'Anexo 1. 01-FR-03 POA INSTITUC.'!WYJ60</f>
        <v>0</v>
      </c>
      <c r="WYK18" s="654">
        <f>+'Anexo 1. 01-FR-03 POA INSTITUC.'!WYK60</f>
        <v>0</v>
      </c>
      <c r="WYL18" s="654">
        <f>+'Anexo 1. 01-FR-03 POA INSTITUC.'!WYL60</f>
        <v>0</v>
      </c>
      <c r="WYM18" s="654">
        <f>+'Anexo 1. 01-FR-03 POA INSTITUC.'!WYM60</f>
        <v>0</v>
      </c>
      <c r="WYN18" s="654">
        <f>+'Anexo 1. 01-FR-03 POA INSTITUC.'!WYN60</f>
        <v>0</v>
      </c>
      <c r="WYO18" s="654">
        <f>+'Anexo 1. 01-FR-03 POA INSTITUC.'!WYO60</f>
        <v>0</v>
      </c>
      <c r="WYP18" s="654">
        <f>+'Anexo 1. 01-FR-03 POA INSTITUC.'!WYP60</f>
        <v>0</v>
      </c>
      <c r="WYQ18" s="654">
        <f>+'Anexo 1. 01-FR-03 POA INSTITUC.'!WYQ60</f>
        <v>0</v>
      </c>
      <c r="WYR18" s="654">
        <f>+'Anexo 1. 01-FR-03 POA INSTITUC.'!WYR60</f>
        <v>0</v>
      </c>
      <c r="WYS18" s="654">
        <f>+'Anexo 1. 01-FR-03 POA INSTITUC.'!WYS60</f>
        <v>0</v>
      </c>
      <c r="WYT18" s="654">
        <f>+'Anexo 1. 01-FR-03 POA INSTITUC.'!WYT60</f>
        <v>0</v>
      </c>
      <c r="WYU18" s="654">
        <f>+'Anexo 1. 01-FR-03 POA INSTITUC.'!WYU60</f>
        <v>0</v>
      </c>
      <c r="WYV18" s="654">
        <f>+'Anexo 1. 01-FR-03 POA INSTITUC.'!WYV60</f>
        <v>0</v>
      </c>
      <c r="WYW18" s="654">
        <f>+'Anexo 1. 01-FR-03 POA INSTITUC.'!WYW60</f>
        <v>0</v>
      </c>
      <c r="WYX18" s="654">
        <f>+'Anexo 1. 01-FR-03 POA INSTITUC.'!WYX60</f>
        <v>0</v>
      </c>
      <c r="WYY18" s="654">
        <f>+'Anexo 1. 01-FR-03 POA INSTITUC.'!WYY60</f>
        <v>0</v>
      </c>
      <c r="WYZ18" s="654">
        <f>+'Anexo 1. 01-FR-03 POA INSTITUC.'!WYZ60</f>
        <v>0</v>
      </c>
      <c r="WZA18" s="654">
        <f>+'Anexo 1. 01-FR-03 POA INSTITUC.'!WZA60</f>
        <v>0</v>
      </c>
      <c r="WZB18" s="654">
        <f>+'Anexo 1. 01-FR-03 POA INSTITUC.'!WZB60</f>
        <v>0</v>
      </c>
      <c r="WZC18" s="654">
        <f>+'Anexo 1. 01-FR-03 POA INSTITUC.'!WZC60</f>
        <v>0</v>
      </c>
      <c r="WZD18" s="654">
        <f>+'Anexo 1. 01-FR-03 POA INSTITUC.'!WZD60</f>
        <v>0</v>
      </c>
      <c r="WZE18" s="654">
        <f>+'Anexo 1. 01-FR-03 POA INSTITUC.'!WZE60</f>
        <v>0</v>
      </c>
      <c r="WZF18" s="654">
        <f>+'Anexo 1. 01-FR-03 POA INSTITUC.'!WZF60</f>
        <v>0</v>
      </c>
      <c r="WZG18" s="654">
        <f>+'Anexo 1. 01-FR-03 POA INSTITUC.'!WZG60</f>
        <v>0</v>
      </c>
      <c r="WZH18" s="654">
        <f>+'Anexo 1. 01-FR-03 POA INSTITUC.'!WZH60</f>
        <v>0</v>
      </c>
      <c r="WZI18" s="654">
        <f>+'Anexo 1. 01-FR-03 POA INSTITUC.'!WZI60</f>
        <v>0</v>
      </c>
      <c r="WZJ18" s="654">
        <f>+'Anexo 1. 01-FR-03 POA INSTITUC.'!WZJ60</f>
        <v>0</v>
      </c>
      <c r="WZK18" s="654">
        <f>+'Anexo 1. 01-FR-03 POA INSTITUC.'!WZK60</f>
        <v>0</v>
      </c>
      <c r="WZL18" s="654">
        <f>+'Anexo 1. 01-FR-03 POA INSTITUC.'!WZL60</f>
        <v>0</v>
      </c>
      <c r="WZM18" s="654">
        <f>+'Anexo 1. 01-FR-03 POA INSTITUC.'!WZM60</f>
        <v>0</v>
      </c>
      <c r="WZN18" s="654">
        <f>+'Anexo 1. 01-FR-03 POA INSTITUC.'!WZN60</f>
        <v>0</v>
      </c>
      <c r="WZO18" s="654">
        <f>+'Anexo 1. 01-FR-03 POA INSTITUC.'!WZO60</f>
        <v>0</v>
      </c>
      <c r="WZP18" s="654">
        <f>+'Anexo 1. 01-FR-03 POA INSTITUC.'!WZP60</f>
        <v>0</v>
      </c>
      <c r="WZQ18" s="654">
        <f>+'Anexo 1. 01-FR-03 POA INSTITUC.'!WZQ60</f>
        <v>0</v>
      </c>
      <c r="WZR18" s="654">
        <f>+'Anexo 1. 01-FR-03 POA INSTITUC.'!WZR60</f>
        <v>0</v>
      </c>
      <c r="WZS18" s="654">
        <f>+'Anexo 1. 01-FR-03 POA INSTITUC.'!WZS60</f>
        <v>0</v>
      </c>
      <c r="WZT18" s="654">
        <f>+'Anexo 1. 01-FR-03 POA INSTITUC.'!WZT60</f>
        <v>0</v>
      </c>
      <c r="WZU18" s="654">
        <f>+'Anexo 1. 01-FR-03 POA INSTITUC.'!WZU60</f>
        <v>0</v>
      </c>
      <c r="WZV18" s="654">
        <f>+'Anexo 1. 01-FR-03 POA INSTITUC.'!WZV60</f>
        <v>0</v>
      </c>
      <c r="WZW18" s="654">
        <f>+'Anexo 1. 01-FR-03 POA INSTITUC.'!WZW60</f>
        <v>0</v>
      </c>
      <c r="WZX18" s="654">
        <f>+'Anexo 1. 01-FR-03 POA INSTITUC.'!WZX60</f>
        <v>0</v>
      </c>
      <c r="WZY18" s="654">
        <f>+'Anexo 1. 01-FR-03 POA INSTITUC.'!WZY60</f>
        <v>0</v>
      </c>
      <c r="WZZ18" s="654">
        <f>+'Anexo 1. 01-FR-03 POA INSTITUC.'!WZZ60</f>
        <v>0</v>
      </c>
      <c r="XAA18" s="654">
        <f>+'Anexo 1. 01-FR-03 POA INSTITUC.'!XAA60</f>
        <v>0</v>
      </c>
      <c r="XAB18" s="654">
        <f>+'Anexo 1. 01-FR-03 POA INSTITUC.'!XAB60</f>
        <v>0</v>
      </c>
      <c r="XAC18" s="654">
        <f>+'Anexo 1. 01-FR-03 POA INSTITUC.'!XAC60</f>
        <v>0</v>
      </c>
      <c r="XAD18" s="654">
        <f>+'Anexo 1. 01-FR-03 POA INSTITUC.'!XAD60</f>
        <v>0</v>
      </c>
      <c r="XAE18" s="654">
        <f>+'Anexo 1. 01-FR-03 POA INSTITUC.'!XAE60</f>
        <v>0</v>
      </c>
      <c r="XAF18" s="654">
        <f>+'Anexo 1. 01-FR-03 POA INSTITUC.'!XAF60</f>
        <v>0</v>
      </c>
      <c r="XAG18" s="654">
        <f>+'Anexo 1. 01-FR-03 POA INSTITUC.'!XAG60</f>
        <v>0</v>
      </c>
      <c r="XAH18" s="654">
        <f>+'Anexo 1. 01-FR-03 POA INSTITUC.'!XAH60</f>
        <v>0</v>
      </c>
      <c r="XAI18" s="654">
        <f>+'Anexo 1. 01-FR-03 POA INSTITUC.'!XAI60</f>
        <v>0</v>
      </c>
      <c r="XAJ18" s="654">
        <f>+'Anexo 1. 01-FR-03 POA INSTITUC.'!XAJ60</f>
        <v>0</v>
      </c>
      <c r="XAK18" s="654">
        <f>+'Anexo 1. 01-FR-03 POA INSTITUC.'!XAK60</f>
        <v>0</v>
      </c>
      <c r="XAL18" s="654">
        <f>+'Anexo 1. 01-FR-03 POA INSTITUC.'!XAL60</f>
        <v>0</v>
      </c>
      <c r="XAM18" s="654">
        <f>+'Anexo 1. 01-FR-03 POA INSTITUC.'!XAM60</f>
        <v>0</v>
      </c>
      <c r="XAN18" s="654">
        <f>+'Anexo 1. 01-FR-03 POA INSTITUC.'!XAN60</f>
        <v>0</v>
      </c>
      <c r="XAO18" s="654">
        <f>+'Anexo 1. 01-FR-03 POA INSTITUC.'!XAO60</f>
        <v>0</v>
      </c>
      <c r="XAP18" s="654">
        <f>+'Anexo 1. 01-FR-03 POA INSTITUC.'!XAP60</f>
        <v>0</v>
      </c>
      <c r="XAQ18" s="654">
        <f>+'Anexo 1. 01-FR-03 POA INSTITUC.'!XAQ60</f>
        <v>0</v>
      </c>
      <c r="XAR18" s="654">
        <f>+'Anexo 1. 01-FR-03 POA INSTITUC.'!XAR60</f>
        <v>0</v>
      </c>
      <c r="XAS18" s="654">
        <f>+'Anexo 1. 01-FR-03 POA INSTITUC.'!XAS60</f>
        <v>0</v>
      </c>
      <c r="XAT18" s="654">
        <f>+'Anexo 1. 01-FR-03 POA INSTITUC.'!XAT60</f>
        <v>0</v>
      </c>
      <c r="XAU18" s="654">
        <f>+'Anexo 1. 01-FR-03 POA INSTITUC.'!XAU60</f>
        <v>0</v>
      </c>
      <c r="XAV18" s="654">
        <f>+'Anexo 1. 01-FR-03 POA INSTITUC.'!XAV60</f>
        <v>0</v>
      </c>
      <c r="XAW18" s="654">
        <f>+'Anexo 1. 01-FR-03 POA INSTITUC.'!XAW60</f>
        <v>0</v>
      </c>
      <c r="XAX18" s="654">
        <f>+'Anexo 1. 01-FR-03 POA INSTITUC.'!XAX60</f>
        <v>0</v>
      </c>
      <c r="XAY18" s="654">
        <f>+'Anexo 1. 01-FR-03 POA INSTITUC.'!XAY60</f>
        <v>0</v>
      </c>
      <c r="XAZ18" s="654">
        <f>+'Anexo 1. 01-FR-03 POA INSTITUC.'!XAZ60</f>
        <v>0</v>
      </c>
      <c r="XBA18" s="654">
        <f>+'Anexo 1. 01-FR-03 POA INSTITUC.'!XBA60</f>
        <v>0</v>
      </c>
      <c r="XBB18" s="654">
        <f>+'Anexo 1. 01-FR-03 POA INSTITUC.'!XBB60</f>
        <v>0</v>
      </c>
      <c r="XBC18" s="654">
        <f>+'Anexo 1. 01-FR-03 POA INSTITUC.'!XBC60</f>
        <v>0</v>
      </c>
      <c r="XBD18" s="654">
        <f>+'Anexo 1. 01-FR-03 POA INSTITUC.'!XBD60</f>
        <v>0</v>
      </c>
      <c r="XBE18" s="654">
        <f>+'Anexo 1. 01-FR-03 POA INSTITUC.'!XBE60</f>
        <v>0</v>
      </c>
      <c r="XBF18" s="654">
        <f>+'Anexo 1. 01-FR-03 POA INSTITUC.'!XBF60</f>
        <v>0</v>
      </c>
      <c r="XBG18" s="654">
        <f>+'Anexo 1. 01-FR-03 POA INSTITUC.'!XBG60</f>
        <v>0</v>
      </c>
      <c r="XBH18" s="654">
        <f>+'Anexo 1. 01-FR-03 POA INSTITUC.'!XBH60</f>
        <v>0</v>
      </c>
      <c r="XBI18" s="654">
        <f>+'Anexo 1. 01-FR-03 POA INSTITUC.'!XBI60</f>
        <v>0</v>
      </c>
      <c r="XBJ18" s="654">
        <f>+'Anexo 1. 01-FR-03 POA INSTITUC.'!XBJ60</f>
        <v>0</v>
      </c>
      <c r="XBK18" s="654">
        <f>+'Anexo 1. 01-FR-03 POA INSTITUC.'!XBK60</f>
        <v>0</v>
      </c>
      <c r="XBL18" s="654">
        <f>+'Anexo 1. 01-FR-03 POA INSTITUC.'!XBL60</f>
        <v>0</v>
      </c>
      <c r="XBM18" s="654">
        <f>+'Anexo 1. 01-FR-03 POA INSTITUC.'!XBM60</f>
        <v>0</v>
      </c>
      <c r="XBN18" s="654">
        <f>+'Anexo 1. 01-FR-03 POA INSTITUC.'!XBN60</f>
        <v>0</v>
      </c>
      <c r="XBO18" s="654">
        <f>+'Anexo 1. 01-FR-03 POA INSTITUC.'!XBO60</f>
        <v>0</v>
      </c>
      <c r="XBP18" s="654">
        <f>+'Anexo 1. 01-FR-03 POA INSTITUC.'!XBP60</f>
        <v>0</v>
      </c>
      <c r="XBQ18" s="654">
        <f>+'Anexo 1. 01-FR-03 POA INSTITUC.'!XBQ60</f>
        <v>0</v>
      </c>
      <c r="XBR18" s="654">
        <f>+'Anexo 1. 01-FR-03 POA INSTITUC.'!XBR60</f>
        <v>0</v>
      </c>
      <c r="XBS18" s="654">
        <f>+'Anexo 1. 01-FR-03 POA INSTITUC.'!XBS60</f>
        <v>0</v>
      </c>
      <c r="XBT18" s="654">
        <f>+'Anexo 1. 01-FR-03 POA INSTITUC.'!XBT60</f>
        <v>0</v>
      </c>
      <c r="XBU18" s="654">
        <f>+'Anexo 1. 01-FR-03 POA INSTITUC.'!XBU60</f>
        <v>0</v>
      </c>
      <c r="XBV18" s="654">
        <f>+'Anexo 1. 01-FR-03 POA INSTITUC.'!XBV60</f>
        <v>0</v>
      </c>
      <c r="XBW18" s="654">
        <f>+'Anexo 1. 01-FR-03 POA INSTITUC.'!XBW60</f>
        <v>0</v>
      </c>
      <c r="XBX18" s="654">
        <f>+'Anexo 1. 01-FR-03 POA INSTITUC.'!XBX60</f>
        <v>0</v>
      </c>
      <c r="XBY18" s="654">
        <f>+'Anexo 1. 01-FR-03 POA INSTITUC.'!XBY60</f>
        <v>0</v>
      </c>
      <c r="XBZ18" s="654">
        <f>+'Anexo 1. 01-FR-03 POA INSTITUC.'!XBZ60</f>
        <v>0</v>
      </c>
      <c r="XCA18" s="654">
        <f>+'Anexo 1. 01-FR-03 POA INSTITUC.'!XCA60</f>
        <v>0</v>
      </c>
      <c r="XCB18" s="654">
        <f>+'Anexo 1. 01-FR-03 POA INSTITUC.'!XCB60</f>
        <v>0</v>
      </c>
      <c r="XCC18" s="654">
        <f>+'Anexo 1. 01-FR-03 POA INSTITUC.'!XCC60</f>
        <v>0</v>
      </c>
      <c r="XCD18" s="654">
        <f>+'Anexo 1. 01-FR-03 POA INSTITUC.'!XCD60</f>
        <v>0</v>
      </c>
      <c r="XCE18" s="654">
        <f>+'Anexo 1. 01-FR-03 POA INSTITUC.'!XCE60</f>
        <v>0</v>
      </c>
      <c r="XCF18" s="654">
        <f>+'Anexo 1. 01-FR-03 POA INSTITUC.'!XCF60</f>
        <v>0</v>
      </c>
      <c r="XCG18" s="654">
        <f>+'Anexo 1. 01-FR-03 POA INSTITUC.'!XCG60</f>
        <v>0</v>
      </c>
      <c r="XCH18" s="654">
        <f>+'Anexo 1. 01-FR-03 POA INSTITUC.'!XCH60</f>
        <v>0</v>
      </c>
      <c r="XCI18" s="654">
        <f>+'Anexo 1. 01-FR-03 POA INSTITUC.'!XCI60</f>
        <v>0</v>
      </c>
      <c r="XCJ18" s="654">
        <f>+'Anexo 1. 01-FR-03 POA INSTITUC.'!XCJ60</f>
        <v>0</v>
      </c>
      <c r="XCK18" s="654">
        <f>+'Anexo 1. 01-FR-03 POA INSTITUC.'!XCK60</f>
        <v>0</v>
      </c>
      <c r="XCL18" s="654">
        <f>+'Anexo 1. 01-FR-03 POA INSTITUC.'!XCL60</f>
        <v>0</v>
      </c>
      <c r="XCM18" s="654">
        <f>+'Anexo 1. 01-FR-03 POA INSTITUC.'!XCM60</f>
        <v>0</v>
      </c>
      <c r="XCN18" s="654">
        <f>+'Anexo 1. 01-FR-03 POA INSTITUC.'!XCN60</f>
        <v>0</v>
      </c>
      <c r="XCO18" s="654">
        <f>+'Anexo 1. 01-FR-03 POA INSTITUC.'!XCO60</f>
        <v>0</v>
      </c>
      <c r="XCP18" s="654">
        <f>+'Anexo 1. 01-FR-03 POA INSTITUC.'!XCP60</f>
        <v>0</v>
      </c>
      <c r="XCQ18" s="654">
        <f>+'Anexo 1. 01-FR-03 POA INSTITUC.'!XCQ60</f>
        <v>0</v>
      </c>
      <c r="XCR18" s="654">
        <f>+'Anexo 1. 01-FR-03 POA INSTITUC.'!XCR60</f>
        <v>0</v>
      </c>
      <c r="XCS18" s="654">
        <f>+'Anexo 1. 01-FR-03 POA INSTITUC.'!XCS60</f>
        <v>0</v>
      </c>
      <c r="XCT18" s="654">
        <f>+'Anexo 1. 01-FR-03 POA INSTITUC.'!XCT60</f>
        <v>0</v>
      </c>
      <c r="XCU18" s="654">
        <f>+'Anexo 1. 01-FR-03 POA INSTITUC.'!XCU60</f>
        <v>0</v>
      </c>
      <c r="XCV18" s="654">
        <f>+'Anexo 1. 01-FR-03 POA INSTITUC.'!XCV60</f>
        <v>0</v>
      </c>
      <c r="XCW18" s="654">
        <f>+'Anexo 1. 01-FR-03 POA INSTITUC.'!XCW60</f>
        <v>0</v>
      </c>
      <c r="XCX18" s="654">
        <f>+'Anexo 1. 01-FR-03 POA INSTITUC.'!XCX60</f>
        <v>0</v>
      </c>
      <c r="XCY18" s="654">
        <f>+'Anexo 1. 01-FR-03 POA INSTITUC.'!XCY60</f>
        <v>0</v>
      </c>
      <c r="XCZ18" s="654">
        <f>+'Anexo 1. 01-FR-03 POA INSTITUC.'!XCZ60</f>
        <v>0</v>
      </c>
      <c r="XDA18" s="654">
        <f>+'Anexo 1. 01-FR-03 POA INSTITUC.'!XDA60</f>
        <v>0</v>
      </c>
      <c r="XDB18" s="654">
        <f>+'Anexo 1. 01-FR-03 POA INSTITUC.'!XDB60</f>
        <v>0</v>
      </c>
      <c r="XDC18" s="654">
        <f>+'Anexo 1. 01-FR-03 POA INSTITUC.'!XDC60</f>
        <v>0</v>
      </c>
      <c r="XDD18" s="654">
        <f>+'Anexo 1. 01-FR-03 POA INSTITUC.'!XDD60</f>
        <v>0</v>
      </c>
      <c r="XDE18" s="654">
        <f>+'Anexo 1. 01-FR-03 POA INSTITUC.'!XDE60</f>
        <v>0</v>
      </c>
      <c r="XDF18" s="654">
        <f>+'Anexo 1. 01-FR-03 POA INSTITUC.'!XDF60</f>
        <v>0</v>
      </c>
      <c r="XDG18" s="654">
        <f>+'Anexo 1. 01-FR-03 POA INSTITUC.'!XDG60</f>
        <v>0</v>
      </c>
      <c r="XDH18" s="654">
        <f>+'Anexo 1. 01-FR-03 POA INSTITUC.'!XDH60</f>
        <v>0</v>
      </c>
      <c r="XDI18" s="654">
        <f>+'Anexo 1. 01-FR-03 POA INSTITUC.'!XDI60</f>
        <v>0</v>
      </c>
      <c r="XDJ18" s="654">
        <f>+'Anexo 1. 01-FR-03 POA INSTITUC.'!XDJ60</f>
        <v>0</v>
      </c>
      <c r="XDK18" s="654">
        <f>+'Anexo 1. 01-FR-03 POA INSTITUC.'!XDK60</f>
        <v>0</v>
      </c>
      <c r="XDL18" s="654">
        <f>+'Anexo 1. 01-FR-03 POA INSTITUC.'!XDL60</f>
        <v>0</v>
      </c>
      <c r="XDM18" s="654">
        <f>+'Anexo 1. 01-FR-03 POA INSTITUC.'!XDM60</f>
        <v>0</v>
      </c>
      <c r="XDN18" s="654">
        <f>+'Anexo 1. 01-FR-03 POA INSTITUC.'!XDN60</f>
        <v>0</v>
      </c>
      <c r="XDO18" s="654">
        <f>+'Anexo 1. 01-FR-03 POA INSTITUC.'!XDO60</f>
        <v>0</v>
      </c>
      <c r="XDP18" s="654">
        <f>+'Anexo 1. 01-FR-03 POA INSTITUC.'!XDP60</f>
        <v>0</v>
      </c>
      <c r="XDQ18" s="654">
        <f>+'Anexo 1. 01-FR-03 POA INSTITUC.'!XDQ60</f>
        <v>0</v>
      </c>
      <c r="XDR18" s="654">
        <f>+'Anexo 1. 01-FR-03 POA INSTITUC.'!XDR60</f>
        <v>0</v>
      </c>
      <c r="XDS18" s="654">
        <f>+'Anexo 1. 01-FR-03 POA INSTITUC.'!XDS60</f>
        <v>0</v>
      </c>
      <c r="XDT18" s="654">
        <f>+'Anexo 1. 01-FR-03 POA INSTITUC.'!XDT60</f>
        <v>0</v>
      </c>
      <c r="XDU18" s="654">
        <f>+'Anexo 1. 01-FR-03 POA INSTITUC.'!XDU60</f>
        <v>0</v>
      </c>
      <c r="XDV18" s="654">
        <f>+'Anexo 1. 01-FR-03 POA INSTITUC.'!XDV60</f>
        <v>0</v>
      </c>
      <c r="XDW18" s="654">
        <f>+'Anexo 1. 01-FR-03 POA INSTITUC.'!XDW60</f>
        <v>0</v>
      </c>
      <c r="XDX18" s="654">
        <f>+'Anexo 1. 01-FR-03 POA INSTITUC.'!XDX60</f>
        <v>0</v>
      </c>
      <c r="XDY18" s="654">
        <f>+'Anexo 1. 01-FR-03 POA INSTITUC.'!XDY60</f>
        <v>0</v>
      </c>
      <c r="XDZ18" s="654">
        <f>+'Anexo 1. 01-FR-03 POA INSTITUC.'!XDZ60</f>
        <v>0</v>
      </c>
      <c r="XEA18" s="654">
        <f>+'Anexo 1. 01-FR-03 POA INSTITUC.'!XEA60</f>
        <v>0</v>
      </c>
      <c r="XEB18" s="654">
        <f>+'Anexo 1. 01-FR-03 POA INSTITUC.'!XEB60</f>
        <v>0</v>
      </c>
      <c r="XEC18" s="654">
        <f>+'Anexo 1. 01-FR-03 POA INSTITUC.'!XEC60</f>
        <v>0</v>
      </c>
      <c r="XED18" s="654">
        <f>+'Anexo 1. 01-FR-03 POA INSTITUC.'!XED60</f>
        <v>0</v>
      </c>
      <c r="XEE18" s="654">
        <f>+'Anexo 1. 01-FR-03 POA INSTITUC.'!XEE60</f>
        <v>0</v>
      </c>
      <c r="XEF18" s="654">
        <f>+'Anexo 1. 01-FR-03 POA INSTITUC.'!XEF60</f>
        <v>0</v>
      </c>
      <c r="XEG18" s="654">
        <f>+'Anexo 1. 01-FR-03 POA INSTITUC.'!XEG60</f>
        <v>0</v>
      </c>
      <c r="XEH18" s="654">
        <f>+'Anexo 1. 01-FR-03 POA INSTITUC.'!XEH60</f>
        <v>0</v>
      </c>
      <c r="XEI18" s="654">
        <f>+'Anexo 1. 01-FR-03 POA INSTITUC.'!XEI60</f>
        <v>0</v>
      </c>
      <c r="XEJ18" s="654">
        <f>+'Anexo 1. 01-FR-03 POA INSTITUC.'!XEJ60</f>
        <v>0</v>
      </c>
      <c r="XEK18" s="654">
        <f>+'Anexo 1. 01-FR-03 POA INSTITUC.'!XEK60</f>
        <v>0</v>
      </c>
      <c r="XEL18" s="654">
        <f>+'Anexo 1. 01-FR-03 POA INSTITUC.'!XEL60</f>
        <v>0</v>
      </c>
      <c r="XEM18" s="654">
        <f>+'Anexo 1. 01-FR-03 POA INSTITUC.'!XEM60</f>
        <v>0</v>
      </c>
      <c r="XEN18" s="654">
        <f>+'Anexo 1. 01-FR-03 POA INSTITUC.'!XEN60</f>
        <v>0</v>
      </c>
      <c r="XEO18" s="654">
        <f>+'Anexo 1. 01-FR-03 POA INSTITUC.'!XEO60</f>
        <v>0</v>
      </c>
      <c r="XEP18" s="654">
        <f>+'Anexo 1. 01-FR-03 POA INSTITUC.'!XEP60</f>
        <v>0</v>
      </c>
      <c r="XEQ18" s="654">
        <f>+'Anexo 1. 01-FR-03 POA INSTITUC.'!XEQ60</f>
        <v>0</v>
      </c>
      <c r="XER18" s="654">
        <f>+'Anexo 1. 01-FR-03 POA INSTITUC.'!XER60</f>
        <v>0</v>
      </c>
      <c r="XES18" s="654">
        <f>+'Anexo 1. 01-FR-03 POA INSTITUC.'!XES60</f>
        <v>0</v>
      </c>
      <c r="XET18" s="654">
        <f>+'Anexo 1. 01-FR-03 POA INSTITUC.'!XET60</f>
        <v>0</v>
      </c>
      <c r="XEU18" s="654">
        <f>+'Anexo 1. 01-FR-03 POA INSTITUC.'!XEU60</f>
        <v>0</v>
      </c>
      <c r="XEV18" s="654">
        <f>+'Anexo 1. 01-FR-03 POA INSTITUC.'!XEV60</f>
        <v>0</v>
      </c>
      <c r="XEW18" s="654">
        <f>+'Anexo 1. 01-FR-03 POA INSTITUC.'!XEW60</f>
        <v>0</v>
      </c>
      <c r="XEX18" s="654">
        <f>+'Anexo 1. 01-FR-03 POA INSTITUC.'!XEX60</f>
        <v>0</v>
      </c>
      <c r="XEY18" s="654">
        <f>+'Anexo 1. 01-FR-03 POA INSTITUC.'!XEY60</f>
        <v>0</v>
      </c>
      <c r="XEZ18" s="654">
        <f>+'Anexo 1. 01-FR-03 POA INSTITUC.'!XEZ60</f>
        <v>0</v>
      </c>
      <c r="XFA18" s="654">
        <f>+'Anexo 1. 01-FR-03 POA INSTITUC.'!XFA60</f>
        <v>0</v>
      </c>
      <c r="XFB18" s="654">
        <f>+'Anexo 1. 01-FR-03 POA INSTITUC.'!XFB60</f>
        <v>0</v>
      </c>
      <c r="XFC18" s="654">
        <f>+'Anexo 1. 01-FR-03 POA INSTITUC.'!XFC60</f>
        <v>0</v>
      </c>
      <c r="XFD18" s="654">
        <f>+'Anexo 1. 01-FR-03 POA INSTITUC.'!XFD60</f>
        <v>0</v>
      </c>
    </row>
    <row r="19" spans="1:16384" s="69" customFormat="1" ht="22.8">
      <c r="B19" s="1761"/>
      <c r="C19" s="1762"/>
      <c r="D19" s="1762"/>
      <c r="E19" s="1762"/>
      <c r="F19" s="1762"/>
      <c r="G19" s="1762"/>
      <c r="H19" s="1762"/>
      <c r="I19" s="1762"/>
      <c r="J19" s="1762"/>
      <c r="K19" s="1762"/>
      <c r="L19" s="1762"/>
      <c r="M19" s="1762"/>
      <c r="N19" s="1762"/>
      <c r="O19" s="1762"/>
      <c r="P19" s="1762"/>
      <c r="Q19" s="1762"/>
      <c r="R19" s="1762"/>
      <c r="S19" s="1762"/>
      <c r="T19" s="1762"/>
      <c r="U19" s="1762"/>
      <c r="V19" s="1762"/>
      <c r="W19" s="1762"/>
      <c r="X19" s="1762"/>
      <c r="Y19" s="1762"/>
      <c r="Z19" s="1762"/>
      <c r="AA19" s="1762"/>
      <c r="AB19" s="1762"/>
      <c r="AC19" s="1762"/>
      <c r="AD19" s="1762"/>
      <c r="AE19" s="1762"/>
      <c r="AF19" s="1762"/>
      <c r="AG19" s="1762"/>
      <c r="AH19" s="1762"/>
      <c r="AI19" s="1762"/>
      <c r="AJ19" s="1762"/>
      <c r="AK19" s="1762"/>
      <c r="AL19" s="1762"/>
      <c r="AM19" s="1762"/>
      <c r="AN19" s="1762"/>
      <c r="AO19" s="1762"/>
      <c r="AP19" s="1762"/>
      <c r="AQ19" s="1762"/>
      <c r="AR19" s="1762"/>
      <c r="AS19" s="1762"/>
      <c r="AT19" s="1762"/>
      <c r="AU19" s="1762"/>
      <c r="AV19" s="1763"/>
      <c r="AW19" s="1649" t="s">
        <v>16</v>
      </c>
      <c r="AX19" s="1678"/>
      <c r="AY19" s="1678"/>
      <c r="AZ19" s="663">
        <f t="shared" ref="AZ19:BG19" si="7">AVERAGE(AZ16:AZ17)</f>
        <v>0.16666666666666666</v>
      </c>
      <c r="BA19" s="663">
        <f t="shared" si="7"/>
        <v>0.16666666666666666</v>
      </c>
      <c r="BB19" s="663">
        <f t="shared" si="7"/>
        <v>0.16666666666666666</v>
      </c>
      <c r="BC19" s="663">
        <f t="shared" si="7"/>
        <v>0.16666666666666666</v>
      </c>
      <c r="BD19" s="663">
        <f t="shared" si="7"/>
        <v>6.25E-2</v>
      </c>
      <c r="BE19" s="663">
        <f t="shared" si="7"/>
        <v>6.25E-2</v>
      </c>
      <c r="BF19" s="663">
        <f t="shared" si="7"/>
        <v>6.25E-2</v>
      </c>
      <c r="BG19" s="664">
        <f t="shared" si="7"/>
        <v>6.25E-2</v>
      </c>
    </row>
    <row r="20" spans="1:16384">
      <c r="B20" s="570"/>
      <c r="C20" s="570"/>
      <c r="D20" s="570"/>
      <c r="E20" s="570"/>
      <c r="F20" s="570"/>
      <c r="G20" s="571"/>
      <c r="H20" s="571"/>
      <c r="I20" s="570"/>
      <c r="J20" s="570"/>
      <c r="K20" s="570"/>
      <c r="L20" s="570"/>
      <c r="M20" s="570"/>
      <c r="N20" s="570"/>
    </row>
    <row r="21" spans="1:16384">
      <c r="B21" s="570"/>
      <c r="C21" s="570"/>
      <c r="D21" s="1664"/>
      <c r="E21" s="1664"/>
      <c r="F21" s="1664"/>
      <c r="G21" s="1664"/>
      <c r="H21" s="1664"/>
      <c r="I21" s="1664"/>
      <c r="J21" s="1664"/>
      <c r="K21" s="1664"/>
      <c r="L21" s="1664"/>
      <c r="M21" s="1664"/>
      <c r="N21" s="1664"/>
    </row>
    <row r="22" spans="1:16384" ht="30" customHeight="1">
      <c r="B22" s="86" t="s">
        <v>23</v>
      </c>
      <c r="C22" s="104">
        <v>45450</v>
      </c>
      <c r="D22" s="573"/>
      <c r="E22" s="1654" t="s">
        <v>50</v>
      </c>
      <c r="F22" s="1655" t="s">
        <v>530</v>
      </c>
      <c r="G22" s="1656"/>
      <c r="H22" s="1656"/>
      <c r="I22" s="1656"/>
      <c r="J22" s="1657"/>
      <c r="K22" s="574"/>
      <c r="L22" s="1673"/>
      <c r="M22" s="1673"/>
      <c r="N22" s="1683"/>
    </row>
    <row r="23" spans="1:16384" ht="13.5" customHeight="1">
      <c r="B23" s="570"/>
      <c r="C23" s="570"/>
      <c r="D23" s="574"/>
      <c r="E23" s="1654"/>
      <c r="F23" s="1758"/>
      <c r="G23" s="1759"/>
      <c r="H23" s="1759"/>
      <c r="I23" s="1759"/>
      <c r="J23" s="1760"/>
      <c r="K23" s="570"/>
      <c r="L23" s="570"/>
      <c r="M23" s="570"/>
      <c r="N23" s="570"/>
    </row>
    <row r="24" spans="1:16384" ht="31.5" customHeight="1">
      <c r="B24" s="86" t="s">
        <v>49</v>
      </c>
      <c r="C24" s="960">
        <v>45679</v>
      </c>
      <c r="D24" s="570"/>
      <c r="E24" s="570"/>
      <c r="F24" s="570"/>
      <c r="K24" s="570"/>
      <c r="L24" s="570"/>
      <c r="M24" s="570"/>
      <c r="N24" s="570"/>
    </row>
    <row r="25" spans="1:16384">
      <c r="B25" s="570"/>
      <c r="C25" s="570"/>
      <c r="D25" s="570"/>
      <c r="E25" s="570"/>
      <c r="F25" s="570"/>
      <c r="K25" s="570"/>
      <c r="L25" s="570"/>
      <c r="M25" s="570"/>
      <c r="N25" s="570"/>
    </row>
    <row r="26" spans="1:16384" ht="15" customHeight="1">
      <c r="B26" s="570"/>
      <c r="C26" s="570"/>
      <c r="D26" s="570"/>
      <c r="E26" s="570"/>
      <c r="F26" s="570"/>
      <c r="G26" s="571"/>
      <c r="H26" s="571"/>
      <c r="I26" s="1679"/>
      <c r="J26" s="1679"/>
      <c r="K26" s="1679"/>
      <c r="L26" s="1679"/>
      <c r="M26" s="575"/>
      <c r="N26" s="575"/>
    </row>
    <row r="27" spans="1:16384" ht="15" customHeight="1">
      <c r="B27" s="1684" t="s">
        <v>146</v>
      </c>
      <c r="C27" s="1684"/>
      <c r="D27" s="1684"/>
      <c r="E27" s="1684"/>
      <c r="F27" s="1684"/>
      <c r="G27" s="571"/>
      <c r="H27" s="571"/>
      <c r="I27" s="570"/>
      <c r="J27" s="570"/>
      <c r="K27" s="576"/>
      <c r="L27" s="570"/>
      <c r="M27" s="570"/>
      <c r="N27" s="570"/>
    </row>
    <row r="28" spans="1:16384" ht="15" customHeight="1">
      <c r="B28" s="570"/>
      <c r="C28" s="570"/>
      <c r="D28" s="570"/>
      <c r="E28" s="570"/>
      <c r="F28" s="570"/>
      <c r="G28" s="571"/>
      <c r="H28" s="571"/>
      <c r="I28" s="1679"/>
      <c r="J28" s="1679"/>
      <c r="K28" s="1679"/>
      <c r="L28" s="1679"/>
      <c r="M28" s="575"/>
      <c r="N28" s="575"/>
    </row>
    <row r="29" spans="1:16384" ht="15" customHeight="1">
      <c r="B29" s="570"/>
      <c r="C29" s="570"/>
      <c r="D29" s="570"/>
      <c r="E29" s="570"/>
      <c r="F29" s="570"/>
      <c r="G29" s="571"/>
      <c r="H29" s="571"/>
      <c r="I29" s="570"/>
      <c r="J29" s="570"/>
      <c r="K29" s="576"/>
      <c r="L29" s="570"/>
      <c r="M29" s="570"/>
      <c r="N29" s="570"/>
    </row>
    <row r="30" spans="1:16384" ht="15" customHeight="1">
      <c r="B30" s="570"/>
      <c r="C30" s="570"/>
      <c r="D30" s="570"/>
      <c r="E30" s="570"/>
      <c r="F30" s="570"/>
      <c r="G30" s="571"/>
      <c r="H30" s="571"/>
      <c r="I30" s="1679"/>
      <c r="J30" s="1679"/>
      <c r="K30" s="1679"/>
      <c r="L30" s="1679"/>
      <c r="M30" s="575"/>
      <c r="N30" s="575"/>
    </row>
  </sheetData>
  <sheetProtection algorithmName="SHA-512" hashValue="nKJIssQnf+jyld6nYRs2t6re6Dw+fEMtc68VIsX0Qnwd1uzzabINGZbp5EBgwVqJI0azIHJyySm01MrlEeqU3g==" saltValue="WS2n/tvL4Ads1AXk/XE8eg==" spinCount="100000" sheet="1" objects="1" scenarios="1" selectLockedCells="1"/>
  <mergeCells count="69">
    <mergeCell ref="I30:L30"/>
    <mergeCell ref="B16:B17"/>
    <mergeCell ref="C16:C17"/>
    <mergeCell ref="E22:E23"/>
    <mergeCell ref="F22:J23"/>
    <mergeCell ref="L22:N22"/>
    <mergeCell ref="I26:L26"/>
    <mergeCell ref="B27:F27"/>
    <mergeCell ref="I28:L28"/>
    <mergeCell ref="D21:N21"/>
    <mergeCell ref="B19:AV19"/>
    <mergeCell ref="AW19:AY19"/>
    <mergeCell ref="AC14:AD14"/>
    <mergeCell ref="AE14:AF14"/>
    <mergeCell ref="AG14:AH14"/>
    <mergeCell ref="AI14:AJ14"/>
    <mergeCell ref="AK14:AL14"/>
    <mergeCell ref="AM14:AN14"/>
    <mergeCell ref="M12:M15"/>
    <mergeCell ref="N12:N15"/>
    <mergeCell ref="G12:G15"/>
    <mergeCell ref="H12:H15"/>
    <mergeCell ref="I12:I15"/>
    <mergeCell ref="J12:J15"/>
    <mergeCell ref="K12:K15"/>
    <mergeCell ref="L12:L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O12:AT12"/>
    <mergeCell ref="AU12:AU15"/>
    <mergeCell ref="AV12:AY12"/>
    <mergeCell ref="AZ12:BC12"/>
    <mergeCell ref="BA13:BA15"/>
    <mergeCell ref="BB13:BB15"/>
    <mergeCell ref="AM13:AT13"/>
    <mergeCell ref="AV13:AV15"/>
    <mergeCell ref="AW13:AW15"/>
    <mergeCell ref="AX13:AX15"/>
    <mergeCell ref="AY13:AY15"/>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s>
  <conditionalFormatting sqref="AZ16:BC18">
    <cfRule type="cellIs" dxfId="47" priority="1" operator="greaterThan">
      <formula>1</formula>
    </cfRule>
    <cfRule type="cellIs" dxfId="46" priority="2" operator="between">
      <formula>0.95000000000001</formula>
      <formula>1</formula>
    </cfRule>
    <cfRule type="cellIs" dxfId="45" priority="3" operator="between">
      <formula>0.75</formula>
      <formula>0.95</formula>
    </cfRule>
    <cfRule type="cellIs" dxfId="44" priority="4" operator="lessThan">
      <formula>0.75</formula>
    </cfRule>
  </conditionalFormatting>
  <dataValidations count="1">
    <dataValidation allowBlank="1" showInputMessage="1" showErrorMessage="1" prompt="Transcriba de manera exacta el objetivo definido en la caracterización del proceso." sqref="C9:D9" xr:uid="{8BA8B6E7-8AB8-4D52-9023-7D85F781BCF2}"/>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19116E5-5B71-4FC8-945E-F249DD86822A}">
          <x14:formula1>
            <xm:f>'Listas-N'!$E$6:$E$10</xm:f>
          </x14:formula1>
          <xm:sqref>C10:D10</xm:sqref>
        </x14:dataValidation>
        <x14:dataValidation type="list" allowBlank="1" showInputMessage="1" showErrorMessage="1" xr:uid="{ED251621-57E1-456A-805E-2D1C32DACC7E}">
          <x14:formula1>
            <xm:f>'Listas-N'!$C$6:$C$21</xm:f>
          </x14:formula1>
          <xm:sqref>C8:D8</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66"/>
  </sheetPr>
  <dimension ref="B1:BG38"/>
  <sheetViews>
    <sheetView showGridLines="0" zoomScale="55" zoomScaleNormal="55" workbookViewId="0">
      <selection activeCell="AW26" sqref="AW26"/>
    </sheetView>
  </sheetViews>
  <sheetFormatPr baseColWidth="10" defaultColWidth="17.33203125" defaultRowHeight="15" customHeight="1"/>
  <cols>
    <col min="1" max="1" width="4.33203125" style="70" customWidth="1"/>
    <col min="2" max="2" width="50.44140625" style="548" customWidth="1"/>
    <col min="3" max="3" width="48.5546875" style="548" customWidth="1"/>
    <col min="4" max="4" width="49.6640625" style="548" customWidth="1"/>
    <col min="5" max="5" width="27" style="548" customWidth="1"/>
    <col min="6" max="6" width="27.5546875" style="548" customWidth="1"/>
    <col min="7" max="7" width="25.44140625" style="549" customWidth="1"/>
    <col min="8" max="8" width="21.33203125" style="549" customWidth="1"/>
    <col min="9" max="9" width="41.44140625" style="548" customWidth="1"/>
    <col min="10" max="10" width="55" style="548" customWidth="1"/>
    <col min="11" max="11" width="64.109375" style="548" customWidth="1"/>
    <col min="12" max="12" width="53" style="548" customWidth="1"/>
    <col min="13" max="13" width="30.6640625" style="548" customWidth="1"/>
    <col min="14" max="14" width="60.88671875" style="548" customWidth="1"/>
    <col min="15" max="46" width="15.88671875" style="70" customWidth="1"/>
    <col min="47" max="47" width="24.5546875" style="70" customWidth="1"/>
    <col min="48" max="48" width="22.88671875" style="70" customWidth="1"/>
    <col min="49" max="49" width="19.33203125" style="70" customWidth="1"/>
    <col min="50" max="50" width="18.44140625" style="70" customWidth="1"/>
    <col min="51" max="51" width="19.44140625" style="70" customWidth="1"/>
    <col min="52" max="52" width="23.33203125" style="70" customWidth="1"/>
    <col min="53" max="54" width="25.109375" style="70" customWidth="1"/>
    <col min="55" max="55" width="26.6640625" style="70" customWidth="1"/>
    <col min="56" max="56" width="26.33203125" style="70" customWidth="1"/>
    <col min="57" max="57" width="26.5546875" style="70" customWidth="1"/>
    <col min="58" max="58" width="26.33203125" style="70" customWidth="1"/>
    <col min="59" max="59" width="27.33203125" style="70" customWidth="1"/>
    <col min="60" max="16384" width="17.33203125" style="70"/>
  </cols>
  <sheetData>
    <row r="1" spans="2:59" ht="15" customHeight="1" thickBot="1"/>
    <row r="2" spans="2:59" ht="16.5" customHeight="1">
      <c r="B2" s="1670" t="s">
        <v>127</v>
      </c>
      <c r="C2" s="1610" t="s">
        <v>113</v>
      </c>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c r="AO2" s="1611"/>
      <c r="AP2" s="1611"/>
      <c r="AQ2" s="1611"/>
      <c r="AR2" s="1611"/>
      <c r="AS2" s="1611"/>
      <c r="AT2" s="1611"/>
      <c r="AU2" s="1611"/>
      <c r="AV2" s="1611"/>
      <c r="AW2" s="1611"/>
      <c r="AX2" s="1611"/>
      <c r="AY2" s="1611"/>
      <c r="AZ2" s="1611"/>
      <c r="BA2" s="1611"/>
      <c r="BB2" s="1611"/>
      <c r="BC2" s="1611"/>
      <c r="BD2" s="1611"/>
      <c r="BE2" s="1612"/>
      <c r="BF2" s="561" t="s">
        <v>28</v>
      </c>
      <c r="BG2" s="562"/>
    </row>
    <row r="3" spans="2:59" ht="16.5" customHeight="1">
      <c r="B3" s="1671"/>
      <c r="C3" s="1613"/>
      <c r="D3" s="1614"/>
      <c r="E3" s="1614"/>
      <c r="F3" s="1614"/>
      <c r="G3" s="1614"/>
      <c r="H3" s="1614"/>
      <c r="I3" s="1614"/>
      <c r="J3" s="1614"/>
      <c r="K3" s="1614"/>
      <c r="L3" s="1614"/>
      <c r="M3" s="1614"/>
      <c r="N3" s="1614"/>
      <c r="O3" s="1614"/>
      <c r="P3" s="1614"/>
      <c r="Q3" s="1614"/>
      <c r="R3" s="1614"/>
      <c r="S3" s="1614"/>
      <c r="T3" s="1614"/>
      <c r="U3" s="1614"/>
      <c r="V3" s="1614"/>
      <c r="W3" s="1614"/>
      <c r="X3" s="1614"/>
      <c r="Y3" s="1614"/>
      <c r="Z3" s="1614"/>
      <c r="AA3" s="1614"/>
      <c r="AB3" s="1614"/>
      <c r="AC3" s="1614"/>
      <c r="AD3" s="1614"/>
      <c r="AE3" s="1614"/>
      <c r="AF3" s="1614"/>
      <c r="AG3" s="1614"/>
      <c r="AH3" s="1614"/>
      <c r="AI3" s="1614"/>
      <c r="AJ3" s="1614"/>
      <c r="AK3" s="1614"/>
      <c r="AL3" s="1614"/>
      <c r="AM3" s="1614"/>
      <c r="AN3" s="1614"/>
      <c r="AO3" s="1614"/>
      <c r="AP3" s="1614"/>
      <c r="AQ3" s="1614"/>
      <c r="AR3" s="1614"/>
      <c r="AS3" s="1614"/>
      <c r="AT3" s="1614"/>
      <c r="AU3" s="1614"/>
      <c r="AV3" s="1614"/>
      <c r="AW3" s="1614"/>
      <c r="AX3" s="1614"/>
      <c r="AY3" s="1614"/>
      <c r="AZ3" s="1614"/>
      <c r="BA3" s="1614"/>
      <c r="BB3" s="1614"/>
      <c r="BC3" s="1614"/>
      <c r="BD3" s="1614"/>
      <c r="BE3" s="1615"/>
      <c r="BF3" s="61" t="s">
        <v>25</v>
      </c>
      <c r="BG3" s="62" t="s">
        <v>26</v>
      </c>
    </row>
    <row r="4" spans="2:59" ht="16.5" customHeight="1">
      <c r="B4" s="1671"/>
      <c r="C4" s="1613"/>
      <c r="D4" s="1614"/>
      <c r="E4" s="1614"/>
      <c r="F4" s="1614"/>
      <c r="G4" s="1614"/>
      <c r="H4" s="1614"/>
      <c r="I4" s="1614"/>
      <c r="J4" s="1614"/>
      <c r="K4" s="1614"/>
      <c r="L4" s="1614"/>
      <c r="M4" s="1614"/>
      <c r="N4" s="1614"/>
      <c r="O4" s="1614"/>
      <c r="P4" s="1614"/>
      <c r="Q4" s="1614"/>
      <c r="R4" s="1614"/>
      <c r="S4" s="1614"/>
      <c r="T4" s="1614"/>
      <c r="U4" s="1614"/>
      <c r="V4" s="1614"/>
      <c r="W4" s="1614"/>
      <c r="X4" s="1614"/>
      <c r="Y4" s="1614"/>
      <c r="Z4" s="1614"/>
      <c r="AA4" s="1614"/>
      <c r="AB4" s="1614"/>
      <c r="AC4" s="1614"/>
      <c r="AD4" s="1614"/>
      <c r="AE4" s="1614"/>
      <c r="AF4" s="1614"/>
      <c r="AG4" s="1614"/>
      <c r="AH4" s="1614"/>
      <c r="AI4" s="1614"/>
      <c r="AJ4" s="1614"/>
      <c r="AK4" s="1614"/>
      <c r="AL4" s="1614"/>
      <c r="AM4" s="1614"/>
      <c r="AN4" s="1614"/>
      <c r="AO4" s="1614"/>
      <c r="AP4" s="1614"/>
      <c r="AQ4" s="1614"/>
      <c r="AR4" s="1614"/>
      <c r="AS4" s="1614"/>
      <c r="AT4" s="1614"/>
      <c r="AU4" s="1614"/>
      <c r="AV4" s="1614"/>
      <c r="AW4" s="1614"/>
      <c r="AX4" s="1614"/>
      <c r="AY4" s="1614"/>
      <c r="AZ4" s="1614"/>
      <c r="BA4" s="1614"/>
      <c r="BB4" s="1614"/>
      <c r="BC4" s="1614"/>
      <c r="BD4" s="1614"/>
      <c r="BE4" s="1615"/>
      <c r="BF4" s="63">
        <v>6</v>
      </c>
      <c r="BG4" s="64" t="s">
        <v>34</v>
      </c>
    </row>
    <row r="5" spans="2:59" ht="16.5" customHeight="1">
      <c r="B5" s="1671"/>
      <c r="C5" s="1613"/>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c r="AF5" s="1614"/>
      <c r="AG5" s="1614"/>
      <c r="AH5" s="1614"/>
      <c r="AI5" s="1614"/>
      <c r="AJ5" s="1614"/>
      <c r="AK5" s="1614"/>
      <c r="AL5" s="1614"/>
      <c r="AM5" s="1614"/>
      <c r="AN5" s="1614"/>
      <c r="AO5" s="1614"/>
      <c r="AP5" s="1614"/>
      <c r="AQ5" s="1614"/>
      <c r="AR5" s="1614"/>
      <c r="AS5" s="1614"/>
      <c r="AT5" s="1614"/>
      <c r="AU5" s="1614"/>
      <c r="AV5" s="1614"/>
      <c r="AW5" s="1614"/>
      <c r="AX5" s="1614"/>
      <c r="AY5" s="1614"/>
      <c r="AZ5" s="1614"/>
      <c r="BA5" s="1614"/>
      <c r="BB5" s="1614"/>
      <c r="BC5" s="1614"/>
      <c r="BD5" s="1614"/>
      <c r="BE5" s="1615"/>
      <c r="BF5" s="563" t="s">
        <v>27</v>
      </c>
      <c r="BG5" s="564"/>
    </row>
    <row r="6" spans="2:59" ht="16.5" customHeight="1" thickBot="1">
      <c r="B6" s="1672"/>
      <c r="C6" s="1616"/>
      <c r="D6" s="1617"/>
      <c r="E6" s="1617"/>
      <c r="F6" s="1617"/>
      <c r="G6" s="1617"/>
      <c r="H6" s="1617"/>
      <c r="I6" s="1617"/>
      <c r="J6" s="1617"/>
      <c r="K6" s="1617"/>
      <c r="L6" s="1617"/>
      <c r="M6" s="1617"/>
      <c r="N6" s="1617"/>
      <c r="O6" s="1617"/>
      <c r="P6" s="1617"/>
      <c r="Q6" s="1617"/>
      <c r="R6" s="1617"/>
      <c r="S6" s="1617"/>
      <c r="T6" s="1617"/>
      <c r="U6" s="1617"/>
      <c r="V6" s="1617"/>
      <c r="W6" s="1617"/>
      <c r="X6" s="1617"/>
      <c r="Y6" s="1617"/>
      <c r="Z6" s="1617"/>
      <c r="AA6" s="1617"/>
      <c r="AB6" s="1617"/>
      <c r="AC6" s="1617"/>
      <c r="AD6" s="1617"/>
      <c r="AE6" s="1617"/>
      <c r="AF6" s="1617"/>
      <c r="AG6" s="1617"/>
      <c r="AH6" s="1617"/>
      <c r="AI6" s="1617"/>
      <c r="AJ6" s="1617"/>
      <c r="AK6" s="1617"/>
      <c r="AL6" s="1617"/>
      <c r="AM6" s="1617"/>
      <c r="AN6" s="1617"/>
      <c r="AO6" s="1617"/>
      <c r="AP6" s="1617"/>
      <c r="AQ6" s="1617"/>
      <c r="AR6" s="1617"/>
      <c r="AS6" s="1617"/>
      <c r="AT6" s="1617"/>
      <c r="AU6" s="1617"/>
      <c r="AV6" s="1617"/>
      <c r="AW6" s="1617"/>
      <c r="AX6" s="1617"/>
      <c r="AY6" s="1617"/>
      <c r="AZ6" s="1617"/>
      <c r="BA6" s="1617"/>
      <c r="BB6" s="1617"/>
      <c r="BC6" s="1617"/>
      <c r="BD6" s="1617"/>
      <c r="BE6" s="1618"/>
      <c r="BF6" s="1619">
        <v>45428</v>
      </c>
      <c r="BG6" s="1620"/>
    </row>
    <row r="7" spans="2:59" ht="19.5" customHeight="1">
      <c r="B7" s="67"/>
      <c r="C7" s="67"/>
      <c r="D7" s="67"/>
      <c r="E7" s="67"/>
      <c r="F7" s="67"/>
      <c r="G7" s="68"/>
      <c r="H7" s="68"/>
      <c r="I7" s="67"/>
      <c r="J7" s="67"/>
      <c r="K7" s="67"/>
      <c r="L7" s="67"/>
      <c r="M7" s="67"/>
      <c r="N7" s="67"/>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1621"/>
      <c r="AW7" s="1673"/>
      <c r="AX7" s="1673"/>
      <c r="AY7" s="1673"/>
      <c r="AZ7" s="1623"/>
      <c r="BA7" s="565"/>
      <c r="BB7" s="565"/>
      <c r="BC7" s="565"/>
      <c r="BD7" s="69"/>
      <c r="BE7" s="69"/>
    </row>
    <row r="8" spans="2:59" ht="28.5" customHeight="1">
      <c r="B8" s="71" t="s">
        <v>44</v>
      </c>
      <c r="C8" s="1746" t="s">
        <v>86</v>
      </c>
      <c r="D8" s="1746"/>
      <c r="E8" s="72"/>
      <c r="F8" s="72"/>
      <c r="G8" s="72"/>
      <c r="H8" s="72"/>
      <c r="I8" s="72"/>
      <c r="J8" s="72"/>
      <c r="K8" s="72"/>
      <c r="L8" s="72"/>
      <c r="M8" s="72"/>
      <c r="N8" s="72"/>
      <c r="AV8" s="565"/>
      <c r="AW8" s="565"/>
      <c r="AX8" s="565"/>
      <c r="AY8" s="565"/>
      <c r="AZ8" s="565"/>
      <c r="BA8" s="565"/>
      <c r="BB8" s="565"/>
      <c r="BC8" s="565"/>
    </row>
    <row r="9" spans="2:59" ht="75.75" customHeight="1">
      <c r="B9" s="71" t="s">
        <v>31</v>
      </c>
      <c r="C9" s="1767" t="s">
        <v>153</v>
      </c>
      <c r="D9" s="1768"/>
      <c r="E9" s="72"/>
      <c r="F9" s="72"/>
      <c r="G9" s="72"/>
      <c r="H9" s="72"/>
      <c r="I9" s="72"/>
      <c r="J9" s="72"/>
      <c r="K9" s="72"/>
      <c r="L9" s="72"/>
      <c r="M9" s="72"/>
      <c r="N9" s="72"/>
      <c r="AV9" s="565"/>
      <c r="AW9" s="565"/>
      <c r="AX9" s="565"/>
      <c r="AY9" s="565"/>
      <c r="AZ9" s="565"/>
      <c r="BA9" s="565"/>
      <c r="BB9" s="565"/>
      <c r="BC9" s="565"/>
    </row>
    <row r="10" spans="2:59" ht="30" customHeight="1">
      <c r="B10" s="71" t="s">
        <v>98</v>
      </c>
      <c r="C10" s="1625">
        <v>2025</v>
      </c>
      <c r="D10" s="1626"/>
      <c r="E10" s="72"/>
      <c r="F10" s="72"/>
      <c r="G10" s="72"/>
      <c r="H10" s="72"/>
      <c r="I10" s="72"/>
      <c r="J10" s="72"/>
      <c r="K10" s="72"/>
      <c r="L10" s="72"/>
      <c r="M10" s="72"/>
      <c r="N10" s="72"/>
      <c r="AV10" s="565"/>
      <c r="AW10" s="565"/>
      <c r="AX10" s="565"/>
      <c r="AY10" s="565"/>
      <c r="AZ10" s="565"/>
      <c r="BA10" s="565"/>
      <c r="BB10" s="565"/>
      <c r="BC10" s="565"/>
    </row>
    <row r="11" spans="2:59" ht="14.25" customHeight="1">
      <c r="B11" s="67"/>
      <c r="C11" s="67"/>
      <c r="D11" s="67"/>
      <c r="E11" s="67"/>
      <c r="F11" s="67"/>
      <c r="G11" s="68"/>
      <c r="H11" s="68"/>
      <c r="I11" s="67"/>
      <c r="J11" s="67"/>
      <c r="K11" s="67"/>
      <c r="L11" s="67"/>
      <c r="M11" s="67"/>
      <c r="N11" s="67"/>
      <c r="AV11" s="565"/>
      <c r="AW11" s="565"/>
      <c r="AX11" s="565"/>
      <c r="AY11" s="565"/>
      <c r="AZ11" s="565"/>
      <c r="BA11" s="565"/>
      <c r="BB11" s="565"/>
      <c r="BC11" s="565"/>
    </row>
    <row r="12" spans="2:59" ht="33" customHeight="1">
      <c r="B12" s="1604" t="s">
        <v>0</v>
      </c>
      <c r="C12" s="1604" t="s">
        <v>51</v>
      </c>
      <c r="D12" s="1604" t="s">
        <v>133</v>
      </c>
      <c r="E12" s="1604" t="s">
        <v>59</v>
      </c>
      <c r="F12" s="1604" t="s">
        <v>132</v>
      </c>
      <c r="G12" s="1604" t="s">
        <v>56</v>
      </c>
      <c r="H12" s="1604" t="s">
        <v>22</v>
      </c>
      <c r="I12" s="1604" t="s">
        <v>58</v>
      </c>
      <c r="J12" s="1604" t="s">
        <v>38</v>
      </c>
      <c r="K12" s="1604" t="s">
        <v>33</v>
      </c>
      <c r="L12" s="1604" t="s">
        <v>17</v>
      </c>
      <c r="M12" s="1604" t="s">
        <v>39</v>
      </c>
      <c r="N12" s="1604" t="s">
        <v>41</v>
      </c>
      <c r="O12" s="1631" t="s">
        <v>107</v>
      </c>
      <c r="P12" s="1631"/>
      <c r="Q12" s="1631"/>
      <c r="R12" s="1631"/>
      <c r="S12" s="1631"/>
      <c r="T12" s="1631"/>
      <c r="U12" s="1631"/>
      <c r="V12" s="1631"/>
      <c r="W12" s="1631"/>
      <c r="X12" s="1631"/>
      <c r="Y12" s="1631"/>
      <c r="Z12" s="1631"/>
      <c r="AA12" s="1631"/>
      <c r="AB12" s="1631"/>
      <c r="AC12" s="1631"/>
      <c r="AD12" s="1631"/>
      <c r="AE12" s="1631"/>
      <c r="AF12" s="1631"/>
      <c r="AG12" s="1631"/>
      <c r="AH12" s="1631"/>
      <c r="AI12" s="1631"/>
      <c r="AJ12" s="1631"/>
      <c r="AK12" s="1631"/>
      <c r="AL12" s="1631"/>
      <c r="AM12" s="1631"/>
      <c r="AN12" s="1631"/>
      <c r="AO12" s="1631"/>
      <c r="AP12" s="1631"/>
      <c r="AQ12" s="1631"/>
      <c r="AR12" s="1631"/>
      <c r="AS12" s="1631"/>
      <c r="AT12" s="1631"/>
      <c r="AU12" s="1632" t="s">
        <v>60</v>
      </c>
      <c r="AV12" s="1633" t="s">
        <v>128</v>
      </c>
      <c r="AW12" s="1634"/>
      <c r="AX12" s="1634"/>
      <c r="AY12" s="1635"/>
      <c r="AZ12" s="1636" t="s">
        <v>125</v>
      </c>
      <c r="BA12" s="1637"/>
      <c r="BB12" s="1637"/>
      <c r="BC12" s="1638"/>
      <c r="BD12" s="1627" t="s">
        <v>126</v>
      </c>
      <c r="BE12" s="1628"/>
      <c r="BF12" s="1628"/>
      <c r="BG12" s="1629"/>
    </row>
    <row r="13" spans="2:59" ht="21.75" customHeight="1">
      <c r="B13" s="1604"/>
      <c r="C13" s="1604"/>
      <c r="D13" s="1604"/>
      <c r="E13" s="1604"/>
      <c r="F13" s="1604"/>
      <c r="G13" s="1604"/>
      <c r="H13" s="1604"/>
      <c r="I13" s="1604"/>
      <c r="J13" s="1604"/>
      <c r="K13" s="1604"/>
      <c r="L13" s="1604"/>
      <c r="M13" s="1604"/>
      <c r="N13" s="1604"/>
      <c r="O13" s="1630" t="s">
        <v>18</v>
      </c>
      <c r="P13" s="1630"/>
      <c r="Q13" s="1630"/>
      <c r="R13" s="1630"/>
      <c r="S13" s="1630"/>
      <c r="T13" s="1630"/>
      <c r="U13" s="1630"/>
      <c r="V13" s="1630"/>
      <c r="W13" s="1630" t="s">
        <v>19</v>
      </c>
      <c r="X13" s="1630"/>
      <c r="Y13" s="1630"/>
      <c r="Z13" s="1630"/>
      <c r="AA13" s="1630"/>
      <c r="AB13" s="1630"/>
      <c r="AC13" s="1630"/>
      <c r="AD13" s="1630"/>
      <c r="AE13" s="1630" t="s">
        <v>20</v>
      </c>
      <c r="AF13" s="1630"/>
      <c r="AG13" s="1630"/>
      <c r="AH13" s="1630"/>
      <c r="AI13" s="1630"/>
      <c r="AJ13" s="1630"/>
      <c r="AK13" s="1630"/>
      <c r="AL13" s="1630"/>
      <c r="AM13" s="1630" t="s">
        <v>21</v>
      </c>
      <c r="AN13" s="1630"/>
      <c r="AO13" s="1630"/>
      <c r="AP13" s="1630"/>
      <c r="AQ13" s="1630"/>
      <c r="AR13" s="1630"/>
      <c r="AS13" s="1630"/>
      <c r="AT13" s="1630"/>
      <c r="AU13" s="1632"/>
      <c r="AV13" s="1642" t="s">
        <v>114</v>
      </c>
      <c r="AW13" s="1642" t="s">
        <v>19</v>
      </c>
      <c r="AX13" s="1642" t="s">
        <v>115</v>
      </c>
      <c r="AY13" s="1642" t="s">
        <v>116</v>
      </c>
      <c r="AZ13" s="1639" t="s">
        <v>114</v>
      </c>
      <c r="BA13" s="1639" t="s">
        <v>117</v>
      </c>
      <c r="BB13" s="1639" t="s">
        <v>118</v>
      </c>
      <c r="BC13" s="1639" t="s">
        <v>119</v>
      </c>
      <c r="BD13" s="1645" t="s">
        <v>18</v>
      </c>
      <c r="BE13" s="1645" t="s">
        <v>19</v>
      </c>
      <c r="BF13" s="1645" t="s">
        <v>20</v>
      </c>
      <c r="BG13" s="1645" t="s">
        <v>21</v>
      </c>
    </row>
    <row r="14" spans="2:59" ht="21.75" customHeight="1">
      <c r="B14" s="1604"/>
      <c r="C14" s="1604"/>
      <c r="D14" s="1604"/>
      <c r="E14" s="1604"/>
      <c r="F14" s="1604"/>
      <c r="G14" s="1604"/>
      <c r="H14" s="1604"/>
      <c r="I14" s="1604"/>
      <c r="J14" s="1604"/>
      <c r="K14" s="1604"/>
      <c r="L14" s="1604"/>
      <c r="M14" s="1604"/>
      <c r="N14" s="1604"/>
      <c r="O14" s="1677" t="s">
        <v>2</v>
      </c>
      <c r="P14" s="1677"/>
      <c r="Q14" s="1677" t="s">
        <v>3</v>
      </c>
      <c r="R14" s="1677"/>
      <c r="S14" s="1677" t="s">
        <v>4</v>
      </c>
      <c r="T14" s="1677"/>
      <c r="U14" s="1631" t="s">
        <v>5</v>
      </c>
      <c r="V14" s="1631"/>
      <c r="W14" s="1677" t="s">
        <v>24</v>
      </c>
      <c r="X14" s="1677"/>
      <c r="Y14" s="1677" t="s">
        <v>6</v>
      </c>
      <c r="Z14" s="1677"/>
      <c r="AA14" s="1677" t="s">
        <v>7</v>
      </c>
      <c r="AB14" s="1677"/>
      <c r="AC14" s="1631" t="s">
        <v>5</v>
      </c>
      <c r="AD14" s="1631"/>
      <c r="AE14" s="1677" t="s">
        <v>8</v>
      </c>
      <c r="AF14" s="1677"/>
      <c r="AG14" s="1677" t="s">
        <v>9</v>
      </c>
      <c r="AH14" s="1677"/>
      <c r="AI14" s="1677" t="s">
        <v>10</v>
      </c>
      <c r="AJ14" s="1677"/>
      <c r="AK14" s="1631" t="s">
        <v>5</v>
      </c>
      <c r="AL14" s="1631"/>
      <c r="AM14" s="1677" t="s">
        <v>11</v>
      </c>
      <c r="AN14" s="1677"/>
      <c r="AO14" s="1677" t="s">
        <v>12</v>
      </c>
      <c r="AP14" s="1677"/>
      <c r="AQ14" s="1677" t="s">
        <v>13</v>
      </c>
      <c r="AR14" s="1677"/>
      <c r="AS14" s="1631" t="s">
        <v>5</v>
      </c>
      <c r="AT14" s="1631"/>
      <c r="AU14" s="1632"/>
      <c r="AV14" s="1643"/>
      <c r="AW14" s="1643"/>
      <c r="AX14" s="1643"/>
      <c r="AY14" s="1643"/>
      <c r="AZ14" s="1640"/>
      <c r="BA14" s="1640"/>
      <c r="BB14" s="1640"/>
      <c r="BC14" s="1640"/>
      <c r="BD14" s="1646"/>
      <c r="BE14" s="1646"/>
      <c r="BF14" s="1646"/>
      <c r="BG14" s="1646"/>
    </row>
    <row r="15" spans="2:59" ht="21.75" customHeight="1">
      <c r="B15" s="1604"/>
      <c r="C15" s="1604"/>
      <c r="D15" s="1604"/>
      <c r="E15" s="1604"/>
      <c r="F15" s="1604"/>
      <c r="G15" s="1604"/>
      <c r="H15" s="1604"/>
      <c r="I15" s="1604"/>
      <c r="J15" s="1604"/>
      <c r="K15" s="1604"/>
      <c r="L15" s="1604"/>
      <c r="M15" s="1604"/>
      <c r="N15" s="1604"/>
      <c r="O15" s="566" t="s">
        <v>14</v>
      </c>
      <c r="P15" s="567" t="s">
        <v>15</v>
      </c>
      <c r="Q15" s="566" t="s">
        <v>14</v>
      </c>
      <c r="R15" s="567" t="s">
        <v>15</v>
      </c>
      <c r="S15" s="566" t="s">
        <v>14</v>
      </c>
      <c r="T15" s="567" t="s">
        <v>15</v>
      </c>
      <c r="U15" s="75" t="s">
        <v>14</v>
      </c>
      <c r="V15" s="76" t="s">
        <v>15</v>
      </c>
      <c r="W15" s="566" t="s">
        <v>14</v>
      </c>
      <c r="X15" s="567" t="s">
        <v>15</v>
      </c>
      <c r="Y15" s="566" t="s">
        <v>14</v>
      </c>
      <c r="Z15" s="567" t="s">
        <v>15</v>
      </c>
      <c r="AA15" s="566" t="s">
        <v>14</v>
      </c>
      <c r="AB15" s="567" t="s">
        <v>15</v>
      </c>
      <c r="AC15" s="75" t="s">
        <v>14</v>
      </c>
      <c r="AD15" s="76" t="s">
        <v>15</v>
      </c>
      <c r="AE15" s="566" t="s">
        <v>14</v>
      </c>
      <c r="AF15" s="567" t="s">
        <v>15</v>
      </c>
      <c r="AG15" s="566" t="s">
        <v>14</v>
      </c>
      <c r="AH15" s="567" t="s">
        <v>15</v>
      </c>
      <c r="AI15" s="566" t="s">
        <v>14</v>
      </c>
      <c r="AJ15" s="567" t="s">
        <v>15</v>
      </c>
      <c r="AK15" s="75" t="s">
        <v>14</v>
      </c>
      <c r="AL15" s="76" t="s">
        <v>15</v>
      </c>
      <c r="AM15" s="566" t="s">
        <v>14</v>
      </c>
      <c r="AN15" s="567" t="s">
        <v>15</v>
      </c>
      <c r="AO15" s="566" t="s">
        <v>14</v>
      </c>
      <c r="AP15" s="567" t="s">
        <v>15</v>
      </c>
      <c r="AQ15" s="566" t="s">
        <v>14</v>
      </c>
      <c r="AR15" s="567" t="s">
        <v>15</v>
      </c>
      <c r="AS15" s="75" t="s">
        <v>14</v>
      </c>
      <c r="AT15" s="76" t="s">
        <v>15</v>
      </c>
      <c r="AU15" s="1632"/>
      <c r="AV15" s="1644"/>
      <c r="AW15" s="1644"/>
      <c r="AX15" s="1644"/>
      <c r="AY15" s="1644"/>
      <c r="AZ15" s="1641"/>
      <c r="BA15" s="1641"/>
      <c r="BB15" s="1641"/>
      <c r="BC15" s="1641"/>
      <c r="BD15" s="1647"/>
      <c r="BE15" s="1647"/>
      <c r="BF15" s="1647"/>
      <c r="BG15" s="1647"/>
    </row>
    <row r="16" spans="2:59" ht="91.5" customHeight="1">
      <c r="B16" s="1764" t="str">
        <f>+'Anexo 1. 01-FR-03 POA INSTITUC.'!B13</f>
        <v>1. Fortalecer la promoción de derechos, la prevención y control a la función pública y la potestad disciplinaria con enfoque territorial que contribuya al desarrollo sostenible.</v>
      </c>
      <c r="C16" s="1764" t="str">
        <f>+'Anexo 1. 01-FR-03 POA INSTITUC.'!C13</f>
        <v>1.1. Realizar 1.685.343 acciones de promoción, defensa del debido proceso y del interés público, en garantía de los derechos de las personas en el Distrito Capital, de manera oportuna y resolutiva, en el cuatrienio.</v>
      </c>
      <c r="D16" s="113" t="str">
        <f>+'Anexo 1. 01-FR-03 POA INSTITUC.'!D13</f>
        <v>1.1.1. Realizar 481.058 intervenciones dentro del ejercicio del Ministerio Público para prevenir la vulneración de derechos y/o lograr el restablecimiento de los mismos, en el cuatrienio.</v>
      </c>
      <c r="E16" s="50">
        <f>+'Anexo 1. 01-FR-03 POA INSTITUC.'!E13</f>
        <v>0.28399999999999997</v>
      </c>
      <c r="F16" s="53">
        <f>+'Anexo 1. 01-FR-03 POA INSTITUC.'!F13</f>
        <v>481058</v>
      </c>
      <c r="G16" s="115">
        <f>+'Anexo 1. 01-FR-03 POA INSTITUC.'!L13</f>
        <v>120935</v>
      </c>
      <c r="H16" s="112">
        <f>+'Anexo 1. 01-FR-03 POA INSTITUC.'!G13</f>
        <v>480164</v>
      </c>
      <c r="I16" s="79" t="str">
        <f>+'Anexo 1. 01-FR-03 POA INSTITUC.'!H13</f>
        <v>Intervenciones Realizadas en Defensa de los Derechos</v>
      </c>
      <c r="J16" s="577" t="s">
        <v>147</v>
      </c>
      <c r="K16" s="1004" t="s">
        <v>164</v>
      </c>
      <c r="L16" s="998" t="s">
        <v>1031</v>
      </c>
      <c r="M16" s="553" t="s">
        <v>163</v>
      </c>
      <c r="N16" s="80" t="str">
        <f>+'Anexo 1. 01-FR-03 POA INSTITUC.'!J13</f>
        <v>* P.D. para Asuntos Penales I, Penales II, Familia, Derechos Humanos y Policivos y Civiles
* P.D. para los sectores Planeación y Movilidad
* P.D. para los sectores educación y cultura, recreación y deporte.</v>
      </c>
      <c r="O16" s="1009">
        <v>7735</v>
      </c>
      <c r="P16" s="1009">
        <v>10542</v>
      </c>
      <c r="Q16" s="1009">
        <v>10523</v>
      </c>
      <c r="R16" s="1009">
        <v>10947</v>
      </c>
      <c r="S16" s="1009">
        <v>10508</v>
      </c>
      <c r="T16" s="1009">
        <v>10840</v>
      </c>
      <c r="U16" s="1010">
        <f>O16+Q16+S16</f>
        <v>28766</v>
      </c>
      <c r="V16" s="1010">
        <f>P16+R16+T16</f>
        <v>32329</v>
      </c>
      <c r="W16" s="1009">
        <v>10528</v>
      </c>
      <c r="X16" s="1009"/>
      <c r="Y16" s="1009">
        <v>10528</v>
      </c>
      <c r="Z16" s="1009"/>
      <c r="AA16" s="1009">
        <v>10528</v>
      </c>
      <c r="AB16" s="1009"/>
      <c r="AC16" s="1010">
        <f>W16+Y16+AA16</f>
        <v>31584</v>
      </c>
      <c r="AD16" s="1010">
        <f>X16+Z16+AB16</f>
        <v>0</v>
      </c>
      <c r="AE16" s="1017">
        <v>10508</v>
      </c>
      <c r="AF16" s="1017"/>
      <c r="AG16" s="1017">
        <v>10508</v>
      </c>
      <c r="AH16" s="1017"/>
      <c r="AI16" s="1018">
        <v>10483</v>
      </c>
      <c r="AJ16" s="1018"/>
      <c r="AK16" s="1010">
        <f>AE16+AG16+AI16</f>
        <v>31499</v>
      </c>
      <c r="AL16" s="1010">
        <f>AF16+AH16+AJ16</f>
        <v>0</v>
      </c>
      <c r="AM16" s="1017">
        <v>10510</v>
      </c>
      <c r="AN16" s="1017"/>
      <c r="AO16" s="1017">
        <v>10420</v>
      </c>
      <c r="AP16" s="1017"/>
      <c r="AQ16" s="1017">
        <v>8156</v>
      </c>
      <c r="AR16" s="1017"/>
      <c r="AS16" s="1010">
        <f>AM16+AO16+AQ16</f>
        <v>29086</v>
      </c>
      <c r="AT16" s="1010">
        <f>AN16+AP16+AR16</f>
        <v>0</v>
      </c>
      <c r="AU16" s="1011">
        <f>U16+AC16+AK16+AS16</f>
        <v>120935</v>
      </c>
      <c r="AV16" s="1019">
        <f>+V16</f>
        <v>32329</v>
      </c>
      <c r="AW16" s="1019">
        <f>+V16+AD16</f>
        <v>32329</v>
      </c>
      <c r="AX16" s="1019">
        <f>+V16+AD16+AL16</f>
        <v>32329</v>
      </c>
      <c r="AY16" s="1019">
        <f>+V16+AD16+AL16+AT16</f>
        <v>32329</v>
      </c>
      <c r="AZ16" s="1013">
        <f>IF(AND(AV16&gt;0,$AU16&gt;0),AV16/$AU16,0)</f>
        <v>0.26732542274775706</v>
      </c>
      <c r="BA16" s="1013">
        <f>IF(AND(AW16&gt;0,$AU16&gt;0),AW16/$AU16,0)</f>
        <v>0.26732542274775706</v>
      </c>
      <c r="BB16" s="1013">
        <f>IF(AND(AX16&gt;0,$AU16&gt;0),AX16/$AU16,0)</f>
        <v>0.26732542274775706</v>
      </c>
      <c r="BC16" s="1013">
        <f>IF(AND(AY16&gt;0,$AU16&gt;0),AY16/$AU16,0)</f>
        <v>0.26732542274775706</v>
      </c>
      <c r="BD16" s="1014">
        <f>(IF(AND(AV16&gt;0,$F16&gt;0),AV16/$F16,0))</f>
        <v>6.7203954616699021E-2</v>
      </c>
      <c r="BE16" s="1014">
        <f t="shared" ref="BE16:BG26" si="0">(IF(AND(AW16&gt;0,$F16&gt;0),AW16/$F16,0))</f>
        <v>6.7203954616699021E-2</v>
      </c>
      <c r="BF16" s="1014">
        <f t="shared" si="0"/>
        <v>6.7203954616699021E-2</v>
      </c>
      <c r="BG16" s="1014">
        <f t="shared" si="0"/>
        <v>6.7203954616699021E-2</v>
      </c>
    </row>
    <row r="17" spans="2:59" ht="135.6" customHeight="1">
      <c r="B17" s="1765"/>
      <c r="C17" s="1765"/>
      <c r="D17" s="113" t="str">
        <f>+'Anexo 1. 01-FR-03 POA INSTITUC.'!D14</f>
        <v>1.1.2. Orientar 485.702 personas en garantía de derechos, en el cuatrienio.</v>
      </c>
      <c r="E17" s="50">
        <f>+'Anexo 1. 01-FR-03 POA INSTITUC.'!E14</f>
        <v>0.28599999999999998</v>
      </c>
      <c r="F17" s="53">
        <f>+'Anexo 1. 01-FR-03 POA INSTITUC.'!F14</f>
        <v>485702</v>
      </c>
      <c r="G17" s="115">
        <f>+'Anexo 1. 01-FR-03 POA INSTITUC.'!L14</f>
        <v>123517</v>
      </c>
      <c r="H17" s="112">
        <f>+'Anexo 1. 01-FR-03 POA INSTITUC.'!G14</f>
        <v>482785</v>
      </c>
      <c r="I17" s="79" t="str">
        <f>+'Anexo 1. 01-FR-03 POA INSTITUC.'!H14</f>
        <v>Personas Orientadas en Garantía de Derechos</v>
      </c>
      <c r="J17" s="551" t="s">
        <v>148</v>
      </c>
      <c r="K17" s="1004" t="s">
        <v>166</v>
      </c>
      <c r="L17" s="998" t="s">
        <v>1032</v>
      </c>
      <c r="M17" s="553" t="s">
        <v>163</v>
      </c>
      <c r="N17" s="80" t="str">
        <f>+'Anexo 1. 01-FR-03 POA INSTITUC.'!J14</f>
        <v>* P.D. para la Coordinación del MP y DDHH y sus dependencias adscritas
* P.D. para la Coordinación de la Prevención y Control a la Función Pública y sus dependencias adscritas
* P.D. para la Coordinación de Gestión de las Personerías Locales y sus Personerías Locales adscritas.</v>
      </c>
      <c r="O17" s="1009">
        <v>6587</v>
      </c>
      <c r="P17" s="1009">
        <f>1441+399+7017</f>
        <v>8857</v>
      </c>
      <c r="Q17" s="1009">
        <v>9469</v>
      </c>
      <c r="R17" s="1009">
        <f>1529+218+6345</f>
        <v>8092</v>
      </c>
      <c r="S17" s="1009">
        <v>10639</v>
      </c>
      <c r="T17" s="1009">
        <f>1500+393+7929</f>
        <v>9822</v>
      </c>
      <c r="U17" s="1010">
        <f t="shared" ref="U17:V26" si="1">O17+Q17+S17</f>
        <v>26695</v>
      </c>
      <c r="V17" s="1010">
        <f t="shared" si="1"/>
        <v>26771</v>
      </c>
      <c r="W17" s="1009">
        <v>10991</v>
      </c>
      <c r="X17" s="1009"/>
      <c r="Y17" s="1009">
        <v>11105</v>
      </c>
      <c r="Z17" s="1009"/>
      <c r="AA17" s="1009">
        <v>11179</v>
      </c>
      <c r="AB17" s="1009"/>
      <c r="AC17" s="1010">
        <f t="shared" ref="AC17:AD26" si="2">W17+Y17+AA17</f>
        <v>33275</v>
      </c>
      <c r="AD17" s="1010">
        <f t="shared" si="2"/>
        <v>0</v>
      </c>
      <c r="AE17" s="1017">
        <v>11066</v>
      </c>
      <c r="AF17" s="1017"/>
      <c r="AG17" s="1017">
        <v>11233</v>
      </c>
      <c r="AH17" s="1017"/>
      <c r="AI17" s="1018">
        <v>11202</v>
      </c>
      <c r="AJ17" s="1018"/>
      <c r="AK17" s="1010">
        <f t="shared" ref="AK17:AL26" si="3">AE17+AG17+AI17</f>
        <v>33501</v>
      </c>
      <c r="AL17" s="1010">
        <f t="shared" si="3"/>
        <v>0</v>
      </c>
      <c r="AM17" s="1017">
        <v>11053</v>
      </c>
      <c r="AN17" s="1017"/>
      <c r="AO17" s="1017">
        <v>10855</v>
      </c>
      <c r="AP17" s="1017"/>
      <c r="AQ17" s="1017">
        <v>8138</v>
      </c>
      <c r="AR17" s="1017"/>
      <c r="AS17" s="1010">
        <f t="shared" ref="AS17:AT26" si="4">AM17+AO17+AQ17</f>
        <v>30046</v>
      </c>
      <c r="AT17" s="1010">
        <f t="shared" si="4"/>
        <v>0</v>
      </c>
      <c r="AU17" s="1011">
        <f t="shared" ref="AU17:AU26" si="5">U17+AC17+AK17+AS17</f>
        <v>123517</v>
      </c>
      <c r="AV17" s="1019">
        <f t="shared" ref="AV17:AV26" si="6">+V17</f>
        <v>26771</v>
      </c>
      <c r="AW17" s="1019">
        <f t="shared" ref="AW17:AW26" si="7">+V17+AD17</f>
        <v>26771</v>
      </c>
      <c r="AX17" s="1019">
        <f t="shared" ref="AX17:AX26" si="8">+V17+AD17+AL17</f>
        <v>26771</v>
      </c>
      <c r="AY17" s="1019">
        <f t="shared" ref="AY17:AY26" si="9">+V17+AD17+AL17+AT17</f>
        <v>26771</v>
      </c>
      <c r="AZ17" s="1013">
        <f t="shared" ref="AZ17:BC26" si="10">IF(AND(AV17&gt;0,$AU17&gt;0),AV17/$AU17,0)</f>
        <v>0.21673939619647498</v>
      </c>
      <c r="BA17" s="1013">
        <f t="shared" si="10"/>
        <v>0.21673939619647498</v>
      </c>
      <c r="BB17" s="1013">
        <f t="shared" si="10"/>
        <v>0.21673939619647498</v>
      </c>
      <c r="BC17" s="1013">
        <f t="shared" si="10"/>
        <v>0.21673939619647498</v>
      </c>
      <c r="BD17" s="1014">
        <f t="shared" ref="BD17:BD26" si="11">(IF(AND(AV17&gt;0,$F17&gt;0),AV17/$F17,0))</f>
        <v>5.5118158871077329E-2</v>
      </c>
      <c r="BE17" s="1014">
        <f t="shared" si="0"/>
        <v>5.5118158871077329E-2</v>
      </c>
      <c r="BF17" s="1014">
        <f t="shared" si="0"/>
        <v>5.5118158871077329E-2</v>
      </c>
      <c r="BG17" s="1014">
        <f t="shared" si="0"/>
        <v>5.5118158871077329E-2</v>
      </c>
    </row>
    <row r="18" spans="2:59" ht="108.75" customHeight="1">
      <c r="B18" s="1765"/>
      <c r="C18" s="1765"/>
      <c r="D18" s="113" t="str">
        <f>+'Anexo 1. 01-FR-03 POA INSTITUC.'!D15</f>
        <v>1.1.3. Asistir 256.330 personas en garantía de derechos, en el cuatrienio.</v>
      </c>
      <c r="E18" s="50">
        <f>+'Anexo 1. 01-FR-03 POA INSTITUC.'!E15</f>
        <v>0.154</v>
      </c>
      <c r="F18" s="53">
        <f>+'Anexo 1. 01-FR-03 POA INSTITUC.'!F15</f>
        <v>256330</v>
      </c>
      <c r="G18" s="115">
        <f>+'Anexo 1. 01-FR-03 POA INSTITUC.'!L15</f>
        <v>61402</v>
      </c>
      <c r="H18" s="112">
        <f>+'Anexo 1. 01-FR-03 POA INSTITUC.'!G15</f>
        <v>250365</v>
      </c>
      <c r="I18" s="79" t="str">
        <f>+'Anexo 1. 01-FR-03 POA INSTITUC.'!H15</f>
        <v>Personas Asistidas en Garantía de Derechos</v>
      </c>
      <c r="J18" s="551" t="s">
        <v>149</v>
      </c>
      <c r="K18" s="1004" t="s">
        <v>166</v>
      </c>
      <c r="L18" s="998" t="s">
        <v>1033</v>
      </c>
      <c r="M18" s="553" t="s">
        <v>163</v>
      </c>
      <c r="N18" s="80" t="str">
        <f>+'Anexo 1. 01-FR-03 POA INSTITUC.'!J15</f>
        <v>* P.D. para Derechos Humanos, Familia, Orientación y Asistencia, Consumidor, Asuntos Jurisdiccionales , Víctimas y Dirección de Conciliación y M.A.S.C.
* P.D. para la Coordinación de la Prevención y Control a la Función Pública y sus dependencias adscritas.
* P.D. para la Coordinación de Gestión de las Personerías Locales y sus Personerías Locales adscritas.</v>
      </c>
      <c r="O18" s="1009">
        <v>3180</v>
      </c>
      <c r="P18" s="1009">
        <v>4160</v>
      </c>
      <c r="Q18" s="1009">
        <v>4778</v>
      </c>
      <c r="R18" s="1009">
        <v>4888</v>
      </c>
      <c r="S18" s="1009">
        <v>5415</v>
      </c>
      <c r="T18" s="1009">
        <v>5330</v>
      </c>
      <c r="U18" s="1010">
        <f t="shared" si="1"/>
        <v>13373</v>
      </c>
      <c r="V18" s="1010">
        <f t="shared" si="1"/>
        <v>14378</v>
      </c>
      <c r="W18" s="1009">
        <v>5375</v>
      </c>
      <c r="X18" s="1009"/>
      <c r="Y18" s="1009">
        <v>5695</v>
      </c>
      <c r="Z18" s="1009"/>
      <c r="AA18" s="1009">
        <v>5453</v>
      </c>
      <c r="AB18" s="1009"/>
      <c r="AC18" s="1010">
        <f t="shared" si="2"/>
        <v>16523</v>
      </c>
      <c r="AD18" s="1010">
        <f t="shared" si="2"/>
        <v>0</v>
      </c>
      <c r="AE18" s="1017">
        <v>5676</v>
      </c>
      <c r="AF18" s="1017"/>
      <c r="AG18" s="1017">
        <v>5228</v>
      </c>
      <c r="AH18" s="1017"/>
      <c r="AI18" s="1018">
        <v>5694</v>
      </c>
      <c r="AJ18" s="1018"/>
      <c r="AK18" s="1010">
        <f t="shared" si="3"/>
        <v>16598</v>
      </c>
      <c r="AL18" s="1010">
        <f t="shared" si="3"/>
        <v>0</v>
      </c>
      <c r="AM18" s="1017">
        <v>5585</v>
      </c>
      <c r="AN18" s="1017"/>
      <c r="AO18" s="1017">
        <v>5487</v>
      </c>
      <c r="AP18" s="1017"/>
      <c r="AQ18" s="1017">
        <v>3836</v>
      </c>
      <c r="AR18" s="1017"/>
      <c r="AS18" s="1010">
        <f t="shared" si="4"/>
        <v>14908</v>
      </c>
      <c r="AT18" s="1010">
        <f t="shared" si="4"/>
        <v>0</v>
      </c>
      <c r="AU18" s="1011">
        <f t="shared" si="5"/>
        <v>61402</v>
      </c>
      <c r="AV18" s="1019">
        <f t="shared" si="6"/>
        <v>14378</v>
      </c>
      <c r="AW18" s="1019">
        <f t="shared" si="7"/>
        <v>14378</v>
      </c>
      <c r="AX18" s="1019">
        <f t="shared" si="8"/>
        <v>14378</v>
      </c>
      <c r="AY18" s="1019">
        <f t="shared" si="9"/>
        <v>14378</v>
      </c>
      <c r="AZ18" s="1013">
        <f t="shared" si="10"/>
        <v>0.23416175368880493</v>
      </c>
      <c r="BA18" s="1013">
        <f t="shared" si="10"/>
        <v>0.23416175368880493</v>
      </c>
      <c r="BB18" s="1013">
        <f t="shared" si="10"/>
        <v>0.23416175368880493</v>
      </c>
      <c r="BC18" s="1013">
        <f t="shared" si="10"/>
        <v>0.23416175368880493</v>
      </c>
      <c r="BD18" s="1014">
        <f t="shared" si="11"/>
        <v>5.6091756719853315E-2</v>
      </c>
      <c r="BE18" s="1014">
        <f t="shared" si="0"/>
        <v>5.6091756719853315E-2</v>
      </c>
      <c r="BF18" s="1014">
        <f t="shared" si="0"/>
        <v>5.6091756719853315E-2</v>
      </c>
      <c r="BG18" s="1014">
        <f t="shared" si="0"/>
        <v>5.6091756719853315E-2</v>
      </c>
    </row>
    <row r="19" spans="2:59" ht="140.25" customHeight="1">
      <c r="B19" s="1765"/>
      <c r="C19" s="1765"/>
      <c r="D19" s="113" t="str">
        <f>+'Anexo 1. 01-FR-03 POA INSTITUC.'!D16</f>
        <v>1.1.4. Atender y/o gestionar 90.399 peticiones presentadas por la comunidad en garantía de derechos, en el cuatrienio.</v>
      </c>
      <c r="E19" s="50">
        <f>+'Anexo 1. 01-FR-03 POA INSTITUC.'!E16</f>
        <v>5.6000000000000001E-2</v>
      </c>
      <c r="F19" s="53">
        <f>+'Anexo 1. 01-FR-03 POA INSTITUC.'!F16</f>
        <v>90399</v>
      </c>
      <c r="G19" s="115">
        <f>+'Anexo 1. 01-FR-03 POA INSTITUC.'!L16</f>
        <v>19248</v>
      </c>
      <c r="H19" s="112">
        <f>+'Anexo 1. 01-FR-03 POA INSTITUC.'!G16</f>
        <v>85134</v>
      </c>
      <c r="I19" s="79" t="str">
        <f>+'Anexo 1. 01-FR-03 POA INSTITUC.'!H16</f>
        <v>Peticiones Atendidas y/o Gestionadas en Garantía de Derechos</v>
      </c>
      <c r="J19" s="551" t="s">
        <v>180</v>
      </c>
      <c r="K19" s="1004" t="s">
        <v>167</v>
      </c>
      <c r="L19" s="998" t="s">
        <v>1034</v>
      </c>
      <c r="M19" s="553" t="s">
        <v>163</v>
      </c>
      <c r="N19" s="80" t="str">
        <f>+'Anexo 1. 01-FR-03 POA INSTITUC.'!J16</f>
        <v>* P.D. para la Coordinación del MP y DDHH, P.D. para Asuntos Penales I, Penales II, Policivos y Civiles, Derechos Humanos y Familia.
* P.D. para la Coordinación de Gestión de las Personerías Locales y sus Personerías Locales adscritas.</v>
      </c>
      <c r="O19" s="1009">
        <v>1236</v>
      </c>
      <c r="P19" s="1009">
        <v>1324</v>
      </c>
      <c r="Q19" s="1009">
        <v>1664</v>
      </c>
      <c r="R19" s="1009">
        <v>1902</v>
      </c>
      <c r="S19" s="1009">
        <v>1672</v>
      </c>
      <c r="T19" s="1009">
        <v>1748</v>
      </c>
      <c r="U19" s="1010">
        <f t="shared" si="1"/>
        <v>4572</v>
      </c>
      <c r="V19" s="1010">
        <f t="shared" si="1"/>
        <v>4974</v>
      </c>
      <c r="W19" s="1009">
        <v>1682</v>
      </c>
      <c r="X19" s="1009"/>
      <c r="Y19" s="1009">
        <v>1682</v>
      </c>
      <c r="Z19" s="1009"/>
      <c r="AA19" s="1009">
        <v>1682</v>
      </c>
      <c r="AB19" s="1009"/>
      <c r="AC19" s="1010">
        <f t="shared" si="2"/>
        <v>5046</v>
      </c>
      <c r="AD19" s="1010">
        <f t="shared" si="2"/>
        <v>0</v>
      </c>
      <c r="AE19" s="1017">
        <v>1668</v>
      </c>
      <c r="AF19" s="1017"/>
      <c r="AG19" s="1017">
        <v>1724</v>
      </c>
      <c r="AH19" s="1017"/>
      <c r="AI19" s="1018">
        <v>1724</v>
      </c>
      <c r="AJ19" s="1018"/>
      <c r="AK19" s="1010">
        <f t="shared" si="3"/>
        <v>5116</v>
      </c>
      <c r="AL19" s="1010">
        <f t="shared" si="3"/>
        <v>0</v>
      </c>
      <c r="AM19" s="1017">
        <v>1624</v>
      </c>
      <c r="AN19" s="1017"/>
      <c r="AO19" s="1017">
        <v>1613</v>
      </c>
      <c r="AP19" s="1017"/>
      <c r="AQ19" s="1017">
        <v>1277</v>
      </c>
      <c r="AR19" s="1017"/>
      <c r="AS19" s="1010">
        <f t="shared" si="4"/>
        <v>4514</v>
      </c>
      <c r="AT19" s="1010">
        <f t="shared" si="4"/>
        <v>0</v>
      </c>
      <c r="AU19" s="1011">
        <f t="shared" si="5"/>
        <v>19248</v>
      </c>
      <c r="AV19" s="1019">
        <f t="shared" si="6"/>
        <v>4974</v>
      </c>
      <c r="AW19" s="1019">
        <f t="shared" si="7"/>
        <v>4974</v>
      </c>
      <c r="AX19" s="1019">
        <f t="shared" si="8"/>
        <v>4974</v>
      </c>
      <c r="AY19" s="1019">
        <f t="shared" si="9"/>
        <v>4974</v>
      </c>
      <c r="AZ19" s="1013">
        <f t="shared" si="10"/>
        <v>0.25841645885286785</v>
      </c>
      <c r="BA19" s="1013">
        <f t="shared" si="10"/>
        <v>0.25841645885286785</v>
      </c>
      <c r="BB19" s="1013">
        <f t="shared" si="10"/>
        <v>0.25841645885286785</v>
      </c>
      <c r="BC19" s="1013">
        <f t="shared" si="10"/>
        <v>0.25841645885286785</v>
      </c>
      <c r="BD19" s="1014">
        <f t="shared" si="11"/>
        <v>5.5022732552351246E-2</v>
      </c>
      <c r="BE19" s="1014">
        <f t="shared" si="0"/>
        <v>5.5022732552351246E-2</v>
      </c>
      <c r="BF19" s="1014">
        <f t="shared" si="0"/>
        <v>5.5022732552351246E-2</v>
      </c>
      <c r="BG19" s="1014">
        <f t="shared" si="0"/>
        <v>5.5022732552351246E-2</v>
      </c>
    </row>
    <row r="20" spans="2:59" ht="99.75" customHeight="1">
      <c r="B20" s="1765"/>
      <c r="C20" s="1765"/>
      <c r="D20" s="113" t="str">
        <f>+'Anexo 1. 01-FR-03 POA INSTITUC.'!D17</f>
        <v>1.1.5. Sensibilizar y/o capacitar a 352.132 personas en derechos humanos, Derecho Internacional Humanitario, Deberes de los Ciudadanos y oferta institucional, en el cuatrienio.</v>
      </c>
      <c r="E20" s="50">
        <f>+'Anexo 1. 01-FR-03 POA INSTITUC.'!E17</f>
        <v>0.20799999999999999</v>
      </c>
      <c r="F20" s="53">
        <f>+'Anexo 1. 01-FR-03 POA INSTITUC.'!F17</f>
        <v>352132</v>
      </c>
      <c r="G20" s="115">
        <f>+'Anexo 1. 01-FR-03 POA INSTITUC.'!L17</f>
        <v>89587</v>
      </c>
      <c r="H20" s="112">
        <f>+'Anexo 1. 01-FR-03 POA INSTITUC.'!G17</f>
        <v>350101</v>
      </c>
      <c r="I20" s="79" t="str">
        <f>+'Anexo 1. 01-FR-03 POA INSTITUC.'!H17</f>
        <v>Personas Sensibilizadas y/o Capacitadas en el Distrito Capital</v>
      </c>
      <c r="J20" s="551" t="s">
        <v>185</v>
      </c>
      <c r="K20" s="1004" t="s">
        <v>165</v>
      </c>
      <c r="L20" s="998" t="s">
        <v>1035</v>
      </c>
      <c r="M20" s="553" t="s">
        <v>163</v>
      </c>
      <c r="N20" s="80" t="str">
        <f>+'Anexo 1. 01-FR-03 POA INSTITUC.'!J17</f>
        <v>* P.D. para la Coordinación del MP y DDHH y sus dependencias adscritas.
* Grupo para el Acompañamiento en Escenarios de Posible Vulneración de Derechos (GAEPVD).
* P.D. para la Coordinación de Gestión de las Personerías Locales y sus Personerías Locales adscritas.</v>
      </c>
      <c r="O20" s="1009">
        <v>30</v>
      </c>
      <c r="P20" s="1009">
        <v>1515</v>
      </c>
      <c r="Q20" s="1009">
        <v>4112</v>
      </c>
      <c r="R20" s="1009">
        <v>7486</v>
      </c>
      <c r="S20" s="1009">
        <v>13717</v>
      </c>
      <c r="T20" s="1009">
        <v>13994</v>
      </c>
      <c r="U20" s="1010">
        <f t="shared" si="1"/>
        <v>17859</v>
      </c>
      <c r="V20" s="1010">
        <f t="shared" si="1"/>
        <v>22995</v>
      </c>
      <c r="W20" s="1009">
        <v>6205</v>
      </c>
      <c r="X20" s="1009"/>
      <c r="Y20" s="1009">
        <v>6455</v>
      </c>
      <c r="Z20" s="1009"/>
      <c r="AA20" s="1009">
        <v>11849</v>
      </c>
      <c r="AB20" s="1009"/>
      <c r="AC20" s="1010">
        <f t="shared" si="2"/>
        <v>24509</v>
      </c>
      <c r="AD20" s="1010">
        <f t="shared" si="2"/>
        <v>0</v>
      </c>
      <c r="AE20" s="1017">
        <v>6343</v>
      </c>
      <c r="AF20" s="1017"/>
      <c r="AG20" s="1017">
        <v>6343</v>
      </c>
      <c r="AH20" s="1017"/>
      <c r="AI20" s="1018">
        <v>13838</v>
      </c>
      <c r="AJ20" s="1018"/>
      <c r="AK20" s="1010">
        <f t="shared" si="3"/>
        <v>26524</v>
      </c>
      <c r="AL20" s="1010">
        <f t="shared" si="3"/>
        <v>0</v>
      </c>
      <c r="AM20" s="1017">
        <v>6345</v>
      </c>
      <c r="AN20" s="1017"/>
      <c r="AO20" s="1017">
        <v>6289</v>
      </c>
      <c r="AP20" s="1017"/>
      <c r="AQ20" s="1017">
        <v>8061</v>
      </c>
      <c r="AR20" s="1017"/>
      <c r="AS20" s="1010">
        <f t="shared" si="4"/>
        <v>20695</v>
      </c>
      <c r="AT20" s="1010">
        <f t="shared" si="4"/>
        <v>0</v>
      </c>
      <c r="AU20" s="1011">
        <f t="shared" si="5"/>
        <v>89587</v>
      </c>
      <c r="AV20" s="1019">
        <f t="shared" si="6"/>
        <v>22995</v>
      </c>
      <c r="AW20" s="1019">
        <f t="shared" si="7"/>
        <v>22995</v>
      </c>
      <c r="AX20" s="1019">
        <f t="shared" si="8"/>
        <v>22995</v>
      </c>
      <c r="AY20" s="1019">
        <f t="shared" si="9"/>
        <v>22995</v>
      </c>
      <c r="AZ20" s="1013">
        <f t="shared" si="10"/>
        <v>0.25667786620826682</v>
      </c>
      <c r="BA20" s="1013">
        <f t="shared" si="10"/>
        <v>0.25667786620826682</v>
      </c>
      <c r="BB20" s="1013">
        <f t="shared" si="10"/>
        <v>0.25667786620826682</v>
      </c>
      <c r="BC20" s="1013">
        <f t="shared" si="10"/>
        <v>0.25667786620826682</v>
      </c>
      <c r="BD20" s="1014">
        <f t="shared" si="11"/>
        <v>6.5302216214374154E-2</v>
      </c>
      <c r="BE20" s="1014">
        <f t="shared" si="0"/>
        <v>6.5302216214374154E-2</v>
      </c>
      <c r="BF20" s="1014">
        <f t="shared" si="0"/>
        <v>6.5302216214374154E-2</v>
      </c>
      <c r="BG20" s="1014">
        <f t="shared" si="0"/>
        <v>6.5302216214374154E-2</v>
      </c>
    </row>
    <row r="21" spans="2:59" ht="102" customHeight="1">
      <c r="B21" s="1765"/>
      <c r="C21" s="1765"/>
      <c r="D21" s="113" t="str">
        <f>+'Anexo 1. 01-FR-03 POA INSTITUC.'!D18</f>
        <v>1.1.6. Realizar 757 seguimientos y/o informes a las posibles vulneraciones de los derechos de las personas en el Distrito Capital, en el cuatrienio.</v>
      </c>
      <c r="E21" s="51">
        <f>+'Anexo 1. 01-FR-03 POA INSTITUC.'!E18</f>
        <v>4.0000000000000002E-4</v>
      </c>
      <c r="F21" s="53">
        <f>+'Anexo 1. 01-FR-03 POA INSTITUC.'!F18</f>
        <v>757</v>
      </c>
      <c r="G21" s="115">
        <f>+'Anexo 1. 01-FR-03 POA INSTITUC.'!L18</f>
        <v>238</v>
      </c>
      <c r="H21" s="112">
        <f>+'Anexo 1. 01-FR-03 POA INSTITUC.'!G18</f>
        <v>694</v>
      </c>
      <c r="I21" s="79" t="str">
        <f>+'Anexo 1. 01-FR-03 POA INSTITUC.'!H18</f>
        <v>Seguimientos y/o Informes a la Posible Vulneración de los Derechos Realizados</v>
      </c>
      <c r="J21" s="551" t="s">
        <v>187</v>
      </c>
      <c r="K21" s="1004" t="s">
        <v>179</v>
      </c>
      <c r="L21" s="998" t="s">
        <v>1036</v>
      </c>
      <c r="M21" s="553" t="s">
        <v>163</v>
      </c>
      <c r="N21" s="80" t="str">
        <f>+'Anexo 1. 01-FR-03 POA INSTITUC.'!J18</f>
        <v>* P.D. para la Coordinación del MP y DDHH, P.D. para Asuntos Policivos y Civiles, Penales I, Penales II, Derechos Humanos, Familia, Víctimas, Consumidor y Asuntos Jurisdiccionales.
* Grupo para el Acompañamiento en Escenarios de Posible Vulneración de Derechos (GAEPVD).</v>
      </c>
      <c r="O21" s="1009">
        <v>1</v>
      </c>
      <c r="P21" s="1009">
        <v>12</v>
      </c>
      <c r="Q21" s="1009">
        <v>11</v>
      </c>
      <c r="R21" s="1009">
        <v>20</v>
      </c>
      <c r="S21" s="1009">
        <v>23</v>
      </c>
      <c r="T21" s="1009">
        <v>8</v>
      </c>
      <c r="U21" s="1010">
        <f t="shared" si="1"/>
        <v>35</v>
      </c>
      <c r="V21" s="1010">
        <f t="shared" si="1"/>
        <v>40</v>
      </c>
      <c r="W21" s="1009">
        <v>24</v>
      </c>
      <c r="X21" s="1009"/>
      <c r="Y21" s="1009">
        <v>24</v>
      </c>
      <c r="Z21" s="1009"/>
      <c r="AA21" s="1009">
        <v>26</v>
      </c>
      <c r="AB21" s="1009"/>
      <c r="AC21" s="1010">
        <f t="shared" si="2"/>
        <v>74</v>
      </c>
      <c r="AD21" s="1010">
        <f t="shared" si="2"/>
        <v>0</v>
      </c>
      <c r="AE21" s="1017">
        <v>25</v>
      </c>
      <c r="AF21" s="1017"/>
      <c r="AG21" s="1017">
        <v>25</v>
      </c>
      <c r="AH21" s="1017"/>
      <c r="AI21" s="1018">
        <v>22</v>
      </c>
      <c r="AJ21" s="1018"/>
      <c r="AK21" s="1010">
        <f t="shared" si="3"/>
        <v>72</v>
      </c>
      <c r="AL21" s="1010">
        <f t="shared" si="3"/>
        <v>0</v>
      </c>
      <c r="AM21" s="1017">
        <v>24</v>
      </c>
      <c r="AN21" s="1017"/>
      <c r="AO21" s="1017">
        <v>19</v>
      </c>
      <c r="AP21" s="1017"/>
      <c r="AQ21" s="1017">
        <v>14</v>
      </c>
      <c r="AR21" s="1017"/>
      <c r="AS21" s="1010">
        <f t="shared" si="4"/>
        <v>57</v>
      </c>
      <c r="AT21" s="1010">
        <f t="shared" si="4"/>
        <v>0</v>
      </c>
      <c r="AU21" s="1011">
        <f t="shared" si="5"/>
        <v>238</v>
      </c>
      <c r="AV21" s="1019">
        <f t="shared" si="6"/>
        <v>40</v>
      </c>
      <c r="AW21" s="1019">
        <f t="shared" si="7"/>
        <v>40</v>
      </c>
      <c r="AX21" s="1019">
        <f t="shared" si="8"/>
        <v>40</v>
      </c>
      <c r="AY21" s="1019">
        <f t="shared" si="9"/>
        <v>40</v>
      </c>
      <c r="AZ21" s="1013">
        <f t="shared" si="10"/>
        <v>0.16806722689075632</v>
      </c>
      <c r="BA21" s="1013">
        <f t="shared" si="10"/>
        <v>0.16806722689075632</v>
      </c>
      <c r="BB21" s="1013">
        <f t="shared" si="10"/>
        <v>0.16806722689075632</v>
      </c>
      <c r="BC21" s="1013">
        <f t="shared" si="10"/>
        <v>0.16806722689075632</v>
      </c>
      <c r="BD21" s="1014">
        <f t="shared" si="11"/>
        <v>5.2840158520475564E-2</v>
      </c>
      <c r="BE21" s="1014">
        <f t="shared" si="0"/>
        <v>5.2840158520475564E-2</v>
      </c>
      <c r="BF21" s="1014">
        <f t="shared" si="0"/>
        <v>5.2840158520475564E-2</v>
      </c>
      <c r="BG21" s="1014">
        <f t="shared" si="0"/>
        <v>5.2840158520475564E-2</v>
      </c>
    </row>
    <row r="22" spans="2:59" ht="113.25" customHeight="1">
      <c r="B22" s="1765"/>
      <c r="C22" s="1765"/>
      <c r="D22" s="113" t="str">
        <f>+'Anexo 1. 01-FR-03 POA INSTITUC.'!D19</f>
        <v>1.1.7. Monitorear 2.800  escenarios de posible vulneración de derechos en la ciudad, en el cuatrienio.</v>
      </c>
      <c r="E22" s="51">
        <f>+'Anexo 1. 01-FR-03 POA INSTITUC.'!E19</f>
        <v>2E-3</v>
      </c>
      <c r="F22" s="53">
        <f>+'Anexo 1. 01-FR-03 POA INSTITUC.'!F19</f>
        <v>2800</v>
      </c>
      <c r="G22" s="115">
        <f>+'Anexo 1. 01-FR-03 POA INSTITUC.'!L19</f>
        <v>700</v>
      </c>
      <c r="H22" s="112">
        <f>+'Anexo 1. 01-FR-03 POA INSTITUC.'!G19</f>
        <v>2600</v>
      </c>
      <c r="I22" s="79" t="str">
        <f>+'Anexo 1. 01-FR-03 POA INSTITUC.'!H19</f>
        <v>Monitoreos Realizados en Escenarios de Posible Vulneración de Derechos</v>
      </c>
      <c r="J22" s="551" t="s">
        <v>152</v>
      </c>
      <c r="K22" s="1004" t="s">
        <v>575</v>
      </c>
      <c r="L22" s="998" t="s">
        <v>1037</v>
      </c>
      <c r="M22" s="553" t="s">
        <v>163</v>
      </c>
      <c r="N22" s="80" t="str">
        <f>+'Anexo 1. 01-FR-03 POA INSTITUC.'!J19</f>
        <v>* Grupo para el Acompañamiento en Escenarios de Posible Vulneración de Derechos (GAEPVD).</v>
      </c>
      <c r="O22" s="1009">
        <v>30</v>
      </c>
      <c r="P22" s="1009">
        <v>21</v>
      </c>
      <c r="Q22" s="1009">
        <v>50</v>
      </c>
      <c r="R22" s="1009">
        <v>52</v>
      </c>
      <c r="S22" s="1009">
        <v>70</v>
      </c>
      <c r="T22" s="1009">
        <v>64</v>
      </c>
      <c r="U22" s="1010">
        <f t="shared" si="1"/>
        <v>150</v>
      </c>
      <c r="V22" s="1010">
        <f t="shared" si="1"/>
        <v>137</v>
      </c>
      <c r="W22" s="1009">
        <v>70</v>
      </c>
      <c r="X22" s="1009"/>
      <c r="Y22" s="1009">
        <v>70</v>
      </c>
      <c r="Z22" s="1009"/>
      <c r="AA22" s="1009">
        <v>60</v>
      </c>
      <c r="AB22" s="1009"/>
      <c r="AC22" s="1010">
        <f t="shared" si="2"/>
        <v>200</v>
      </c>
      <c r="AD22" s="1010">
        <f t="shared" si="2"/>
        <v>0</v>
      </c>
      <c r="AE22" s="1017">
        <v>50</v>
      </c>
      <c r="AF22" s="1017"/>
      <c r="AG22" s="1017">
        <v>60</v>
      </c>
      <c r="AH22" s="1017"/>
      <c r="AI22" s="1018">
        <v>70</v>
      </c>
      <c r="AJ22" s="1018"/>
      <c r="AK22" s="1010">
        <f t="shared" si="3"/>
        <v>180</v>
      </c>
      <c r="AL22" s="1010">
        <f t="shared" si="3"/>
        <v>0</v>
      </c>
      <c r="AM22" s="1017">
        <v>70</v>
      </c>
      <c r="AN22" s="1017"/>
      <c r="AO22" s="1017">
        <v>60</v>
      </c>
      <c r="AP22" s="1017"/>
      <c r="AQ22" s="1017">
        <v>40</v>
      </c>
      <c r="AR22" s="1017"/>
      <c r="AS22" s="1010">
        <f t="shared" si="4"/>
        <v>170</v>
      </c>
      <c r="AT22" s="1010">
        <f t="shared" si="4"/>
        <v>0</v>
      </c>
      <c r="AU22" s="1011">
        <f t="shared" si="5"/>
        <v>700</v>
      </c>
      <c r="AV22" s="1019">
        <f t="shared" si="6"/>
        <v>137</v>
      </c>
      <c r="AW22" s="1019">
        <f t="shared" si="7"/>
        <v>137</v>
      </c>
      <c r="AX22" s="1019">
        <f t="shared" si="8"/>
        <v>137</v>
      </c>
      <c r="AY22" s="1019">
        <f t="shared" si="9"/>
        <v>137</v>
      </c>
      <c r="AZ22" s="1013">
        <f t="shared" si="10"/>
        <v>0.1957142857142857</v>
      </c>
      <c r="BA22" s="1013">
        <f t="shared" si="10"/>
        <v>0.1957142857142857</v>
      </c>
      <c r="BB22" s="1013">
        <f t="shared" si="10"/>
        <v>0.1957142857142857</v>
      </c>
      <c r="BC22" s="1013">
        <f t="shared" si="10"/>
        <v>0.1957142857142857</v>
      </c>
      <c r="BD22" s="1014">
        <f t="shared" si="11"/>
        <v>4.8928571428571425E-2</v>
      </c>
      <c r="BE22" s="1014">
        <f t="shared" si="0"/>
        <v>4.8928571428571425E-2</v>
      </c>
      <c r="BF22" s="1014">
        <f t="shared" si="0"/>
        <v>4.8928571428571425E-2</v>
      </c>
      <c r="BG22" s="1014">
        <f t="shared" si="0"/>
        <v>4.8928571428571425E-2</v>
      </c>
    </row>
    <row r="23" spans="2:59" ht="103.5" customHeight="1">
      <c r="B23" s="1765"/>
      <c r="C23" s="1765"/>
      <c r="D23" s="113" t="str">
        <f>+'Anexo 1. 01-FR-03 POA INSTITUC.'!D20</f>
        <v>1.1.8. Realizar 165 jornadas de Sensibilización y   Verificación de identificación,  dotación y órdenes de servicio a la Fuerza  Pública en la ciudad, en el cuatrienio.</v>
      </c>
      <c r="E23" s="93">
        <f>+'Anexo 1. 01-FR-03 POA INSTITUC.'!E20</f>
        <v>1E-4</v>
      </c>
      <c r="F23" s="53">
        <f>+'Anexo 1. 01-FR-03 POA INSTITUC.'!F20</f>
        <v>165</v>
      </c>
      <c r="G23" s="115">
        <f>+'Anexo 1. 01-FR-03 POA INSTITUC.'!L20</f>
        <v>45</v>
      </c>
      <c r="H23" s="112">
        <f>+'Anexo 1. 01-FR-03 POA INSTITUC.'!G20</f>
        <v>160</v>
      </c>
      <c r="I23" s="79" t="str">
        <f>+'Anexo 1. 01-FR-03 POA INSTITUC.'!H20</f>
        <v>Jornadas de Sensibilización y Verificación a la Fuerza Pública Realizadas</v>
      </c>
      <c r="J23" s="551" t="s">
        <v>190</v>
      </c>
      <c r="K23" s="1004" t="s">
        <v>576</v>
      </c>
      <c r="L23" s="998" t="s">
        <v>1038</v>
      </c>
      <c r="M23" s="553" t="s">
        <v>163</v>
      </c>
      <c r="N23" s="80" t="str">
        <f>+'Anexo 1. 01-FR-03 POA INSTITUC.'!J20</f>
        <v>* Grupo para el Acompañamiento en Escenarios de Posible Vulneración de Derechos (GAEPVD).</v>
      </c>
      <c r="O23" s="1009">
        <v>0</v>
      </c>
      <c r="P23" s="1009">
        <v>0</v>
      </c>
      <c r="Q23" s="1009">
        <v>2</v>
      </c>
      <c r="R23" s="1009">
        <v>6</v>
      </c>
      <c r="S23" s="1009">
        <v>5</v>
      </c>
      <c r="T23" s="1009">
        <v>12</v>
      </c>
      <c r="U23" s="1010">
        <f t="shared" si="1"/>
        <v>7</v>
      </c>
      <c r="V23" s="1010">
        <f t="shared" si="1"/>
        <v>18</v>
      </c>
      <c r="W23" s="1009">
        <v>5</v>
      </c>
      <c r="X23" s="1009"/>
      <c r="Y23" s="1009">
        <v>5</v>
      </c>
      <c r="Z23" s="1009"/>
      <c r="AA23" s="1009">
        <v>5</v>
      </c>
      <c r="AB23" s="1009"/>
      <c r="AC23" s="1010">
        <f t="shared" si="2"/>
        <v>15</v>
      </c>
      <c r="AD23" s="1010">
        <f t="shared" si="2"/>
        <v>0</v>
      </c>
      <c r="AE23" s="1017">
        <v>4</v>
      </c>
      <c r="AF23" s="1017"/>
      <c r="AG23" s="1017">
        <v>5</v>
      </c>
      <c r="AH23" s="1017"/>
      <c r="AI23" s="1018">
        <v>5</v>
      </c>
      <c r="AJ23" s="1018"/>
      <c r="AK23" s="1010">
        <f t="shared" si="3"/>
        <v>14</v>
      </c>
      <c r="AL23" s="1010">
        <f t="shared" si="3"/>
        <v>0</v>
      </c>
      <c r="AM23" s="1017">
        <v>5</v>
      </c>
      <c r="AN23" s="1017"/>
      <c r="AO23" s="1017">
        <v>4</v>
      </c>
      <c r="AP23" s="1017"/>
      <c r="AQ23" s="1017">
        <v>0</v>
      </c>
      <c r="AR23" s="1017"/>
      <c r="AS23" s="1010">
        <f t="shared" si="4"/>
        <v>9</v>
      </c>
      <c r="AT23" s="1010">
        <f t="shared" si="4"/>
        <v>0</v>
      </c>
      <c r="AU23" s="1011">
        <f t="shared" si="5"/>
        <v>45</v>
      </c>
      <c r="AV23" s="1019">
        <f t="shared" si="6"/>
        <v>18</v>
      </c>
      <c r="AW23" s="1019">
        <f t="shared" si="7"/>
        <v>18</v>
      </c>
      <c r="AX23" s="1019">
        <f t="shared" si="8"/>
        <v>18</v>
      </c>
      <c r="AY23" s="1019">
        <f t="shared" si="9"/>
        <v>18</v>
      </c>
      <c r="AZ23" s="1013">
        <f t="shared" si="10"/>
        <v>0.4</v>
      </c>
      <c r="BA23" s="1013">
        <f t="shared" si="10"/>
        <v>0.4</v>
      </c>
      <c r="BB23" s="1013">
        <f t="shared" si="10"/>
        <v>0.4</v>
      </c>
      <c r="BC23" s="1013">
        <f t="shared" si="10"/>
        <v>0.4</v>
      </c>
      <c r="BD23" s="1014">
        <f t="shared" si="11"/>
        <v>0.10909090909090909</v>
      </c>
      <c r="BE23" s="1014">
        <f t="shared" si="0"/>
        <v>0.10909090909090909</v>
      </c>
      <c r="BF23" s="1014">
        <f t="shared" si="0"/>
        <v>0.10909090909090909</v>
      </c>
      <c r="BG23" s="1014">
        <f t="shared" si="0"/>
        <v>0.10909090909090909</v>
      </c>
    </row>
    <row r="24" spans="2:59" ht="103.5" customHeight="1">
      <c r="B24" s="1766"/>
      <c r="C24" s="1766"/>
      <c r="D24" s="114" t="str">
        <f>+'Anexo 1. 01-FR-03 POA INSTITUC.'!D21</f>
        <v>1.1.9. Realizar 16.000 intervenciones en los procesos policivos de primera instancia en las inspecciones de policía y alcaldías locales y corregidurías para garantizar el debido proceso y la defensa del patrimonio público, durante el cuatrienio</v>
      </c>
      <c r="E24" s="51">
        <f>+'Anexo 1. 01-FR-03 POA INSTITUC.'!E21</f>
        <v>9.4999999999999998E-3</v>
      </c>
      <c r="F24" s="53">
        <f>+'Anexo 1. 01-FR-03 POA INSTITUC.'!F21</f>
        <v>16000</v>
      </c>
      <c r="G24" s="115">
        <f>+'Anexo 1. 01-FR-03 POA INSTITUC.'!L21</f>
        <v>4000</v>
      </c>
      <c r="H24" s="112">
        <f>+'Anexo 1. 01-FR-03 POA INSTITUC.'!G21</f>
        <v>14000</v>
      </c>
      <c r="I24" s="79" t="str">
        <f>+'Anexo 1. 01-FR-03 POA INSTITUC.'!H21</f>
        <v>Intervenciones Realizadas en los procesos policivos de primera instancia.</v>
      </c>
      <c r="J24" s="577" t="s">
        <v>176</v>
      </c>
      <c r="K24" s="1004" t="s">
        <v>177</v>
      </c>
      <c r="L24" s="998" t="s">
        <v>1039</v>
      </c>
      <c r="M24" s="553" t="s">
        <v>163</v>
      </c>
      <c r="N24" s="80" t="str">
        <f>+'Anexo 1. 01-FR-03 POA INSTITUC.'!J21</f>
        <v>* P.D. para la Coordinación de Gestión de las Personerías Locales y sus Personerías Locales adscritas.</v>
      </c>
      <c r="O24" s="1009">
        <v>0</v>
      </c>
      <c r="P24" s="1009">
        <v>409</v>
      </c>
      <c r="Q24" s="1009">
        <v>400</v>
      </c>
      <c r="R24" s="1009">
        <v>639</v>
      </c>
      <c r="S24" s="1009">
        <v>400</v>
      </c>
      <c r="T24" s="1009">
        <v>925</v>
      </c>
      <c r="U24" s="1010">
        <f t="shared" si="1"/>
        <v>800</v>
      </c>
      <c r="V24" s="1010">
        <f t="shared" si="1"/>
        <v>1973</v>
      </c>
      <c r="W24" s="1009">
        <v>400</v>
      </c>
      <c r="X24" s="1009"/>
      <c r="Y24" s="1009">
        <v>400</v>
      </c>
      <c r="Z24" s="1009"/>
      <c r="AA24" s="1009">
        <v>400</v>
      </c>
      <c r="AB24" s="1009"/>
      <c r="AC24" s="1010">
        <f t="shared" si="2"/>
        <v>1200</v>
      </c>
      <c r="AD24" s="1010">
        <f t="shared" si="2"/>
        <v>0</v>
      </c>
      <c r="AE24" s="1017">
        <v>400</v>
      </c>
      <c r="AF24" s="1017"/>
      <c r="AG24" s="1017">
        <v>400</v>
      </c>
      <c r="AH24" s="1017"/>
      <c r="AI24" s="1018">
        <v>400</v>
      </c>
      <c r="AJ24" s="1018"/>
      <c r="AK24" s="1010">
        <f t="shared" si="3"/>
        <v>1200</v>
      </c>
      <c r="AL24" s="1010">
        <f t="shared" si="3"/>
        <v>0</v>
      </c>
      <c r="AM24" s="1017">
        <v>400</v>
      </c>
      <c r="AN24" s="1017"/>
      <c r="AO24" s="1017">
        <v>400</v>
      </c>
      <c r="AP24" s="1017"/>
      <c r="AQ24" s="1017">
        <v>0</v>
      </c>
      <c r="AR24" s="1017"/>
      <c r="AS24" s="1010">
        <f t="shared" si="4"/>
        <v>800</v>
      </c>
      <c r="AT24" s="1010">
        <f t="shared" si="4"/>
        <v>0</v>
      </c>
      <c r="AU24" s="1011">
        <f t="shared" si="5"/>
        <v>4000</v>
      </c>
      <c r="AV24" s="1019">
        <f t="shared" si="6"/>
        <v>1973</v>
      </c>
      <c r="AW24" s="1019">
        <f t="shared" si="7"/>
        <v>1973</v>
      </c>
      <c r="AX24" s="1019">
        <f t="shared" si="8"/>
        <v>1973</v>
      </c>
      <c r="AY24" s="1019">
        <f t="shared" si="9"/>
        <v>1973</v>
      </c>
      <c r="AZ24" s="1013">
        <f t="shared" si="10"/>
        <v>0.49325000000000002</v>
      </c>
      <c r="BA24" s="1013">
        <f t="shared" si="10"/>
        <v>0.49325000000000002</v>
      </c>
      <c r="BB24" s="1013">
        <f t="shared" si="10"/>
        <v>0.49325000000000002</v>
      </c>
      <c r="BC24" s="1013">
        <f t="shared" si="10"/>
        <v>0.49325000000000002</v>
      </c>
      <c r="BD24" s="1014">
        <f t="shared" si="11"/>
        <v>0.12331250000000001</v>
      </c>
      <c r="BE24" s="1014">
        <f t="shared" si="0"/>
        <v>0.12331250000000001</v>
      </c>
      <c r="BF24" s="1014">
        <f t="shared" si="0"/>
        <v>0.12331250000000001</v>
      </c>
      <c r="BG24" s="1014">
        <f t="shared" si="0"/>
        <v>0.12331250000000001</v>
      </c>
    </row>
    <row r="25" spans="2:59" ht="144.75" customHeight="1">
      <c r="B25" s="1652" t="str">
        <f>+'Anexo 1. 01-FR-03 POA INSTITUC.'!B40</f>
        <v>2.	Promover la participación ciudadana y la articulación interinstitucional para garantizar la protección de los derechos y el interés general.</v>
      </c>
      <c r="C25" s="1652" t="str">
        <f>+'Anexo 1. 01-FR-03 POA INSTITUC.'!C40</f>
        <v>2.1 Desarrollar 2.420 acciones de articulación interinstitucional y de acercamiento a la comunidad, con enfoque hacia la participación ciudadana y la garantía de derechos, en el cuatrienio. 
(Meta alineada con la estrategia "Tu Localidad  tiene Personero")</v>
      </c>
      <c r="D25" s="113" t="str">
        <f>+'Anexo 1. 01-FR-03 POA INSTITUC.'!D40</f>
        <v>2.1.1. Participar en 2.330 comités, mesas, consejos interinstitucionales y/o con comunidades vulnerables en garantía de derechos, en el cuatrienio.</v>
      </c>
      <c r="E25" s="50">
        <f>+'Anexo 1. 01-FR-03 POA INSTITUC.'!E40</f>
        <v>0.96099999999999997</v>
      </c>
      <c r="F25" s="53">
        <f>+'Anexo 1. 01-FR-03 POA INSTITUC.'!F40</f>
        <v>2330</v>
      </c>
      <c r="G25" s="115">
        <f>+'Anexo 1. 01-FR-03 POA INSTITUC.'!L40</f>
        <v>659</v>
      </c>
      <c r="H25" s="112">
        <f>+'Anexo 1. 01-FR-03 POA INSTITUC.'!G40</f>
        <v>2221</v>
      </c>
      <c r="I25" s="79" t="str">
        <f>+'Anexo 1. 01-FR-03 POA INSTITUC.'!H40</f>
        <v>Espacios de Participación Interinstitucional y/o con Comunidades Vulnerables Asistidos</v>
      </c>
      <c r="J25" s="551" t="s">
        <v>192</v>
      </c>
      <c r="K25" s="1004" t="s">
        <v>193</v>
      </c>
      <c r="L25" s="998" t="s">
        <v>1040</v>
      </c>
      <c r="M25" s="553" t="s">
        <v>163</v>
      </c>
      <c r="N25" s="80" t="str">
        <f>+'Anexo 1. 01-FR-03 POA INSTITUC.'!J40</f>
        <v>* P.D. para la Coordinación del MP y DDHH, P.D. para Asuntos Penales I, Penales II, Derechos Humanos, Familia, Víctimas y Consumidor.
* Grupo para el Acompañamiento en Escenarios de Posible Vulneración de Derechos (GAEPVD).</v>
      </c>
      <c r="O25" s="1009">
        <v>22</v>
      </c>
      <c r="P25" s="1009">
        <v>35</v>
      </c>
      <c r="Q25" s="1009">
        <v>53</v>
      </c>
      <c r="R25" s="1009">
        <v>29</v>
      </c>
      <c r="S25" s="1009">
        <v>62</v>
      </c>
      <c r="T25" s="1009">
        <v>81</v>
      </c>
      <c r="U25" s="1010">
        <f t="shared" si="1"/>
        <v>137</v>
      </c>
      <c r="V25" s="1010">
        <f t="shared" si="1"/>
        <v>145</v>
      </c>
      <c r="W25" s="1009">
        <v>61</v>
      </c>
      <c r="X25" s="1009"/>
      <c r="Y25" s="1009">
        <v>64.5</v>
      </c>
      <c r="Z25" s="1009"/>
      <c r="AA25" s="1009">
        <v>61</v>
      </c>
      <c r="AB25" s="1009"/>
      <c r="AC25" s="1010">
        <f t="shared" si="2"/>
        <v>186.5</v>
      </c>
      <c r="AD25" s="1010">
        <f t="shared" si="2"/>
        <v>0</v>
      </c>
      <c r="AE25" s="1017">
        <v>58</v>
      </c>
      <c r="AF25" s="1017"/>
      <c r="AG25" s="1017">
        <v>62</v>
      </c>
      <c r="AH25" s="1017"/>
      <c r="AI25" s="1020">
        <v>63.5</v>
      </c>
      <c r="AJ25" s="1018"/>
      <c r="AK25" s="1010">
        <f t="shared" si="3"/>
        <v>183.5</v>
      </c>
      <c r="AL25" s="1010">
        <f t="shared" si="3"/>
        <v>0</v>
      </c>
      <c r="AM25" s="1017">
        <v>62</v>
      </c>
      <c r="AN25" s="1017"/>
      <c r="AO25" s="1017">
        <v>60</v>
      </c>
      <c r="AP25" s="1017"/>
      <c r="AQ25" s="1017">
        <v>30</v>
      </c>
      <c r="AR25" s="1017"/>
      <c r="AS25" s="1010">
        <f t="shared" si="4"/>
        <v>152</v>
      </c>
      <c r="AT25" s="1010">
        <f t="shared" si="4"/>
        <v>0</v>
      </c>
      <c r="AU25" s="1011">
        <f t="shared" si="5"/>
        <v>659</v>
      </c>
      <c r="AV25" s="1019">
        <f t="shared" si="6"/>
        <v>145</v>
      </c>
      <c r="AW25" s="1019">
        <f t="shared" si="7"/>
        <v>145</v>
      </c>
      <c r="AX25" s="1019">
        <f t="shared" si="8"/>
        <v>145</v>
      </c>
      <c r="AY25" s="1019">
        <f t="shared" si="9"/>
        <v>145</v>
      </c>
      <c r="AZ25" s="1013">
        <f t="shared" si="10"/>
        <v>0.22003034901365706</v>
      </c>
      <c r="BA25" s="1013">
        <f t="shared" si="10"/>
        <v>0.22003034901365706</v>
      </c>
      <c r="BB25" s="1013">
        <f t="shared" si="10"/>
        <v>0.22003034901365706</v>
      </c>
      <c r="BC25" s="1013">
        <f t="shared" si="10"/>
        <v>0.22003034901365706</v>
      </c>
      <c r="BD25" s="1014">
        <f t="shared" si="11"/>
        <v>6.2231759656652362E-2</v>
      </c>
      <c r="BE25" s="1014">
        <f t="shared" si="0"/>
        <v>6.2231759656652362E-2</v>
      </c>
      <c r="BF25" s="1014">
        <f t="shared" si="0"/>
        <v>6.2231759656652362E-2</v>
      </c>
      <c r="BG25" s="1014">
        <f t="shared" si="0"/>
        <v>6.2231759656652362E-2</v>
      </c>
    </row>
    <row r="26" spans="2:59" ht="101.25" customHeight="1">
      <c r="B26" s="1680"/>
      <c r="C26" s="1680"/>
      <c r="D26" s="113" t="str">
        <f>+'Anexo 1. 01-FR-03 POA INSTITUC.'!D41</f>
        <v>2.1.2. Realizar 90 actividades que permitan el acercamiento de la Entidad a la Comunidad, en el cuatrienio.</v>
      </c>
      <c r="E26" s="50">
        <f>+'Anexo 1. 01-FR-03 POA INSTITUC.'!E41</f>
        <v>3.9E-2</v>
      </c>
      <c r="F26" s="53">
        <f>+'Anexo 1. 01-FR-03 POA INSTITUC.'!F41</f>
        <v>90</v>
      </c>
      <c r="G26" s="115">
        <f>+'Anexo 1. 01-FR-03 POA INSTITUC.'!L41</f>
        <v>20</v>
      </c>
      <c r="H26" s="112">
        <f>+'Anexo 1. 01-FR-03 POA INSTITUC.'!G41</f>
        <v>21</v>
      </c>
      <c r="I26" s="79" t="str">
        <f>+'Anexo 1. 01-FR-03 POA INSTITUC.'!H41</f>
        <v>Actividades de Acercamiento de la Entidad a la Comunidad Realizadas</v>
      </c>
      <c r="J26" s="551" t="s">
        <v>151</v>
      </c>
      <c r="K26" s="1004" t="s">
        <v>168</v>
      </c>
      <c r="L26" s="998" t="s">
        <v>1041</v>
      </c>
      <c r="M26" s="553" t="s">
        <v>163</v>
      </c>
      <c r="N26" s="80" t="str">
        <f>+'Anexo 1. 01-FR-03 POA INSTITUC.'!J41</f>
        <v>* P.D. para la Coordinación de Gestión de las Personerías Locales y sus Personerías Locales adscritas.</v>
      </c>
      <c r="O26" s="1009">
        <v>0</v>
      </c>
      <c r="P26" s="1009">
        <v>0</v>
      </c>
      <c r="Q26" s="1009">
        <v>1</v>
      </c>
      <c r="R26" s="1009">
        <v>1</v>
      </c>
      <c r="S26" s="1009">
        <v>2</v>
      </c>
      <c r="T26" s="1009">
        <v>3</v>
      </c>
      <c r="U26" s="1010">
        <f t="shared" si="1"/>
        <v>3</v>
      </c>
      <c r="V26" s="1010">
        <f t="shared" si="1"/>
        <v>4</v>
      </c>
      <c r="W26" s="1009">
        <v>2</v>
      </c>
      <c r="X26" s="1009"/>
      <c r="Y26" s="1009">
        <v>2</v>
      </c>
      <c r="Z26" s="1009"/>
      <c r="AA26" s="1009">
        <v>3</v>
      </c>
      <c r="AB26" s="1009"/>
      <c r="AC26" s="1010">
        <f t="shared" si="2"/>
        <v>7</v>
      </c>
      <c r="AD26" s="1010">
        <f t="shared" si="2"/>
        <v>0</v>
      </c>
      <c r="AE26" s="1017">
        <v>2</v>
      </c>
      <c r="AF26" s="1017"/>
      <c r="AG26" s="1017">
        <v>2</v>
      </c>
      <c r="AH26" s="1017"/>
      <c r="AI26" s="1018">
        <v>2</v>
      </c>
      <c r="AJ26" s="1018"/>
      <c r="AK26" s="1010">
        <f t="shared" si="3"/>
        <v>6</v>
      </c>
      <c r="AL26" s="1010">
        <f t="shared" si="3"/>
        <v>0</v>
      </c>
      <c r="AM26" s="1017">
        <v>2</v>
      </c>
      <c r="AN26" s="1017"/>
      <c r="AO26" s="1017">
        <v>2</v>
      </c>
      <c r="AP26" s="1017"/>
      <c r="AQ26" s="1017">
        <v>0</v>
      </c>
      <c r="AR26" s="1017"/>
      <c r="AS26" s="1010">
        <f t="shared" si="4"/>
        <v>4</v>
      </c>
      <c r="AT26" s="1010">
        <f t="shared" si="4"/>
        <v>0</v>
      </c>
      <c r="AU26" s="1011">
        <f t="shared" si="5"/>
        <v>20</v>
      </c>
      <c r="AV26" s="1019">
        <f t="shared" si="6"/>
        <v>4</v>
      </c>
      <c r="AW26" s="1019">
        <f t="shared" si="7"/>
        <v>4</v>
      </c>
      <c r="AX26" s="1019">
        <f t="shared" si="8"/>
        <v>4</v>
      </c>
      <c r="AY26" s="1019">
        <f t="shared" si="9"/>
        <v>4</v>
      </c>
      <c r="AZ26" s="1013">
        <f t="shared" si="10"/>
        <v>0.2</v>
      </c>
      <c r="BA26" s="1013">
        <f t="shared" si="10"/>
        <v>0.2</v>
      </c>
      <c r="BB26" s="1013">
        <f t="shared" si="10"/>
        <v>0.2</v>
      </c>
      <c r="BC26" s="1013">
        <f t="shared" si="10"/>
        <v>0.2</v>
      </c>
      <c r="BD26" s="1014">
        <f t="shared" si="11"/>
        <v>4.4444444444444446E-2</v>
      </c>
      <c r="BE26" s="1014">
        <f t="shared" si="0"/>
        <v>4.4444444444444446E-2</v>
      </c>
      <c r="BF26" s="1014">
        <f t="shared" si="0"/>
        <v>4.4444444444444446E-2</v>
      </c>
      <c r="BG26" s="1014">
        <f t="shared" si="0"/>
        <v>4.4444444444444446E-2</v>
      </c>
    </row>
    <row r="27" spans="2:59" ht="22.8">
      <c r="B27" s="1665"/>
      <c r="C27" s="1666"/>
      <c r="D27" s="1666"/>
      <c r="E27" s="1666"/>
      <c r="F27" s="1666"/>
      <c r="G27" s="1666"/>
      <c r="H27" s="1666"/>
      <c r="I27" s="1666"/>
      <c r="J27" s="1666"/>
      <c r="K27" s="1666"/>
      <c r="L27" s="1666"/>
      <c r="M27" s="1666"/>
      <c r="N27" s="1666"/>
      <c r="O27" s="1666"/>
      <c r="P27" s="1666"/>
      <c r="Q27" s="1666"/>
      <c r="R27" s="1666"/>
      <c r="S27" s="1666"/>
      <c r="T27" s="1666"/>
      <c r="U27" s="1666"/>
      <c r="V27" s="1666"/>
      <c r="W27" s="1666"/>
      <c r="X27" s="1666"/>
      <c r="Y27" s="1666"/>
      <c r="Z27" s="1666"/>
      <c r="AA27" s="1666"/>
      <c r="AB27" s="1666"/>
      <c r="AC27" s="1666"/>
      <c r="AD27" s="1666"/>
      <c r="AE27" s="1666"/>
      <c r="AF27" s="1666"/>
      <c r="AG27" s="1666"/>
      <c r="AH27" s="1666"/>
      <c r="AI27" s="1666"/>
      <c r="AJ27" s="1666"/>
      <c r="AK27" s="1666"/>
      <c r="AL27" s="1666"/>
      <c r="AM27" s="1666"/>
      <c r="AN27" s="1666"/>
      <c r="AO27" s="1666"/>
      <c r="AP27" s="1666"/>
      <c r="AQ27" s="1666"/>
      <c r="AR27" s="1666"/>
      <c r="AS27" s="1666"/>
      <c r="AT27" s="1666"/>
      <c r="AU27" s="1666"/>
      <c r="AV27" s="1667"/>
      <c r="AW27" s="1649" t="s">
        <v>16</v>
      </c>
      <c r="AX27" s="1678"/>
      <c r="AY27" s="1678"/>
      <c r="AZ27" s="1">
        <f t="shared" ref="AZ27:BG27" si="12">AVERAGE(AZ16:AZ26)</f>
        <v>0.26458025084662468</v>
      </c>
      <c r="BA27" s="1">
        <f t="shared" si="12"/>
        <v>0.26458025084662468</v>
      </c>
      <c r="BB27" s="1">
        <f t="shared" si="12"/>
        <v>0.26458025084662468</v>
      </c>
      <c r="BC27" s="1">
        <f t="shared" si="12"/>
        <v>0.26458025084662468</v>
      </c>
      <c r="BD27" s="1">
        <f t="shared" si="12"/>
        <v>6.7235196555946175E-2</v>
      </c>
      <c r="BE27" s="1">
        <f t="shared" si="12"/>
        <v>6.7235196555946175E-2</v>
      </c>
      <c r="BF27" s="1">
        <f t="shared" si="12"/>
        <v>6.7235196555946175E-2</v>
      </c>
      <c r="BG27" s="1">
        <f t="shared" si="12"/>
        <v>6.7235196555946175E-2</v>
      </c>
    </row>
    <row r="28" spans="2:59">
      <c r="B28" s="570"/>
      <c r="C28" s="570"/>
      <c r="D28" s="570"/>
      <c r="E28" s="570"/>
      <c r="F28" s="570"/>
      <c r="G28" s="571"/>
      <c r="H28" s="571"/>
      <c r="I28" s="570"/>
      <c r="J28" s="570"/>
      <c r="K28" s="570"/>
      <c r="L28" s="570"/>
      <c r="M28" s="570"/>
      <c r="N28" s="570"/>
    </row>
    <row r="29" spans="2:59">
      <c r="B29" s="570"/>
      <c r="C29" s="570"/>
      <c r="D29" s="1664"/>
      <c r="E29" s="1664"/>
      <c r="F29" s="1664"/>
      <c r="G29" s="1664"/>
      <c r="H29" s="1664"/>
      <c r="I29" s="1664"/>
      <c r="J29" s="1664"/>
      <c r="K29" s="1664"/>
      <c r="L29" s="1664"/>
      <c r="M29" s="1664"/>
      <c r="N29" s="1664"/>
    </row>
    <row r="30" spans="2:59" ht="48.6" customHeight="1">
      <c r="B30" s="86" t="s">
        <v>23</v>
      </c>
      <c r="C30" s="572">
        <v>45450</v>
      </c>
      <c r="D30" s="573"/>
      <c r="E30" s="1654" t="s">
        <v>50</v>
      </c>
      <c r="F30" s="1655" t="s">
        <v>1044</v>
      </c>
      <c r="G30" s="1656"/>
      <c r="H30" s="1656"/>
      <c r="I30" s="1656"/>
      <c r="J30" s="1657"/>
      <c r="K30" s="574"/>
      <c r="L30" s="1673"/>
      <c r="M30" s="1673"/>
      <c r="N30" s="1683"/>
    </row>
    <row r="31" spans="2:59" ht="13.5" customHeight="1">
      <c r="B31" s="570"/>
      <c r="C31" s="570"/>
      <c r="D31" s="574"/>
      <c r="E31" s="1654"/>
      <c r="F31" s="1658"/>
      <c r="G31" s="1659"/>
      <c r="H31" s="1659"/>
      <c r="I31" s="1659"/>
      <c r="J31" s="1660"/>
      <c r="K31" s="570"/>
      <c r="L31" s="570"/>
      <c r="M31" s="570"/>
      <c r="N31" s="570"/>
    </row>
    <row r="32" spans="2:59" ht="31.5" customHeight="1">
      <c r="B32" s="86" t="s">
        <v>49</v>
      </c>
      <c r="C32" s="960">
        <v>45679</v>
      </c>
      <c r="D32" s="570"/>
      <c r="E32" s="570"/>
      <c r="F32" s="570"/>
      <c r="K32" s="570"/>
      <c r="L32" s="570"/>
      <c r="M32" s="570"/>
      <c r="N32" s="570"/>
    </row>
    <row r="33" spans="2:14">
      <c r="B33" s="570"/>
      <c r="C33" s="570"/>
      <c r="D33" s="570"/>
      <c r="E33" s="570"/>
      <c r="F33" s="570"/>
      <c r="K33" s="570"/>
      <c r="L33" s="570"/>
      <c r="M33" s="570"/>
      <c r="N33" s="570"/>
    </row>
    <row r="34" spans="2:14" ht="15" customHeight="1">
      <c r="B34" s="570"/>
      <c r="C34" s="570"/>
      <c r="D34" s="570"/>
      <c r="E34" s="570"/>
      <c r="F34" s="570"/>
      <c r="G34" s="571"/>
      <c r="H34" s="571"/>
      <c r="I34" s="1679"/>
      <c r="J34" s="1679"/>
      <c r="K34" s="1679"/>
      <c r="L34" s="1679"/>
      <c r="M34" s="575"/>
      <c r="N34" s="575"/>
    </row>
    <row r="35" spans="2:14" ht="15" customHeight="1">
      <c r="B35" s="1684" t="s">
        <v>146</v>
      </c>
      <c r="C35" s="1684"/>
      <c r="D35" s="1684"/>
      <c r="E35" s="1684"/>
      <c r="F35" s="1684"/>
      <c r="G35" s="571"/>
      <c r="H35" s="571"/>
      <c r="I35" s="570"/>
      <c r="J35" s="570"/>
      <c r="K35" s="576"/>
      <c r="L35" s="570"/>
      <c r="M35" s="570"/>
      <c r="N35" s="570"/>
    </row>
    <row r="36" spans="2:14" ht="15" customHeight="1">
      <c r="B36" s="570"/>
      <c r="C36" s="570"/>
      <c r="D36" s="570"/>
      <c r="E36" s="570"/>
      <c r="F36" s="570"/>
      <c r="G36" s="571"/>
      <c r="H36" s="571"/>
      <c r="I36" s="1679"/>
      <c r="J36" s="1679"/>
      <c r="K36" s="1679"/>
      <c r="L36" s="1679"/>
      <c r="M36" s="575"/>
      <c r="N36" s="575"/>
    </row>
    <row r="37" spans="2:14" ht="15" customHeight="1">
      <c r="B37" s="570"/>
      <c r="C37" s="570"/>
      <c r="D37" s="570"/>
      <c r="E37" s="570"/>
      <c r="F37" s="570"/>
      <c r="G37" s="571"/>
      <c r="H37" s="571"/>
      <c r="I37" s="570"/>
      <c r="J37" s="570"/>
      <c r="K37" s="576"/>
      <c r="L37" s="570"/>
      <c r="M37" s="570"/>
      <c r="N37" s="570"/>
    </row>
    <row r="38" spans="2:14" ht="15" customHeight="1">
      <c r="B38" s="570"/>
      <c r="C38" s="570"/>
      <c r="D38" s="570"/>
      <c r="E38" s="570"/>
      <c r="F38" s="570"/>
      <c r="G38" s="571"/>
      <c r="H38" s="571"/>
      <c r="I38" s="1679"/>
      <c r="J38" s="1679"/>
      <c r="K38" s="1679"/>
      <c r="L38" s="1679"/>
      <c r="M38" s="575"/>
      <c r="N38" s="575"/>
    </row>
  </sheetData>
  <sheetProtection algorithmName="SHA-512" hashValue="ojSND0Re55PnuLj9ORT3tCVKjTCGP1ufpDCCcXwCCKg3lYWupzxHouUQfKcGfDL7QexQpQeyNVoQCwz0ZIQJoQ==" saltValue="cnVlDLgsLxY+q8c8RL5V5g==" spinCount="100000" sheet="1" objects="1" scenarios="1" selectLockedCells="1"/>
  <mergeCells count="71">
    <mergeCell ref="B2:B6"/>
    <mergeCell ref="H12:H15"/>
    <mergeCell ref="M12:M15"/>
    <mergeCell ref="F30:J31"/>
    <mergeCell ref="S14:T14"/>
    <mergeCell ref="B12:B15"/>
    <mergeCell ref="K12:K15"/>
    <mergeCell ref="L12:L15"/>
    <mergeCell ref="N12:N15"/>
    <mergeCell ref="B25:B26"/>
    <mergeCell ref="C25:C26"/>
    <mergeCell ref="C2:BE6"/>
    <mergeCell ref="AA14:AB14"/>
    <mergeCell ref="AE13:AL13"/>
    <mergeCell ref="C8:D8"/>
    <mergeCell ref="Y14:Z14"/>
    <mergeCell ref="BF6:BG6"/>
    <mergeCell ref="E30:E31"/>
    <mergeCell ref="E12:E15"/>
    <mergeCell ref="U14:V14"/>
    <mergeCell ref="W14:X14"/>
    <mergeCell ref="W13:AD13"/>
    <mergeCell ref="O14:P14"/>
    <mergeCell ref="Q14:R14"/>
    <mergeCell ref="AC14:AD14"/>
    <mergeCell ref="O12:AT12"/>
    <mergeCell ref="G12:G15"/>
    <mergeCell ref="I12:I15"/>
    <mergeCell ref="J12:J15"/>
    <mergeCell ref="AV7:AZ7"/>
    <mergeCell ref="AU12:AU15"/>
    <mergeCell ref="O13:V13"/>
    <mergeCell ref="I36:L36"/>
    <mergeCell ref="I38:L38"/>
    <mergeCell ref="L30:N30"/>
    <mergeCell ref="B27:AV27"/>
    <mergeCell ref="D29:N29"/>
    <mergeCell ref="B35:F35"/>
    <mergeCell ref="I34:L34"/>
    <mergeCell ref="C9:D9"/>
    <mergeCell ref="C10:D10"/>
    <mergeCell ref="D12:D15"/>
    <mergeCell ref="F12:F15"/>
    <mergeCell ref="AW27:AY27"/>
    <mergeCell ref="AV12:AY12"/>
    <mergeCell ref="AV13:AV15"/>
    <mergeCell ref="AW13:AW15"/>
    <mergeCell ref="AX13:AX15"/>
    <mergeCell ref="AY13:AY15"/>
    <mergeCell ref="BB13:BB15"/>
    <mergeCell ref="BC13:BC15"/>
    <mergeCell ref="BD12:BG12"/>
    <mergeCell ref="BD13:BD15"/>
    <mergeCell ref="BE13:BE15"/>
    <mergeCell ref="BF13:BF15"/>
    <mergeCell ref="BG13:BG15"/>
    <mergeCell ref="AZ12:BC12"/>
    <mergeCell ref="AZ13:AZ15"/>
    <mergeCell ref="B16:B24"/>
    <mergeCell ref="C16:C24"/>
    <mergeCell ref="BA13:BA15"/>
    <mergeCell ref="AM13:AT13"/>
    <mergeCell ref="AQ14:AR14"/>
    <mergeCell ref="C12:C15"/>
    <mergeCell ref="AE14:AF14"/>
    <mergeCell ref="AG14:AH14"/>
    <mergeCell ref="AI14:AJ14"/>
    <mergeCell ref="AS14:AT14"/>
    <mergeCell ref="AM14:AN14"/>
    <mergeCell ref="AO14:AP14"/>
    <mergeCell ref="AK14:AL14"/>
  </mergeCells>
  <conditionalFormatting sqref="AZ16:BC26">
    <cfRule type="cellIs" dxfId="43" priority="1" operator="greaterThan">
      <formula>1</formula>
    </cfRule>
    <cfRule type="cellIs" dxfId="42" priority="2" operator="between">
      <formula>0.950000000000001</formula>
      <formula>1</formula>
    </cfRule>
    <cfRule type="cellIs" dxfId="41" priority="3" operator="between">
      <formula>0.75</formula>
      <formula>0.95</formula>
    </cfRule>
    <cfRule type="cellIs" dxfId="40" priority="4" operator="lessThan">
      <formula>0.75</formula>
    </cfRule>
  </conditionalFormatting>
  <dataValidations count="2">
    <dataValidation allowBlank="1" showInputMessage="1" showErrorMessage="1" prompt="Transcriba de manera exacta el objetivo definido en la caracterización del proceso." sqref="C9:D9" xr:uid="{00000000-0002-0000-0100-000000000000}"/>
    <dataValidation type="list" allowBlank="1" showInputMessage="1" showErrorMessage="1" sqref="C8" xr:uid="{00000000-0002-0000-0100-000001000000}">
      <formula1>#REF!</formula1>
    </dataValidation>
  </dataValidations>
  <pageMargins left="0.7" right="0.7" top="0.75" bottom="0.75" header="0.3" footer="0.3"/>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0EA9942-6F6D-4A2C-B20E-168A3D458B89}">
          <x14:formula1>
            <xm:f>'Listas-N'!$E$6:$E$10</xm:f>
          </x14:formula1>
          <xm:sqref>C10:D10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03974-8C77-49AF-A12C-EFE8CF3E50AD}">
  <sheetPr>
    <tabColor rgb="FF66FF66"/>
  </sheetPr>
  <dimension ref="B1:BG33"/>
  <sheetViews>
    <sheetView showGridLines="0" zoomScale="55" zoomScaleNormal="55" workbookViewId="0">
      <selection activeCell="C10" sqref="C10:D10"/>
    </sheetView>
  </sheetViews>
  <sheetFormatPr baseColWidth="10" defaultColWidth="17.33203125" defaultRowHeight="15"/>
  <cols>
    <col min="1" max="1" width="4.33203125" style="70" customWidth="1"/>
    <col min="2" max="2" width="50.44140625" style="548" customWidth="1"/>
    <col min="3" max="3" width="40.6640625" style="548" customWidth="1"/>
    <col min="4" max="4" width="49.6640625" style="548" customWidth="1"/>
    <col min="5" max="6" width="27.5546875" style="548" customWidth="1"/>
    <col min="7" max="8" width="29.33203125" style="549" customWidth="1"/>
    <col min="9" max="9" width="38.33203125" style="548" customWidth="1"/>
    <col min="10" max="10" width="43" style="548" customWidth="1"/>
    <col min="11" max="11" width="70.33203125" style="548" customWidth="1"/>
    <col min="12" max="12" width="48.44140625" style="548" customWidth="1"/>
    <col min="13" max="13" width="42.5546875" style="548" customWidth="1"/>
    <col min="14" max="14" width="50" style="548" customWidth="1"/>
    <col min="15" max="46" width="15.88671875" style="70" customWidth="1"/>
    <col min="47" max="47" width="24.5546875" style="70" customWidth="1"/>
    <col min="48" max="48" width="22.88671875" style="70" customWidth="1"/>
    <col min="49" max="49" width="19.33203125" style="70" customWidth="1"/>
    <col min="50" max="50" width="18.44140625" style="70" customWidth="1"/>
    <col min="51" max="51" width="19.44140625" style="70" customWidth="1"/>
    <col min="52" max="52" width="23.33203125" style="70" customWidth="1"/>
    <col min="53" max="54" width="25.109375" style="70" customWidth="1"/>
    <col min="55" max="55" width="26.6640625" style="70" customWidth="1"/>
    <col min="56" max="56" width="26.33203125" style="70" customWidth="1"/>
    <col min="57" max="57" width="26.5546875" style="70" customWidth="1"/>
    <col min="58" max="58" width="26.33203125" style="70" customWidth="1"/>
    <col min="59" max="59" width="27.33203125" style="70" customWidth="1"/>
    <col min="60" max="16384" width="17.33203125" style="70"/>
  </cols>
  <sheetData>
    <row r="1" spans="2:59" ht="15" customHeight="1" thickBot="1"/>
    <row r="2" spans="2:59" ht="16.5" customHeight="1">
      <c r="B2" s="1670" t="s">
        <v>127</v>
      </c>
      <c r="C2" s="1610" t="s">
        <v>113</v>
      </c>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c r="AO2" s="1611"/>
      <c r="AP2" s="1611"/>
      <c r="AQ2" s="1611"/>
      <c r="AR2" s="1611"/>
      <c r="AS2" s="1611"/>
      <c r="AT2" s="1611"/>
      <c r="AU2" s="1611"/>
      <c r="AV2" s="1611"/>
      <c r="AW2" s="1611"/>
      <c r="AX2" s="1611"/>
      <c r="AY2" s="1611"/>
      <c r="AZ2" s="1611"/>
      <c r="BA2" s="1611"/>
      <c r="BB2" s="1611"/>
      <c r="BC2" s="1611"/>
      <c r="BD2" s="1611"/>
      <c r="BE2" s="1612"/>
      <c r="BF2" s="561" t="s">
        <v>28</v>
      </c>
      <c r="BG2" s="562"/>
    </row>
    <row r="3" spans="2:59" ht="16.5" customHeight="1">
      <c r="B3" s="1671"/>
      <c r="C3" s="1613"/>
      <c r="D3" s="1614"/>
      <c r="E3" s="1614"/>
      <c r="F3" s="1614"/>
      <c r="G3" s="1614"/>
      <c r="H3" s="1614"/>
      <c r="I3" s="1614"/>
      <c r="J3" s="1614"/>
      <c r="K3" s="1614"/>
      <c r="L3" s="1614"/>
      <c r="M3" s="1614"/>
      <c r="N3" s="1614"/>
      <c r="O3" s="1614"/>
      <c r="P3" s="1614"/>
      <c r="Q3" s="1614"/>
      <c r="R3" s="1614"/>
      <c r="S3" s="1614"/>
      <c r="T3" s="1614"/>
      <c r="U3" s="1614"/>
      <c r="V3" s="1614"/>
      <c r="W3" s="1614"/>
      <c r="X3" s="1614"/>
      <c r="Y3" s="1614"/>
      <c r="Z3" s="1614"/>
      <c r="AA3" s="1614"/>
      <c r="AB3" s="1614"/>
      <c r="AC3" s="1614"/>
      <c r="AD3" s="1614"/>
      <c r="AE3" s="1614"/>
      <c r="AF3" s="1614"/>
      <c r="AG3" s="1614"/>
      <c r="AH3" s="1614"/>
      <c r="AI3" s="1614"/>
      <c r="AJ3" s="1614"/>
      <c r="AK3" s="1614"/>
      <c r="AL3" s="1614"/>
      <c r="AM3" s="1614"/>
      <c r="AN3" s="1614"/>
      <c r="AO3" s="1614"/>
      <c r="AP3" s="1614"/>
      <c r="AQ3" s="1614"/>
      <c r="AR3" s="1614"/>
      <c r="AS3" s="1614"/>
      <c r="AT3" s="1614"/>
      <c r="AU3" s="1614"/>
      <c r="AV3" s="1614"/>
      <c r="AW3" s="1614"/>
      <c r="AX3" s="1614"/>
      <c r="AY3" s="1614"/>
      <c r="AZ3" s="1614"/>
      <c r="BA3" s="1614"/>
      <c r="BB3" s="1614"/>
      <c r="BC3" s="1614"/>
      <c r="BD3" s="1614"/>
      <c r="BE3" s="1615"/>
      <c r="BF3" s="61" t="s">
        <v>25</v>
      </c>
      <c r="BG3" s="62" t="s">
        <v>26</v>
      </c>
    </row>
    <row r="4" spans="2:59" ht="16.5" customHeight="1">
      <c r="B4" s="1671"/>
      <c r="C4" s="1613"/>
      <c r="D4" s="1614"/>
      <c r="E4" s="1614"/>
      <c r="F4" s="1614"/>
      <c r="G4" s="1614"/>
      <c r="H4" s="1614"/>
      <c r="I4" s="1614"/>
      <c r="J4" s="1614"/>
      <c r="K4" s="1614"/>
      <c r="L4" s="1614"/>
      <c r="M4" s="1614"/>
      <c r="N4" s="1614"/>
      <c r="O4" s="1614"/>
      <c r="P4" s="1614"/>
      <c r="Q4" s="1614"/>
      <c r="R4" s="1614"/>
      <c r="S4" s="1614"/>
      <c r="T4" s="1614"/>
      <c r="U4" s="1614"/>
      <c r="V4" s="1614"/>
      <c r="W4" s="1614"/>
      <c r="X4" s="1614"/>
      <c r="Y4" s="1614"/>
      <c r="Z4" s="1614"/>
      <c r="AA4" s="1614"/>
      <c r="AB4" s="1614"/>
      <c r="AC4" s="1614"/>
      <c r="AD4" s="1614"/>
      <c r="AE4" s="1614"/>
      <c r="AF4" s="1614"/>
      <c r="AG4" s="1614"/>
      <c r="AH4" s="1614"/>
      <c r="AI4" s="1614"/>
      <c r="AJ4" s="1614"/>
      <c r="AK4" s="1614"/>
      <c r="AL4" s="1614"/>
      <c r="AM4" s="1614"/>
      <c r="AN4" s="1614"/>
      <c r="AO4" s="1614"/>
      <c r="AP4" s="1614"/>
      <c r="AQ4" s="1614"/>
      <c r="AR4" s="1614"/>
      <c r="AS4" s="1614"/>
      <c r="AT4" s="1614"/>
      <c r="AU4" s="1614"/>
      <c r="AV4" s="1614"/>
      <c r="AW4" s="1614"/>
      <c r="AX4" s="1614"/>
      <c r="AY4" s="1614"/>
      <c r="AZ4" s="1614"/>
      <c r="BA4" s="1614"/>
      <c r="BB4" s="1614"/>
      <c r="BC4" s="1614"/>
      <c r="BD4" s="1614"/>
      <c r="BE4" s="1615"/>
      <c r="BF4" s="63">
        <v>6</v>
      </c>
      <c r="BG4" s="64" t="s">
        <v>34</v>
      </c>
    </row>
    <row r="5" spans="2:59" ht="16.5" customHeight="1">
      <c r="B5" s="1671"/>
      <c r="C5" s="1613"/>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c r="AF5" s="1614"/>
      <c r="AG5" s="1614"/>
      <c r="AH5" s="1614"/>
      <c r="AI5" s="1614"/>
      <c r="AJ5" s="1614"/>
      <c r="AK5" s="1614"/>
      <c r="AL5" s="1614"/>
      <c r="AM5" s="1614"/>
      <c r="AN5" s="1614"/>
      <c r="AO5" s="1614"/>
      <c r="AP5" s="1614"/>
      <c r="AQ5" s="1614"/>
      <c r="AR5" s="1614"/>
      <c r="AS5" s="1614"/>
      <c r="AT5" s="1614"/>
      <c r="AU5" s="1614"/>
      <c r="AV5" s="1614"/>
      <c r="AW5" s="1614"/>
      <c r="AX5" s="1614"/>
      <c r="AY5" s="1614"/>
      <c r="AZ5" s="1614"/>
      <c r="BA5" s="1614"/>
      <c r="BB5" s="1614"/>
      <c r="BC5" s="1614"/>
      <c r="BD5" s="1614"/>
      <c r="BE5" s="1615"/>
      <c r="BF5" s="563" t="s">
        <v>27</v>
      </c>
      <c r="BG5" s="564"/>
    </row>
    <row r="6" spans="2:59" ht="16.5" customHeight="1" thickBot="1">
      <c r="B6" s="1672"/>
      <c r="C6" s="1616"/>
      <c r="D6" s="1617"/>
      <c r="E6" s="1617"/>
      <c r="F6" s="1617"/>
      <c r="G6" s="1617"/>
      <c r="H6" s="1617"/>
      <c r="I6" s="1617"/>
      <c r="J6" s="1617"/>
      <c r="K6" s="1617"/>
      <c r="L6" s="1617"/>
      <c r="M6" s="1617"/>
      <c r="N6" s="1617"/>
      <c r="O6" s="1617"/>
      <c r="P6" s="1617"/>
      <c r="Q6" s="1617"/>
      <c r="R6" s="1617"/>
      <c r="S6" s="1617"/>
      <c r="T6" s="1617"/>
      <c r="U6" s="1617"/>
      <c r="V6" s="1617"/>
      <c r="W6" s="1617"/>
      <c r="X6" s="1617"/>
      <c r="Y6" s="1617"/>
      <c r="Z6" s="1617"/>
      <c r="AA6" s="1617"/>
      <c r="AB6" s="1617"/>
      <c r="AC6" s="1617"/>
      <c r="AD6" s="1617"/>
      <c r="AE6" s="1617"/>
      <c r="AF6" s="1617"/>
      <c r="AG6" s="1617"/>
      <c r="AH6" s="1617"/>
      <c r="AI6" s="1617"/>
      <c r="AJ6" s="1617"/>
      <c r="AK6" s="1617"/>
      <c r="AL6" s="1617"/>
      <c r="AM6" s="1617"/>
      <c r="AN6" s="1617"/>
      <c r="AO6" s="1617"/>
      <c r="AP6" s="1617"/>
      <c r="AQ6" s="1617"/>
      <c r="AR6" s="1617"/>
      <c r="AS6" s="1617"/>
      <c r="AT6" s="1617"/>
      <c r="AU6" s="1617"/>
      <c r="AV6" s="1617"/>
      <c r="AW6" s="1617"/>
      <c r="AX6" s="1617"/>
      <c r="AY6" s="1617"/>
      <c r="AZ6" s="1617"/>
      <c r="BA6" s="1617"/>
      <c r="BB6" s="1617"/>
      <c r="BC6" s="1617"/>
      <c r="BD6" s="1617"/>
      <c r="BE6" s="1618"/>
      <c r="BF6" s="1619">
        <v>45428</v>
      </c>
      <c r="BG6" s="1620"/>
    </row>
    <row r="7" spans="2:59" ht="19.5" customHeight="1">
      <c r="B7" s="67"/>
      <c r="C7" s="67"/>
      <c r="D7" s="67"/>
      <c r="E7" s="67"/>
      <c r="F7" s="67"/>
      <c r="G7" s="68"/>
      <c r="H7" s="68"/>
      <c r="I7" s="67"/>
      <c r="J7" s="67"/>
      <c r="K7" s="67"/>
      <c r="L7" s="67"/>
      <c r="M7" s="67"/>
      <c r="N7" s="67"/>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1621"/>
      <c r="AW7" s="1673"/>
      <c r="AX7" s="1673"/>
      <c r="AY7" s="1673"/>
      <c r="AZ7" s="1623"/>
      <c r="BA7" s="565"/>
      <c r="BB7" s="565"/>
      <c r="BC7" s="565"/>
      <c r="BD7" s="69"/>
      <c r="BE7" s="69"/>
    </row>
    <row r="8" spans="2:59" ht="28.5" customHeight="1">
      <c r="B8" s="71" t="s">
        <v>44</v>
      </c>
      <c r="C8" s="1749" t="s">
        <v>87</v>
      </c>
      <c r="D8" s="1749"/>
      <c r="E8" s="72"/>
      <c r="F8" s="72"/>
      <c r="G8" s="72"/>
      <c r="H8" s="72"/>
      <c r="I8" s="72"/>
      <c r="J8" s="72"/>
      <c r="K8" s="72"/>
      <c r="L8" s="72"/>
      <c r="M8" s="72"/>
      <c r="N8" s="72"/>
      <c r="AV8" s="565"/>
      <c r="AW8" s="565"/>
      <c r="AX8" s="565"/>
      <c r="AY8" s="565"/>
      <c r="AZ8" s="565"/>
      <c r="BA8" s="565"/>
      <c r="BB8" s="565"/>
      <c r="BC8" s="565"/>
    </row>
    <row r="9" spans="2:59" ht="124.5" customHeight="1">
      <c r="B9" s="71" t="s">
        <v>31</v>
      </c>
      <c r="C9" s="1769" t="s">
        <v>372</v>
      </c>
      <c r="D9" s="1606"/>
      <c r="E9" s="72"/>
      <c r="F9" s="72"/>
      <c r="G9" s="72"/>
      <c r="H9" s="72"/>
      <c r="I9" s="72"/>
      <c r="J9" s="72"/>
      <c r="K9" s="72"/>
      <c r="L9" s="72"/>
      <c r="M9" s="72"/>
      <c r="N9" s="72"/>
      <c r="AV9" s="565"/>
      <c r="AW9" s="565"/>
      <c r="AX9" s="565"/>
      <c r="AY9" s="565"/>
      <c r="AZ9" s="565"/>
      <c r="BA9" s="565"/>
      <c r="BB9" s="565"/>
      <c r="BC9" s="565"/>
    </row>
    <row r="10" spans="2:59" ht="30" customHeight="1">
      <c r="B10" s="71" t="s">
        <v>98</v>
      </c>
      <c r="C10" s="1770">
        <v>2025</v>
      </c>
      <c r="D10" s="1771"/>
      <c r="E10" s="72"/>
      <c r="F10" s="72"/>
      <c r="G10" s="72"/>
      <c r="H10" s="72"/>
      <c r="I10" s="72"/>
      <c r="J10" s="72"/>
      <c r="K10" s="72"/>
      <c r="L10" s="72"/>
      <c r="M10" s="72"/>
      <c r="N10" s="72"/>
      <c r="AV10" s="565"/>
      <c r="AW10" s="565"/>
      <c r="AX10" s="565"/>
      <c r="AY10" s="565"/>
      <c r="AZ10" s="565"/>
      <c r="BA10" s="565"/>
      <c r="BB10" s="565"/>
      <c r="BC10" s="565"/>
    </row>
    <row r="11" spans="2:59" ht="14.25" customHeight="1">
      <c r="B11" s="67"/>
      <c r="C11" s="67"/>
      <c r="D11" s="67"/>
      <c r="E11" s="67"/>
      <c r="F11" s="67"/>
      <c r="G11" s="68"/>
      <c r="H11" s="68"/>
      <c r="I11" s="67"/>
      <c r="J11" s="67"/>
      <c r="K11" s="67"/>
      <c r="L11" s="67"/>
      <c r="M11" s="67"/>
      <c r="N11" s="67"/>
      <c r="AV11" s="565"/>
      <c r="AW11" s="565"/>
      <c r="AX11" s="565"/>
      <c r="AY11" s="565"/>
      <c r="AZ11" s="565"/>
      <c r="BA11" s="565"/>
      <c r="BB11" s="565"/>
      <c r="BC11" s="565"/>
    </row>
    <row r="12" spans="2:59" ht="33" customHeight="1">
      <c r="B12" s="1604" t="s">
        <v>0</v>
      </c>
      <c r="C12" s="1772" t="s">
        <v>51</v>
      </c>
      <c r="D12" s="1772" t="s">
        <v>133</v>
      </c>
      <c r="E12" s="1772" t="s">
        <v>59</v>
      </c>
      <c r="F12" s="1772" t="s">
        <v>132</v>
      </c>
      <c r="G12" s="1772" t="s">
        <v>56</v>
      </c>
      <c r="H12" s="1772" t="s">
        <v>22</v>
      </c>
      <c r="I12" s="1772" t="s">
        <v>58</v>
      </c>
      <c r="J12" s="1772" t="s">
        <v>38</v>
      </c>
      <c r="K12" s="1772" t="s">
        <v>33</v>
      </c>
      <c r="L12" s="1772" t="s">
        <v>17</v>
      </c>
      <c r="M12" s="1772" t="s">
        <v>39</v>
      </c>
      <c r="N12" s="1772" t="s">
        <v>41</v>
      </c>
      <c r="O12" s="1631" t="s">
        <v>107</v>
      </c>
      <c r="P12" s="1631"/>
      <c r="Q12" s="1631"/>
      <c r="R12" s="1631"/>
      <c r="S12" s="1631"/>
      <c r="T12" s="1631"/>
      <c r="U12" s="1631"/>
      <c r="V12" s="1631"/>
      <c r="W12" s="1631"/>
      <c r="X12" s="1631"/>
      <c r="Y12" s="1631"/>
      <c r="Z12" s="1631"/>
      <c r="AA12" s="1631"/>
      <c r="AB12" s="1631"/>
      <c r="AC12" s="1631"/>
      <c r="AD12" s="1631"/>
      <c r="AE12" s="1631"/>
      <c r="AF12" s="1631"/>
      <c r="AG12" s="1631"/>
      <c r="AH12" s="1631"/>
      <c r="AI12" s="1631"/>
      <c r="AJ12" s="1631"/>
      <c r="AK12" s="1631"/>
      <c r="AL12" s="1631"/>
      <c r="AM12" s="1631"/>
      <c r="AN12" s="1631"/>
      <c r="AO12" s="1631"/>
      <c r="AP12" s="1631"/>
      <c r="AQ12" s="1631"/>
      <c r="AR12" s="1631"/>
      <c r="AS12" s="1631"/>
      <c r="AT12" s="1631"/>
      <c r="AU12" s="1632" t="s">
        <v>60</v>
      </c>
      <c r="AV12" s="1633" t="s">
        <v>128</v>
      </c>
      <c r="AW12" s="1634"/>
      <c r="AX12" s="1634"/>
      <c r="AY12" s="1635"/>
      <c r="AZ12" s="1636" t="s">
        <v>125</v>
      </c>
      <c r="BA12" s="1637"/>
      <c r="BB12" s="1637"/>
      <c r="BC12" s="1638"/>
      <c r="BD12" s="1627" t="s">
        <v>126</v>
      </c>
      <c r="BE12" s="1628"/>
      <c r="BF12" s="1628"/>
      <c r="BG12" s="1629"/>
    </row>
    <row r="13" spans="2:59" ht="21.75" customHeight="1">
      <c r="B13" s="1604"/>
      <c r="C13" s="1772"/>
      <c r="D13" s="1772"/>
      <c r="E13" s="1772"/>
      <c r="F13" s="1772"/>
      <c r="G13" s="1772"/>
      <c r="H13" s="1772"/>
      <c r="I13" s="1772"/>
      <c r="J13" s="1772"/>
      <c r="K13" s="1772"/>
      <c r="L13" s="1772"/>
      <c r="M13" s="1772"/>
      <c r="N13" s="1772"/>
      <c r="O13" s="1630" t="s">
        <v>18</v>
      </c>
      <c r="P13" s="1630"/>
      <c r="Q13" s="1630"/>
      <c r="R13" s="1630"/>
      <c r="S13" s="1630"/>
      <c r="T13" s="1630"/>
      <c r="U13" s="1630"/>
      <c r="V13" s="1630"/>
      <c r="W13" s="1630" t="s">
        <v>19</v>
      </c>
      <c r="X13" s="1630"/>
      <c r="Y13" s="1630"/>
      <c r="Z13" s="1630"/>
      <c r="AA13" s="1630"/>
      <c r="AB13" s="1630"/>
      <c r="AC13" s="1630"/>
      <c r="AD13" s="1630"/>
      <c r="AE13" s="1630" t="s">
        <v>20</v>
      </c>
      <c r="AF13" s="1630"/>
      <c r="AG13" s="1630"/>
      <c r="AH13" s="1630"/>
      <c r="AI13" s="1630"/>
      <c r="AJ13" s="1630"/>
      <c r="AK13" s="1630"/>
      <c r="AL13" s="1630"/>
      <c r="AM13" s="1630" t="s">
        <v>21</v>
      </c>
      <c r="AN13" s="1630"/>
      <c r="AO13" s="1630"/>
      <c r="AP13" s="1630"/>
      <c r="AQ13" s="1630"/>
      <c r="AR13" s="1630"/>
      <c r="AS13" s="1630"/>
      <c r="AT13" s="1630"/>
      <c r="AU13" s="1632"/>
      <c r="AV13" s="1642" t="s">
        <v>114</v>
      </c>
      <c r="AW13" s="1642" t="s">
        <v>19</v>
      </c>
      <c r="AX13" s="1642" t="s">
        <v>115</v>
      </c>
      <c r="AY13" s="1642" t="s">
        <v>116</v>
      </c>
      <c r="AZ13" s="1639" t="s">
        <v>114</v>
      </c>
      <c r="BA13" s="1639" t="s">
        <v>117</v>
      </c>
      <c r="BB13" s="1639" t="s">
        <v>118</v>
      </c>
      <c r="BC13" s="1639" t="s">
        <v>119</v>
      </c>
      <c r="BD13" s="1645" t="s">
        <v>18</v>
      </c>
      <c r="BE13" s="1645" t="s">
        <v>19</v>
      </c>
      <c r="BF13" s="1645" t="s">
        <v>20</v>
      </c>
      <c r="BG13" s="1645" t="s">
        <v>21</v>
      </c>
    </row>
    <row r="14" spans="2:59" ht="21.75" customHeight="1">
      <c r="B14" s="1604"/>
      <c r="C14" s="1772"/>
      <c r="D14" s="1772"/>
      <c r="E14" s="1772"/>
      <c r="F14" s="1772"/>
      <c r="G14" s="1772"/>
      <c r="H14" s="1772"/>
      <c r="I14" s="1772"/>
      <c r="J14" s="1772"/>
      <c r="K14" s="1772"/>
      <c r="L14" s="1772"/>
      <c r="M14" s="1772"/>
      <c r="N14" s="1772"/>
      <c r="O14" s="1677" t="s">
        <v>2</v>
      </c>
      <c r="P14" s="1677"/>
      <c r="Q14" s="1677" t="s">
        <v>3</v>
      </c>
      <c r="R14" s="1677"/>
      <c r="S14" s="1677" t="s">
        <v>4</v>
      </c>
      <c r="T14" s="1677"/>
      <c r="U14" s="1631" t="s">
        <v>5</v>
      </c>
      <c r="V14" s="1631"/>
      <c r="W14" s="1677" t="s">
        <v>24</v>
      </c>
      <c r="X14" s="1677"/>
      <c r="Y14" s="1677" t="s">
        <v>6</v>
      </c>
      <c r="Z14" s="1677"/>
      <c r="AA14" s="1677" t="s">
        <v>7</v>
      </c>
      <c r="AB14" s="1677"/>
      <c r="AC14" s="1631" t="s">
        <v>5</v>
      </c>
      <c r="AD14" s="1631"/>
      <c r="AE14" s="1677" t="s">
        <v>8</v>
      </c>
      <c r="AF14" s="1677"/>
      <c r="AG14" s="1677" t="s">
        <v>9</v>
      </c>
      <c r="AH14" s="1677"/>
      <c r="AI14" s="1677" t="s">
        <v>10</v>
      </c>
      <c r="AJ14" s="1677"/>
      <c r="AK14" s="1631" t="s">
        <v>5</v>
      </c>
      <c r="AL14" s="1631"/>
      <c r="AM14" s="1677" t="s">
        <v>11</v>
      </c>
      <c r="AN14" s="1677"/>
      <c r="AO14" s="1677" t="s">
        <v>12</v>
      </c>
      <c r="AP14" s="1677"/>
      <c r="AQ14" s="1677" t="s">
        <v>13</v>
      </c>
      <c r="AR14" s="1677"/>
      <c r="AS14" s="1631" t="s">
        <v>5</v>
      </c>
      <c r="AT14" s="1631"/>
      <c r="AU14" s="1632"/>
      <c r="AV14" s="1643"/>
      <c r="AW14" s="1643"/>
      <c r="AX14" s="1643"/>
      <c r="AY14" s="1643"/>
      <c r="AZ14" s="1640"/>
      <c r="BA14" s="1640"/>
      <c r="BB14" s="1640"/>
      <c r="BC14" s="1640"/>
      <c r="BD14" s="1646"/>
      <c r="BE14" s="1646"/>
      <c r="BF14" s="1646"/>
      <c r="BG14" s="1646"/>
    </row>
    <row r="15" spans="2:59" ht="21.75" customHeight="1">
      <c r="B15" s="1604"/>
      <c r="C15" s="1772"/>
      <c r="D15" s="1772"/>
      <c r="E15" s="1772"/>
      <c r="F15" s="1772"/>
      <c r="G15" s="1772"/>
      <c r="H15" s="1772"/>
      <c r="I15" s="1772"/>
      <c r="J15" s="1772"/>
      <c r="K15" s="1772"/>
      <c r="L15" s="1772"/>
      <c r="M15" s="1772"/>
      <c r="N15" s="1772"/>
      <c r="O15" s="566" t="s">
        <v>14</v>
      </c>
      <c r="P15" s="567" t="s">
        <v>15</v>
      </c>
      <c r="Q15" s="566" t="s">
        <v>14</v>
      </c>
      <c r="R15" s="567" t="s">
        <v>15</v>
      </c>
      <c r="S15" s="566" t="s">
        <v>14</v>
      </c>
      <c r="T15" s="567" t="s">
        <v>15</v>
      </c>
      <c r="U15" s="75" t="s">
        <v>14</v>
      </c>
      <c r="V15" s="76" t="s">
        <v>15</v>
      </c>
      <c r="W15" s="566" t="s">
        <v>14</v>
      </c>
      <c r="X15" s="567" t="s">
        <v>15</v>
      </c>
      <c r="Y15" s="566" t="s">
        <v>14</v>
      </c>
      <c r="Z15" s="567" t="s">
        <v>15</v>
      </c>
      <c r="AA15" s="566" t="s">
        <v>14</v>
      </c>
      <c r="AB15" s="567" t="s">
        <v>15</v>
      </c>
      <c r="AC15" s="75" t="s">
        <v>14</v>
      </c>
      <c r="AD15" s="76" t="s">
        <v>15</v>
      </c>
      <c r="AE15" s="566" t="s">
        <v>14</v>
      </c>
      <c r="AF15" s="567" t="s">
        <v>15</v>
      </c>
      <c r="AG15" s="566" t="s">
        <v>14</v>
      </c>
      <c r="AH15" s="567" t="s">
        <v>15</v>
      </c>
      <c r="AI15" s="566" t="s">
        <v>14</v>
      </c>
      <c r="AJ15" s="567" t="s">
        <v>15</v>
      </c>
      <c r="AK15" s="75" t="s">
        <v>14</v>
      </c>
      <c r="AL15" s="76" t="s">
        <v>15</v>
      </c>
      <c r="AM15" s="566" t="s">
        <v>14</v>
      </c>
      <c r="AN15" s="567" t="s">
        <v>15</v>
      </c>
      <c r="AO15" s="566" t="s">
        <v>14</v>
      </c>
      <c r="AP15" s="567" t="s">
        <v>15</v>
      </c>
      <c r="AQ15" s="566" t="s">
        <v>14</v>
      </c>
      <c r="AR15" s="567" t="s">
        <v>15</v>
      </c>
      <c r="AS15" s="75" t="s">
        <v>14</v>
      </c>
      <c r="AT15" s="76" t="s">
        <v>15</v>
      </c>
      <c r="AU15" s="1632"/>
      <c r="AV15" s="1644"/>
      <c r="AW15" s="1644"/>
      <c r="AX15" s="1644"/>
      <c r="AY15" s="1644"/>
      <c r="AZ15" s="1641"/>
      <c r="BA15" s="1641"/>
      <c r="BB15" s="1641"/>
      <c r="BC15" s="1641"/>
      <c r="BD15" s="1647"/>
      <c r="BE15" s="1647"/>
      <c r="BF15" s="1647"/>
      <c r="BG15" s="1647"/>
    </row>
    <row r="16" spans="2:59" ht="231" customHeight="1">
      <c r="B16" s="1773" t="str">
        <f>+'Anexo 1. 01-FR-03 POA INSTITUC.'!B13</f>
        <v>1. Fortalecer la promoción de derechos, la prevención y control a la función pública y la potestad disciplinaria con enfoque territorial que contribuya al desarrollo sostenible.</v>
      </c>
      <c r="C16" s="1776" t="str">
        <f>+'Anexo 1. 01-FR-03 POA INSTITUC.'!C22</f>
        <v>1.2 Realizar 2.071 ejercicios de prevención y control a la función pública a las entidades de la administración distrital, articulados y con mayor seguimiento, durante el cuatrienio.</v>
      </c>
      <c r="D16" s="674" t="str">
        <f>+'Anexo 1. 01-FR-03 POA INSTITUC.'!D22</f>
        <v>1.2.1 Realizar 839 acciones de prevención y control a la función pública a las entidades de la administración distrital, durante el cuatrienio.</v>
      </c>
      <c r="E16" s="675">
        <f>+'Anexo 1. 01-FR-03 POA INSTITUC.'!E22</f>
        <v>0.2</v>
      </c>
      <c r="F16" s="676">
        <f>+'Anexo 1. 01-FR-03 POA INSTITUC.'!F22</f>
        <v>839</v>
      </c>
      <c r="G16" s="677">
        <f>+'Anexo 1. 01-FR-03 POA INSTITUC.'!L22</f>
        <v>210</v>
      </c>
      <c r="H16" s="678">
        <f>+'Anexo 1. 01-FR-03 POA INSTITUC.'!G22</f>
        <v>1509</v>
      </c>
      <c r="I16" s="679" t="str">
        <f>+'Anexo 1. 01-FR-03 POA INSTITUC.'!H22</f>
        <v>Acciones de prevención y control a la función pública a las entidades de la administración distrital, realizadas</v>
      </c>
      <c r="J16" s="680" t="s">
        <v>373</v>
      </c>
      <c r="K16" s="1026" t="s">
        <v>374</v>
      </c>
      <c r="L16" s="1027" t="s">
        <v>375</v>
      </c>
      <c r="M16" s="1027" t="s">
        <v>376</v>
      </c>
      <c r="N16" s="1028" t="str">
        <f>+'Anexo 1. 01-FR-03 POA INSTITUC.'!J22</f>
        <v>*Personería Delegada para la Coordinación de Prevención y Control a la Función Pública y las 09 Delegadas Adscritas
Personería Delegada para la Coordinación de Gestión de las Personerías Locales y las 20 Personerías Locales</v>
      </c>
      <c r="O16" s="1029">
        <v>0</v>
      </c>
      <c r="P16" s="1029">
        <v>0</v>
      </c>
      <c r="Q16" s="1029">
        <f>3+0</f>
        <v>3</v>
      </c>
      <c r="R16" s="1029">
        <v>1</v>
      </c>
      <c r="S16" s="1029">
        <f>9+20</f>
        <v>29</v>
      </c>
      <c r="T16" s="1029">
        <v>30</v>
      </c>
      <c r="U16" s="1030">
        <f>O16+Q16+S16</f>
        <v>32</v>
      </c>
      <c r="V16" s="1030">
        <f>P16+R16+T16</f>
        <v>31</v>
      </c>
      <c r="W16" s="1029">
        <f>11+0</f>
        <v>11</v>
      </c>
      <c r="X16" s="1029"/>
      <c r="Y16" s="1029">
        <f>7+20</f>
        <v>27</v>
      </c>
      <c r="Z16" s="1029"/>
      <c r="AA16" s="1029">
        <f>17+20</f>
        <v>37</v>
      </c>
      <c r="AB16" s="1029"/>
      <c r="AC16" s="1030">
        <f>W16+Y16+AA16</f>
        <v>75</v>
      </c>
      <c r="AD16" s="1030">
        <f>X16+Z16+AB16</f>
        <v>0</v>
      </c>
      <c r="AE16" s="1029">
        <f>5+0</f>
        <v>5</v>
      </c>
      <c r="AF16" s="1029"/>
      <c r="AG16" s="1029">
        <f>8+0</f>
        <v>8</v>
      </c>
      <c r="AH16" s="1029"/>
      <c r="AI16" s="1031">
        <f>12+20</f>
        <v>32</v>
      </c>
      <c r="AJ16" s="1031"/>
      <c r="AK16" s="1030">
        <f>AE16+AG16+AI16</f>
        <v>45</v>
      </c>
      <c r="AL16" s="1030">
        <f>AF16+AH16+AJ16</f>
        <v>0</v>
      </c>
      <c r="AM16" s="1029">
        <f>5+20</f>
        <v>25</v>
      </c>
      <c r="AN16" s="1029"/>
      <c r="AO16" s="1029">
        <f>13+20</f>
        <v>33</v>
      </c>
      <c r="AP16" s="1029"/>
      <c r="AQ16" s="1029">
        <v>0</v>
      </c>
      <c r="AR16" s="1029"/>
      <c r="AS16" s="1030">
        <f>AM16+AO16+AQ16</f>
        <v>58</v>
      </c>
      <c r="AT16" s="1030">
        <f>AN16+AP16+AR16</f>
        <v>0</v>
      </c>
      <c r="AU16" s="1032">
        <f>U16+AC16+AK16+AS16</f>
        <v>210</v>
      </c>
      <c r="AV16" s="1033">
        <f>+V16</f>
        <v>31</v>
      </c>
      <c r="AW16" s="1033">
        <f>+V16+AD16</f>
        <v>31</v>
      </c>
      <c r="AX16" s="1033">
        <f>+V16+AD16+AL16</f>
        <v>31</v>
      </c>
      <c r="AY16" s="1033">
        <f>+V16+AD16+AL16+AT16</f>
        <v>31</v>
      </c>
      <c r="AZ16" s="1034">
        <f t="shared" ref="AZ16:BC21" si="0">IF(AND(AV16&gt;0,$AU16&gt;0),AV16/$AU16,0)</f>
        <v>0.14761904761904762</v>
      </c>
      <c r="BA16" s="1034">
        <f t="shared" si="0"/>
        <v>0.14761904761904762</v>
      </c>
      <c r="BB16" s="1034">
        <f t="shared" si="0"/>
        <v>0.14761904761904762</v>
      </c>
      <c r="BC16" s="1034">
        <f t="shared" si="0"/>
        <v>0.14761904761904762</v>
      </c>
      <c r="BD16" s="1035">
        <f>(IF(AND(AV16&gt;0,$F16&gt;0),AV16/$F16,0))</f>
        <v>3.6948748510131108E-2</v>
      </c>
      <c r="BE16" s="1035">
        <f t="shared" ref="BE16:BG20" si="1">(IF(AND(AW16&gt;0,$F16&gt;0),AW16/$F16,0))</f>
        <v>3.6948748510131108E-2</v>
      </c>
      <c r="BF16" s="1035">
        <f t="shared" si="1"/>
        <v>3.6948748510131108E-2</v>
      </c>
      <c r="BG16" s="1035">
        <f t="shared" si="1"/>
        <v>3.6948748510131108E-2</v>
      </c>
    </row>
    <row r="17" spans="2:59" ht="242.25" customHeight="1">
      <c r="B17" s="1774"/>
      <c r="C17" s="1777"/>
      <c r="D17" s="674" t="str">
        <f>+'Anexo 1. 01-FR-03 POA INSTITUC.'!D23</f>
        <v>1.2.2 Realizar 218 seguimientos a los resultados de las acciones de prevención y control a la función pública a las entidades de la administración distrital, durante el cuatrienio.</v>
      </c>
      <c r="E17" s="675">
        <f>+'Anexo 1. 01-FR-03 POA INSTITUC.'!E23</f>
        <v>0.2</v>
      </c>
      <c r="F17" s="676">
        <f>+'Anexo 1. 01-FR-03 POA INSTITUC.'!F23</f>
        <v>218</v>
      </c>
      <c r="G17" s="677">
        <f>+'Anexo 1. 01-FR-03 POA INSTITUC.'!L23</f>
        <v>53</v>
      </c>
      <c r="H17" s="678">
        <f>+'Anexo 1. 01-FR-03 POA INSTITUC.'!G23</f>
        <v>137</v>
      </c>
      <c r="I17" s="679" t="str">
        <f>+'Anexo 1. 01-FR-03 POA INSTITUC.'!H23</f>
        <v>Seguimientos a los resultados de las acciones de prevención y control a la función pública a las entidades de la administración distrital, realizados</v>
      </c>
      <c r="J17" s="680" t="s">
        <v>377</v>
      </c>
      <c r="K17" s="1026" t="s">
        <v>378</v>
      </c>
      <c r="L17" s="1027" t="s">
        <v>379</v>
      </c>
      <c r="M17" s="1027" t="s">
        <v>376</v>
      </c>
      <c r="N17" s="1028" t="str">
        <f>+'Anexo 1. 01-FR-03 POA INSTITUC.'!J23</f>
        <v>Personería Delegada para la Coordinación de Prevención y Control a la Función Pública y las 09 Delegadas Adscritas</v>
      </c>
      <c r="O17" s="1029">
        <v>0</v>
      </c>
      <c r="P17" s="1029">
        <v>0</v>
      </c>
      <c r="Q17" s="1029">
        <v>1</v>
      </c>
      <c r="R17" s="1029">
        <v>0</v>
      </c>
      <c r="S17" s="1029">
        <v>8</v>
      </c>
      <c r="T17" s="1029">
        <v>9</v>
      </c>
      <c r="U17" s="1030">
        <f t="shared" ref="U17:V20" si="2">O17+Q17+S17</f>
        <v>9</v>
      </c>
      <c r="V17" s="1030">
        <f t="shared" si="2"/>
        <v>9</v>
      </c>
      <c r="W17" s="1029">
        <v>5</v>
      </c>
      <c r="X17" s="1029"/>
      <c r="Y17" s="1029">
        <v>1</v>
      </c>
      <c r="Z17" s="1029"/>
      <c r="AA17" s="1029">
        <v>8</v>
      </c>
      <c r="AB17" s="1029"/>
      <c r="AC17" s="1030">
        <f t="shared" ref="AC17:AD20" si="3">W17+Y17+AA17</f>
        <v>14</v>
      </c>
      <c r="AD17" s="1030">
        <f t="shared" si="3"/>
        <v>0</v>
      </c>
      <c r="AE17" s="1029">
        <v>4</v>
      </c>
      <c r="AF17" s="1029"/>
      <c r="AG17" s="1029">
        <v>2</v>
      </c>
      <c r="AH17" s="1029"/>
      <c r="AI17" s="1031">
        <v>6</v>
      </c>
      <c r="AJ17" s="1031"/>
      <c r="AK17" s="1030">
        <f t="shared" ref="AK17:AL20" si="4">AE17+AG17+AI17</f>
        <v>12</v>
      </c>
      <c r="AL17" s="1030">
        <f t="shared" si="4"/>
        <v>0</v>
      </c>
      <c r="AM17" s="1029">
        <v>9</v>
      </c>
      <c r="AN17" s="1029"/>
      <c r="AO17" s="1029">
        <v>9</v>
      </c>
      <c r="AP17" s="1029"/>
      <c r="AQ17" s="1029">
        <v>0</v>
      </c>
      <c r="AR17" s="1029"/>
      <c r="AS17" s="1030">
        <f t="shared" ref="AS17:AT20" si="5">AM17+AO17+AQ17</f>
        <v>18</v>
      </c>
      <c r="AT17" s="1030">
        <f t="shared" si="5"/>
        <v>0</v>
      </c>
      <c r="AU17" s="1032">
        <f t="shared" ref="AU17:AU20" si="6">U17+AC17+AK17+AS17</f>
        <v>53</v>
      </c>
      <c r="AV17" s="1033">
        <f>+V17</f>
        <v>9</v>
      </c>
      <c r="AW17" s="1033">
        <f>+V17+AD17</f>
        <v>9</v>
      </c>
      <c r="AX17" s="1033">
        <f>+V17+AD17+AL17</f>
        <v>9</v>
      </c>
      <c r="AY17" s="1033">
        <f>+V17+AD17+AL17+AT17</f>
        <v>9</v>
      </c>
      <c r="AZ17" s="1034">
        <f t="shared" si="0"/>
        <v>0.16981132075471697</v>
      </c>
      <c r="BA17" s="1034">
        <f t="shared" si="0"/>
        <v>0.16981132075471697</v>
      </c>
      <c r="BB17" s="1034">
        <f t="shared" si="0"/>
        <v>0.16981132075471697</v>
      </c>
      <c r="BC17" s="1034">
        <f t="shared" si="0"/>
        <v>0.16981132075471697</v>
      </c>
      <c r="BD17" s="1035">
        <f>(IF(AND(AV17&gt;0,$F17&gt;0),AV17/$F17,0))</f>
        <v>4.1284403669724773E-2</v>
      </c>
      <c r="BE17" s="1035">
        <f t="shared" si="1"/>
        <v>4.1284403669724773E-2</v>
      </c>
      <c r="BF17" s="1035">
        <f t="shared" si="1"/>
        <v>4.1284403669724773E-2</v>
      </c>
      <c r="BG17" s="1035">
        <f t="shared" si="1"/>
        <v>4.1284403669724773E-2</v>
      </c>
    </row>
    <row r="18" spans="2:59" ht="201" customHeight="1">
      <c r="B18" s="1774"/>
      <c r="C18" s="1777"/>
      <c r="D18" s="674" t="str">
        <f>+'Anexo 1. 01-FR-03 POA INSTITUC.'!D24</f>
        <v>1.2.3 Realizar 881 revisiones contractuales a contratos suscritos por las entidades de la administración distrital, durante el cuatrienio.</v>
      </c>
      <c r="E18" s="675">
        <f>+'Anexo 1. 01-FR-03 POA INSTITUC.'!E24</f>
        <v>0.2</v>
      </c>
      <c r="F18" s="676">
        <f>+'Anexo 1. 01-FR-03 POA INSTITUC.'!F24</f>
        <v>881</v>
      </c>
      <c r="G18" s="677">
        <f>+'Anexo 1. 01-FR-03 POA INSTITUC.'!L24</f>
        <v>220</v>
      </c>
      <c r="H18" s="678">
        <f>+'Anexo 1. 01-FR-03 POA INSTITUC.'!G24</f>
        <v>2400</v>
      </c>
      <c r="I18" s="679" t="str">
        <f>+'Anexo 1. 01-FR-03 POA INSTITUC.'!H24</f>
        <v>Revisiones contractuales a contratos suscritos por las entidades de la administración distrital, realizadas</v>
      </c>
      <c r="J18" s="680" t="s">
        <v>380</v>
      </c>
      <c r="K18" s="1026" t="s">
        <v>381</v>
      </c>
      <c r="L18" s="1027" t="s">
        <v>577</v>
      </c>
      <c r="M18" s="1027" t="s">
        <v>376</v>
      </c>
      <c r="N18" s="1028" t="str">
        <f>+'Anexo 1. 01-FR-03 POA INSTITUC.'!J24</f>
        <v>Personería Delegada para la Coordinación de Prevención y Control a la Función Pública y las 09 Delegadas Adscritas
Personería Delegada para la Coordinación de Gestión de las Personerías Locales y las 20 Personerías Locales</v>
      </c>
      <c r="O18" s="1029">
        <v>0</v>
      </c>
      <c r="P18" s="1029">
        <v>3</v>
      </c>
      <c r="Q18" s="1029">
        <f>1+20</f>
        <v>21</v>
      </c>
      <c r="R18" s="1029">
        <v>13</v>
      </c>
      <c r="S18" s="1029">
        <f>0+20</f>
        <v>20</v>
      </c>
      <c r="T18" s="1029">
        <v>19</v>
      </c>
      <c r="U18" s="1030">
        <f t="shared" si="2"/>
        <v>41</v>
      </c>
      <c r="V18" s="1030">
        <f t="shared" si="2"/>
        <v>35</v>
      </c>
      <c r="W18" s="1029">
        <f>2+20</f>
        <v>22</v>
      </c>
      <c r="X18" s="1029"/>
      <c r="Y18" s="1029">
        <f>3+20</f>
        <v>23</v>
      </c>
      <c r="Z18" s="1029"/>
      <c r="AA18" s="1029">
        <f>3+20</f>
        <v>23</v>
      </c>
      <c r="AB18" s="1029"/>
      <c r="AC18" s="1030">
        <f t="shared" si="3"/>
        <v>68</v>
      </c>
      <c r="AD18" s="1030">
        <f t="shared" si="3"/>
        <v>0</v>
      </c>
      <c r="AE18" s="1029">
        <f>0+20</f>
        <v>20</v>
      </c>
      <c r="AF18" s="1029"/>
      <c r="AG18" s="1029">
        <f>2+20</f>
        <v>22</v>
      </c>
      <c r="AH18" s="1029"/>
      <c r="AI18" s="1031">
        <f>1+20</f>
        <v>21</v>
      </c>
      <c r="AJ18" s="1031"/>
      <c r="AK18" s="1030">
        <f t="shared" si="4"/>
        <v>63</v>
      </c>
      <c r="AL18" s="1030">
        <f t="shared" si="4"/>
        <v>0</v>
      </c>
      <c r="AM18" s="1029">
        <f>2+20</f>
        <v>22</v>
      </c>
      <c r="AN18" s="1029"/>
      <c r="AO18" s="1029">
        <f>3+20</f>
        <v>23</v>
      </c>
      <c r="AP18" s="1029"/>
      <c r="AQ18" s="1029">
        <f>3+0</f>
        <v>3</v>
      </c>
      <c r="AR18" s="1029"/>
      <c r="AS18" s="1030">
        <f t="shared" si="5"/>
        <v>48</v>
      </c>
      <c r="AT18" s="1030">
        <f t="shared" si="5"/>
        <v>0</v>
      </c>
      <c r="AU18" s="1032">
        <f t="shared" si="6"/>
        <v>220</v>
      </c>
      <c r="AV18" s="1033">
        <f t="shared" ref="AV18:AV20" si="7">+V18</f>
        <v>35</v>
      </c>
      <c r="AW18" s="1033">
        <f t="shared" ref="AW18:AW20" si="8">+V18+AD18</f>
        <v>35</v>
      </c>
      <c r="AX18" s="1033">
        <f t="shared" ref="AX18:AX20" si="9">+V18+AD18+AL18</f>
        <v>35</v>
      </c>
      <c r="AY18" s="1033">
        <f t="shared" ref="AY18:AY20" si="10">+V18+AD18+AL18+AT18</f>
        <v>35</v>
      </c>
      <c r="AZ18" s="1034">
        <f t="shared" si="0"/>
        <v>0.15909090909090909</v>
      </c>
      <c r="BA18" s="1034">
        <f t="shared" si="0"/>
        <v>0.15909090909090909</v>
      </c>
      <c r="BB18" s="1034">
        <f t="shared" si="0"/>
        <v>0.15909090909090909</v>
      </c>
      <c r="BC18" s="1034">
        <f t="shared" si="0"/>
        <v>0.15909090909090909</v>
      </c>
      <c r="BD18" s="1035">
        <f t="shared" ref="BD18:BD20" si="11">(IF(AND(AV18&gt;0,$F18&gt;0),AV18/$F18,0))</f>
        <v>3.9727582292849034E-2</v>
      </c>
      <c r="BE18" s="1035">
        <f t="shared" si="1"/>
        <v>3.9727582292849034E-2</v>
      </c>
      <c r="BF18" s="1035">
        <f t="shared" si="1"/>
        <v>3.9727582292849034E-2</v>
      </c>
      <c r="BG18" s="1035">
        <f t="shared" si="1"/>
        <v>3.9727582292849034E-2</v>
      </c>
    </row>
    <row r="19" spans="2:59" ht="175.5" customHeight="1">
      <c r="B19" s="1774"/>
      <c r="C19" s="1777"/>
      <c r="D19" s="674" t="str">
        <f>+'Anexo 1. 01-FR-03 POA INSTITUC.'!D25</f>
        <v>1.2.4 Realizar 120 ejercicios de control  de carácter preventivo o ejecutivo sobre la gestión de las entidades de la administración distrital, durante el  cuatrienio.</v>
      </c>
      <c r="E19" s="675">
        <f>+'Anexo 1. 01-FR-03 POA INSTITUC.'!E25</f>
        <v>0.2</v>
      </c>
      <c r="F19" s="676">
        <f>+'Anexo 1. 01-FR-03 POA INSTITUC.'!F25</f>
        <v>120</v>
      </c>
      <c r="G19" s="677">
        <f>+'Anexo 1. 01-FR-03 POA INSTITUC.'!L25</f>
        <v>30</v>
      </c>
      <c r="H19" s="678">
        <f>+'Anexo 1. 01-FR-03 POA INSTITUC.'!G25</f>
        <v>30</v>
      </c>
      <c r="I19" s="679" t="str">
        <f>+'Anexo 1. 01-FR-03 POA INSTITUC.'!H25</f>
        <v>Ejercicios de control  de carácter preventivo o ejecutivo sobre la gestión de las entidades de la administración distrital, realizados</v>
      </c>
      <c r="J19" s="680" t="s">
        <v>382</v>
      </c>
      <c r="K19" s="1026" t="s">
        <v>383</v>
      </c>
      <c r="L19" s="1027" t="s">
        <v>384</v>
      </c>
      <c r="M19" s="1027" t="s">
        <v>376</v>
      </c>
      <c r="N19" s="1028" t="str">
        <f>+'Anexo 1. 01-FR-03 POA INSTITUC.'!J25</f>
        <v>Personería Delegada para la Coordinación de Prevención y Control a la Función Pública y las 09 Delegadas Adscritas</v>
      </c>
      <c r="O19" s="1029">
        <v>0</v>
      </c>
      <c r="P19" s="1029">
        <v>0</v>
      </c>
      <c r="Q19" s="1029">
        <v>1</v>
      </c>
      <c r="R19" s="1029">
        <v>0</v>
      </c>
      <c r="S19" s="1029">
        <v>1</v>
      </c>
      <c r="T19" s="1029">
        <v>4</v>
      </c>
      <c r="U19" s="1030">
        <f t="shared" si="2"/>
        <v>2</v>
      </c>
      <c r="V19" s="1030">
        <f t="shared" si="2"/>
        <v>4</v>
      </c>
      <c r="W19" s="1029">
        <v>2</v>
      </c>
      <c r="X19" s="1029"/>
      <c r="Y19" s="1029">
        <v>3</v>
      </c>
      <c r="Z19" s="1029"/>
      <c r="AA19" s="1029">
        <v>3</v>
      </c>
      <c r="AB19" s="1029"/>
      <c r="AC19" s="1030">
        <f t="shared" si="3"/>
        <v>8</v>
      </c>
      <c r="AD19" s="1030">
        <f t="shared" si="3"/>
        <v>0</v>
      </c>
      <c r="AE19" s="1029">
        <v>2</v>
      </c>
      <c r="AF19" s="1029"/>
      <c r="AG19" s="1029">
        <v>3</v>
      </c>
      <c r="AH19" s="1029"/>
      <c r="AI19" s="1031">
        <v>2</v>
      </c>
      <c r="AJ19" s="1031"/>
      <c r="AK19" s="1030">
        <f t="shared" si="4"/>
        <v>7</v>
      </c>
      <c r="AL19" s="1030">
        <f t="shared" si="4"/>
        <v>0</v>
      </c>
      <c r="AM19" s="1029">
        <v>1</v>
      </c>
      <c r="AN19" s="1029"/>
      <c r="AO19" s="1029">
        <v>6</v>
      </c>
      <c r="AP19" s="1029"/>
      <c r="AQ19" s="1029">
        <v>6</v>
      </c>
      <c r="AR19" s="1029"/>
      <c r="AS19" s="1030">
        <f t="shared" si="5"/>
        <v>13</v>
      </c>
      <c r="AT19" s="1030">
        <f t="shared" si="5"/>
        <v>0</v>
      </c>
      <c r="AU19" s="1032">
        <f t="shared" si="6"/>
        <v>30</v>
      </c>
      <c r="AV19" s="1033">
        <f t="shared" si="7"/>
        <v>4</v>
      </c>
      <c r="AW19" s="1033">
        <f t="shared" si="8"/>
        <v>4</v>
      </c>
      <c r="AX19" s="1033">
        <f t="shared" si="9"/>
        <v>4</v>
      </c>
      <c r="AY19" s="1033">
        <f t="shared" si="10"/>
        <v>4</v>
      </c>
      <c r="AZ19" s="1034">
        <f t="shared" si="0"/>
        <v>0.13333333333333333</v>
      </c>
      <c r="BA19" s="1034">
        <f t="shared" si="0"/>
        <v>0.13333333333333333</v>
      </c>
      <c r="BB19" s="1034">
        <f t="shared" si="0"/>
        <v>0.13333333333333333</v>
      </c>
      <c r="BC19" s="1034">
        <f t="shared" si="0"/>
        <v>0.13333333333333333</v>
      </c>
      <c r="BD19" s="1035">
        <f t="shared" si="11"/>
        <v>3.3333333333333333E-2</v>
      </c>
      <c r="BE19" s="1035">
        <f t="shared" si="1"/>
        <v>3.3333333333333333E-2</v>
      </c>
      <c r="BF19" s="1035">
        <f t="shared" si="1"/>
        <v>3.3333333333333333E-2</v>
      </c>
      <c r="BG19" s="1035">
        <f t="shared" si="1"/>
        <v>3.3333333333333333E-2</v>
      </c>
    </row>
    <row r="20" spans="2:59" ht="239.25" customHeight="1">
      <c r="B20" s="1775"/>
      <c r="C20" s="1778"/>
      <c r="D20" s="674" t="str">
        <f>+'Anexo 1. 01-FR-03 POA INSTITUC.'!D26</f>
        <v>1.2.5 Realizar 13 acciones de prevención y control a la función pública transversales en temas prioritarios de ciudad, durante el cuatrienio.</v>
      </c>
      <c r="E20" s="675">
        <f>+'Anexo 1. 01-FR-03 POA INSTITUC.'!E26</f>
        <v>0.2</v>
      </c>
      <c r="F20" s="676">
        <f>+'Anexo 1. 01-FR-03 POA INSTITUC.'!F26</f>
        <v>13</v>
      </c>
      <c r="G20" s="677">
        <f>+'Anexo 1. 01-FR-03 POA INSTITUC.'!L26</f>
        <v>3</v>
      </c>
      <c r="H20" s="678">
        <f>+'Anexo 1. 01-FR-03 POA INSTITUC.'!G26</f>
        <v>3</v>
      </c>
      <c r="I20" s="679" t="str">
        <f>+'Anexo 1. 01-FR-03 POA INSTITUC.'!H26</f>
        <v>Acciones de prevención y control a la función pública transversales en temas prioritarios de ciudad, realizadas</v>
      </c>
      <c r="J20" s="680" t="s">
        <v>385</v>
      </c>
      <c r="K20" s="1026" t="s">
        <v>386</v>
      </c>
      <c r="L20" s="1027" t="s">
        <v>387</v>
      </c>
      <c r="M20" s="1027" t="s">
        <v>376</v>
      </c>
      <c r="N20" s="1028" t="str">
        <f>+'Anexo 1. 01-FR-03 POA INSTITUC.'!J26</f>
        <v>Personería Delegada para la Coordinación de Prevención y Control a la Función Pública y las 09 Delegadas Adscritas</v>
      </c>
      <c r="O20" s="1029">
        <v>0</v>
      </c>
      <c r="P20" s="1029">
        <v>0</v>
      </c>
      <c r="Q20" s="1029">
        <v>0</v>
      </c>
      <c r="R20" s="1029">
        <v>0</v>
      </c>
      <c r="S20" s="1029">
        <v>0</v>
      </c>
      <c r="T20" s="1029">
        <v>0</v>
      </c>
      <c r="U20" s="1030">
        <f t="shared" si="2"/>
        <v>0</v>
      </c>
      <c r="V20" s="1030">
        <f t="shared" si="2"/>
        <v>0</v>
      </c>
      <c r="W20" s="1029">
        <v>0</v>
      </c>
      <c r="X20" s="1029"/>
      <c r="Y20" s="1029">
        <v>1</v>
      </c>
      <c r="Z20" s="1029"/>
      <c r="AA20" s="1029">
        <v>0</v>
      </c>
      <c r="AB20" s="1029"/>
      <c r="AC20" s="1030">
        <f t="shared" si="3"/>
        <v>1</v>
      </c>
      <c r="AD20" s="1030">
        <f t="shared" si="3"/>
        <v>0</v>
      </c>
      <c r="AE20" s="1036">
        <v>0</v>
      </c>
      <c r="AF20" s="1036"/>
      <c r="AG20" s="1036">
        <v>0</v>
      </c>
      <c r="AH20" s="1036"/>
      <c r="AI20" s="1036">
        <v>1</v>
      </c>
      <c r="AJ20" s="1036"/>
      <c r="AK20" s="1030">
        <f t="shared" si="4"/>
        <v>1</v>
      </c>
      <c r="AL20" s="1030">
        <f t="shared" si="4"/>
        <v>0</v>
      </c>
      <c r="AM20" s="1036">
        <v>0</v>
      </c>
      <c r="AN20" s="1036"/>
      <c r="AO20" s="1036">
        <v>1</v>
      </c>
      <c r="AP20" s="1036"/>
      <c r="AQ20" s="1036">
        <v>0</v>
      </c>
      <c r="AR20" s="1036"/>
      <c r="AS20" s="1030">
        <f t="shared" si="5"/>
        <v>1</v>
      </c>
      <c r="AT20" s="1030">
        <f t="shared" si="5"/>
        <v>0</v>
      </c>
      <c r="AU20" s="1032">
        <f t="shared" si="6"/>
        <v>3</v>
      </c>
      <c r="AV20" s="1033">
        <f t="shared" si="7"/>
        <v>0</v>
      </c>
      <c r="AW20" s="1033">
        <f t="shared" si="8"/>
        <v>0</v>
      </c>
      <c r="AX20" s="1033">
        <f t="shared" si="9"/>
        <v>0</v>
      </c>
      <c r="AY20" s="1033">
        <f t="shared" si="10"/>
        <v>0</v>
      </c>
      <c r="AZ20" s="1034">
        <f t="shared" si="0"/>
        <v>0</v>
      </c>
      <c r="BA20" s="1034">
        <f t="shared" si="0"/>
        <v>0</v>
      </c>
      <c r="BB20" s="1034">
        <f t="shared" si="0"/>
        <v>0</v>
      </c>
      <c r="BC20" s="1034">
        <f t="shared" si="0"/>
        <v>0</v>
      </c>
      <c r="BD20" s="1035">
        <f t="shared" si="11"/>
        <v>0</v>
      </c>
      <c r="BE20" s="1035">
        <f t="shared" si="1"/>
        <v>0</v>
      </c>
      <c r="BF20" s="1035">
        <f t="shared" si="1"/>
        <v>0</v>
      </c>
      <c r="BG20" s="1035">
        <f t="shared" si="1"/>
        <v>0</v>
      </c>
    </row>
    <row r="21" spans="2:59" ht="236.25" customHeight="1">
      <c r="B21" s="547" t="str">
        <f>+'Anexo 1. 01-FR-03 POA INSTITUC.'!B40</f>
        <v>2.	Promover la participación ciudadana y la articulación interinstitucional para garantizar la protección de los derechos y el interés general.</v>
      </c>
      <c r="C21" s="547" t="str">
        <f>+'Anexo 1. 01-FR-03 POA INSTITUC.'!C44</f>
        <v>2.3 Implementar el 100% de las actividades del plan de participación ciudadana que fortalezca los mecanismos de participación y relacionamiento con la ciudadanía, durante el cuatrienio.</v>
      </c>
      <c r="D21" s="681" t="str">
        <f>+'Anexo 1. 01-FR-03 POA INSTITUC.'!D44</f>
        <v>2.3.1 Realizar el 100% de las actividades contenidas en el plan de participación ciudadana, durante el cuatrienio.</v>
      </c>
      <c r="E21" s="682">
        <f>+'Anexo 1. 01-FR-03 POA INSTITUC.'!E44</f>
        <v>1</v>
      </c>
      <c r="F21" s="682">
        <f>+'Anexo 1. 01-FR-03 POA INSTITUC.'!F44</f>
        <v>1</v>
      </c>
      <c r="G21" s="683">
        <v>1</v>
      </c>
      <c r="H21" s="678" t="str">
        <f>+'Anexo 1. 01-FR-03 POA INSTITUC.'!G44</f>
        <v>S.I.</v>
      </c>
      <c r="I21" s="679" t="str">
        <f>+'Anexo 1. 01-FR-03 POA INSTITUC.'!H44</f>
        <v>Actividades contenidas en el plan de Participación Ciudadana realizadas</v>
      </c>
      <c r="J21" s="680" t="s">
        <v>388</v>
      </c>
      <c r="K21" s="1026" t="s">
        <v>389</v>
      </c>
      <c r="L21" s="1037" t="s">
        <v>389</v>
      </c>
      <c r="M21" s="1027" t="s">
        <v>376</v>
      </c>
      <c r="N21" s="1028" t="str">
        <f>+'Anexo 1. 01-FR-03 POA INSTITUC.'!J27</f>
        <v>PD Coordinación Potestad Disciplinaria, PD Potestad Disciplinaria I, II, III y IV y  Dirección de Investigaciones Especiales y Apoyo Técnico</v>
      </c>
      <c r="O21" s="1038">
        <v>0</v>
      </c>
      <c r="P21" s="1038">
        <v>0</v>
      </c>
      <c r="Q21" s="1038">
        <v>0</v>
      </c>
      <c r="R21" s="1038">
        <v>1.2</v>
      </c>
      <c r="S21" s="1038">
        <v>1</v>
      </c>
      <c r="T21" s="1038">
        <v>1</v>
      </c>
      <c r="U21" s="1039">
        <f>IFERROR((AVERAGE(S21)),0)</f>
        <v>1</v>
      </c>
      <c r="V21" s="1060">
        <f>IFERROR((AVERAGE(R21,T21)),0)</f>
        <v>1.1000000000000001</v>
      </c>
      <c r="W21" s="1038">
        <v>0</v>
      </c>
      <c r="X21" s="1116">
        <v>0</v>
      </c>
      <c r="Y21" s="1038">
        <v>0</v>
      </c>
      <c r="Z21" s="1116">
        <v>0</v>
      </c>
      <c r="AA21" s="1038">
        <v>1</v>
      </c>
      <c r="AB21" s="1116">
        <v>0</v>
      </c>
      <c r="AC21" s="1039">
        <f>IFERROR((AVERAGE(AA21)),0)</f>
        <v>1</v>
      </c>
      <c r="AD21" s="1039">
        <f>IFERROR((AVERAGE(X21,Z21,AB21)),0)</f>
        <v>0</v>
      </c>
      <c r="AE21" s="1040">
        <v>0</v>
      </c>
      <c r="AF21" s="1116">
        <v>0</v>
      </c>
      <c r="AG21" s="1040">
        <v>0</v>
      </c>
      <c r="AH21" s="1116">
        <v>0</v>
      </c>
      <c r="AI21" s="1040">
        <v>1</v>
      </c>
      <c r="AJ21" s="1116">
        <v>0</v>
      </c>
      <c r="AK21" s="1039">
        <f>IFERROR((AVERAGE(AI21)),0)</f>
        <v>1</v>
      </c>
      <c r="AL21" s="1039">
        <f>IFERROR((AVERAGE(AF21,AH21,AJ21)),0)</f>
        <v>0</v>
      </c>
      <c r="AM21" s="1040">
        <v>0</v>
      </c>
      <c r="AN21" s="1116">
        <v>0</v>
      </c>
      <c r="AO21" s="1040">
        <v>0</v>
      </c>
      <c r="AP21" s="1116">
        <v>0</v>
      </c>
      <c r="AQ21" s="1040">
        <v>1</v>
      </c>
      <c r="AR21" s="1116">
        <v>0</v>
      </c>
      <c r="AS21" s="1039">
        <f>IFERROR((AVERAGE(AQ21)),0)</f>
        <v>1</v>
      </c>
      <c r="AT21" s="1039">
        <f>IFERROR((AVERAGE(AN21,AP21,AR21)),0)</f>
        <v>0</v>
      </c>
      <c r="AU21" s="1039">
        <f>IFERROR((AVERAGE(S21,AA21,AI21,AQ21)),0)</f>
        <v>1</v>
      </c>
      <c r="AV21" s="1039">
        <f>IFERROR((AVERAGE(R21,T21)),0)</f>
        <v>1.1000000000000001</v>
      </c>
      <c r="AW21" s="1039">
        <f>IFERROR((AVERAGE(R21,T21,AB21)),0)</f>
        <v>0.73333333333333339</v>
      </c>
      <c r="AX21" s="1039">
        <f>IFERROR((AVERAGE(R21,T21,AB21,AJ21)),0)</f>
        <v>0.55000000000000004</v>
      </c>
      <c r="AY21" s="1039">
        <f>IFERROR((AVERAGE(R21,T21,AB21,AJ21,AR21)),0)</f>
        <v>0.44000000000000006</v>
      </c>
      <c r="AZ21" s="1034">
        <f>IF(AND(AV21&gt;0,$AU21&gt;0),AV21/$AU21,0)*0.25</f>
        <v>0.27500000000000002</v>
      </c>
      <c r="BA21" s="1034">
        <f>IF(AND(AW21&gt;0,$AU21&gt;0),AW21/$AU21,0)*0.5</f>
        <v>0.3666666666666667</v>
      </c>
      <c r="BB21" s="1034">
        <f>IF(AND(AX21&gt;0,$AU21&gt;0),AX21/$AU21,0)*0.75</f>
        <v>0.41250000000000003</v>
      </c>
      <c r="BC21" s="1034">
        <f t="shared" si="0"/>
        <v>0.44000000000000006</v>
      </c>
      <c r="BD21" s="1042">
        <f>(((IF(AND(AV21&gt;0,$F21&gt;0),AV21/$F21,0)))/4)</f>
        <v>0.27500000000000002</v>
      </c>
      <c r="BE21" s="1042">
        <f t="shared" ref="BE21:BG21" si="12">(((IF(AND(AW21&gt;0,$F21&gt;0),AW21/$F21,0)))/4)</f>
        <v>0.18333333333333335</v>
      </c>
      <c r="BF21" s="1042">
        <f>(((IF(AND(AX21&gt;0,$F21&gt;0),AX21/$F21,0)))/4)</f>
        <v>0.13750000000000001</v>
      </c>
      <c r="BG21" s="1042">
        <f t="shared" si="12"/>
        <v>0.11000000000000001</v>
      </c>
    </row>
    <row r="22" spans="2:59" ht="22.8">
      <c r="B22" s="1665"/>
      <c r="C22" s="1666"/>
      <c r="D22" s="1666"/>
      <c r="E22" s="1666"/>
      <c r="F22" s="1666"/>
      <c r="G22" s="1666"/>
      <c r="H22" s="1666"/>
      <c r="I22" s="1666"/>
      <c r="J22" s="1666"/>
      <c r="K22" s="1666"/>
      <c r="L22" s="1666"/>
      <c r="M22" s="1666"/>
      <c r="N22" s="1666"/>
      <c r="O22" s="1666"/>
      <c r="P22" s="1666"/>
      <c r="Q22" s="1666"/>
      <c r="R22" s="1666"/>
      <c r="S22" s="1666"/>
      <c r="T22" s="1666"/>
      <c r="U22" s="1666"/>
      <c r="V22" s="1666"/>
      <c r="W22" s="1666"/>
      <c r="X22" s="1666"/>
      <c r="Y22" s="1666"/>
      <c r="Z22" s="1666"/>
      <c r="AA22" s="1666"/>
      <c r="AB22" s="1666"/>
      <c r="AC22" s="1666"/>
      <c r="AD22" s="1666"/>
      <c r="AE22" s="1666"/>
      <c r="AF22" s="1666"/>
      <c r="AG22" s="1666"/>
      <c r="AH22" s="1666"/>
      <c r="AI22" s="1666"/>
      <c r="AJ22" s="1666"/>
      <c r="AK22" s="1666"/>
      <c r="AL22" s="1666"/>
      <c r="AM22" s="1666"/>
      <c r="AN22" s="1666"/>
      <c r="AO22" s="1666"/>
      <c r="AP22" s="1666"/>
      <c r="AQ22" s="1666"/>
      <c r="AR22" s="1666"/>
      <c r="AS22" s="1666"/>
      <c r="AT22" s="1666"/>
      <c r="AU22" s="1666"/>
      <c r="AV22" s="1667"/>
      <c r="AW22" s="1649" t="s">
        <v>16</v>
      </c>
      <c r="AX22" s="1678"/>
      <c r="AY22" s="1678"/>
      <c r="AZ22" s="1">
        <f t="shared" ref="AZ22:BG22" si="13">AVERAGE(AZ16:AZ21)</f>
        <v>0.14747576846633451</v>
      </c>
      <c r="BA22" s="1">
        <f t="shared" si="13"/>
        <v>0.16275354624411228</v>
      </c>
      <c r="BB22" s="1">
        <f t="shared" si="13"/>
        <v>0.17039243513300117</v>
      </c>
      <c r="BC22" s="1">
        <f t="shared" si="13"/>
        <v>0.17497576846633453</v>
      </c>
      <c r="BD22" s="1">
        <f t="shared" si="13"/>
        <v>7.1049011301006382E-2</v>
      </c>
      <c r="BE22" s="1">
        <f t="shared" si="13"/>
        <v>5.5771233523228603E-2</v>
      </c>
      <c r="BF22" s="1">
        <f t="shared" si="13"/>
        <v>4.8132344634339706E-2</v>
      </c>
      <c r="BG22" s="1">
        <f t="shared" si="13"/>
        <v>4.3549011301006378E-2</v>
      </c>
    </row>
    <row r="23" spans="2:59">
      <c r="B23" s="570"/>
      <c r="C23" s="570"/>
      <c r="D23" s="570"/>
      <c r="E23" s="570"/>
      <c r="F23" s="570"/>
      <c r="G23" s="571"/>
      <c r="H23" s="571"/>
      <c r="I23" s="570"/>
      <c r="J23" s="570"/>
      <c r="K23" s="570"/>
      <c r="L23" s="570"/>
      <c r="M23" s="570"/>
      <c r="N23" s="570"/>
    </row>
    <row r="24" spans="2:59">
      <c r="B24" s="570"/>
      <c r="C24" s="570"/>
      <c r="D24" s="1664"/>
      <c r="E24" s="1664"/>
      <c r="F24" s="1664"/>
      <c r="G24" s="1664"/>
      <c r="H24" s="1664"/>
      <c r="I24" s="1664"/>
      <c r="J24" s="1664"/>
      <c r="K24" s="1664"/>
      <c r="L24" s="1664"/>
      <c r="M24" s="1664"/>
      <c r="N24" s="1664"/>
    </row>
    <row r="25" spans="2:59" ht="30" customHeight="1">
      <c r="B25" s="86" t="s">
        <v>23</v>
      </c>
      <c r="C25" s="572">
        <v>45450</v>
      </c>
      <c r="D25" s="573"/>
      <c r="E25" s="1654" t="s">
        <v>50</v>
      </c>
      <c r="F25" s="1655" t="s">
        <v>1043</v>
      </c>
      <c r="G25" s="1656"/>
      <c r="H25" s="1656"/>
      <c r="I25" s="1656"/>
      <c r="J25" s="1657"/>
      <c r="K25" s="574"/>
      <c r="L25" s="1673"/>
      <c r="M25" s="1673"/>
      <c r="N25" s="1683"/>
    </row>
    <row r="26" spans="2:59" ht="50.25" customHeight="1">
      <c r="B26" s="570"/>
      <c r="C26" s="570"/>
      <c r="D26" s="574"/>
      <c r="E26" s="1654"/>
      <c r="F26" s="1658"/>
      <c r="G26" s="1659"/>
      <c r="H26" s="1659"/>
      <c r="I26" s="1659"/>
      <c r="J26" s="1660"/>
      <c r="K26" s="570"/>
      <c r="L26" s="570"/>
      <c r="M26" s="570"/>
      <c r="N26" s="570"/>
    </row>
    <row r="27" spans="2:59" ht="31.5" customHeight="1">
      <c r="B27" s="86" t="s">
        <v>49</v>
      </c>
      <c r="C27" s="960">
        <v>45679</v>
      </c>
      <c r="D27" s="570"/>
      <c r="E27" s="570"/>
      <c r="F27" s="570"/>
      <c r="K27" s="570"/>
      <c r="L27" s="570"/>
      <c r="M27" s="570"/>
      <c r="N27" s="570"/>
    </row>
    <row r="28" spans="2:59">
      <c r="B28" s="570"/>
      <c r="C28" s="570"/>
      <c r="D28" s="570"/>
      <c r="E28" s="570"/>
      <c r="F28" s="570"/>
      <c r="K28" s="570"/>
      <c r="L28" s="570"/>
      <c r="M28" s="570"/>
      <c r="N28" s="570"/>
    </row>
    <row r="29" spans="2:59" ht="15" customHeight="1">
      <c r="B29" s="570"/>
      <c r="C29" s="570"/>
      <c r="D29" s="570"/>
      <c r="E29" s="570"/>
      <c r="F29" s="570"/>
      <c r="G29" s="571"/>
      <c r="H29" s="571"/>
      <c r="I29" s="1679"/>
      <c r="J29" s="1679"/>
      <c r="K29" s="1679"/>
      <c r="L29" s="1679"/>
      <c r="M29" s="575"/>
      <c r="N29" s="575"/>
    </row>
    <row r="30" spans="2:59" ht="15" customHeight="1">
      <c r="B30" s="1684" t="s">
        <v>146</v>
      </c>
      <c r="C30" s="1684"/>
      <c r="D30" s="1684"/>
      <c r="E30" s="1684"/>
      <c r="F30" s="1684"/>
      <c r="G30" s="571"/>
      <c r="H30" s="571"/>
      <c r="I30" s="570"/>
      <c r="J30" s="570"/>
      <c r="K30" s="576"/>
      <c r="L30" s="570"/>
      <c r="M30" s="570"/>
      <c r="N30" s="570"/>
    </row>
    <row r="31" spans="2:59" ht="15" customHeight="1">
      <c r="B31" s="570"/>
      <c r="C31" s="570"/>
      <c r="D31" s="570"/>
      <c r="E31" s="570"/>
      <c r="F31" s="570"/>
      <c r="G31" s="571"/>
      <c r="H31" s="571"/>
      <c r="I31" s="1679"/>
      <c r="J31" s="1679"/>
      <c r="K31" s="1679"/>
      <c r="L31" s="1679"/>
      <c r="M31" s="575"/>
      <c r="N31" s="575"/>
    </row>
    <row r="32" spans="2:59" ht="15" customHeight="1">
      <c r="B32" s="570"/>
      <c r="C32" s="570"/>
      <c r="D32" s="570"/>
      <c r="E32" s="570"/>
      <c r="F32" s="570"/>
      <c r="G32" s="571"/>
      <c r="H32" s="571"/>
      <c r="I32" s="570"/>
      <c r="J32" s="570"/>
      <c r="K32" s="576"/>
      <c r="L32" s="570"/>
      <c r="M32" s="570"/>
      <c r="N32" s="570"/>
    </row>
    <row r="33" spans="2:14" ht="15" customHeight="1">
      <c r="B33" s="570"/>
      <c r="C33" s="570"/>
      <c r="D33" s="570"/>
      <c r="E33" s="570"/>
      <c r="F33" s="570"/>
      <c r="G33" s="571"/>
      <c r="H33" s="571"/>
      <c r="I33" s="1679"/>
      <c r="J33" s="1679"/>
      <c r="K33" s="1679"/>
      <c r="L33" s="1679"/>
      <c r="M33" s="575"/>
      <c r="N33" s="575"/>
    </row>
  </sheetData>
  <sheetProtection algorithmName="SHA-512" hashValue="Cxhiza4MWly4yx9N0WHyMLoQ7VDOvpDRUn+BL/Js2tOYMqlr4hW8wKm7KK5buQib2S4H6Dawjrr0e6jcm400Qg==" saltValue="8OfUmiHob5i7KRG3CnHpjg==" spinCount="100000" sheet="1" objects="1" scenarios="1" selectLockedCells="1"/>
  <mergeCells count="69">
    <mergeCell ref="B30:F30"/>
    <mergeCell ref="I31:L31"/>
    <mergeCell ref="I33:L33"/>
    <mergeCell ref="AW22:AY22"/>
    <mergeCell ref="D24:N24"/>
    <mergeCell ref="E25:E26"/>
    <mergeCell ref="F25:J26"/>
    <mergeCell ref="L25:N25"/>
    <mergeCell ref="I29:L29"/>
    <mergeCell ref="B22:AV22"/>
    <mergeCell ref="AK14:AL14"/>
    <mergeCell ref="AM14:AN14"/>
    <mergeCell ref="M12:M15"/>
    <mergeCell ref="N12:N15"/>
    <mergeCell ref="G12:G15"/>
    <mergeCell ref="H12:H15"/>
    <mergeCell ref="I12:I15"/>
    <mergeCell ref="B16:B20"/>
    <mergeCell ref="C16:C20"/>
    <mergeCell ref="AC14:AD14"/>
    <mergeCell ref="AE14:AF14"/>
    <mergeCell ref="AG14:AH14"/>
    <mergeCell ref="J12:J15"/>
    <mergeCell ref="K12:K15"/>
    <mergeCell ref="L12:L15"/>
    <mergeCell ref="F12:F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I14:AJ14"/>
    <mergeCell ref="BD12:BG12"/>
    <mergeCell ref="O13:V13"/>
    <mergeCell ref="W13:AD13"/>
    <mergeCell ref="AE13:AL13"/>
    <mergeCell ref="AM13:AT13"/>
    <mergeCell ref="AV13:AV15"/>
    <mergeCell ref="AW13:AW15"/>
    <mergeCell ref="AX13:AX15"/>
    <mergeCell ref="AY13:AY15"/>
    <mergeCell ref="AZ13:AZ15"/>
    <mergeCell ref="O12:AT12"/>
    <mergeCell ref="AU12:AU15"/>
    <mergeCell ref="AV12:AY12"/>
    <mergeCell ref="AZ12:BC12"/>
    <mergeCell ref="BA13:BA15"/>
    <mergeCell ref="BB13:BB15"/>
    <mergeCell ref="C10:D10"/>
    <mergeCell ref="B12:B15"/>
    <mergeCell ref="C12:C15"/>
    <mergeCell ref="D12:D15"/>
    <mergeCell ref="E12:E15"/>
    <mergeCell ref="C9:D9"/>
    <mergeCell ref="B2:B6"/>
    <mergeCell ref="C2:BE6"/>
    <mergeCell ref="BF6:BG6"/>
    <mergeCell ref="AV7:AZ7"/>
    <mergeCell ref="C8:D8"/>
  </mergeCells>
  <conditionalFormatting sqref="AZ16:BC21">
    <cfRule type="cellIs" dxfId="39" priority="1" operator="greaterThan">
      <formula>1</formula>
    </cfRule>
    <cfRule type="cellIs" dxfId="38" priority="2" operator="between">
      <formula>0.950000000000001</formula>
      <formula>1</formula>
    </cfRule>
    <cfRule type="cellIs" dxfId="37" priority="3" operator="between">
      <formula>0.75</formula>
      <formula>0.95</formula>
    </cfRule>
    <cfRule type="cellIs" dxfId="36" priority="4" operator="lessThan">
      <formula>0.75</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375594-08CE-4BBD-BD7D-DE1DDFA32F36}">
          <x14:formula1>
            <xm:f>'Listas-N'!$E$6:$E$10</xm:f>
          </x14:formula1>
          <xm:sqref>C10:D10</xm:sqref>
        </x14:dataValidation>
        <x14:dataValidation type="list" allowBlank="1" showInputMessage="1" showErrorMessage="1" xr:uid="{1B425B32-8360-4D41-A221-C4F52B0E0D6B}">
          <x14:formula1>
            <xm:f>'Listas-N'!$C$6:$C$21</xm:f>
          </x14:formula1>
          <xm:sqref>C8:D9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E08A7-BDD6-492B-B0AA-D423DFBA64F2}">
  <sheetPr>
    <tabColor rgb="FF66FF66"/>
  </sheetPr>
  <dimension ref="B1:BG38"/>
  <sheetViews>
    <sheetView showGridLines="0" zoomScale="55" zoomScaleNormal="55" workbookViewId="0">
      <selection activeCell="C10" sqref="C10:D10"/>
    </sheetView>
  </sheetViews>
  <sheetFormatPr baseColWidth="10" defaultColWidth="17.33203125" defaultRowHeight="15"/>
  <cols>
    <col min="1" max="1" width="4.33203125" style="70" customWidth="1"/>
    <col min="2" max="2" width="42.88671875" style="548" customWidth="1"/>
    <col min="3" max="3" width="44.44140625" style="548" customWidth="1"/>
    <col min="4" max="4" width="51" style="548" customWidth="1"/>
    <col min="5" max="6" width="21.33203125" style="548" customWidth="1"/>
    <col min="7" max="8" width="21.33203125" style="549" customWidth="1"/>
    <col min="9" max="9" width="25.5546875" style="548" customWidth="1"/>
    <col min="10" max="14" width="35.6640625" style="548" customWidth="1"/>
    <col min="15" max="46" width="15.88671875" style="70" customWidth="1"/>
    <col min="47" max="47" width="24.5546875" style="70" customWidth="1"/>
    <col min="48" max="48" width="22.88671875" style="70" customWidth="1"/>
    <col min="49" max="49" width="19.33203125" style="70" customWidth="1"/>
    <col min="50" max="50" width="18.44140625" style="70" customWidth="1"/>
    <col min="51" max="51" width="19.44140625" style="70" customWidth="1"/>
    <col min="52" max="52" width="23.33203125" style="70" customWidth="1"/>
    <col min="53" max="54" width="25.109375" style="70" customWidth="1"/>
    <col min="55" max="55" width="26.6640625" style="70" customWidth="1"/>
    <col min="56" max="56" width="26.33203125" style="70" customWidth="1"/>
    <col min="57" max="57" width="26.5546875" style="70" customWidth="1"/>
    <col min="58" max="58" width="26.33203125" style="70" customWidth="1"/>
    <col min="59" max="59" width="27.33203125" style="70" customWidth="1"/>
    <col min="60" max="16384" width="17.33203125" style="70"/>
  </cols>
  <sheetData>
    <row r="1" spans="2:59" ht="15" customHeight="1" thickBot="1"/>
    <row r="2" spans="2:59" ht="16.5" customHeight="1">
      <c r="B2" s="1607" t="s">
        <v>127</v>
      </c>
      <c r="C2" s="1610" t="s">
        <v>113</v>
      </c>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c r="AO2" s="1611"/>
      <c r="AP2" s="1611"/>
      <c r="AQ2" s="1611"/>
      <c r="AR2" s="1611"/>
      <c r="AS2" s="1611"/>
      <c r="AT2" s="1611"/>
      <c r="AU2" s="1611"/>
      <c r="AV2" s="1611"/>
      <c r="AW2" s="1611"/>
      <c r="AX2" s="1611"/>
      <c r="AY2" s="1611"/>
      <c r="AZ2" s="1611"/>
      <c r="BA2" s="1611"/>
      <c r="BB2" s="1611"/>
      <c r="BC2" s="1611"/>
      <c r="BD2" s="1611"/>
      <c r="BE2" s="1612"/>
      <c r="BF2" s="59" t="s">
        <v>28</v>
      </c>
      <c r="BG2" s="60"/>
    </row>
    <row r="3" spans="2:59" ht="16.5" customHeight="1">
      <c r="B3" s="1608"/>
      <c r="C3" s="1613"/>
      <c r="D3" s="1614"/>
      <c r="E3" s="1614"/>
      <c r="F3" s="1614"/>
      <c r="G3" s="1614"/>
      <c r="H3" s="1614"/>
      <c r="I3" s="1614"/>
      <c r="J3" s="1614"/>
      <c r="K3" s="1614"/>
      <c r="L3" s="1614"/>
      <c r="M3" s="1614"/>
      <c r="N3" s="1614"/>
      <c r="O3" s="1614"/>
      <c r="P3" s="1614"/>
      <c r="Q3" s="1614"/>
      <c r="R3" s="1614"/>
      <c r="S3" s="1614"/>
      <c r="T3" s="1614"/>
      <c r="U3" s="1614"/>
      <c r="V3" s="1614"/>
      <c r="W3" s="1614"/>
      <c r="X3" s="1614"/>
      <c r="Y3" s="1614"/>
      <c r="Z3" s="1614"/>
      <c r="AA3" s="1614"/>
      <c r="AB3" s="1614"/>
      <c r="AC3" s="1614"/>
      <c r="AD3" s="1614"/>
      <c r="AE3" s="1614"/>
      <c r="AF3" s="1614"/>
      <c r="AG3" s="1614"/>
      <c r="AH3" s="1614"/>
      <c r="AI3" s="1614"/>
      <c r="AJ3" s="1614"/>
      <c r="AK3" s="1614"/>
      <c r="AL3" s="1614"/>
      <c r="AM3" s="1614"/>
      <c r="AN3" s="1614"/>
      <c r="AO3" s="1614"/>
      <c r="AP3" s="1614"/>
      <c r="AQ3" s="1614"/>
      <c r="AR3" s="1614"/>
      <c r="AS3" s="1614"/>
      <c r="AT3" s="1614"/>
      <c r="AU3" s="1614"/>
      <c r="AV3" s="1614"/>
      <c r="AW3" s="1614"/>
      <c r="AX3" s="1614"/>
      <c r="AY3" s="1614"/>
      <c r="AZ3" s="1614"/>
      <c r="BA3" s="1614"/>
      <c r="BB3" s="1614"/>
      <c r="BC3" s="1614"/>
      <c r="BD3" s="1614"/>
      <c r="BE3" s="1615"/>
      <c r="BF3" s="61" t="s">
        <v>25</v>
      </c>
      <c r="BG3" s="62" t="s">
        <v>26</v>
      </c>
    </row>
    <row r="4" spans="2:59" ht="16.5" customHeight="1">
      <c r="B4" s="1608"/>
      <c r="C4" s="1613"/>
      <c r="D4" s="1614"/>
      <c r="E4" s="1614"/>
      <c r="F4" s="1614"/>
      <c r="G4" s="1614"/>
      <c r="H4" s="1614"/>
      <c r="I4" s="1614"/>
      <c r="J4" s="1614"/>
      <c r="K4" s="1614"/>
      <c r="L4" s="1614"/>
      <c r="M4" s="1614"/>
      <c r="N4" s="1614"/>
      <c r="O4" s="1614"/>
      <c r="P4" s="1614"/>
      <c r="Q4" s="1614"/>
      <c r="R4" s="1614"/>
      <c r="S4" s="1614"/>
      <c r="T4" s="1614"/>
      <c r="U4" s="1614"/>
      <c r="V4" s="1614"/>
      <c r="W4" s="1614"/>
      <c r="X4" s="1614"/>
      <c r="Y4" s="1614"/>
      <c r="Z4" s="1614"/>
      <c r="AA4" s="1614"/>
      <c r="AB4" s="1614"/>
      <c r="AC4" s="1614"/>
      <c r="AD4" s="1614"/>
      <c r="AE4" s="1614"/>
      <c r="AF4" s="1614"/>
      <c r="AG4" s="1614"/>
      <c r="AH4" s="1614"/>
      <c r="AI4" s="1614"/>
      <c r="AJ4" s="1614"/>
      <c r="AK4" s="1614"/>
      <c r="AL4" s="1614"/>
      <c r="AM4" s="1614"/>
      <c r="AN4" s="1614"/>
      <c r="AO4" s="1614"/>
      <c r="AP4" s="1614"/>
      <c r="AQ4" s="1614"/>
      <c r="AR4" s="1614"/>
      <c r="AS4" s="1614"/>
      <c r="AT4" s="1614"/>
      <c r="AU4" s="1614"/>
      <c r="AV4" s="1614"/>
      <c r="AW4" s="1614"/>
      <c r="AX4" s="1614"/>
      <c r="AY4" s="1614"/>
      <c r="AZ4" s="1614"/>
      <c r="BA4" s="1614"/>
      <c r="BB4" s="1614"/>
      <c r="BC4" s="1614"/>
      <c r="BD4" s="1614"/>
      <c r="BE4" s="1615"/>
      <c r="BF4" s="63">
        <v>6</v>
      </c>
      <c r="BG4" s="64" t="s">
        <v>34</v>
      </c>
    </row>
    <row r="5" spans="2:59" ht="16.5" customHeight="1">
      <c r="B5" s="1608"/>
      <c r="C5" s="1613"/>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c r="AF5" s="1614"/>
      <c r="AG5" s="1614"/>
      <c r="AH5" s="1614"/>
      <c r="AI5" s="1614"/>
      <c r="AJ5" s="1614"/>
      <c r="AK5" s="1614"/>
      <c r="AL5" s="1614"/>
      <c r="AM5" s="1614"/>
      <c r="AN5" s="1614"/>
      <c r="AO5" s="1614"/>
      <c r="AP5" s="1614"/>
      <c r="AQ5" s="1614"/>
      <c r="AR5" s="1614"/>
      <c r="AS5" s="1614"/>
      <c r="AT5" s="1614"/>
      <c r="AU5" s="1614"/>
      <c r="AV5" s="1614"/>
      <c r="AW5" s="1614"/>
      <c r="AX5" s="1614"/>
      <c r="AY5" s="1614"/>
      <c r="AZ5" s="1614"/>
      <c r="BA5" s="1614"/>
      <c r="BB5" s="1614"/>
      <c r="BC5" s="1614"/>
      <c r="BD5" s="1614"/>
      <c r="BE5" s="1615"/>
      <c r="BF5" s="65" t="s">
        <v>27</v>
      </c>
      <c r="BG5" s="66"/>
    </row>
    <row r="6" spans="2:59" ht="16.5" customHeight="1" thickBot="1">
      <c r="B6" s="1609"/>
      <c r="C6" s="1616"/>
      <c r="D6" s="1617"/>
      <c r="E6" s="1617"/>
      <c r="F6" s="1617"/>
      <c r="G6" s="1617"/>
      <c r="H6" s="1617"/>
      <c r="I6" s="1617"/>
      <c r="J6" s="1617"/>
      <c r="K6" s="1617"/>
      <c r="L6" s="1617"/>
      <c r="M6" s="1617"/>
      <c r="N6" s="1617"/>
      <c r="O6" s="1617"/>
      <c r="P6" s="1617"/>
      <c r="Q6" s="1617"/>
      <c r="R6" s="1617"/>
      <c r="S6" s="1617"/>
      <c r="T6" s="1617"/>
      <c r="U6" s="1617"/>
      <c r="V6" s="1617"/>
      <c r="W6" s="1617"/>
      <c r="X6" s="1617"/>
      <c r="Y6" s="1617"/>
      <c r="Z6" s="1617"/>
      <c r="AA6" s="1617"/>
      <c r="AB6" s="1617"/>
      <c r="AC6" s="1617"/>
      <c r="AD6" s="1617"/>
      <c r="AE6" s="1617"/>
      <c r="AF6" s="1617"/>
      <c r="AG6" s="1617"/>
      <c r="AH6" s="1617"/>
      <c r="AI6" s="1617"/>
      <c r="AJ6" s="1617"/>
      <c r="AK6" s="1617"/>
      <c r="AL6" s="1617"/>
      <c r="AM6" s="1617"/>
      <c r="AN6" s="1617"/>
      <c r="AO6" s="1617"/>
      <c r="AP6" s="1617"/>
      <c r="AQ6" s="1617"/>
      <c r="AR6" s="1617"/>
      <c r="AS6" s="1617"/>
      <c r="AT6" s="1617"/>
      <c r="AU6" s="1617"/>
      <c r="AV6" s="1617"/>
      <c r="AW6" s="1617"/>
      <c r="AX6" s="1617"/>
      <c r="AY6" s="1617"/>
      <c r="AZ6" s="1617"/>
      <c r="BA6" s="1617"/>
      <c r="BB6" s="1617"/>
      <c r="BC6" s="1617"/>
      <c r="BD6" s="1617"/>
      <c r="BE6" s="1618"/>
      <c r="BF6" s="1619">
        <v>45428</v>
      </c>
      <c r="BG6" s="1620"/>
    </row>
    <row r="7" spans="2:59" ht="19.5" customHeight="1">
      <c r="B7" s="67"/>
      <c r="C7" s="67"/>
      <c r="D7" s="67"/>
      <c r="E7" s="67"/>
      <c r="F7" s="67"/>
      <c r="G7" s="68"/>
      <c r="H7" s="68"/>
      <c r="I7" s="67"/>
      <c r="J7" s="67"/>
      <c r="K7" s="67"/>
      <c r="L7" s="67"/>
      <c r="M7" s="67"/>
      <c r="N7" s="67"/>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1621"/>
      <c r="AW7" s="1622"/>
      <c r="AX7" s="1622"/>
      <c r="AY7" s="1622"/>
      <c r="AZ7" s="1623"/>
      <c r="BA7" s="546"/>
      <c r="BB7" s="546"/>
      <c r="BC7" s="546"/>
      <c r="BD7" s="69"/>
      <c r="BE7" s="69"/>
    </row>
    <row r="8" spans="2:59" ht="28.5" customHeight="1">
      <c r="B8" s="71" t="s">
        <v>44</v>
      </c>
      <c r="C8" s="1746" t="s">
        <v>88</v>
      </c>
      <c r="D8" s="1746"/>
      <c r="E8" s="72"/>
      <c r="F8" s="72"/>
      <c r="G8" s="72"/>
      <c r="H8" s="72"/>
      <c r="I8" s="72"/>
      <c r="J8" s="72"/>
      <c r="K8" s="72"/>
      <c r="L8" s="72"/>
      <c r="M8" s="72"/>
      <c r="N8" s="72"/>
      <c r="AV8" s="546"/>
      <c r="AW8" s="546"/>
      <c r="AX8" s="546"/>
      <c r="AY8" s="546"/>
      <c r="AZ8" s="546"/>
      <c r="BA8" s="546"/>
      <c r="BB8" s="546"/>
      <c r="BC8" s="546"/>
    </row>
    <row r="9" spans="2:59" ht="112.5" customHeight="1">
      <c r="B9" s="71" t="s">
        <v>31</v>
      </c>
      <c r="C9" s="1767" t="s">
        <v>390</v>
      </c>
      <c r="D9" s="1768"/>
      <c r="E9" s="72"/>
      <c r="F9" s="72"/>
      <c r="G9" s="72"/>
      <c r="H9" s="72"/>
      <c r="I9" s="72"/>
      <c r="J9" s="72"/>
      <c r="K9" s="72"/>
      <c r="L9" s="72"/>
      <c r="M9" s="72"/>
      <c r="N9" s="72"/>
      <c r="AV9" s="546"/>
      <c r="AW9" s="546"/>
      <c r="AX9" s="546"/>
      <c r="AY9" s="546"/>
      <c r="AZ9" s="546"/>
      <c r="BA9" s="546"/>
      <c r="BB9" s="546"/>
      <c r="BC9" s="546"/>
    </row>
    <row r="10" spans="2:59" ht="30" customHeight="1">
      <c r="B10" s="71" t="s">
        <v>98</v>
      </c>
      <c r="C10" s="1779">
        <v>2025</v>
      </c>
      <c r="D10" s="1780"/>
      <c r="E10" s="72"/>
      <c r="F10" s="72"/>
      <c r="G10" s="72"/>
      <c r="H10" s="72"/>
      <c r="I10" s="72"/>
      <c r="J10" s="72"/>
      <c r="K10" s="72"/>
      <c r="L10" s="72"/>
      <c r="M10" s="72"/>
      <c r="N10" s="72"/>
      <c r="AV10" s="546"/>
      <c r="AW10" s="546"/>
      <c r="AX10" s="546"/>
      <c r="AY10" s="546"/>
      <c r="AZ10" s="546"/>
      <c r="BA10" s="546"/>
      <c r="BB10" s="546"/>
      <c r="BC10" s="546"/>
    </row>
    <row r="11" spans="2:59" ht="14.25" customHeight="1">
      <c r="B11" s="67"/>
      <c r="C11" s="67"/>
      <c r="D11" s="67"/>
      <c r="E11" s="67"/>
      <c r="F11" s="67"/>
      <c r="G11" s="68"/>
      <c r="H11" s="68"/>
      <c r="I11" s="67"/>
      <c r="J11" s="67"/>
      <c r="K11" s="67"/>
      <c r="L11" s="67"/>
      <c r="M11" s="67"/>
      <c r="N11" s="67"/>
      <c r="AV11" s="546"/>
      <c r="AW11" s="546"/>
      <c r="AX11" s="546"/>
      <c r="AY11" s="546"/>
      <c r="AZ11" s="546"/>
      <c r="BA11" s="546"/>
      <c r="BB11" s="546"/>
      <c r="BC11" s="546"/>
    </row>
    <row r="12" spans="2:59" ht="33" customHeight="1">
      <c r="B12" s="1604" t="s">
        <v>0</v>
      </c>
      <c r="C12" s="1604" t="s">
        <v>51</v>
      </c>
      <c r="D12" s="1604" t="s">
        <v>133</v>
      </c>
      <c r="E12" s="1604" t="s">
        <v>59</v>
      </c>
      <c r="F12" s="1604" t="s">
        <v>132</v>
      </c>
      <c r="G12" s="1604" t="s">
        <v>56</v>
      </c>
      <c r="H12" s="1604" t="s">
        <v>22</v>
      </c>
      <c r="I12" s="1604" t="s">
        <v>58</v>
      </c>
      <c r="J12" s="1604" t="s">
        <v>38</v>
      </c>
      <c r="K12" s="1604" t="s">
        <v>33</v>
      </c>
      <c r="L12" s="1604" t="s">
        <v>17</v>
      </c>
      <c r="M12" s="1604" t="s">
        <v>39</v>
      </c>
      <c r="N12" s="1604" t="s">
        <v>41</v>
      </c>
      <c r="O12" s="1631" t="s">
        <v>107</v>
      </c>
      <c r="P12" s="1631"/>
      <c r="Q12" s="1631"/>
      <c r="R12" s="1631"/>
      <c r="S12" s="1631"/>
      <c r="T12" s="1631"/>
      <c r="U12" s="1631"/>
      <c r="V12" s="1631"/>
      <c r="W12" s="1631"/>
      <c r="X12" s="1631"/>
      <c r="Y12" s="1631"/>
      <c r="Z12" s="1631"/>
      <c r="AA12" s="1631"/>
      <c r="AB12" s="1631"/>
      <c r="AC12" s="1631"/>
      <c r="AD12" s="1631"/>
      <c r="AE12" s="1631"/>
      <c r="AF12" s="1631"/>
      <c r="AG12" s="1631"/>
      <c r="AH12" s="1631"/>
      <c r="AI12" s="1631"/>
      <c r="AJ12" s="1631"/>
      <c r="AK12" s="1631"/>
      <c r="AL12" s="1631"/>
      <c r="AM12" s="1631"/>
      <c r="AN12" s="1631"/>
      <c r="AO12" s="1631"/>
      <c r="AP12" s="1631"/>
      <c r="AQ12" s="1631"/>
      <c r="AR12" s="1631"/>
      <c r="AS12" s="1631"/>
      <c r="AT12" s="1631"/>
      <c r="AU12" s="1632" t="s">
        <v>60</v>
      </c>
      <c r="AV12" s="1633" t="s">
        <v>128</v>
      </c>
      <c r="AW12" s="1634"/>
      <c r="AX12" s="1634"/>
      <c r="AY12" s="1635"/>
      <c r="AZ12" s="1636" t="s">
        <v>125</v>
      </c>
      <c r="BA12" s="1637"/>
      <c r="BB12" s="1637"/>
      <c r="BC12" s="1638"/>
      <c r="BD12" s="1627" t="s">
        <v>126</v>
      </c>
      <c r="BE12" s="1628"/>
      <c r="BF12" s="1628"/>
      <c r="BG12" s="1629"/>
    </row>
    <row r="13" spans="2:59" ht="21.75" customHeight="1">
      <c r="B13" s="1604"/>
      <c r="C13" s="1604"/>
      <c r="D13" s="1604"/>
      <c r="E13" s="1604"/>
      <c r="F13" s="1604"/>
      <c r="G13" s="1604"/>
      <c r="H13" s="1604"/>
      <c r="I13" s="1604"/>
      <c r="J13" s="1604"/>
      <c r="K13" s="1604"/>
      <c r="L13" s="1604"/>
      <c r="M13" s="1604"/>
      <c r="N13" s="1604"/>
      <c r="O13" s="1630" t="s">
        <v>18</v>
      </c>
      <c r="P13" s="1630"/>
      <c r="Q13" s="1630"/>
      <c r="R13" s="1630"/>
      <c r="S13" s="1630"/>
      <c r="T13" s="1630"/>
      <c r="U13" s="1630"/>
      <c r="V13" s="1630"/>
      <c r="W13" s="1630" t="s">
        <v>19</v>
      </c>
      <c r="X13" s="1630"/>
      <c r="Y13" s="1630"/>
      <c r="Z13" s="1630"/>
      <c r="AA13" s="1630"/>
      <c r="AB13" s="1630"/>
      <c r="AC13" s="1630"/>
      <c r="AD13" s="1630"/>
      <c r="AE13" s="1630" t="s">
        <v>20</v>
      </c>
      <c r="AF13" s="1630"/>
      <c r="AG13" s="1630"/>
      <c r="AH13" s="1630"/>
      <c r="AI13" s="1630"/>
      <c r="AJ13" s="1630"/>
      <c r="AK13" s="1630"/>
      <c r="AL13" s="1630"/>
      <c r="AM13" s="1630" t="s">
        <v>21</v>
      </c>
      <c r="AN13" s="1630"/>
      <c r="AO13" s="1630"/>
      <c r="AP13" s="1630"/>
      <c r="AQ13" s="1630"/>
      <c r="AR13" s="1630"/>
      <c r="AS13" s="1630"/>
      <c r="AT13" s="1630"/>
      <c r="AU13" s="1632"/>
      <c r="AV13" s="1642" t="s">
        <v>114</v>
      </c>
      <c r="AW13" s="1642" t="s">
        <v>19</v>
      </c>
      <c r="AX13" s="1642" t="s">
        <v>115</v>
      </c>
      <c r="AY13" s="1642" t="s">
        <v>116</v>
      </c>
      <c r="AZ13" s="1639" t="s">
        <v>114</v>
      </c>
      <c r="BA13" s="1639" t="s">
        <v>117</v>
      </c>
      <c r="BB13" s="1639" t="s">
        <v>118</v>
      </c>
      <c r="BC13" s="1639" t="s">
        <v>119</v>
      </c>
      <c r="BD13" s="1645" t="s">
        <v>18</v>
      </c>
      <c r="BE13" s="1645" t="s">
        <v>19</v>
      </c>
      <c r="BF13" s="1645" t="s">
        <v>20</v>
      </c>
      <c r="BG13" s="1645" t="s">
        <v>21</v>
      </c>
    </row>
    <row r="14" spans="2:59" ht="21.75" customHeight="1">
      <c r="B14" s="1604"/>
      <c r="C14" s="1604"/>
      <c r="D14" s="1604"/>
      <c r="E14" s="1604"/>
      <c r="F14" s="1604"/>
      <c r="G14" s="1604"/>
      <c r="H14" s="1604"/>
      <c r="I14" s="1604"/>
      <c r="J14" s="1604"/>
      <c r="K14" s="1604"/>
      <c r="L14" s="1604"/>
      <c r="M14" s="1604"/>
      <c r="N14" s="1604"/>
      <c r="O14" s="1648" t="s">
        <v>2</v>
      </c>
      <c r="P14" s="1648"/>
      <c r="Q14" s="1648" t="s">
        <v>3</v>
      </c>
      <c r="R14" s="1648"/>
      <c r="S14" s="1648" t="s">
        <v>4</v>
      </c>
      <c r="T14" s="1648"/>
      <c r="U14" s="1631" t="s">
        <v>5</v>
      </c>
      <c r="V14" s="1631"/>
      <c r="W14" s="1648" t="s">
        <v>24</v>
      </c>
      <c r="X14" s="1648"/>
      <c r="Y14" s="1648" t="s">
        <v>6</v>
      </c>
      <c r="Z14" s="1648"/>
      <c r="AA14" s="1648" t="s">
        <v>7</v>
      </c>
      <c r="AB14" s="1648"/>
      <c r="AC14" s="1631" t="s">
        <v>5</v>
      </c>
      <c r="AD14" s="1631"/>
      <c r="AE14" s="1648" t="s">
        <v>8</v>
      </c>
      <c r="AF14" s="1648"/>
      <c r="AG14" s="1648" t="s">
        <v>9</v>
      </c>
      <c r="AH14" s="1648"/>
      <c r="AI14" s="1648" t="s">
        <v>10</v>
      </c>
      <c r="AJ14" s="1648"/>
      <c r="AK14" s="1631" t="s">
        <v>5</v>
      </c>
      <c r="AL14" s="1631"/>
      <c r="AM14" s="1648" t="s">
        <v>11</v>
      </c>
      <c r="AN14" s="1648"/>
      <c r="AO14" s="1648" t="s">
        <v>12</v>
      </c>
      <c r="AP14" s="1648"/>
      <c r="AQ14" s="1648" t="s">
        <v>13</v>
      </c>
      <c r="AR14" s="1648"/>
      <c r="AS14" s="1631" t="s">
        <v>5</v>
      </c>
      <c r="AT14" s="1631"/>
      <c r="AU14" s="1632"/>
      <c r="AV14" s="1643"/>
      <c r="AW14" s="1643"/>
      <c r="AX14" s="1643"/>
      <c r="AY14" s="1643"/>
      <c r="AZ14" s="1640"/>
      <c r="BA14" s="1640"/>
      <c r="BB14" s="1640"/>
      <c r="BC14" s="1640"/>
      <c r="BD14" s="1646"/>
      <c r="BE14" s="1646"/>
      <c r="BF14" s="1646"/>
      <c r="BG14" s="1646"/>
    </row>
    <row r="15" spans="2:59" ht="21.75" customHeight="1">
      <c r="B15" s="1604"/>
      <c r="C15" s="1604"/>
      <c r="D15" s="1604"/>
      <c r="E15" s="1604"/>
      <c r="F15" s="1604"/>
      <c r="G15" s="1604"/>
      <c r="H15" s="1604"/>
      <c r="I15" s="1604"/>
      <c r="J15" s="1604"/>
      <c r="K15" s="1604"/>
      <c r="L15" s="1604"/>
      <c r="M15" s="1604"/>
      <c r="N15" s="1604"/>
      <c r="O15" s="73" t="s">
        <v>14</v>
      </c>
      <c r="P15" s="74" t="s">
        <v>15</v>
      </c>
      <c r="Q15" s="73" t="s">
        <v>14</v>
      </c>
      <c r="R15" s="74" t="s">
        <v>15</v>
      </c>
      <c r="S15" s="73" t="s">
        <v>14</v>
      </c>
      <c r="T15" s="74" t="s">
        <v>15</v>
      </c>
      <c r="U15" s="75" t="s">
        <v>14</v>
      </c>
      <c r="V15" s="76" t="s">
        <v>15</v>
      </c>
      <c r="W15" s="73" t="s">
        <v>14</v>
      </c>
      <c r="X15" s="74" t="s">
        <v>15</v>
      </c>
      <c r="Y15" s="73" t="s">
        <v>14</v>
      </c>
      <c r="Z15" s="74" t="s">
        <v>15</v>
      </c>
      <c r="AA15" s="73" t="s">
        <v>14</v>
      </c>
      <c r="AB15" s="74" t="s">
        <v>15</v>
      </c>
      <c r="AC15" s="75" t="s">
        <v>14</v>
      </c>
      <c r="AD15" s="76" t="s">
        <v>15</v>
      </c>
      <c r="AE15" s="73" t="s">
        <v>14</v>
      </c>
      <c r="AF15" s="74" t="s">
        <v>15</v>
      </c>
      <c r="AG15" s="73" t="s">
        <v>14</v>
      </c>
      <c r="AH15" s="74" t="s">
        <v>15</v>
      </c>
      <c r="AI15" s="73" t="s">
        <v>14</v>
      </c>
      <c r="AJ15" s="74" t="s">
        <v>15</v>
      </c>
      <c r="AK15" s="75" t="s">
        <v>14</v>
      </c>
      <c r="AL15" s="76" t="s">
        <v>15</v>
      </c>
      <c r="AM15" s="73" t="s">
        <v>14</v>
      </c>
      <c r="AN15" s="74" t="s">
        <v>15</v>
      </c>
      <c r="AO15" s="73" t="s">
        <v>14</v>
      </c>
      <c r="AP15" s="74" t="s">
        <v>15</v>
      </c>
      <c r="AQ15" s="73" t="s">
        <v>14</v>
      </c>
      <c r="AR15" s="74" t="s">
        <v>15</v>
      </c>
      <c r="AS15" s="75" t="s">
        <v>14</v>
      </c>
      <c r="AT15" s="76" t="s">
        <v>15</v>
      </c>
      <c r="AU15" s="1632"/>
      <c r="AV15" s="1644"/>
      <c r="AW15" s="1644"/>
      <c r="AX15" s="1644"/>
      <c r="AY15" s="1644"/>
      <c r="AZ15" s="1641"/>
      <c r="BA15" s="1641"/>
      <c r="BB15" s="1641"/>
      <c r="BC15" s="1641"/>
      <c r="BD15" s="1647"/>
      <c r="BE15" s="1647"/>
      <c r="BF15" s="1647"/>
      <c r="BG15" s="1647"/>
    </row>
    <row r="16" spans="2:59" ht="112.5" customHeight="1">
      <c r="B16" s="1652" t="str">
        <f>+'Anexo 1. 01-FR-03 POA INSTITUC.'!B13</f>
        <v>1. Fortalecer la promoción de derechos, la prevención y control a la función pública y la potestad disciplinaria con enfoque territorial que contribuya al desarrollo sostenible.</v>
      </c>
      <c r="C16" s="1783" t="str">
        <f>+'Anexo 1. 01-FR-03 POA INSTITUC.'!C27</f>
        <v>1.3 Diseñar e implementar el 100% de la estrategia para impulsar el 100% de los procesos disciplinarios en cumplimiento de la Constitución, la ley, la doctrina, la jurisprudencia y los estándares internacionales sobre derechos humanos vigentes, en el cuatrienio.</v>
      </c>
      <c r="D16" s="56" t="str">
        <f>+'Anexo 1. 01-FR-03 POA INSTITUC.'!D27</f>
        <v>1.3.1 Descongestionar 1.079 procesos disciplinarios vencidos en su etapa procesal (indagación, investigación y juzgamiento), en el cuatrienio.</v>
      </c>
      <c r="E16" s="77">
        <f>+'Anexo 1. 01-FR-03 POA INSTITUC.'!E27</f>
        <v>0.25</v>
      </c>
      <c r="F16" s="95">
        <f>+'Anexo 1. 01-FR-03 POA INSTITUC.'!F27</f>
        <v>1079</v>
      </c>
      <c r="G16" s="579">
        <f>+'Anexo 1. 01-FR-03 POA INSTITUC.'!L27</f>
        <v>396</v>
      </c>
      <c r="H16" s="98">
        <f>+'Anexo 1. 01-FR-03 POA INSTITUC.'!G27</f>
        <v>714</v>
      </c>
      <c r="I16" s="96" t="str">
        <f>+'Anexo 1. 01-FR-03 POA INSTITUC.'!H27</f>
        <v>Procesos disciplinarios descongestionados</v>
      </c>
      <c r="J16" s="580" t="s">
        <v>620</v>
      </c>
      <c r="K16" s="1043" t="s">
        <v>391</v>
      </c>
      <c r="L16" s="1044" t="s">
        <v>392</v>
      </c>
      <c r="M16" s="1037" t="s">
        <v>393</v>
      </c>
      <c r="N16" s="1037" t="str">
        <f>+'Anexo 1. 01-FR-03 POA INSTITUC.'!J27</f>
        <v>PD Coordinación Potestad Disciplinaria, PD Potestad Disciplinaria I, II, III y IV y  Dirección de Investigaciones Especiales y Apoyo Técnico</v>
      </c>
      <c r="O16" s="1045">
        <v>33</v>
      </c>
      <c r="P16" s="1045">
        <v>33</v>
      </c>
      <c r="Q16" s="1045">
        <v>33</v>
      </c>
      <c r="R16" s="1045">
        <v>33</v>
      </c>
      <c r="S16" s="1045">
        <v>33</v>
      </c>
      <c r="T16" s="1045">
        <v>33</v>
      </c>
      <c r="U16" s="1046">
        <f>O16+Q16+S16</f>
        <v>99</v>
      </c>
      <c r="V16" s="1046">
        <f>P16+R16+T16</f>
        <v>99</v>
      </c>
      <c r="W16" s="1045">
        <v>33</v>
      </c>
      <c r="X16" s="1045"/>
      <c r="Y16" s="1045">
        <v>33</v>
      </c>
      <c r="Z16" s="1045"/>
      <c r="AA16" s="1045">
        <v>33</v>
      </c>
      <c r="AB16" s="1045"/>
      <c r="AC16" s="1046">
        <f>W16+Y16+AA16</f>
        <v>99</v>
      </c>
      <c r="AD16" s="1046">
        <f>X16+Z16+AB16</f>
        <v>0</v>
      </c>
      <c r="AE16" s="1045">
        <v>33</v>
      </c>
      <c r="AF16" s="1045"/>
      <c r="AG16" s="1045">
        <v>33</v>
      </c>
      <c r="AH16" s="1045"/>
      <c r="AI16" s="1047">
        <v>33</v>
      </c>
      <c r="AJ16" s="1047"/>
      <c r="AK16" s="1046">
        <f>AE16+AG16+AI16</f>
        <v>99</v>
      </c>
      <c r="AL16" s="1046">
        <f>AF16+AH16+AJ16</f>
        <v>0</v>
      </c>
      <c r="AM16" s="1045">
        <v>33</v>
      </c>
      <c r="AN16" s="1045"/>
      <c r="AO16" s="1045">
        <v>33</v>
      </c>
      <c r="AP16" s="1045"/>
      <c r="AQ16" s="1045">
        <v>33</v>
      </c>
      <c r="AR16" s="1045"/>
      <c r="AS16" s="1046">
        <f>AM16+AO16+AQ16</f>
        <v>99</v>
      </c>
      <c r="AT16" s="1046">
        <f>AN16+AP16+AR16</f>
        <v>0</v>
      </c>
      <c r="AU16" s="1048">
        <f>U16+AC16+AK16+AS16</f>
        <v>396</v>
      </c>
      <c r="AV16" s="1033">
        <f>+V16</f>
        <v>99</v>
      </c>
      <c r="AW16" s="1033">
        <f>+V16+AD16</f>
        <v>99</v>
      </c>
      <c r="AX16" s="1033">
        <f>+V16+AD16+AL16</f>
        <v>99</v>
      </c>
      <c r="AY16" s="1033">
        <f>+V16+AD16+AL16+AT16</f>
        <v>99</v>
      </c>
      <c r="AZ16" s="1034">
        <f>IF(AND(AV16&gt;0,$AU16&gt;0),AV16/$AU16,0)</f>
        <v>0.25</v>
      </c>
      <c r="BA16" s="1034">
        <f>IF(AND(AW16&gt;0,$AU16&gt;0),AW16/$AU16,0)</f>
        <v>0.25</v>
      </c>
      <c r="BB16" s="1034">
        <f>IF(AND(AX16&gt;0,$AU16&gt;0),AX16/$AU16,0)</f>
        <v>0.25</v>
      </c>
      <c r="BC16" s="1034">
        <f>IF(AND(AY16&gt;0,$AU16&gt;0),AY16/$AU16,0)</f>
        <v>0.25</v>
      </c>
      <c r="BD16" s="1035">
        <f>(IF(AND(AV16&gt;0,$F16&gt;0),AV16/$F16,0))</f>
        <v>9.1751621872103797E-2</v>
      </c>
      <c r="BE16" s="1035">
        <f t="shared" ref="BE16:BG16" si="0">(IF(AND(AW16&gt;0,$F16&gt;0),AW16/$F16,0))</f>
        <v>9.1751621872103797E-2</v>
      </c>
      <c r="BF16" s="1035">
        <f t="shared" si="0"/>
        <v>9.1751621872103797E-2</v>
      </c>
      <c r="BG16" s="1035">
        <f t="shared" si="0"/>
        <v>9.1751621872103797E-2</v>
      </c>
    </row>
    <row r="17" spans="2:59" ht="112.5" customHeight="1">
      <c r="B17" s="1653"/>
      <c r="C17" s="1783"/>
      <c r="D17" s="56" t="str">
        <f>+'Anexo 1. 01-FR-03 POA INSTITUC.'!D28</f>
        <v>1.3.2 Resolver de fondo el 100% de los  procesos que se encuentran en riesgo de prescripción, en el cuatrienio.</v>
      </c>
      <c r="E17" s="77">
        <f>+'Anexo 1. 01-FR-03 POA INSTITUC.'!E28</f>
        <v>0.25</v>
      </c>
      <c r="F17" s="99">
        <f>+'Anexo 1. 01-FR-03 POA INSTITUC.'!F28</f>
        <v>1</v>
      </c>
      <c r="G17" s="99">
        <f>+'Anexo 1. 01-FR-03 POA INSTITUC.'!L28</f>
        <v>1</v>
      </c>
      <c r="H17" s="98">
        <f>+'Anexo 1. 01-FR-03 POA INSTITUC.'!G28</f>
        <v>1</v>
      </c>
      <c r="I17" s="96" t="str">
        <f>+'Anexo 1. 01-FR-03 POA INSTITUC.'!H28</f>
        <v>Procesos con riesgo de prescripción resueltos de fondo</v>
      </c>
      <c r="J17" s="581" t="s">
        <v>394</v>
      </c>
      <c r="K17" s="1043" t="s">
        <v>395</v>
      </c>
      <c r="L17" s="1044" t="s">
        <v>392</v>
      </c>
      <c r="M17" s="1037" t="s">
        <v>393</v>
      </c>
      <c r="N17" s="1037" t="str">
        <f>+'Anexo 1. 01-FR-03 POA INSTITUC.'!J28</f>
        <v>PD Coordinación Potestad Disciplinaria, PD Potestad Disciplinaria I, II, III y IV y  Dirección de Investigaciones Especiales y Apoyo Técnico</v>
      </c>
      <c r="O17" s="1049">
        <v>1</v>
      </c>
      <c r="P17" s="1049">
        <v>1</v>
      </c>
      <c r="Q17" s="1049">
        <v>1</v>
      </c>
      <c r="R17" s="1049">
        <v>1</v>
      </c>
      <c r="S17" s="1049">
        <v>1</v>
      </c>
      <c r="T17" s="1049">
        <v>1</v>
      </c>
      <c r="U17" s="1050">
        <f t="shared" ref="U17:V19" si="1">IFERROR((AVERAGE(O17,Q17,S17)),0)</f>
        <v>1</v>
      </c>
      <c r="V17" s="1050">
        <f t="shared" si="1"/>
        <v>1</v>
      </c>
      <c r="W17" s="1049">
        <v>1</v>
      </c>
      <c r="X17" s="1049"/>
      <c r="Y17" s="1049">
        <v>1</v>
      </c>
      <c r="Z17" s="1049"/>
      <c r="AA17" s="1049">
        <v>1</v>
      </c>
      <c r="AB17" s="1049"/>
      <c r="AC17" s="1050">
        <f t="shared" ref="AC17:AD19" si="2">IFERROR((AVERAGE(W17,Y17,AA17)),0)</f>
        <v>1</v>
      </c>
      <c r="AD17" s="1050">
        <f t="shared" si="2"/>
        <v>0</v>
      </c>
      <c r="AE17" s="1051">
        <v>1</v>
      </c>
      <c r="AF17" s="1045"/>
      <c r="AG17" s="1051">
        <v>1</v>
      </c>
      <c r="AH17" s="1045"/>
      <c r="AI17" s="1051">
        <v>1</v>
      </c>
      <c r="AJ17" s="1047"/>
      <c r="AK17" s="1050">
        <f t="shared" ref="AK17:AL19" si="3">IFERROR((AVERAGE(AE17,AG17,AI17)),0)</f>
        <v>1</v>
      </c>
      <c r="AL17" s="1050">
        <f t="shared" si="3"/>
        <v>0</v>
      </c>
      <c r="AM17" s="1051">
        <v>1</v>
      </c>
      <c r="AN17" s="1045"/>
      <c r="AO17" s="1051">
        <v>1</v>
      </c>
      <c r="AP17" s="1045"/>
      <c r="AQ17" s="1051">
        <v>1</v>
      </c>
      <c r="AR17" s="1045"/>
      <c r="AS17" s="1050">
        <f t="shared" ref="AS17:AT19" si="4">IFERROR((AVERAGE(AM17,AO17,AQ17)),0)</f>
        <v>1</v>
      </c>
      <c r="AT17" s="1050">
        <f t="shared" si="4"/>
        <v>0</v>
      </c>
      <c r="AU17" s="1050">
        <f>IFERROR((AVERAGE(O17,Q17,S17,W17,Y17,AA17,AE17,AG17,AI17,AM17,AO17,AQ17)),0)</f>
        <v>1</v>
      </c>
      <c r="AV17" s="1039">
        <f>IFERROR((AVERAGE(P17,R17,T17)),0)</f>
        <v>1</v>
      </c>
      <c r="AW17" s="1039">
        <f>IFERROR((AVERAGE(P17,R17,T17,X17,Z17,AB17)),0)</f>
        <v>1</v>
      </c>
      <c r="AX17" s="1039">
        <f>IFERROR((AVERAGE(AF17,AH17,AJ17)),0)</f>
        <v>0</v>
      </c>
      <c r="AY17" s="1039">
        <f>IFERROR((AVERAGE(AF17,AH17,AJ17,AN17,AP17,AR17)),0)</f>
        <v>0</v>
      </c>
      <c r="AZ17" s="1041">
        <f>IF(AND(AV17&gt;0,$AU17&gt;0),AV17/$AU17,0)*0.25</f>
        <v>0.25</v>
      </c>
      <c r="BA17" s="1041">
        <f>IF(AND(AW17&gt;0,$AU17&gt;0),AW17/$AU17,0)*0.5</f>
        <v>0.5</v>
      </c>
      <c r="BB17" s="1041">
        <f>IF(AND(AX17&gt;0,$AU17&gt;0),AX17/$AU17,0)*0.75</f>
        <v>0</v>
      </c>
      <c r="BC17" s="1041">
        <f t="shared" ref="AZ17:BC26" si="5">IF(AND(AY17&gt;0,$AU17&gt;0),AY17/$AU17,0)</f>
        <v>0</v>
      </c>
      <c r="BD17" s="1042">
        <f>(((IF(AND(AV17&gt;0,$F17&gt;0),AV17/$F17,0)))/4)</f>
        <v>0.25</v>
      </c>
      <c r="BE17" s="1042">
        <f t="shared" ref="BE17:BG19" si="6">(((IF(AND(AW17&gt;0,$F17&gt;0),AW17/$F17,0)))/4)</f>
        <v>0.25</v>
      </c>
      <c r="BF17" s="1042">
        <f>(((IF(AND(AX17&gt;0,$F17&gt;0),AX17/$F17,0)))/4)</f>
        <v>0</v>
      </c>
      <c r="BG17" s="1042">
        <f t="shared" si="6"/>
        <v>0</v>
      </c>
    </row>
    <row r="18" spans="2:59" ht="141.6" customHeight="1">
      <c r="B18" s="1653"/>
      <c r="C18" s="1783"/>
      <c r="D18" s="56" t="str">
        <f>+'Anexo 1. 01-FR-03 POA INSTITUC.'!D29</f>
        <v>1.3.3 Impulsar el 100% de los asuntos disciplinarios dentro del término establecido en la ley para el ejercicio de la acción disciplinaria, en el cuatrienio.</v>
      </c>
      <c r="E18" s="77">
        <f>+'Anexo 1. 01-FR-03 POA INSTITUC.'!E29</f>
        <v>0.3</v>
      </c>
      <c r="F18" s="99">
        <f>+'Anexo 1. 01-FR-03 POA INSTITUC.'!F29</f>
        <v>1</v>
      </c>
      <c r="G18" s="99">
        <f>+'Anexo 1. 01-FR-03 POA INSTITUC.'!L29</f>
        <v>1</v>
      </c>
      <c r="H18" s="98" t="str">
        <f>+'Anexo 1. 01-FR-03 POA INSTITUC.'!G29</f>
        <v>S.I.</v>
      </c>
      <c r="I18" s="96" t="str">
        <f>+'Anexo 1. 01-FR-03 POA INSTITUC.'!H29</f>
        <v>Asuntos disciplinarios impulsados dentro del término establecido en la ley para el ejercicio de la acción disciplinaria.</v>
      </c>
      <c r="J18" s="581" t="s">
        <v>621</v>
      </c>
      <c r="K18" s="1043" t="s">
        <v>396</v>
      </c>
      <c r="L18" s="1044" t="s">
        <v>397</v>
      </c>
      <c r="M18" s="1037" t="s">
        <v>393</v>
      </c>
      <c r="N18" s="1037" t="str">
        <f>+'Anexo 1. 01-FR-03 POA INSTITUC.'!J29</f>
        <v>PD Coordinación Potestad Disciplinaria, PD Potestad Disciplinaria I, II, III y IV y  Dirección de Investigaciones Especiales y Apoyo Técnico</v>
      </c>
      <c r="O18" s="1049">
        <v>1</v>
      </c>
      <c r="P18" s="1049">
        <v>1</v>
      </c>
      <c r="Q18" s="1049">
        <v>1</v>
      </c>
      <c r="R18" s="1049">
        <v>1</v>
      </c>
      <c r="S18" s="1049">
        <v>1</v>
      </c>
      <c r="T18" s="1049">
        <v>1</v>
      </c>
      <c r="U18" s="1050">
        <f t="shared" si="1"/>
        <v>1</v>
      </c>
      <c r="V18" s="1050">
        <f t="shared" si="1"/>
        <v>1</v>
      </c>
      <c r="W18" s="1049">
        <v>1</v>
      </c>
      <c r="X18" s="1049"/>
      <c r="Y18" s="1049">
        <v>1</v>
      </c>
      <c r="Z18" s="1049"/>
      <c r="AA18" s="1049">
        <v>1</v>
      </c>
      <c r="AB18" s="1049"/>
      <c r="AC18" s="1050">
        <f t="shared" si="2"/>
        <v>1</v>
      </c>
      <c r="AD18" s="1050">
        <f t="shared" si="2"/>
        <v>0</v>
      </c>
      <c r="AE18" s="1051">
        <v>1</v>
      </c>
      <c r="AF18" s="1045"/>
      <c r="AG18" s="1051">
        <v>1</v>
      </c>
      <c r="AH18" s="1045"/>
      <c r="AI18" s="1051">
        <v>1</v>
      </c>
      <c r="AJ18" s="1047"/>
      <c r="AK18" s="1050">
        <f t="shared" si="3"/>
        <v>1</v>
      </c>
      <c r="AL18" s="1050">
        <f t="shared" si="3"/>
        <v>0</v>
      </c>
      <c r="AM18" s="1051">
        <v>1</v>
      </c>
      <c r="AN18" s="1045"/>
      <c r="AO18" s="1051">
        <v>1</v>
      </c>
      <c r="AP18" s="1045"/>
      <c r="AQ18" s="1051">
        <v>1</v>
      </c>
      <c r="AR18" s="1045"/>
      <c r="AS18" s="1050">
        <f t="shared" si="4"/>
        <v>1</v>
      </c>
      <c r="AT18" s="1050">
        <f t="shared" si="4"/>
        <v>0</v>
      </c>
      <c r="AU18" s="1050">
        <f>IFERROR((AVERAGE(O18,Q18,S18,W18,Y18,AA18,AE18,AG18,AI18,AM18,AO18,AQ18)),0)</f>
        <v>1</v>
      </c>
      <c r="AV18" s="1039">
        <f>IFERROR((AVERAGE(P18,R18,T18)),0)</f>
        <v>1</v>
      </c>
      <c r="AW18" s="1039">
        <f>IFERROR((AVERAGE(P18,R18,T18,X18,Z18,AB18)),0)</f>
        <v>1</v>
      </c>
      <c r="AX18" s="1039">
        <f>IFERROR((AVERAGE(AF18,AH18,AJ18)),0)</f>
        <v>0</v>
      </c>
      <c r="AY18" s="1039">
        <f>IFERROR((AVERAGE(AF18,AH18,AJ18,AN18,AP18,AR18)),0)</f>
        <v>0</v>
      </c>
      <c r="AZ18" s="1041">
        <f t="shared" ref="AZ18:AZ19" si="7">IF(AND(AV18&gt;0,$AU18&gt;0),AV18/$AU18,0)*0.25</f>
        <v>0.25</v>
      </c>
      <c r="BA18" s="1041">
        <f t="shared" ref="BA18:BA19" si="8">IF(AND(AW18&gt;0,$AU18&gt;0),AW18/$AU18,0)*0.5</f>
        <v>0.5</v>
      </c>
      <c r="BB18" s="1041">
        <f t="shared" ref="BB18:BB19" si="9">IF(AND(AX18&gt;0,$AU18&gt;0),AX18/$AU18,0)*0.75</f>
        <v>0</v>
      </c>
      <c r="BC18" s="1041">
        <f t="shared" si="5"/>
        <v>0</v>
      </c>
      <c r="BD18" s="1042">
        <f>(((IF(AND(AV18&gt;0,$F18&gt;0),AV18/$F18,0)))/4)</f>
        <v>0.25</v>
      </c>
      <c r="BE18" s="1042">
        <f t="shared" si="6"/>
        <v>0.25</v>
      </c>
      <c r="BF18" s="1042">
        <f>(((IF(AND(AX18&gt;0,$F18&gt;0),AX18/$F18,0)))/4)</f>
        <v>0</v>
      </c>
      <c r="BG18" s="1042">
        <f t="shared" si="6"/>
        <v>0</v>
      </c>
    </row>
    <row r="19" spans="2:59" ht="112.5" customHeight="1">
      <c r="B19" s="1653"/>
      <c r="C19" s="1783"/>
      <c r="D19" s="56" t="str">
        <f>+'Anexo 1. 01-FR-03 POA INSTITUC.'!D30</f>
        <v>1.3.4 Evaluar en oportunidad el 100% de las noticias disciplinarias comisionadas, en el cuatrienio.</v>
      </c>
      <c r="E19" s="77">
        <f>+'Anexo 1. 01-FR-03 POA INSTITUC.'!E30</f>
        <v>0.2</v>
      </c>
      <c r="F19" s="99">
        <f>+'Anexo 1. 01-FR-03 POA INSTITUC.'!F30</f>
        <v>1</v>
      </c>
      <c r="G19" s="99">
        <f>+'Anexo 1. 01-FR-03 POA INSTITUC.'!L30</f>
        <v>1</v>
      </c>
      <c r="H19" s="98" t="str">
        <f>+'Anexo 1. 01-FR-03 POA INSTITUC.'!G30</f>
        <v>S.I.</v>
      </c>
      <c r="I19" s="96" t="str">
        <f>+'Anexo 1. 01-FR-03 POA INSTITUC.'!H30</f>
        <v>Noticias disciplinarias comisionadas evaluadas</v>
      </c>
      <c r="J19" s="581" t="s">
        <v>398</v>
      </c>
      <c r="K19" s="1052" t="s">
        <v>399</v>
      </c>
      <c r="L19" s="1044" t="s">
        <v>400</v>
      </c>
      <c r="M19" s="1037" t="s">
        <v>393</v>
      </c>
      <c r="N19" s="1037" t="str">
        <f>+'Anexo 1. 01-FR-03 POA INSTITUC.'!J30</f>
        <v>PD Coordinación Potestad Disciplinaria, PD Potestad Disciplinaria I, II, III y IV y  Dirección de Investigaciones Especiales y Apoyo Técnico</v>
      </c>
      <c r="O19" s="1100">
        <v>1</v>
      </c>
      <c r="P19" s="1100">
        <v>0.57899999999999996</v>
      </c>
      <c r="Q19" s="1100">
        <v>1</v>
      </c>
      <c r="R19" s="1100">
        <v>1.1160000000000001</v>
      </c>
      <c r="S19" s="1100">
        <v>1</v>
      </c>
      <c r="T19" s="1100">
        <v>0.88800000000000001</v>
      </c>
      <c r="U19" s="1101">
        <f t="shared" si="1"/>
        <v>1</v>
      </c>
      <c r="V19" s="1101">
        <f t="shared" si="1"/>
        <v>0.8610000000000001</v>
      </c>
      <c r="W19" s="1049">
        <v>1</v>
      </c>
      <c r="X19" s="1049"/>
      <c r="Y19" s="1049">
        <v>1</v>
      </c>
      <c r="Z19" s="1049"/>
      <c r="AA19" s="1049">
        <v>1</v>
      </c>
      <c r="AB19" s="1049"/>
      <c r="AC19" s="1050">
        <f t="shared" si="2"/>
        <v>1</v>
      </c>
      <c r="AD19" s="1050">
        <f t="shared" si="2"/>
        <v>0</v>
      </c>
      <c r="AE19" s="1051">
        <v>1</v>
      </c>
      <c r="AF19" s="1045"/>
      <c r="AG19" s="1051">
        <v>1</v>
      </c>
      <c r="AH19" s="1045"/>
      <c r="AI19" s="1051">
        <v>1</v>
      </c>
      <c r="AJ19" s="1047"/>
      <c r="AK19" s="1050">
        <f t="shared" si="3"/>
        <v>1</v>
      </c>
      <c r="AL19" s="1050">
        <f t="shared" si="3"/>
        <v>0</v>
      </c>
      <c r="AM19" s="1051">
        <v>1</v>
      </c>
      <c r="AN19" s="1045"/>
      <c r="AO19" s="1051">
        <v>1</v>
      </c>
      <c r="AP19" s="1045"/>
      <c r="AQ19" s="1051">
        <v>1</v>
      </c>
      <c r="AR19" s="1045"/>
      <c r="AS19" s="1050">
        <f t="shared" si="4"/>
        <v>1</v>
      </c>
      <c r="AT19" s="1050">
        <f t="shared" si="4"/>
        <v>0</v>
      </c>
      <c r="AU19" s="1050">
        <f>IFERROR((AVERAGE(O19,Q19,S19,W19,Y19,AA19,AE19,AG19,AI19,AM19,AO19,AQ19)),0)</f>
        <v>1</v>
      </c>
      <c r="AV19" s="1039">
        <f>IFERROR((AVERAGE(P19,R19,T19)),0)</f>
        <v>0.8610000000000001</v>
      </c>
      <c r="AW19" s="1039">
        <f>IFERROR((AVERAGE(P19,R19,T19,X19,Z19,AB19)),0)</f>
        <v>0.8610000000000001</v>
      </c>
      <c r="AX19" s="1053">
        <f>IFERROR((AVERAGE(AF19,AH19,AJ19)),0)</f>
        <v>0</v>
      </c>
      <c r="AY19" s="1053">
        <f>(IFERROR((AVERAGE(AF19,AH19,AJ19,AN19,AP19,AR19)),0))</f>
        <v>0</v>
      </c>
      <c r="AZ19" s="1041">
        <f t="shared" si="7"/>
        <v>0.21525000000000002</v>
      </c>
      <c r="BA19" s="1041">
        <f t="shared" si="8"/>
        <v>0.43050000000000005</v>
      </c>
      <c r="BB19" s="1041">
        <f t="shared" si="9"/>
        <v>0</v>
      </c>
      <c r="BC19" s="1034">
        <f>(IF(AND(AY19&gt;0,$AU19&gt;0),AY19/$AU19,0))-0.0005</f>
        <v>-5.0000000000000001E-4</v>
      </c>
      <c r="BD19" s="1042">
        <f>(((IF(AND(AV19&gt;0,$F19&gt;0),AV19/$F19,0)))/4)</f>
        <v>0.21525000000000002</v>
      </c>
      <c r="BE19" s="1042">
        <f t="shared" si="6"/>
        <v>0.21525000000000002</v>
      </c>
      <c r="BF19" s="1042">
        <f>(((IF(AND(AX19&gt;0,$F19&gt;0),AX19/$F19,0)))/4)</f>
        <v>0</v>
      </c>
      <c r="BG19" s="1042">
        <f t="shared" si="6"/>
        <v>0</v>
      </c>
    </row>
    <row r="20" spans="2:59" ht="132" customHeight="1">
      <c r="B20" s="1653"/>
      <c r="C20" s="1783" t="str">
        <f>+'Anexo 1. 01-FR-03 POA INSTITUC.'!C31</f>
        <v>1.4 Diseñar e implementar el 100% de la estrategia de articulación y comunicación con los otros ejes misionales de la Entidad y las OCID de la Administración Distrital, en el cuatrienio.</v>
      </c>
      <c r="D20" s="97" t="str">
        <f>+'Anexo 1. 01-FR-03 POA INSTITUC.'!D31</f>
        <v>1.4.1 Realizar 208 acciones de seguimiento a las Oficinas de Control Interno Disciplinario del Distrito para la evaluación y verificación de cumplimiento de sus obligaciones y la identificación de hechos constitutivos de faltas relevantes en temas de interés e impacto, en el cuatrienio.</v>
      </c>
      <c r="E20" s="77">
        <f>+'Anexo 1. 01-FR-03 POA INSTITUC.'!E31</f>
        <v>0.25</v>
      </c>
      <c r="F20" s="95">
        <f>+'Anexo 1. 01-FR-03 POA INSTITUC.'!F31</f>
        <v>208</v>
      </c>
      <c r="G20" s="95">
        <f>+'Anexo 1. 01-FR-03 POA INSTITUC.'!L31</f>
        <v>52</v>
      </c>
      <c r="H20" s="98">
        <f>+'Anexo 1. 01-FR-03 POA INSTITUC.'!G31</f>
        <v>204</v>
      </c>
      <c r="I20" s="96" t="str">
        <f>+'Anexo 1. 01-FR-03 POA INSTITUC.'!H31</f>
        <v>Acciones de seguimiento a las OCID realizadas</v>
      </c>
      <c r="J20" s="551" t="s">
        <v>401</v>
      </c>
      <c r="K20" s="1043" t="s">
        <v>402</v>
      </c>
      <c r="L20" s="1054" t="s">
        <v>403</v>
      </c>
      <c r="M20" s="1037" t="s">
        <v>393</v>
      </c>
      <c r="N20" s="1037" t="str">
        <f>+'Anexo 1. 01-FR-03 POA INSTITUC.'!J31</f>
        <v>PD Coordinación Potestad Disciplinaria</v>
      </c>
      <c r="O20" s="1045">
        <v>0</v>
      </c>
      <c r="P20" s="1045">
        <v>0</v>
      </c>
      <c r="Q20" s="1045">
        <v>4</v>
      </c>
      <c r="R20" s="1045">
        <v>1</v>
      </c>
      <c r="S20" s="1045">
        <v>5</v>
      </c>
      <c r="T20" s="1045">
        <v>7</v>
      </c>
      <c r="U20" s="1046">
        <f t="shared" ref="U20:V20" si="10">O20+Q20+S20</f>
        <v>9</v>
      </c>
      <c r="V20" s="1046">
        <f t="shared" si="10"/>
        <v>8</v>
      </c>
      <c r="W20" s="1045">
        <v>5</v>
      </c>
      <c r="X20" s="1045"/>
      <c r="Y20" s="1045">
        <v>5</v>
      </c>
      <c r="Z20" s="1045"/>
      <c r="AA20" s="1045">
        <v>5</v>
      </c>
      <c r="AB20" s="1045"/>
      <c r="AC20" s="1046">
        <f t="shared" ref="AC20:AD20" si="11">W20+Y20+AA20</f>
        <v>15</v>
      </c>
      <c r="AD20" s="1046">
        <f t="shared" si="11"/>
        <v>0</v>
      </c>
      <c r="AE20" s="1045">
        <v>5</v>
      </c>
      <c r="AF20" s="1045"/>
      <c r="AG20" s="1045">
        <v>5</v>
      </c>
      <c r="AH20" s="1045"/>
      <c r="AI20" s="1047">
        <v>5</v>
      </c>
      <c r="AJ20" s="1047"/>
      <c r="AK20" s="1046">
        <f t="shared" ref="AK20:AL26" si="12">AE20+AG20+AI20</f>
        <v>15</v>
      </c>
      <c r="AL20" s="1046">
        <f t="shared" si="12"/>
        <v>0</v>
      </c>
      <c r="AM20" s="1045">
        <v>5</v>
      </c>
      <c r="AN20" s="1045"/>
      <c r="AO20" s="1045">
        <v>4</v>
      </c>
      <c r="AP20" s="1045"/>
      <c r="AQ20" s="1045">
        <v>4</v>
      </c>
      <c r="AR20" s="1045"/>
      <c r="AS20" s="1046">
        <f t="shared" ref="AS20:AT26" si="13">AM20+AO20+AQ20</f>
        <v>13</v>
      </c>
      <c r="AT20" s="1046">
        <f t="shared" si="13"/>
        <v>0</v>
      </c>
      <c r="AU20" s="1048">
        <f t="shared" ref="AU20:AU26" si="14">U20+AC20+AK20+AS20</f>
        <v>52</v>
      </c>
      <c r="AV20" s="1033">
        <f>+V20</f>
        <v>8</v>
      </c>
      <c r="AW20" s="1033">
        <f>+V20+AD20</f>
        <v>8</v>
      </c>
      <c r="AX20" s="1033">
        <f>+V20+AD20+AL20</f>
        <v>8</v>
      </c>
      <c r="AY20" s="1033">
        <f>+V20+AD20+AL20+AT20</f>
        <v>8</v>
      </c>
      <c r="AZ20" s="1034">
        <f t="shared" si="5"/>
        <v>0.15384615384615385</v>
      </c>
      <c r="BA20" s="1034">
        <f>IF(AND(AW20&gt;0,$AU20&gt;0),AW20/$AU20,0)</f>
        <v>0.15384615384615385</v>
      </c>
      <c r="BB20" s="1034">
        <f>IF(AND(AX20&gt;0,$AU20&gt;0),AX20/$AU20,0)</f>
        <v>0.15384615384615385</v>
      </c>
      <c r="BC20" s="1034">
        <f>IF(AND(AY20&gt;0,$AU20&gt;0),AY20/$AU20,0)</f>
        <v>0.15384615384615385</v>
      </c>
      <c r="BD20" s="1035">
        <f>(IF(AND(AV20&gt;0,$F20&gt;0),AV20/$F20,0))</f>
        <v>3.8461538461538464E-2</v>
      </c>
      <c r="BE20" s="1035">
        <f t="shared" ref="BE20:BG20" si="15">(IF(AND(AW20&gt;0,$F20&gt;0),AW20/$F20,0))</f>
        <v>3.8461538461538464E-2</v>
      </c>
      <c r="BF20" s="1035">
        <f t="shared" si="15"/>
        <v>3.8461538461538464E-2</v>
      </c>
      <c r="BG20" s="1035">
        <f t="shared" si="15"/>
        <v>3.8461538461538464E-2</v>
      </c>
    </row>
    <row r="21" spans="2:59" ht="121.95" customHeight="1">
      <c r="B21" s="1653"/>
      <c r="C21" s="1783"/>
      <c r="D21" s="56" t="str">
        <f>+'Anexo 1. 01-FR-03 POA INSTITUC.'!D32</f>
        <v>1.4.2  Asumir por competencia preferente el 100% de los procesos cuyos temas sean considerados de interés e impacto para el Distrito Capital ya sea de oficio o a petición de parte, en el cuatrienio.</v>
      </c>
      <c r="E21" s="77">
        <f>+'Anexo 1. 01-FR-03 POA INSTITUC.'!E32</f>
        <v>0.25</v>
      </c>
      <c r="F21" s="99">
        <f>+'Anexo 1. 01-FR-03 POA INSTITUC.'!F32</f>
        <v>1</v>
      </c>
      <c r="G21" s="99">
        <f>+'Anexo 1. 01-FR-03 POA INSTITUC.'!L32</f>
        <v>1</v>
      </c>
      <c r="H21" s="98">
        <f>+'Anexo 1. 01-FR-03 POA INSTITUC.'!G32</f>
        <v>1</v>
      </c>
      <c r="I21" s="96" t="str">
        <f>+'Anexo 1. 01-FR-03 POA INSTITUC.'!H32</f>
        <v>Procesos de interés e impacto asumidos por competencia preferente</v>
      </c>
      <c r="J21" s="580" t="s">
        <v>404</v>
      </c>
      <c r="K21" s="1043" t="s">
        <v>405</v>
      </c>
      <c r="L21" s="1054" t="s">
        <v>406</v>
      </c>
      <c r="M21" s="1037" t="s">
        <v>393</v>
      </c>
      <c r="N21" s="1037" t="str">
        <f>+'Anexo 1. 01-FR-03 POA INSTITUC.'!J32</f>
        <v>PD Coordinación Potestad Disciplinaria</v>
      </c>
      <c r="O21" s="1049">
        <v>1</v>
      </c>
      <c r="P21" s="1049">
        <v>1</v>
      </c>
      <c r="Q21" s="1049">
        <v>1</v>
      </c>
      <c r="R21" s="1049">
        <v>1</v>
      </c>
      <c r="S21" s="1049">
        <v>1</v>
      </c>
      <c r="T21" s="1049">
        <v>1</v>
      </c>
      <c r="U21" s="1050">
        <f t="shared" ref="U21:V21" si="16">IFERROR((AVERAGE(O21,Q21,S21)),0)</f>
        <v>1</v>
      </c>
      <c r="V21" s="1050">
        <f t="shared" si="16"/>
        <v>1</v>
      </c>
      <c r="W21" s="1049">
        <v>1</v>
      </c>
      <c r="X21" s="1049"/>
      <c r="Y21" s="1049">
        <v>1</v>
      </c>
      <c r="Z21" s="1049"/>
      <c r="AA21" s="1049">
        <v>1</v>
      </c>
      <c r="AB21" s="1049"/>
      <c r="AC21" s="1050">
        <f>IFERROR((AVERAGE(W21,Y21,AA21)),0)</f>
        <v>1</v>
      </c>
      <c r="AD21" s="1050">
        <f>IFERROR((AVERAGE(X21,Z21,AB21)),0)</f>
        <v>0</v>
      </c>
      <c r="AE21" s="1051">
        <v>1</v>
      </c>
      <c r="AF21" s="1045"/>
      <c r="AG21" s="1051">
        <v>1</v>
      </c>
      <c r="AH21" s="1045"/>
      <c r="AI21" s="1051">
        <v>1</v>
      </c>
      <c r="AJ21" s="1047"/>
      <c r="AK21" s="1050">
        <f>IFERROR((AVERAGE(AE21,AG21,AI21)),0)</f>
        <v>1</v>
      </c>
      <c r="AL21" s="1050">
        <f>IFERROR((AVERAGE(AF21,AH21,AJ21)),0)</f>
        <v>0</v>
      </c>
      <c r="AM21" s="1051">
        <v>1</v>
      </c>
      <c r="AN21" s="1045"/>
      <c r="AO21" s="1051">
        <v>1</v>
      </c>
      <c r="AP21" s="1045"/>
      <c r="AQ21" s="1051">
        <v>1</v>
      </c>
      <c r="AR21" s="1045"/>
      <c r="AS21" s="1050">
        <f>IFERROR((AVERAGE(AM21,AO21,AQ21)),0)</f>
        <v>1</v>
      </c>
      <c r="AT21" s="1050">
        <f>IFERROR((AVERAGE(AN21,AP21,AR21)),0)</f>
        <v>0</v>
      </c>
      <c r="AU21" s="1050">
        <f>IFERROR((AVERAGE(O21,Q21,S21,W21,Y21,AA21,AE21,AG21,AI21,AM21,AO21,AQ21)),0)</f>
        <v>1</v>
      </c>
      <c r="AV21" s="1039">
        <f>IFERROR((AVERAGE(P21,R21,T21)),0)</f>
        <v>1</v>
      </c>
      <c r="AW21" s="1039">
        <f>IFERROR((AVERAGE(P21,R21,T21,X21,Z21,AB21)),0)</f>
        <v>1</v>
      </c>
      <c r="AX21" s="1039">
        <f>IFERROR((AVERAGE(AF21,AH21,AJ21)),0)</f>
        <v>0</v>
      </c>
      <c r="AY21" s="1039">
        <f>IFERROR((AVERAGE(AF21,AH21,AJ21,AN21,AP21,AR21)),0)</f>
        <v>0</v>
      </c>
      <c r="AZ21" s="1041">
        <f>IF(AND(AV21&gt;0,$AU21&gt;0),AV21/$AU21,0)*0.25</f>
        <v>0.25</v>
      </c>
      <c r="BA21" s="1041">
        <f>IF(AND(AW21&gt;0,$AU21&gt;0),AW21/$AU21,0)*0.5</f>
        <v>0.5</v>
      </c>
      <c r="BB21" s="1041">
        <f>IF(AND(AX21&gt;0,$AU21&gt;0),AX21/$AU21,0)*0.75</f>
        <v>0</v>
      </c>
      <c r="BC21" s="1041">
        <f t="shared" si="5"/>
        <v>0</v>
      </c>
      <c r="BD21" s="1042">
        <f>(((IF(AND(AV21&gt;0,$F21&gt;0),AV21/$F21,0)))/4)</f>
        <v>0.25</v>
      </c>
      <c r="BE21" s="1042">
        <f t="shared" ref="BE21:BG21" si="17">(((IF(AND(AW21&gt;0,$F21&gt;0),AW21/$F21,0)))/4)</f>
        <v>0.25</v>
      </c>
      <c r="BF21" s="1042">
        <f>(((IF(AND(AX21&gt;0,$F21&gt;0),AX21/$F21,0)))/4)</f>
        <v>0</v>
      </c>
      <c r="BG21" s="1042">
        <f t="shared" si="17"/>
        <v>0</v>
      </c>
    </row>
    <row r="22" spans="2:59" ht="127.2" customHeight="1">
      <c r="B22" s="1653"/>
      <c r="C22" s="1783"/>
      <c r="D22" s="56" t="str">
        <f>+'Anexo 1. 01-FR-03 POA INSTITUC.'!D33</f>
        <v>1.4.3 Desarrollar 15 reuniones de sensibilización de asuntos disciplinarios por Sectores de la Administración Pública del Distrito Capital con las OCID correspondientes, para fortalecer el conocimiento en la sustanciación de procesos disciplinarios que se llevan en sus propias oficinas, en el cuatrienio.</v>
      </c>
      <c r="E22" s="77">
        <f>+'Anexo 1. 01-FR-03 POA INSTITUC.'!E33</f>
        <v>0.25</v>
      </c>
      <c r="F22" s="95">
        <f>+'Anexo 1. 01-FR-03 POA INSTITUC.'!F33</f>
        <v>15</v>
      </c>
      <c r="G22" s="95">
        <f>+'Anexo 1. 01-FR-03 POA INSTITUC.'!L33</f>
        <v>5</v>
      </c>
      <c r="H22" s="98" t="str">
        <f>+'Anexo 1. 01-FR-03 POA INSTITUC.'!G33</f>
        <v>S.I.</v>
      </c>
      <c r="I22" s="96" t="str">
        <f>+'Anexo 1. 01-FR-03 POA INSTITUC.'!H33</f>
        <v>Reuniones de sensibilización de asuntos disciplinarios desarrolladas con las OCID</v>
      </c>
      <c r="J22" s="551" t="s">
        <v>407</v>
      </c>
      <c r="K22" s="1043" t="s">
        <v>408</v>
      </c>
      <c r="L22" s="1054" t="s">
        <v>409</v>
      </c>
      <c r="M22" s="1037" t="s">
        <v>393</v>
      </c>
      <c r="N22" s="1037" t="str">
        <f>+'Anexo 1. 01-FR-03 POA INSTITUC.'!J33</f>
        <v>PD Coordinación Potestad Disciplinaria</v>
      </c>
      <c r="O22" s="1045">
        <v>0</v>
      </c>
      <c r="P22" s="1045">
        <v>0</v>
      </c>
      <c r="Q22" s="1045">
        <v>0</v>
      </c>
      <c r="R22" s="1045">
        <v>0</v>
      </c>
      <c r="S22" s="1045">
        <v>0</v>
      </c>
      <c r="T22" s="1045">
        <v>0</v>
      </c>
      <c r="U22" s="1046">
        <f t="shared" ref="U22:V26" si="18">O22+Q22+S22</f>
        <v>0</v>
      </c>
      <c r="V22" s="1046">
        <f t="shared" si="18"/>
        <v>0</v>
      </c>
      <c r="W22" s="1045">
        <v>0</v>
      </c>
      <c r="X22" s="1045"/>
      <c r="Y22" s="1045">
        <v>2</v>
      </c>
      <c r="Z22" s="1045"/>
      <c r="AA22" s="1045">
        <v>3</v>
      </c>
      <c r="AB22" s="1045"/>
      <c r="AC22" s="1046">
        <f t="shared" ref="AC22:AD26" si="19">W22+Y22+AA22</f>
        <v>5</v>
      </c>
      <c r="AD22" s="1046">
        <f t="shared" si="19"/>
        <v>0</v>
      </c>
      <c r="AE22" s="1045">
        <v>0</v>
      </c>
      <c r="AF22" s="1045"/>
      <c r="AG22" s="1045">
        <v>0</v>
      </c>
      <c r="AH22" s="1045"/>
      <c r="AI22" s="1047">
        <v>0</v>
      </c>
      <c r="AJ22" s="1047"/>
      <c r="AK22" s="1046">
        <f t="shared" si="12"/>
        <v>0</v>
      </c>
      <c r="AL22" s="1046">
        <f t="shared" si="12"/>
        <v>0</v>
      </c>
      <c r="AM22" s="1045">
        <v>0</v>
      </c>
      <c r="AN22" s="1045"/>
      <c r="AO22" s="1045">
        <v>0</v>
      </c>
      <c r="AP22" s="1045"/>
      <c r="AQ22" s="1045">
        <v>0</v>
      </c>
      <c r="AR22" s="1045"/>
      <c r="AS22" s="1046">
        <f t="shared" si="13"/>
        <v>0</v>
      </c>
      <c r="AT22" s="1046">
        <f t="shared" si="13"/>
        <v>0</v>
      </c>
      <c r="AU22" s="1048">
        <f t="shared" si="14"/>
        <v>5</v>
      </c>
      <c r="AV22" s="1033">
        <f>+V22</f>
        <v>0</v>
      </c>
      <c r="AW22" s="1033">
        <f>+V22+AD22</f>
        <v>0</v>
      </c>
      <c r="AX22" s="1033">
        <f>+V22+AD22+AL22</f>
        <v>0</v>
      </c>
      <c r="AY22" s="1033">
        <f>+V22+AD22+AL22+AT22</f>
        <v>0</v>
      </c>
      <c r="AZ22" s="1041">
        <f t="shared" si="5"/>
        <v>0</v>
      </c>
      <c r="BA22" s="1041">
        <f t="shared" si="5"/>
        <v>0</v>
      </c>
      <c r="BB22" s="1041">
        <f>IF(AND(AX22&gt;0,$AU22&gt;0),AX22/$AU22,0)</f>
        <v>0</v>
      </c>
      <c r="BC22" s="1041">
        <f t="shared" si="5"/>
        <v>0</v>
      </c>
      <c r="BD22" s="1035">
        <f>(IF(AND(AV22&gt;0,$F22&gt;0),AV22/$F22,0))</f>
        <v>0</v>
      </c>
      <c r="BE22" s="1035">
        <f t="shared" ref="BE22:BG26" si="20">(IF(AND(AW22&gt;0,$F22&gt;0),AW22/$F22,0))</f>
        <v>0</v>
      </c>
      <c r="BF22" s="1035">
        <f t="shared" si="20"/>
        <v>0</v>
      </c>
      <c r="BG22" s="1035">
        <f t="shared" si="20"/>
        <v>0</v>
      </c>
    </row>
    <row r="23" spans="2:59" ht="133.94999999999999" customHeight="1">
      <c r="B23" s="1653"/>
      <c r="C23" s="1783"/>
      <c r="D23" s="56" t="str">
        <f>+'Anexo 1. 01-FR-03 POA INSTITUC.'!D34</f>
        <v>1.4.4 Desarrollar 4 acciones de sensibilización en materia disciplinaria con los ejes misionales de la Entidad, para fortalecer el conocimiento frente a la sustentación disciplinaria y los soportes que permitan la identificación clara de los hechos disciplinariamente relevantes, en el cuatrienio.</v>
      </c>
      <c r="E23" s="77">
        <f>+'Anexo 1. 01-FR-03 POA INSTITUC.'!E34</f>
        <v>0.25</v>
      </c>
      <c r="F23" s="95">
        <f>+'Anexo 1. 01-FR-03 POA INSTITUC.'!F34</f>
        <v>4</v>
      </c>
      <c r="G23" s="95">
        <f>+'Anexo 1. 01-FR-03 POA INSTITUC.'!L34</f>
        <v>1</v>
      </c>
      <c r="H23" s="98" t="str">
        <f>+'Anexo 1. 01-FR-03 POA INSTITUC.'!G34</f>
        <v>S.I.</v>
      </c>
      <c r="I23" s="96" t="str">
        <f>+'Anexo 1. 01-FR-03 POA INSTITUC.'!H34</f>
        <v>Acciones de sensibilización en materia disciplinaria desarrolladas con los ejes misionales de la Entidad</v>
      </c>
      <c r="J23" s="551" t="s">
        <v>410</v>
      </c>
      <c r="K23" s="1043" t="s">
        <v>408</v>
      </c>
      <c r="L23" s="1054" t="s">
        <v>409</v>
      </c>
      <c r="M23" s="1037" t="s">
        <v>393</v>
      </c>
      <c r="N23" s="1037" t="str">
        <f>+'Anexo 1. 01-FR-03 POA INSTITUC.'!J34</f>
        <v>PD Coordinación Potestad Disciplinaria</v>
      </c>
      <c r="O23" s="1045">
        <v>0</v>
      </c>
      <c r="P23" s="1045">
        <v>0</v>
      </c>
      <c r="Q23" s="1045">
        <v>0</v>
      </c>
      <c r="R23" s="1045">
        <v>0</v>
      </c>
      <c r="S23" s="1045">
        <v>0</v>
      </c>
      <c r="T23" s="1045">
        <v>0</v>
      </c>
      <c r="U23" s="1046">
        <f t="shared" si="18"/>
        <v>0</v>
      </c>
      <c r="V23" s="1046">
        <f t="shared" si="18"/>
        <v>0</v>
      </c>
      <c r="W23" s="1045">
        <v>1</v>
      </c>
      <c r="X23" s="1045"/>
      <c r="Y23" s="1045">
        <v>0</v>
      </c>
      <c r="Z23" s="1045"/>
      <c r="AA23" s="1045">
        <v>0</v>
      </c>
      <c r="AB23" s="1045"/>
      <c r="AC23" s="1046">
        <f t="shared" si="19"/>
        <v>1</v>
      </c>
      <c r="AD23" s="1046">
        <f t="shared" si="19"/>
        <v>0</v>
      </c>
      <c r="AE23" s="1045">
        <v>0</v>
      </c>
      <c r="AF23" s="1045"/>
      <c r="AG23" s="1045">
        <v>0</v>
      </c>
      <c r="AH23" s="1045"/>
      <c r="AI23" s="1047">
        <v>0</v>
      </c>
      <c r="AJ23" s="1047"/>
      <c r="AK23" s="1046">
        <f t="shared" si="12"/>
        <v>0</v>
      </c>
      <c r="AL23" s="1046">
        <f t="shared" si="12"/>
        <v>0</v>
      </c>
      <c r="AM23" s="1045">
        <v>0</v>
      </c>
      <c r="AN23" s="1045"/>
      <c r="AO23" s="1045">
        <v>0</v>
      </c>
      <c r="AP23" s="1045"/>
      <c r="AQ23" s="1045">
        <v>0</v>
      </c>
      <c r="AR23" s="1045"/>
      <c r="AS23" s="1046">
        <f t="shared" si="13"/>
        <v>0</v>
      </c>
      <c r="AT23" s="1046">
        <f t="shared" si="13"/>
        <v>0</v>
      </c>
      <c r="AU23" s="1048">
        <f t="shared" si="14"/>
        <v>1</v>
      </c>
      <c r="AV23" s="1033">
        <f>+V23</f>
        <v>0</v>
      </c>
      <c r="AW23" s="1033">
        <f>+V23+AD23</f>
        <v>0</v>
      </c>
      <c r="AX23" s="1033">
        <f>+V23+AD23+AL23</f>
        <v>0</v>
      </c>
      <c r="AY23" s="1033">
        <f>+V23+AD23+AL23+AT23</f>
        <v>0</v>
      </c>
      <c r="AZ23" s="1034">
        <f t="shared" si="5"/>
        <v>0</v>
      </c>
      <c r="BA23" s="1034">
        <f t="shared" si="5"/>
        <v>0</v>
      </c>
      <c r="BB23" s="1034">
        <f t="shared" si="5"/>
        <v>0</v>
      </c>
      <c r="BC23" s="1034">
        <f t="shared" si="5"/>
        <v>0</v>
      </c>
      <c r="BD23" s="1035">
        <f>(IF(AND(AV23&gt;0,$F23&gt;0),AV23/$F23,0))</f>
        <v>0</v>
      </c>
      <c r="BE23" s="1035">
        <f t="shared" si="20"/>
        <v>0</v>
      </c>
      <c r="BF23" s="1035">
        <f t="shared" si="20"/>
        <v>0</v>
      </c>
      <c r="BG23" s="1035">
        <f t="shared" si="20"/>
        <v>0</v>
      </c>
    </row>
    <row r="24" spans="2:59" ht="112.5" customHeight="1">
      <c r="B24" s="1653"/>
      <c r="C24" s="1783" t="str">
        <f>+'Anexo 1. 01-FR-03 POA INSTITUC.'!C35</f>
        <v>1.5 Desarrollar 43 escenarios y documentar 4  para fortalecer el conocimiento y las competencias de los operadores disciplinarios de la Personería de Bogotá, D.C. y entidades territoriales y nacionales que apoyan el cumplimiento de la labor misional, en el cuatrienio.</v>
      </c>
      <c r="D24" s="56" t="str">
        <f>+'Anexo 1. 01-FR-03 POA INSTITUC.'!D35</f>
        <v>1.5.1 Realizar 8 jornadas de capacitación y diálogo para fortalecer el conocimiento de los operadores disciplinarios de la Personería de Bogotá, D.C., de las OCID y de las entidades territoriales y nacionales, en el cuatrienio.</v>
      </c>
      <c r="E24" s="77">
        <f>+'Anexo 1. 01-FR-03 POA INSTITUC.'!E35</f>
        <v>0.4</v>
      </c>
      <c r="F24" s="95">
        <f>+'Anexo 1. 01-FR-03 POA INSTITUC.'!F35</f>
        <v>8</v>
      </c>
      <c r="G24" s="95">
        <f>+'Anexo 1. 01-FR-03 POA INSTITUC.'!L35</f>
        <v>2</v>
      </c>
      <c r="H24" s="98">
        <f>+'Anexo 1. 01-FR-03 POA INSTITUC.'!G35</f>
        <v>8</v>
      </c>
      <c r="I24" s="96" t="str">
        <f>+'Anexo 1. 01-FR-03 POA INSTITUC.'!H35</f>
        <v>Jornadas de capacitación y diálogo realizadas</v>
      </c>
      <c r="J24" s="582" t="s">
        <v>578</v>
      </c>
      <c r="K24" s="1043" t="s">
        <v>411</v>
      </c>
      <c r="L24" s="1054" t="s">
        <v>246</v>
      </c>
      <c r="M24" s="1037" t="s">
        <v>393</v>
      </c>
      <c r="N24" s="1037" t="str">
        <f>+'Anexo 1. 01-FR-03 POA INSTITUC.'!J35</f>
        <v>PD Coordinación Potestad Disciplinaria</v>
      </c>
      <c r="O24" s="1045">
        <v>0</v>
      </c>
      <c r="P24" s="1045">
        <v>0</v>
      </c>
      <c r="Q24" s="1045">
        <v>0</v>
      </c>
      <c r="R24" s="1045">
        <v>0</v>
      </c>
      <c r="S24" s="1045">
        <v>0</v>
      </c>
      <c r="T24" s="1045">
        <v>0</v>
      </c>
      <c r="U24" s="1046">
        <f t="shared" si="18"/>
        <v>0</v>
      </c>
      <c r="V24" s="1046">
        <f t="shared" si="18"/>
        <v>0</v>
      </c>
      <c r="W24" s="1045">
        <v>0</v>
      </c>
      <c r="X24" s="1045"/>
      <c r="Y24" s="1045">
        <v>0</v>
      </c>
      <c r="Z24" s="1045"/>
      <c r="AA24" s="1045">
        <v>1</v>
      </c>
      <c r="AB24" s="1045"/>
      <c r="AC24" s="1046">
        <f t="shared" si="19"/>
        <v>1</v>
      </c>
      <c r="AD24" s="1046">
        <f t="shared" si="19"/>
        <v>0</v>
      </c>
      <c r="AE24" s="1045">
        <v>0</v>
      </c>
      <c r="AF24" s="1045"/>
      <c r="AG24" s="1045">
        <v>0</v>
      </c>
      <c r="AH24" s="1045"/>
      <c r="AI24" s="1047">
        <v>0</v>
      </c>
      <c r="AJ24" s="1047"/>
      <c r="AK24" s="1046">
        <f t="shared" si="12"/>
        <v>0</v>
      </c>
      <c r="AL24" s="1046">
        <f t="shared" si="12"/>
        <v>0</v>
      </c>
      <c r="AM24" s="1045">
        <v>1</v>
      </c>
      <c r="AN24" s="1045"/>
      <c r="AO24" s="1045">
        <v>0</v>
      </c>
      <c r="AP24" s="1045"/>
      <c r="AQ24" s="1045">
        <v>0</v>
      </c>
      <c r="AR24" s="1045"/>
      <c r="AS24" s="1046">
        <f t="shared" si="13"/>
        <v>1</v>
      </c>
      <c r="AT24" s="1046">
        <f t="shared" si="13"/>
        <v>0</v>
      </c>
      <c r="AU24" s="1048">
        <f t="shared" si="14"/>
        <v>2</v>
      </c>
      <c r="AV24" s="1033">
        <f>+V24</f>
        <v>0</v>
      </c>
      <c r="AW24" s="1033">
        <f>+V24+AD24</f>
        <v>0</v>
      </c>
      <c r="AX24" s="1033">
        <f>+V24+AD24+AL24</f>
        <v>0</v>
      </c>
      <c r="AY24" s="1033">
        <f>+V24+AD24+AL24+AT24</f>
        <v>0</v>
      </c>
      <c r="AZ24" s="1034">
        <f t="shared" si="5"/>
        <v>0</v>
      </c>
      <c r="BA24" s="1034">
        <f t="shared" si="5"/>
        <v>0</v>
      </c>
      <c r="BB24" s="1034">
        <f t="shared" si="5"/>
        <v>0</v>
      </c>
      <c r="BC24" s="1034">
        <f t="shared" si="5"/>
        <v>0</v>
      </c>
      <c r="BD24" s="1035">
        <f>(IF(AND(AV24&gt;0,$F24&gt;0),AV24/$F24,0))</f>
        <v>0</v>
      </c>
      <c r="BE24" s="1035">
        <f t="shared" si="20"/>
        <v>0</v>
      </c>
      <c r="BF24" s="1035">
        <f t="shared" si="20"/>
        <v>0</v>
      </c>
      <c r="BG24" s="1035">
        <f t="shared" si="20"/>
        <v>0</v>
      </c>
    </row>
    <row r="25" spans="2:59" ht="112.5" customHeight="1">
      <c r="B25" s="1653"/>
      <c r="C25" s="1783"/>
      <c r="D25" s="56" t="str">
        <f>+'Anexo 1. 01-FR-03 POA INSTITUC.'!D36</f>
        <v>1.5.2 Construir y publicar 4 documentos de memorias de las jornadas de capacitación y diálogo sobre los temas de derecho disciplinario, en el cuatrienio.</v>
      </c>
      <c r="E25" s="77">
        <f>+'Anexo 1. 01-FR-03 POA INSTITUC.'!E36</f>
        <v>0.2</v>
      </c>
      <c r="F25" s="95">
        <f>+'Anexo 1. 01-FR-03 POA INSTITUC.'!F36</f>
        <v>4</v>
      </c>
      <c r="G25" s="95">
        <f>+'Anexo 1. 01-FR-03 POA INSTITUC.'!L36</f>
        <v>1</v>
      </c>
      <c r="H25" s="98">
        <f>+'Anexo 1. 01-FR-03 POA INSTITUC.'!G36</f>
        <v>0</v>
      </c>
      <c r="I25" s="96" t="str">
        <f>+'Anexo 1. 01-FR-03 POA INSTITUC.'!H36</f>
        <v>Documentos de memorias construidos y publicados</v>
      </c>
      <c r="J25" s="582" t="s">
        <v>412</v>
      </c>
      <c r="K25" s="1043" t="s">
        <v>579</v>
      </c>
      <c r="L25" s="1054" t="s">
        <v>247</v>
      </c>
      <c r="M25" s="1037" t="s">
        <v>393</v>
      </c>
      <c r="N25" s="1037" t="str">
        <f>+'Anexo 1. 01-FR-03 POA INSTITUC.'!J36</f>
        <v>PD Coordinación Potestad Disciplinaria</v>
      </c>
      <c r="O25" s="1045">
        <v>0</v>
      </c>
      <c r="P25" s="1045">
        <v>0</v>
      </c>
      <c r="Q25" s="1045">
        <v>0</v>
      </c>
      <c r="R25" s="1045">
        <v>0</v>
      </c>
      <c r="S25" s="1045">
        <v>0</v>
      </c>
      <c r="T25" s="1045">
        <v>0</v>
      </c>
      <c r="U25" s="1046">
        <f t="shared" si="18"/>
        <v>0</v>
      </c>
      <c r="V25" s="1046">
        <f t="shared" si="18"/>
        <v>0</v>
      </c>
      <c r="W25" s="1045">
        <v>0</v>
      </c>
      <c r="X25" s="1045"/>
      <c r="Y25" s="1045">
        <v>0</v>
      </c>
      <c r="Z25" s="1045"/>
      <c r="AA25" s="1045">
        <v>0</v>
      </c>
      <c r="AB25" s="1045"/>
      <c r="AC25" s="1046">
        <f t="shared" si="19"/>
        <v>0</v>
      </c>
      <c r="AD25" s="1046">
        <f t="shared" si="19"/>
        <v>0</v>
      </c>
      <c r="AE25" s="1045">
        <v>0</v>
      </c>
      <c r="AF25" s="1045"/>
      <c r="AG25" s="1045">
        <v>0</v>
      </c>
      <c r="AH25" s="1045"/>
      <c r="AI25" s="1047">
        <v>0</v>
      </c>
      <c r="AJ25" s="1047"/>
      <c r="AK25" s="1046">
        <f t="shared" si="12"/>
        <v>0</v>
      </c>
      <c r="AL25" s="1046">
        <f t="shared" si="12"/>
        <v>0</v>
      </c>
      <c r="AM25" s="1045">
        <v>0</v>
      </c>
      <c r="AN25" s="1045"/>
      <c r="AO25" s="1045">
        <v>0</v>
      </c>
      <c r="AP25" s="1045"/>
      <c r="AQ25" s="1045">
        <v>1</v>
      </c>
      <c r="AR25" s="1045"/>
      <c r="AS25" s="1046">
        <f t="shared" si="13"/>
        <v>1</v>
      </c>
      <c r="AT25" s="1046">
        <f t="shared" si="13"/>
        <v>0</v>
      </c>
      <c r="AU25" s="1048">
        <f t="shared" si="14"/>
        <v>1</v>
      </c>
      <c r="AV25" s="1033">
        <f>+V25</f>
        <v>0</v>
      </c>
      <c r="AW25" s="1033">
        <f>+V25+AD25</f>
        <v>0</v>
      </c>
      <c r="AX25" s="1033">
        <f>+V25+AD25+AL25</f>
        <v>0</v>
      </c>
      <c r="AY25" s="1033">
        <f>+V25+AD25+AL25+AT25</f>
        <v>0</v>
      </c>
      <c r="AZ25" s="1034">
        <f t="shared" si="5"/>
        <v>0</v>
      </c>
      <c r="BA25" s="1034">
        <f t="shared" si="5"/>
        <v>0</v>
      </c>
      <c r="BB25" s="1034">
        <f t="shared" si="5"/>
        <v>0</v>
      </c>
      <c r="BC25" s="1034">
        <f t="shared" si="5"/>
        <v>0</v>
      </c>
      <c r="BD25" s="1035">
        <f>(IF(AND(AV25&gt;0,$F25&gt;0),AV25/$F25,0))</f>
        <v>0</v>
      </c>
      <c r="BE25" s="1035">
        <f t="shared" si="20"/>
        <v>0</v>
      </c>
      <c r="BF25" s="1035">
        <f t="shared" si="20"/>
        <v>0</v>
      </c>
      <c r="BG25" s="1035">
        <f t="shared" si="20"/>
        <v>0</v>
      </c>
    </row>
    <row r="26" spans="2:59" ht="112.5" customHeight="1">
      <c r="B26" s="1680"/>
      <c r="C26" s="1783"/>
      <c r="D26" s="56" t="str">
        <f>+'Anexo 1. 01-FR-03 POA INSTITUC.'!D37</f>
        <v>1.5.3 Efectuar 35 reuniones teórico prácticas de orientación en materia disciplinaria con los operadores disciplinarios de la Personería de Bogotá, D.C., en el cuatrienio.</v>
      </c>
      <c r="E26" s="77">
        <f>+'Anexo 1. 01-FR-03 POA INSTITUC.'!E37</f>
        <v>0.4</v>
      </c>
      <c r="F26" s="95">
        <f>+'Anexo 1. 01-FR-03 POA INSTITUC.'!F37</f>
        <v>35</v>
      </c>
      <c r="G26" s="95">
        <f>+'Anexo 1. 01-FR-03 POA INSTITUC.'!L37</f>
        <v>10</v>
      </c>
      <c r="H26" s="98">
        <f>+'Anexo 1. 01-FR-03 POA INSTITUC.'!G37</f>
        <v>0</v>
      </c>
      <c r="I26" s="96" t="str">
        <f>+'Anexo 1. 01-FR-03 POA INSTITUC.'!H37</f>
        <v>Reuniones teórico prácticas de orientación en materia disciplinaria efectuadas con el eje disciplinario de la Entidad</v>
      </c>
      <c r="J26" s="582" t="s">
        <v>413</v>
      </c>
      <c r="K26" s="1043" t="s">
        <v>414</v>
      </c>
      <c r="L26" s="1054" t="s">
        <v>415</v>
      </c>
      <c r="M26" s="1037" t="s">
        <v>393</v>
      </c>
      <c r="N26" s="1037" t="str">
        <f>+'Anexo 1. 01-FR-03 POA INSTITUC.'!J37</f>
        <v>PD Coordinación Potestad Disciplinaria</v>
      </c>
      <c r="O26" s="1045">
        <v>0</v>
      </c>
      <c r="P26" s="1045">
        <v>0</v>
      </c>
      <c r="Q26" s="1045">
        <v>1</v>
      </c>
      <c r="R26" s="1045">
        <v>0</v>
      </c>
      <c r="S26" s="1045">
        <v>1</v>
      </c>
      <c r="T26" s="1045">
        <v>0</v>
      </c>
      <c r="U26" s="1046">
        <f t="shared" si="18"/>
        <v>2</v>
      </c>
      <c r="V26" s="1046">
        <f t="shared" si="18"/>
        <v>0</v>
      </c>
      <c r="W26" s="1045">
        <v>1</v>
      </c>
      <c r="X26" s="1045"/>
      <c r="Y26" s="1045">
        <v>1</v>
      </c>
      <c r="Z26" s="1045"/>
      <c r="AA26" s="1045">
        <v>1</v>
      </c>
      <c r="AB26" s="1045"/>
      <c r="AC26" s="1046">
        <f t="shared" si="19"/>
        <v>3</v>
      </c>
      <c r="AD26" s="1046">
        <f t="shared" si="19"/>
        <v>0</v>
      </c>
      <c r="AE26" s="1045">
        <v>1</v>
      </c>
      <c r="AF26" s="1045"/>
      <c r="AG26" s="1045">
        <v>1</v>
      </c>
      <c r="AH26" s="1045"/>
      <c r="AI26" s="1047">
        <v>1</v>
      </c>
      <c r="AJ26" s="1047"/>
      <c r="AK26" s="1046">
        <f t="shared" si="12"/>
        <v>3</v>
      </c>
      <c r="AL26" s="1046">
        <f t="shared" si="12"/>
        <v>0</v>
      </c>
      <c r="AM26" s="1045">
        <v>1</v>
      </c>
      <c r="AN26" s="1045"/>
      <c r="AO26" s="1045">
        <v>1</v>
      </c>
      <c r="AP26" s="1045"/>
      <c r="AQ26" s="1045">
        <v>0</v>
      </c>
      <c r="AR26" s="1045"/>
      <c r="AS26" s="1046">
        <f t="shared" si="13"/>
        <v>2</v>
      </c>
      <c r="AT26" s="1046">
        <f t="shared" si="13"/>
        <v>0</v>
      </c>
      <c r="AU26" s="1048">
        <f t="shared" si="14"/>
        <v>10</v>
      </c>
      <c r="AV26" s="1033">
        <f>+V26</f>
        <v>0</v>
      </c>
      <c r="AW26" s="1033">
        <f>+V26+AD26</f>
        <v>0</v>
      </c>
      <c r="AX26" s="1033">
        <f>+V26+AD26+AL26</f>
        <v>0</v>
      </c>
      <c r="AY26" s="1033">
        <f>+V26+AD26+AL26+AT26</f>
        <v>0</v>
      </c>
      <c r="AZ26" s="1034">
        <f t="shared" si="5"/>
        <v>0</v>
      </c>
      <c r="BA26" s="1034">
        <f t="shared" si="5"/>
        <v>0</v>
      </c>
      <c r="BB26" s="1034">
        <f t="shared" si="5"/>
        <v>0</v>
      </c>
      <c r="BC26" s="1034">
        <f t="shared" si="5"/>
        <v>0</v>
      </c>
      <c r="BD26" s="1035">
        <f>(IF(AND(AV26&gt;0,$F26&gt;0),AV26/$F26,0))</f>
        <v>0</v>
      </c>
      <c r="BE26" s="1035">
        <f t="shared" si="20"/>
        <v>0</v>
      </c>
      <c r="BF26" s="1035">
        <f t="shared" si="20"/>
        <v>0</v>
      </c>
      <c r="BG26" s="1035">
        <f t="shared" si="20"/>
        <v>0</v>
      </c>
    </row>
    <row r="27" spans="2:59" ht="22.8">
      <c r="B27" s="1665"/>
      <c r="C27" s="1666"/>
      <c r="D27" s="1666"/>
      <c r="E27" s="1666"/>
      <c r="F27" s="1666"/>
      <c r="G27" s="1666"/>
      <c r="H27" s="1666"/>
      <c r="I27" s="1666"/>
      <c r="J27" s="1781"/>
      <c r="K27" s="1781"/>
      <c r="L27" s="1781"/>
      <c r="M27" s="1781"/>
      <c r="N27" s="1781"/>
      <c r="O27" s="1781"/>
      <c r="P27" s="1781"/>
      <c r="Q27" s="1781"/>
      <c r="R27" s="1781"/>
      <c r="S27" s="1781"/>
      <c r="T27" s="1781"/>
      <c r="U27" s="1781"/>
      <c r="V27" s="1781"/>
      <c r="W27" s="1781"/>
      <c r="X27" s="1781"/>
      <c r="Y27" s="1781"/>
      <c r="Z27" s="1781"/>
      <c r="AA27" s="1781"/>
      <c r="AB27" s="1781"/>
      <c r="AC27" s="1781"/>
      <c r="AD27" s="1781"/>
      <c r="AE27" s="1781"/>
      <c r="AF27" s="1781"/>
      <c r="AG27" s="1781"/>
      <c r="AH27" s="1781"/>
      <c r="AI27" s="1781"/>
      <c r="AJ27" s="1781"/>
      <c r="AK27" s="1781"/>
      <c r="AL27" s="1781"/>
      <c r="AM27" s="1781"/>
      <c r="AN27" s="1781"/>
      <c r="AO27" s="1781"/>
      <c r="AP27" s="1781"/>
      <c r="AQ27" s="1781"/>
      <c r="AR27" s="1781"/>
      <c r="AS27" s="1781"/>
      <c r="AT27" s="1781"/>
      <c r="AU27" s="1781"/>
      <c r="AV27" s="1782"/>
      <c r="AW27" s="1649" t="s">
        <v>16</v>
      </c>
      <c r="AX27" s="1650"/>
      <c r="AY27" s="1650"/>
      <c r="AZ27" s="100">
        <f t="shared" ref="AZ27:BG27" si="21">AVERAGE(AZ16:AZ26)</f>
        <v>0.12446328671328671</v>
      </c>
      <c r="BA27" s="100">
        <f t="shared" si="21"/>
        <v>0.21221328671328674</v>
      </c>
      <c r="BB27" s="100">
        <f t="shared" si="21"/>
        <v>3.6713286713286712E-2</v>
      </c>
      <c r="BC27" s="100">
        <f t="shared" si="21"/>
        <v>3.6667832167832169E-2</v>
      </c>
      <c r="BD27" s="100">
        <f t="shared" si="21"/>
        <v>9.9587560030331104E-2</v>
      </c>
      <c r="BE27" s="100">
        <f t="shared" si="21"/>
        <v>9.9587560030331104E-2</v>
      </c>
      <c r="BF27" s="100">
        <f t="shared" si="21"/>
        <v>1.1837560030331117E-2</v>
      </c>
      <c r="BG27" s="100">
        <f t="shared" si="21"/>
        <v>1.1837560030331117E-2</v>
      </c>
    </row>
    <row r="28" spans="2:59">
      <c r="B28" s="554"/>
      <c r="C28" s="554"/>
      <c r="D28" s="554"/>
      <c r="E28" s="554"/>
      <c r="F28" s="554"/>
      <c r="G28" s="555"/>
      <c r="H28" s="555"/>
      <c r="I28" s="554"/>
      <c r="J28" s="554"/>
      <c r="K28" s="554"/>
      <c r="L28" s="554"/>
      <c r="M28" s="554"/>
      <c r="N28" s="554"/>
    </row>
    <row r="29" spans="2:59">
      <c r="B29" s="554"/>
      <c r="C29" s="554"/>
      <c r="D29" s="1664"/>
      <c r="E29" s="1664"/>
      <c r="F29" s="1664"/>
      <c r="G29" s="1664"/>
      <c r="H29" s="1664"/>
      <c r="I29" s="1664"/>
      <c r="J29" s="1664"/>
      <c r="K29" s="1664"/>
      <c r="L29" s="1664"/>
      <c r="M29" s="1664"/>
      <c r="N29" s="1664"/>
    </row>
    <row r="30" spans="2:59" ht="30" customHeight="1">
      <c r="B30" s="86" t="s">
        <v>23</v>
      </c>
      <c r="C30" s="104">
        <v>45450</v>
      </c>
      <c r="D30" s="556"/>
      <c r="E30" s="1654" t="s">
        <v>50</v>
      </c>
      <c r="F30" s="1655" t="s">
        <v>1042</v>
      </c>
      <c r="G30" s="1656"/>
      <c r="H30" s="1656"/>
      <c r="I30" s="1656"/>
      <c r="J30" s="1657"/>
      <c r="K30" s="557"/>
      <c r="L30" s="1661"/>
      <c r="M30" s="1661"/>
      <c r="N30" s="1662"/>
    </row>
    <row r="31" spans="2:59" ht="13.5" customHeight="1">
      <c r="B31" s="554"/>
      <c r="C31" s="554"/>
      <c r="D31" s="557"/>
      <c r="E31" s="1654"/>
      <c r="F31" s="1658"/>
      <c r="G31" s="1659"/>
      <c r="H31" s="1659"/>
      <c r="I31" s="1659"/>
      <c r="J31" s="1660"/>
      <c r="K31" s="558"/>
      <c r="L31" s="558"/>
      <c r="M31" s="558"/>
      <c r="N31" s="558"/>
    </row>
    <row r="32" spans="2:59" ht="31.5" customHeight="1">
      <c r="B32" s="86" t="s">
        <v>49</v>
      </c>
      <c r="C32" s="960">
        <v>45679</v>
      </c>
      <c r="D32" s="554"/>
      <c r="E32" s="554"/>
      <c r="F32" s="554"/>
      <c r="K32" s="558"/>
      <c r="L32" s="558"/>
      <c r="M32" s="558"/>
      <c r="N32" s="558"/>
    </row>
    <row r="33" spans="2:14">
      <c r="B33" s="554"/>
      <c r="C33" s="554"/>
      <c r="D33" s="554"/>
      <c r="E33" s="554"/>
      <c r="F33" s="554"/>
      <c r="K33" s="558"/>
      <c r="L33" s="558"/>
      <c r="M33" s="558"/>
      <c r="N33" s="558"/>
    </row>
    <row r="34" spans="2:14" ht="15" customHeight="1">
      <c r="B34" s="554"/>
      <c r="C34" s="554"/>
      <c r="D34" s="554"/>
      <c r="E34" s="554"/>
      <c r="F34" s="554"/>
      <c r="G34" s="555"/>
      <c r="H34" s="555"/>
      <c r="I34" s="1651"/>
      <c r="J34" s="1651"/>
      <c r="K34" s="1651"/>
      <c r="L34" s="1651"/>
      <c r="M34" s="559"/>
      <c r="N34" s="559"/>
    </row>
    <row r="35" spans="2:14" ht="15" customHeight="1">
      <c r="B35" s="1663" t="s">
        <v>146</v>
      </c>
      <c r="C35" s="1663"/>
      <c r="D35" s="1663"/>
      <c r="E35" s="1663"/>
      <c r="F35" s="1663"/>
      <c r="G35" s="555"/>
      <c r="H35" s="555"/>
      <c r="I35" s="554"/>
      <c r="J35" s="554"/>
      <c r="K35" s="560"/>
      <c r="L35" s="554"/>
      <c r="M35" s="554"/>
      <c r="N35" s="554"/>
    </row>
    <row r="36" spans="2:14" ht="15" customHeight="1">
      <c r="B36" s="554"/>
      <c r="C36" s="554"/>
      <c r="D36" s="554"/>
      <c r="E36" s="554"/>
      <c r="F36" s="554"/>
      <c r="G36" s="555"/>
      <c r="H36" s="555"/>
      <c r="I36" s="1651"/>
      <c r="J36" s="1651"/>
      <c r="K36" s="1651"/>
      <c r="L36" s="1651"/>
      <c r="M36" s="559"/>
      <c r="N36" s="559"/>
    </row>
    <row r="37" spans="2:14" ht="15" customHeight="1">
      <c r="B37" s="554"/>
      <c r="C37" s="554"/>
      <c r="D37" s="554"/>
      <c r="E37" s="554"/>
      <c r="F37" s="554"/>
      <c r="G37" s="555"/>
      <c r="H37" s="555"/>
      <c r="I37" s="554"/>
      <c r="J37" s="554"/>
      <c r="K37" s="560"/>
      <c r="L37" s="554"/>
      <c r="M37" s="554"/>
      <c r="N37" s="554"/>
    </row>
    <row r="38" spans="2:14" ht="15" customHeight="1">
      <c r="B38" s="554"/>
      <c r="C38" s="554"/>
      <c r="D38" s="554"/>
      <c r="E38" s="554"/>
      <c r="F38" s="554"/>
      <c r="G38" s="555"/>
      <c r="H38" s="555"/>
      <c r="I38" s="1651"/>
      <c r="J38" s="1651"/>
      <c r="K38" s="1651"/>
      <c r="L38" s="1651"/>
      <c r="M38" s="559"/>
      <c r="N38" s="559"/>
    </row>
  </sheetData>
  <sheetProtection algorithmName="SHA-512" hashValue="nP8bgRNbGr5QklF4/t3tp3GSz9z8svj3QL4+o8QmkE2vn0EtGyxYX11cYfsK+iZq3HOwOluZeH5H1Y3NF2LI/A==" saltValue="j0rVePwKR00OAz5yOHxIdw==" spinCount="100000" sheet="1" objects="1" scenarios="1" selectLockedCells="1"/>
  <mergeCells count="71">
    <mergeCell ref="B35:F35"/>
    <mergeCell ref="I36:L36"/>
    <mergeCell ref="I38:L38"/>
    <mergeCell ref="C16:C19"/>
    <mergeCell ref="C20:C23"/>
    <mergeCell ref="B16:B26"/>
    <mergeCell ref="C24:C26"/>
    <mergeCell ref="I34:L34"/>
    <mergeCell ref="AW27:AY27"/>
    <mergeCell ref="D29:N29"/>
    <mergeCell ref="E30:E31"/>
    <mergeCell ref="F30:J31"/>
    <mergeCell ref="L30:N30"/>
    <mergeCell ref="B27:AV27"/>
    <mergeCell ref="BF13:BF15"/>
    <mergeCell ref="AK14:AL14"/>
    <mergeCell ref="AM14:AN14"/>
    <mergeCell ref="AO14:AP14"/>
    <mergeCell ref="AQ14:AR14"/>
    <mergeCell ref="AS14:AT14"/>
    <mergeCell ref="AX13:AX15"/>
    <mergeCell ref="AY13:AY15"/>
    <mergeCell ref="AZ13:AZ15"/>
    <mergeCell ref="BA13:BA15"/>
    <mergeCell ref="BB13:BB15"/>
    <mergeCell ref="AU12:AU15"/>
    <mergeCell ref="AV12:AY12"/>
    <mergeCell ref="AZ12:BC12"/>
    <mergeCell ref="BD12:BG12"/>
    <mergeCell ref="BG13:BG15"/>
    <mergeCell ref="AW13:AW15"/>
    <mergeCell ref="AI14:AJ14"/>
    <mergeCell ref="BC13:BC15"/>
    <mergeCell ref="BD13:BD15"/>
    <mergeCell ref="O13:V13"/>
    <mergeCell ref="W13:AD13"/>
    <mergeCell ref="AE13:AL13"/>
    <mergeCell ref="AM13:AT13"/>
    <mergeCell ref="AV13:AV15"/>
    <mergeCell ref="O14:P14"/>
    <mergeCell ref="Q14:R14"/>
    <mergeCell ref="S14:T14"/>
    <mergeCell ref="U14:V14"/>
    <mergeCell ref="W14:X14"/>
    <mergeCell ref="Y14:Z14"/>
    <mergeCell ref="AA14:AB14"/>
    <mergeCell ref="BE13:BE15"/>
    <mergeCell ref="F12:F15"/>
    <mergeCell ref="N12:N15"/>
    <mergeCell ref="C2:BE6"/>
    <mergeCell ref="BF6:BG6"/>
    <mergeCell ref="AV7:AZ7"/>
    <mergeCell ref="C8:D8"/>
    <mergeCell ref="C9:D9"/>
    <mergeCell ref="C10:D10"/>
    <mergeCell ref="G12:G15"/>
    <mergeCell ref="H12:H15"/>
    <mergeCell ref="I12:I15"/>
    <mergeCell ref="J12:J15"/>
    <mergeCell ref="K12:K15"/>
    <mergeCell ref="L12:L15"/>
    <mergeCell ref="M12:M15"/>
    <mergeCell ref="O12:AT12"/>
    <mergeCell ref="B2:B6"/>
    <mergeCell ref="B12:B15"/>
    <mergeCell ref="C12:C15"/>
    <mergeCell ref="D12:D15"/>
    <mergeCell ref="E12:E15"/>
    <mergeCell ref="AC14:AD14"/>
    <mergeCell ref="AE14:AF14"/>
    <mergeCell ref="AG14:AH14"/>
  </mergeCells>
  <conditionalFormatting sqref="AZ16:BC26">
    <cfRule type="cellIs" dxfId="35" priority="1" operator="greaterThan">
      <formula>1</formula>
    </cfRule>
    <cfRule type="cellIs" dxfId="34" priority="2" operator="between">
      <formula>0.950000000000001</formula>
      <formula>1</formula>
    </cfRule>
    <cfRule type="cellIs" dxfId="33" priority="3" operator="between">
      <formula>0.75</formula>
      <formula>0.95</formula>
    </cfRule>
    <cfRule type="cellIs" dxfId="32" priority="4" operator="lessThan">
      <formula>0.75</formula>
    </cfRule>
  </conditionalFormatting>
  <dataValidations count="1">
    <dataValidation allowBlank="1" showInputMessage="1" showErrorMessage="1" prompt="Transcriba de manera exacta el objetivo definido en la caracterización del proceso." sqref="C9:D9" xr:uid="{173E6616-D970-4EB3-9F28-910FBD556103}"/>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51EDB10-D59F-4432-88E0-127786886E25}">
          <x14:formula1>
            <xm:f>'Listas-N'!$E$6:$E$10</xm:f>
          </x14:formula1>
          <xm:sqref>C10:D10</xm:sqref>
        </x14:dataValidation>
        <x14:dataValidation type="list" allowBlank="1" showInputMessage="1" showErrorMessage="1" xr:uid="{21FE3383-9F87-416A-82EE-F66178B6D545}">
          <x14:formula1>
            <xm:f>'Listas-N'!$C$6:$C$21</xm:f>
          </x14:formula1>
          <xm:sqref>C8:D8</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7E54E-BE9E-4C03-8695-131635ADDCAF}">
  <sheetPr>
    <tabColor rgb="FF66FF66"/>
  </sheetPr>
  <dimension ref="B1:BG37"/>
  <sheetViews>
    <sheetView showGridLines="0" zoomScale="55" zoomScaleNormal="55" workbookViewId="0">
      <selection activeCell="AZ19" sqref="AZ19"/>
    </sheetView>
  </sheetViews>
  <sheetFormatPr baseColWidth="10" defaultColWidth="17.33203125" defaultRowHeight="15"/>
  <cols>
    <col min="1" max="1" width="4.33203125" style="70" customWidth="1"/>
    <col min="2" max="2" width="50.44140625" style="548" customWidth="1"/>
    <col min="3" max="3" width="46.5546875" style="548" customWidth="1"/>
    <col min="4" max="4" width="49.6640625" style="548" customWidth="1"/>
    <col min="5" max="6" width="27.5546875" style="548" customWidth="1"/>
    <col min="7" max="8" width="29.33203125" style="549" customWidth="1"/>
    <col min="9" max="9" width="34.33203125" style="548" customWidth="1"/>
    <col min="10" max="10" width="31.88671875" style="548" customWidth="1"/>
    <col min="11" max="11" width="63.6640625" style="548" customWidth="1"/>
    <col min="12" max="12" width="56.109375" style="548" customWidth="1"/>
    <col min="13" max="13" width="28.5546875" style="548" customWidth="1"/>
    <col min="14" max="14" width="50" style="548" customWidth="1"/>
    <col min="15" max="44" width="15.88671875" style="70" customWidth="1"/>
    <col min="45" max="45" width="19.33203125" style="70" customWidth="1"/>
    <col min="46" max="46" width="15.88671875" style="70" customWidth="1"/>
    <col min="47" max="47" width="24.5546875" style="70" customWidth="1"/>
    <col min="48" max="48" width="22.88671875" style="70" customWidth="1"/>
    <col min="49" max="49" width="19.33203125" style="70" customWidth="1"/>
    <col min="50" max="50" width="18.44140625" style="70" customWidth="1"/>
    <col min="51" max="51" width="19.44140625" style="70" customWidth="1"/>
    <col min="52" max="52" width="23.33203125" style="70" customWidth="1"/>
    <col min="53" max="54" width="25.109375" style="70" customWidth="1"/>
    <col min="55" max="55" width="26.6640625" style="70" customWidth="1"/>
    <col min="56" max="56" width="26.33203125" style="70" customWidth="1"/>
    <col min="57" max="57" width="26.5546875" style="70" customWidth="1"/>
    <col min="58" max="58" width="26.33203125" style="70" customWidth="1"/>
    <col min="59" max="59" width="27.33203125" style="70" customWidth="1"/>
    <col min="60" max="16384" width="17.33203125" style="70"/>
  </cols>
  <sheetData>
    <row r="1" spans="2:59" ht="15.6" thickBot="1"/>
    <row r="2" spans="2:59" ht="15.6">
      <c r="B2" s="1607" t="s">
        <v>127</v>
      </c>
      <c r="C2" s="1610" t="s">
        <v>113</v>
      </c>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c r="AO2" s="1611"/>
      <c r="AP2" s="1611"/>
      <c r="AQ2" s="1611"/>
      <c r="AR2" s="1611"/>
      <c r="AS2" s="1611"/>
      <c r="AT2" s="1611"/>
      <c r="AU2" s="1611"/>
      <c r="AV2" s="1611"/>
      <c r="AW2" s="1611"/>
      <c r="AX2" s="1611"/>
      <c r="AY2" s="1611"/>
      <c r="AZ2" s="1611"/>
      <c r="BA2" s="1611"/>
      <c r="BB2" s="1611"/>
      <c r="BC2" s="1611"/>
      <c r="BD2" s="1611"/>
      <c r="BE2" s="1612"/>
      <c r="BF2" s="59" t="s">
        <v>28</v>
      </c>
      <c r="BG2" s="60"/>
    </row>
    <row r="3" spans="2:59" ht="15.6">
      <c r="B3" s="1608"/>
      <c r="C3" s="1613"/>
      <c r="D3" s="1614"/>
      <c r="E3" s="1614"/>
      <c r="F3" s="1614"/>
      <c r="G3" s="1614"/>
      <c r="H3" s="1614"/>
      <c r="I3" s="1614"/>
      <c r="J3" s="1614"/>
      <c r="K3" s="1614"/>
      <c r="L3" s="1614"/>
      <c r="M3" s="1614"/>
      <c r="N3" s="1614"/>
      <c r="O3" s="1614"/>
      <c r="P3" s="1614"/>
      <c r="Q3" s="1614"/>
      <c r="R3" s="1614"/>
      <c r="S3" s="1614"/>
      <c r="T3" s="1614"/>
      <c r="U3" s="1614"/>
      <c r="V3" s="1614"/>
      <c r="W3" s="1614"/>
      <c r="X3" s="1614"/>
      <c r="Y3" s="1614"/>
      <c r="Z3" s="1614"/>
      <c r="AA3" s="1614"/>
      <c r="AB3" s="1614"/>
      <c r="AC3" s="1614"/>
      <c r="AD3" s="1614"/>
      <c r="AE3" s="1614"/>
      <c r="AF3" s="1614"/>
      <c r="AG3" s="1614"/>
      <c r="AH3" s="1614"/>
      <c r="AI3" s="1614"/>
      <c r="AJ3" s="1614"/>
      <c r="AK3" s="1614"/>
      <c r="AL3" s="1614"/>
      <c r="AM3" s="1614"/>
      <c r="AN3" s="1614"/>
      <c r="AO3" s="1614"/>
      <c r="AP3" s="1614"/>
      <c r="AQ3" s="1614"/>
      <c r="AR3" s="1614"/>
      <c r="AS3" s="1614"/>
      <c r="AT3" s="1614"/>
      <c r="AU3" s="1614"/>
      <c r="AV3" s="1614"/>
      <c r="AW3" s="1614"/>
      <c r="AX3" s="1614"/>
      <c r="AY3" s="1614"/>
      <c r="AZ3" s="1614"/>
      <c r="BA3" s="1614"/>
      <c r="BB3" s="1614"/>
      <c r="BC3" s="1614"/>
      <c r="BD3" s="1614"/>
      <c r="BE3" s="1615"/>
      <c r="BF3" s="61" t="s">
        <v>25</v>
      </c>
      <c r="BG3" s="62" t="s">
        <v>26</v>
      </c>
    </row>
    <row r="4" spans="2:59">
      <c r="B4" s="1608"/>
      <c r="C4" s="1613"/>
      <c r="D4" s="1614"/>
      <c r="E4" s="1614"/>
      <c r="F4" s="1614"/>
      <c r="G4" s="1614"/>
      <c r="H4" s="1614"/>
      <c r="I4" s="1614"/>
      <c r="J4" s="1614"/>
      <c r="K4" s="1614"/>
      <c r="L4" s="1614"/>
      <c r="M4" s="1614"/>
      <c r="N4" s="1614"/>
      <c r="O4" s="1614"/>
      <c r="P4" s="1614"/>
      <c r="Q4" s="1614"/>
      <c r="R4" s="1614"/>
      <c r="S4" s="1614"/>
      <c r="T4" s="1614"/>
      <c r="U4" s="1614"/>
      <c r="V4" s="1614"/>
      <c r="W4" s="1614"/>
      <c r="X4" s="1614"/>
      <c r="Y4" s="1614"/>
      <c r="Z4" s="1614"/>
      <c r="AA4" s="1614"/>
      <c r="AB4" s="1614"/>
      <c r="AC4" s="1614"/>
      <c r="AD4" s="1614"/>
      <c r="AE4" s="1614"/>
      <c r="AF4" s="1614"/>
      <c r="AG4" s="1614"/>
      <c r="AH4" s="1614"/>
      <c r="AI4" s="1614"/>
      <c r="AJ4" s="1614"/>
      <c r="AK4" s="1614"/>
      <c r="AL4" s="1614"/>
      <c r="AM4" s="1614"/>
      <c r="AN4" s="1614"/>
      <c r="AO4" s="1614"/>
      <c r="AP4" s="1614"/>
      <c r="AQ4" s="1614"/>
      <c r="AR4" s="1614"/>
      <c r="AS4" s="1614"/>
      <c r="AT4" s="1614"/>
      <c r="AU4" s="1614"/>
      <c r="AV4" s="1614"/>
      <c r="AW4" s="1614"/>
      <c r="AX4" s="1614"/>
      <c r="AY4" s="1614"/>
      <c r="AZ4" s="1614"/>
      <c r="BA4" s="1614"/>
      <c r="BB4" s="1614"/>
      <c r="BC4" s="1614"/>
      <c r="BD4" s="1614"/>
      <c r="BE4" s="1615"/>
      <c r="BF4" s="63">
        <v>6</v>
      </c>
      <c r="BG4" s="64" t="s">
        <v>34</v>
      </c>
    </row>
    <row r="5" spans="2:59" ht="15.6">
      <c r="B5" s="1608"/>
      <c r="C5" s="1613"/>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c r="AF5" s="1614"/>
      <c r="AG5" s="1614"/>
      <c r="AH5" s="1614"/>
      <c r="AI5" s="1614"/>
      <c r="AJ5" s="1614"/>
      <c r="AK5" s="1614"/>
      <c r="AL5" s="1614"/>
      <c r="AM5" s="1614"/>
      <c r="AN5" s="1614"/>
      <c r="AO5" s="1614"/>
      <c r="AP5" s="1614"/>
      <c r="AQ5" s="1614"/>
      <c r="AR5" s="1614"/>
      <c r="AS5" s="1614"/>
      <c r="AT5" s="1614"/>
      <c r="AU5" s="1614"/>
      <c r="AV5" s="1614"/>
      <c r="AW5" s="1614"/>
      <c r="AX5" s="1614"/>
      <c r="AY5" s="1614"/>
      <c r="AZ5" s="1614"/>
      <c r="BA5" s="1614"/>
      <c r="BB5" s="1614"/>
      <c r="BC5" s="1614"/>
      <c r="BD5" s="1614"/>
      <c r="BE5" s="1615"/>
      <c r="BF5" s="65" t="s">
        <v>27</v>
      </c>
      <c r="BG5" s="66"/>
    </row>
    <row r="6" spans="2:59" ht="15.6" thickBot="1">
      <c r="B6" s="1609"/>
      <c r="C6" s="1616"/>
      <c r="D6" s="1617"/>
      <c r="E6" s="1617"/>
      <c r="F6" s="1617"/>
      <c r="G6" s="1617"/>
      <c r="H6" s="1617"/>
      <c r="I6" s="1617"/>
      <c r="J6" s="1617"/>
      <c r="K6" s="1617"/>
      <c r="L6" s="1617"/>
      <c r="M6" s="1617"/>
      <c r="N6" s="1617"/>
      <c r="O6" s="1617"/>
      <c r="P6" s="1617"/>
      <c r="Q6" s="1617"/>
      <c r="R6" s="1617"/>
      <c r="S6" s="1617"/>
      <c r="T6" s="1617"/>
      <c r="U6" s="1617"/>
      <c r="V6" s="1617"/>
      <c r="W6" s="1617"/>
      <c r="X6" s="1617"/>
      <c r="Y6" s="1617"/>
      <c r="Z6" s="1617"/>
      <c r="AA6" s="1617"/>
      <c r="AB6" s="1617"/>
      <c r="AC6" s="1617"/>
      <c r="AD6" s="1617"/>
      <c r="AE6" s="1617"/>
      <c r="AF6" s="1617"/>
      <c r="AG6" s="1617"/>
      <c r="AH6" s="1617"/>
      <c r="AI6" s="1617"/>
      <c r="AJ6" s="1617"/>
      <c r="AK6" s="1617"/>
      <c r="AL6" s="1617"/>
      <c r="AM6" s="1617"/>
      <c r="AN6" s="1617"/>
      <c r="AO6" s="1617"/>
      <c r="AP6" s="1617"/>
      <c r="AQ6" s="1617"/>
      <c r="AR6" s="1617"/>
      <c r="AS6" s="1617"/>
      <c r="AT6" s="1617"/>
      <c r="AU6" s="1617"/>
      <c r="AV6" s="1617"/>
      <c r="AW6" s="1617"/>
      <c r="AX6" s="1617"/>
      <c r="AY6" s="1617"/>
      <c r="AZ6" s="1617"/>
      <c r="BA6" s="1617"/>
      <c r="BB6" s="1617"/>
      <c r="BC6" s="1617"/>
      <c r="BD6" s="1617"/>
      <c r="BE6" s="1618"/>
      <c r="BF6" s="1619">
        <v>45428</v>
      </c>
      <c r="BG6" s="1620"/>
    </row>
    <row r="7" spans="2:59">
      <c r="B7" s="67"/>
      <c r="C7" s="67"/>
      <c r="D7" s="67"/>
      <c r="E7" s="67"/>
      <c r="F7" s="67"/>
      <c r="G7" s="68"/>
      <c r="H7" s="68"/>
      <c r="I7" s="67"/>
      <c r="J7" s="67"/>
      <c r="K7" s="67"/>
      <c r="L7" s="67"/>
      <c r="M7" s="67"/>
      <c r="N7" s="67"/>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1621"/>
      <c r="AW7" s="1622"/>
      <c r="AX7" s="1622"/>
      <c r="AY7" s="1622"/>
      <c r="AZ7" s="1623"/>
      <c r="BA7" s="546"/>
      <c r="BB7" s="546"/>
      <c r="BC7" s="546"/>
      <c r="BD7" s="69"/>
      <c r="BE7" s="69"/>
    </row>
    <row r="8" spans="2:59" ht="24.6">
      <c r="B8" s="71" t="s">
        <v>44</v>
      </c>
      <c r="C8" s="1624" t="s">
        <v>89</v>
      </c>
      <c r="D8" s="1624"/>
      <c r="E8" s="72"/>
      <c r="F8" s="72"/>
      <c r="G8" s="72"/>
      <c r="H8" s="72"/>
      <c r="I8" s="72"/>
      <c r="J8" s="72"/>
      <c r="K8" s="72"/>
      <c r="L8" s="72"/>
      <c r="M8" s="72"/>
      <c r="N8" s="72"/>
      <c r="AV8" s="546"/>
      <c r="AW8" s="546"/>
      <c r="AX8" s="546"/>
      <c r="AY8" s="546"/>
      <c r="AZ8" s="546"/>
      <c r="BA8" s="546"/>
      <c r="BB8" s="546"/>
      <c r="BC8" s="546"/>
    </row>
    <row r="9" spans="2:59" ht="100.95" customHeight="1">
      <c r="B9" s="71" t="s">
        <v>31</v>
      </c>
      <c r="C9" s="1767" t="s">
        <v>434</v>
      </c>
      <c r="D9" s="1768"/>
      <c r="E9" s="72"/>
      <c r="F9" s="72"/>
      <c r="G9" s="72"/>
      <c r="H9" s="72"/>
      <c r="I9" s="72"/>
      <c r="J9" s="72"/>
      <c r="K9" s="72"/>
      <c r="L9" s="72"/>
      <c r="M9" s="72"/>
      <c r="N9" s="72"/>
      <c r="AV9" s="546"/>
      <c r="AW9" s="546"/>
      <c r="AX9" s="546"/>
      <c r="AY9" s="546"/>
      <c r="AZ9" s="546"/>
      <c r="BA9" s="546"/>
      <c r="BB9" s="546"/>
      <c r="BC9" s="546"/>
    </row>
    <row r="10" spans="2:59" ht="21">
      <c r="B10" s="71" t="s">
        <v>98</v>
      </c>
      <c r="C10" s="1779">
        <v>2025</v>
      </c>
      <c r="D10" s="1780"/>
      <c r="E10" s="72"/>
      <c r="F10" s="72"/>
      <c r="G10" s="72"/>
      <c r="H10" s="72"/>
      <c r="I10" s="72"/>
      <c r="J10" s="72"/>
      <c r="K10" s="72"/>
      <c r="L10" s="72"/>
      <c r="M10" s="72"/>
      <c r="N10" s="72"/>
      <c r="AV10" s="546"/>
      <c r="AW10" s="546"/>
      <c r="AX10" s="546"/>
      <c r="AY10" s="546"/>
      <c r="AZ10" s="546"/>
      <c r="BA10" s="546"/>
      <c r="BB10" s="546"/>
      <c r="BC10" s="546"/>
    </row>
    <row r="11" spans="2:59">
      <c r="B11" s="67"/>
      <c r="C11" s="67"/>
      <c r="D11" s="67"/>
      <c r="E11" s="67"/>
      <c r="F11" s="67"/>
      <c r="G11" s="68"/>
      <c r="H11" s="68"/>
      <c r="I11" s="67"/>
      <c r="J11" s="67"/>
      <c r="K11" s="67"/>
      <c r="L11" s="67"/>
      <c r="M11" s="67"/>
      <c r="N11" s="67"/>
      <c r="AV11" s="546"/>
      <c r="AW11" s="546"/>
      <c r="AX11" s="546"/>
      <c r="AY11" s="546"/>
      <c r="AZ11" s="546"/>
      <c r="BA11" s="546"/>
      <c r="BB11" s="546"/>
      <c r="BC11" s="546"/>
    </row>
    <row r="12" spans="2:59" ht="36.6" customHeight="1">
      <c r="B12" s="1604" t="s">
        <v>0</v>
      </c>
      <c r="C12" s="1604" t="s">
        <v>51</v>
      </c>
      <c r="D12" s="1604" t="s">
        <v>133</v>
      </c>
      <c r="E12" s="1604" t="s">
        <v>59</v>
      </c>
      <c r="F12" s="1604" t="s">
        <v>132</v>
      </c>
      <c r="G12" s="1604" t="s">
        <v>56</v>
      </c>
      <c r="H12" s="1604" t="s">
        <v>22</v>
      </c>
      <c r="I12" s="1604" t="s">
        <v>58</v>
      </c>
      <c r="J12" s="1604" t="s">
        <v>38</v>
      </c>
      <c r="K12" s="1604" t="s">
        <v>33</v>
      </c>
      <c r="L12" s="1604" t="s">
        <v>17</v>
      </c>
      <c r="M12" s="1604" t="s">
        <v>39</v>
      </c>
      <c r="N12" s="1604" t="s">
        <v>41</v>
      </c>
      <c r="O12" s="1631" t="s">
        <v>107</v>
      </c>
      <c r="P12" s="1631"/>
      <c r="Q12" s="1631"/>
      <c r="R12" s="1631"/>
      <c r="S12" s="1631"/>
      <c r="T12" s="1631"/>
      <c r="U12" s="1631"/>
      <c r="V12" s="1631"/>
      <c r="W12" s="1631"/>
      <c r="X12" s="1631"/>
      <c r="Y12" s="1631"/>
      <c r="Z12" s="1631"/>
      <c r="AA12" s="1631"/>
      <c r="AB12" s="1631"/>
      <c r="AC12" s="1631"/>
      <c r="AD12" s="1631"/>
      <c r="AE12" s="1631"/>
      <c r="AF12" s="1631"/>
      <c r="AG12" s="1631"/>
      <c r="AH12" s="1631"/>
      <c r="AI12" s="1631"/>
      <c r="AJ12" s="1631"/>
      <c r="AK12" s="1631"/>
      <c r="AL12" s="1631"/>
      <c r="AM12" s="1631"/>
      <c r="AN12" s="1631"/>
      <c r="AO12" s="1631"/>
      <c r="AP12" s="1631"/>
      <c r="AQ12" s="1631"/>
      <c r="AR12" s="1631"/>
      <c r="AS12" s="1631"/>
      <c r="AT12" s="1631"/>
      <c r="AU12" s="1632" t="s">
        <v>60</v>
      </c>
      <c r="AV12" s="1633" t="s">
        <v>128</v>
      </c>
      <c r="AW12" s="1634"/>
      <c r="AX12" s="1634"/>
      <c r="AY12" s="1635"/>
      <c r="AZ12" s="1636" t="s">
        <v>125</v>
      </c>
      <c r="BA12" s="1637"/>
      <c r="BB12" s="1637"/>
      <c r="BC12" s="1638"/>
      <c r="BD12" s="1627" t="s">
        <v>126</v>
      </c>
      <c r="BE12" s="1628"/>
      <c r="BF12" s="1628"/>
      <c r="BG12" s="1629"/>
    </row>
    <row r="13" spans="2:59" ht="36.6" customHeight="1">
      <c r="B13" s="1604"/>
      <c r="C13" s="1604"/>
      <c r="D13" s="1604"/>
      <c r="E13" s="1604"/>
      <c r="F13" s="1604"/>
      <c r="G13" s="1604"/>
      <c r="H13" s="1604"/>
      <c r="I13" s="1604"/>
      <c r="J13" s="1604"/>
      <c r="K13" s="1604"/>
      <c r="L13" s="1604"/>
      <c r="M13" s="1604"/>
      <c r="N13" s="1604"/>
      <c r="O13" s="1630" t="s">
        <v>18</v>
      </c>
      <c r="P13" s="1630"/>
      <c r="Q13" s="1630"/>
      <c r="R13" s="1630"/>
      <c r="S13" s="1630"/>
      <c r="T13" s="1630"/>
      <c r="U13" s="1630"/>
      <c r="V13" s="1630"/>
      <c r="W13" s="1630" t="s">
        <v>19</v>
      </c>
      <c r="X13" s="1630"/>
      <c r="Y13" s="1630"/>
      <c r="Z13" s="1630"/>
      <c r="AA13" s="1630"/>
      <c r="AB13" s="1630"/>
      <c r="AC13" s="1630"/>
      <c r="AD13" s="1630"/>
      <c r="AE13" s="1630" t="s">
        <v>20</v>
      </c>
      <c r="AF13" s="1630"/>
      <c r="AG13" s="1630"/>
      <c r="AH13" s="1630"/>
      <c r="AI13" s="1630"/>
      <c r="AJ13" s="1630"/>
      <c r="AK13" s="1630"/>
      <c r="AL13" s="1630"/>
      <c r="AM13" s="1630" t="s">
        <v>21</v>
      </c>
      <c r="AN13" s="1630"/>
      <c r="AO13" s="1630"/>
      <c r="AP13" s="1630"/>
      <c r="AQ13" s="1630"/>
      <c r="AR13" s="1630"/>
      <c r="AS13" s="1630"/>
      <c r="AT13" s="1630"/>
      <c r="AU13" s="1632"/>
      <c r="AV13" s="1642" t="s">
        <v>114</v>
      </c>
      <c r="AW13" s="1642" t="s">
        <v>19</v>
      </c>
      <c r="AX13" s="1642" t="s">
        <v>115</v>
      </c>
      <c r="AY13" s="1642" t="s">
        <v>116</v>
      </c>
      <c r="AZ13" s="1639" t="s">
        <v>114</v>
      </c>
      <c r="BA13" s="1639" t="s">
        <v>117</v>
      </c>
      <c r="BB13" s="1639" t="s">
        <v>118</v>
      </c>
      <c r="BC13" s="1639" t="s">
        <v>119</v>
      </c>
      <c r="BD13" s="1645" t="s">
        <v>18</v>
      </c>
      <c r="BE13" s="1645" t="s">
        <v>19</v>
      </c>
      <c r="BF13" s="1645" t="s">
        <v>20</v>
      </c>
      <c r="BG13" s="1645" t="s">
        <v>21</v>
      </c>
    </row>
    <row r="14" spans="2:59" ht="36.6" customHeight="1">
      <c r="B14" s="1604"/>
      <c r="C14" s="1604"/>
      <c r="D14" s="1604"/>
      <c r="E14" s="1604"/>
      <c r="F14" s="1604"/>
      <c r="G14" s="1604"/>
      <c r="H14" s="1604"/>
      <c r="I14" s="1604"/>
      <c r="J14" s="1604"/>
      <c r="K14" s="1604"/>
      <c r="L14" s="1604"/>
      <c r="M14" s="1604"/>
      <c r="N14" s="1604"/>
      <c r="O14" s="1648" t="s">
        <v>2</v>
      </c>
      <c r="P14" s="1648"/>
      <c r="Q14" s="1648" t="s">
        <v>3</v>
      </c>
      <c r="R14" s="1648"/>
      <c r="S14" s="1648" t="s">
        <v>4</v>
      </c>
      <c r="T14" s="1648"/>
      <c r="U14" s="1631" t="s">
        <v>5</v>
      </c>
      <c r="V14" s="1631"/>
      <c r="W14" s="1648" t="s">
        <v>24</v>
      </c>
      <c r="X14" s="1648"/>
      <c r="Y14" s="1648" t="s">
        <v>6</v>
      </c>
      <c r="Z14" s="1648"/>
      <c r="AA14" s="1648" t="s">
        <v>7</v>
      </c>
      <c r="AB14" s="1648"/>
      <c r="AC14" s="1631" t="s">
        <v>5</v>
      </c>
      <c r="AD14" s="1631"/>
      <c r="AE14" s="1648" t="s">
        <v>8</v>
      </c>
      <c r="AF14" s="1648"/>
      <c r="AG14" s="1648" t="s">
        <v>9</v>
      </c>
      <c r="AH14" s="1648"/>
      <c r="AI14" s="1648" t="s">
        <v>10</v>
      </c>
      <c r="AJ14" s="1648"/>
      <c r="AK14" s="1631" t="s">
        <v>5</v>
      </c>
      <c r="AL14" s="1631"/>
      <c r="AM14" s="1648" t="s">
        <v>11</v>
      </c>
      <c r="AN14" s="1648"/>
      <c r="AO14" s="1648" t="s">
        <v>12</v>
      </c>
      <c r="AP14" s="1648"/>
      <c r="AQ14" s="1648" t="s">
        <v>13</v>
      </c>
      <c r="AR14" s="1648"/>
      <c r="AS14" s="1631" t="s">
        <v>5</v>
      </c>
      <c r="AT14" s="1631"/>
      <c r="AU14" s="1632"/>
      <c r="AV14" s="1643"/>
      <c r="AW14" s="1643"/>
      <c r="AX14" s="1643"/>
      <c r="AY14" s="1643"/>
      <c r="AZ14" s="1640"/>
      <c r="BA14" s="1640"/>
      <c r="BB14" s="1640"/>
      <c r="BC14" s="1640"/>
      <c r="BD14" s="1646"/>
      <c r="BE14" s="1646"/>
      <c r="BF14" s="1646"/>
      <c r="BG14" s="1646"/>
    </row>
    <row r="15" spans="2:59" ht="36.6" customHeight="1" thickBot="1">
      <c r="B15" s="1604"/>
      <c r="C15" s="1604"/>
      <c r="D15" s="1604"/>
      <c r="E15" s="1604"/>
      <c r="F15" s="1604"/>
      <c r="G15" s="1604"/>
      <c r="H15" s="1604"/>
      <c r="I15" s="1604"/>
      <c r="J15" s="1604"/>
      <c r="K15" s="1604"/>
      <c r="L15" s="1604"/>
      <c r="M15" s="1604"/>
      <c r="N15" s="1604"/>
      <c r="O15" s="73" t="s">
        <v>14</v>
      </c>
      <c r="P15" s="74" t="s">
        <v>15</v>
      </c>
      <c r="Q15" s="73" t="s">
        <v>14</v>
      </c>
      <c r="R15" s="74" t="s">
        <v>15</v>
      </c>
      <c r="S15" s="73" t="s">
        <v>14</v>
      </c>
      <c r="T15" s="74" t="s">
        <v>15</v>
      </c>
      <c r="U15" s="75" t="s">
        <v>14</v>
      </c>
      <c r="V15" s="76" t="s">
        <v>15</v>
      </c>
      <c r="W15" s="73" t="s">
        <v>14</v>
      </c>
      <c r="X15" s="74" t="s">
        <v>15</v>
      </c>
      <c r="Y15" s="73" t="s">
        <v>14</v>
      </c>
      <c r="Z15" s="74" t="s">
        <v>15</v>
      </c>
      <c r="AA15" s="73" t="s">
        <v>14</v>
      </c>
      <c r="AB15" s="74" t="s">
        <v>15</v>
      </c>
      <c r="AC15" s="75" t="s">
        <v>14</v>
      </c>
      <c r="AD15" s="76" t="s">
        <v>15</v>
      </c>
      <c r="AE15" s="73" t="s">
        <v>14</v>
      </c>
      <c r="AF15" s="74" t="s">
        <v>15</v>
      </c>
      <c r="AG15" s="73" t="s">
        <v>14</v>
      </c>
      <c r="AH15" s="74" t="s">
        <v>15</v>
      </c>
      <c r="AI15" s="73" t="s">
        <v>14</v>
      </c>
      <c r="AJ15" s="74" t="s">
        <v>15</v>
      </c>
      <c r="AK15" s="75" t="s">
        <v>14</v>
      </c>
      <c r="AL15" s="76" t="s">
        <v>15</v>
      </c>
      <c r="AM15" s="73" t="s">
        <v>14</v>
      </c>
      <c r="AN15" s="74" t="s">
        <v>15</v>
      </c>
      <c r="AO15" s="73" t="s">
        <v>14</v>
      </c>
      <c r="AP15" s="74" t="s">
        <v>15</v>
      </c>
      <c r="AQ15" s="73" t="s">
        <v>14</v>
      </c>
      <c r="AR15" s="74" t="s">
        <v>15</v>
      </c>
      <c r="AS15" s="75" t="s">
        <v>14</v>
      </c>
      <c r="AT15" s="76" t="s">
        <v>15</v>
      </c>
      <c r="AU15" s="1632"/>
      <c r="AV15" s="1644"/>
      <c r="AW15" s="1644"/>
      <c r="AX15" s="1644"/>
      <c r="AY15" s="1644"/>
      <c r="AZ15" s="1641"/>
      <c r="BA15" s="1641"/>
      <c r="BB15" s="1641"/>
      <c r="BC15" s="1641"/>
      <c r="BD15" s="1647"/>
      <c r="BE15" s="1647"/>
      <c r="BF15" s="1647"/>
      <c r="BG15" s="1647"/>
    </row>
    <row r="16" spans="2:59" ht="237.6">
      <c r="B16" s="1652" t="str">
        <f>+'Anexo 1. 01-FR-03 POA INSTITUC.'!B50</f>
        <v>4. Fortalecer las capacidades institucionales a través de la  modernización y la transformación tecnológica de la Personería de Bogotá, D. C.</v>
      </c>
      <c r="C16" s="1652" t="str">
        <f>'Anexo 1. 01-FR-03 POA INSTITUC.'!C65</f>
        <v xml:space="preserve"> 4.4 Implementar el 100% de las actividades del Plan Estratégico de Talento Humano que permitan fortalecer y/o modernizar la gestión del talento humano en la Entidad, durante el cuatrienio.</v>
      </c>
      <c r="D16" s="113" t="str">
        <f>+'Anexo 1. 01-FR-03 POA INSTITUC.'!D65</f>
        <v>4.4.1 Formular e implementar el 100% del Plan Anual de Vacantes y Plan de Previsión de Recursos Humanos de la vigencia.</v>
      </c>
      <c r="E16" s="77">
        <f>+'Anexo 1. 01-FR-03 POA INSTITUC.'!E65</f>
        <v>0.1</v>
      </c>
      <c r="F16" s="77">
        <f>+'Anexo 1. 01-FR-03 POA INSTITUC.'!F65</f>
        <v>1</v>
      </c>
      <c r="G16" s="578">
        <f>+'Anexo 1. 01-FR-03 POA INSTITUC.'!L65</f>
        <v>1</v>
      </c>
      <c r="H16" s="578" t="str">
        <f>+'Anexo 1. 01-FR-03 POA INSTITUC.'!G64</f>
        <v>S.I.</v>
      </c>
      <c r="I16" s="79" t="str">
        <f>+'Anexo 1. 01-FR-03 POA INSTITUC.'!H65</f>
        <v>Plan Anual de Vacantes y Plan de Previsión de Recursos Humanos formulados e implementados</v>
      </c>
      <c r="J16" s="1055" t="s">
        <v>435</v>
      </c>
      <c r="K16" s="1056" t="s">
        <v>436</v>
      </c>
      <c r="L16" s="1027" t="s">
        <v>437</v>
      </c>
      <c r="M16" s="1027" t="s">
        <v>580</v>
      </c>
      <c r="N16" s="1028" t="str">
        <f>+'Anexo 1. 01-FR-03 POA INSTITUC.'!J65</f>
        <v xml:space="preserve">
Dirección de Talento Humano
</v>
      </c>
      <c r="O16" s="1057">
        <v>1</v>
      </c>
      <c r="P16" s="1057">
        <v>1</v>
      </c>
      <c r="Q16" s="1057">
        <v>1</v>
      </c>
      <c r="R16" s="1057">
        <v>1</v>
      </c>
      <c r="S16" s="1057">
        <v>1</v>
      </c>
      <c r="T16" s="1057">
        <v>1</v>
      </c>
      <c r="U16" s="1039">
        <f t="shared" ref="U16:V18" si="0">IFERROR((AVERAGE(O16,Q16,S16)),0)</f>
        <v>1</v>
      </c>
      <c r="V16" s="1039">
        <f t="shared" si="0"/>
        <v>1</v>
      </c>
      <c r="W16" s="1057">
        <v>1</v>
      </c>
      <c r="X16" s="1116">
        <v>0</v>
      </c>
      <c r="Y16" s="1057">
        <v>1</v>
      </c>
      <c r="Z16" s="1116">
        <v>0</v>
      </c>
      <c r="AA16" s="1057">
        <v>1</v>
      </c>
      <c r="AB16" s="1116">
        <v>0</v>
      </c>
      <c r="AC16" s="1039">
        <f t="shared" ref="AC16:AD18" si="1">IFERROR((AVERAGE(W16,Y16,AA16)),0)</f>
        <v>1</v>
      </c>
      <c r="AD16" s="1039">
        <f t="shared" si="1"/>
        <v>0</v>
      </c>
      <c r="AE16" s="1058">
        <v>1</v>
      </c>
      <c r="AF16" s="1116">
        <v>0</v>
      </c>
      <c r="AG16" s="1058">
        <v>1</v>
      </c>
      <c r="AH16" s="1116">
        <v>0</v>
      </c>
      <c r="AI16" s="1058">
        <v>1</v>
      </c>
      <c r="AJ16" s="1116">
        <v>0</v>
      </c>
      <c r="AK16" s="1039">
        <f t="shared" ref="AK16:AL18" si="2">IFERROR((AVERAGE(AE16,AG16,AI16)),0)</f>
        <v>1</v>
      </c>
      <c r="AL16" s="1039">
        <f t="shared" si="2"/>
        <v>0</v>
      </c>
      <c r="AM16" s="1058">
        <v>1</v>
      </c>
      <c r="AN16" s="1116">
        <v>0</v>
      </c>
      <c r="AO16" s="1058">
        <v>1</v>
      </c>
      <c r="AP16" s="1116">
        <v>0</v>
      </c>
      <c r="AQ16" s="1058">
        <v>1</v>
      </c>
      <c r="AR16" s="1116">
        <v>0</v>
      </c>
      <c r="AS16" s="1039">
        <f>IFERROR((AVERAGE(AM16,AO16,AQ16)),0)</f>
        <v>1</v>
      </c>
      <c r="AT16" s="1039">
        <f>IFERROR((AVERAGE(AN16,AP16,AR16)),0)</f>
        <v>0</v>
      </c>
      <c r="AU16" s="1039">
        <f>IFERROR((AVERAGE(O16,Q16,S16,W16,Y16,AA16,AE16,AG16,AI16,AM16,AO16,AQ16)),0)</f>
        <v>1</v>
      </c>
      <c r="AV16" s="1039">
        <f>IFERROR((AVERAGE(P16,R16,T16)),0)</f>
        <v>1</v>
      </c>
      <c r="AW16" s="1039">
        <f>IFERROR((AVERAGE(P16,R16,T16,X16,Z16,AB16)),0)</f>
        <v>0.5</v>
      </c>
      <c r="AX16" s="1039">
        <f>IFERROR((AVERAGE(AF16,AH16,AJ16)),0)</f>
        <v>0</v>
      </c>
      <c r="AY16" s="1039">
        <f>IFERROR((AVERAGE(AF16,AH16,AJ16,AN16,AP16,AR16)),0)</f>
        <v>0</v>
      </c>
      <c r="AZ16" s="1041">
        <f>IF(AND(AV16&gt;0,$AU16&gt;0),AV16/$AU16,0)*0.25</f>
        <v>0.25</v>
      </c>
      <c r="BA16" s="1041">
        <f>IF(AND(AW16&gt;0,$AU16&gt;0),AW16/$AU16,0)*0.5</f>
        <v>0.25</v>
      </c>
      <c r="BB16" s="1034">
        <f>IF(AND(AX16&gt;0,$AU16&gt;0),AX16/$AU16,0)*0.75</f>
        <v>0</v>
      </c>
      <c r="BC16" s="1034">
        <f t="shared" ref="AZ16:BC25" si="3">IF(AND(AY16&gt;0,$AU16&gt;0),AY16/$AU16,0)</f>
        <v>0</v>
      </c>
      <c r="BD16" s="1042">
        <f>(((IF(AND(AV16&gt;0,$F16&gt;0),AV16/$F16,0)))/4)</f>
        <v>0.25</v>
      </c>
      <c r="BE16" s="1042">
        <f t="shared" ref="BE16:BG18" si="4">(((IF(AND(AW16&gt;0,$F16&gt;0),AW16/$F16,0)))/4)</f>
        <v>0.125</v>
      </c>
      <c r="BF16" s="1042">
        <f>(((IF(AND(AX16&gt;0,$F16&gt;0),AX16/$F16,0)))/4)</f>
        <v>0</v>
      </c>
      <c r="BG16" s="1042">
        <f t="shared" si="4"/>
        <v>0</v>
      </c>
    </row>
    <row r="17" spans="2:59" ht="356.4">
      <c r="B17" s="1653"/>
      <c r="C17" s="1653"/>
      <c r="D17" s="113" t="str">
        <f>+'Anexo 1. 01-FR-03 POA INSTITUC.'!D66</f>
        <v>4.4.2 Incluir el 100% de las Novedades en la nómina oportunamente, para liquidación y pago, en cada vigencia.</v>
      </c>
      <c r="E17" s="77">
        <f>+'Anexo 1. 01-FR-03 POA INSTITUC.'!E66</f>
        <v>0.1</v>
      </c>
      <c r="F17" s="77">
        <f>+'Anexo 1. 01-FR-03 POA INSTITUC.'!F66</f>
        <v>1</v>
      </c>
      <c r="G17" s="578">
        <f>+'Anexo 1. 01-FR-03 POA INSTITUC.'!L66</f>
        <v>1</v>
      </c>
      <c r="H17" s="578">
        <f>+'Anexo 1. 01-FR-03 POA INSTITUC.'!G65</f>
        <v>1</v>
      </c>
      <c r="I17" s="79" t="str">
        <f>+'[16]POA Anualizado (Pág 1 de 3)'!H14</f>
        <v xml:space="preserve">Novedades incluidas en la nómina oportunamente  </v>
      </c>
      <c r="J17" s="1055" t="s">
        <v>438</v>
      </c>
      <c r="K17" s="1059" t="s">
        <v>439</v>
      </c>
      <c r="L17" s="1027" t="s">
        <v>440</v>
      </c>
      <c r="M17" s="1027" t="s">
        <v>581</v>
      </c>
      <c r="N17" s="1028" t="str">
        <f>+'Anexo 1. 01-FR-03 POA INSTITUC.'!J66</f>
        <v>Dependencia Líder: 
Dirección de Talento Humano
Dependencia Operativa:
Subdirección de Gestión del Talento Humano</v>
      </c>
      <c r="O17" s="1057">
        <v>1</v>
      </c>
      <c r="P17" s="1057">
        <v>1</v>
      </c>
      <c r="Q17" s="1057">
        <v>1</v>
      </c>
      <c r="R17" s="1057">
        <v>1</v>
      </c>
      <c r="S17" s="1057">
        <v>1</v>
      </c>
      <c r="T17" s="1057">
        <v>1</v>
      </c>
      <c r="U17" s="1039">
        <f t="shared" si="0"/>
        <v>1</v>
      </c>
      <c r="V17" s="1039">
        <f t="shared" si="0"/>
        <v>1</v>
      </c>
      <c r="W17" s="1057">
        <v>1</v>
      </c>
      <c r="X17" s="1116">
        <v>0</v>
      </c>
      <c r="Y17" s="1057">
        <v>1</v>
      </c>
      <c r="Z17" s="1116">
        <v>0</v>
      </c>
      <c r="AA17" s="1057">
        <v>1</v>
      </c>
      <c r="AB17" s="1116">
        <v>0</v>
      </c>
      <c r="AC17" s="1039">
        <f t="shared" si="1"/>
        <v>1</v>
      </c>
      <c r="AD17" s="1039">
        <f t="shared" si="1"/>
        <v>0</v>
      </c>
      <c r="AE17" s="1058">
        <v>1</v>
      </c>
      <c r="AF17" s="1116">
        <v>0</v>
      </c>
      <c r="AG17" s="1058">
        <v>1</v>
      </c>
      <c r="AH17" s="1116">
        <v>0</v>
      </c>
      <c r="AI17" s="1058">
        <v>1</v>
      </c>
      <c r="AJ17" s="1116">
        <v>0</v>
      </c>
      <c r="AK17" s="1039">
        <f t="shared" si="2"/>
        <v>1</v>
      </c>
      <c r="AL17" s="1039">
        <f t="shared" si="2"/>
        <v>0</v>
      </c>
      <c r="AM17" s="1058">
        <v>1</v>
      </c>
      <c r="AN17" s="1116">
        <v>0</v>
      </c>
      <c r="AO17" s="1058">
        <v>1</v>
      </c>
      <c r="AP17" s="1116">
        <v>0</v>
      </c>
      <c r="AQ17" s="1058">
        <v>1</v>
      </c>
      <c r="AR17" s="1116">
        <v>0</v>
      </c>
      <c r="AS17" s="1039">
        <f t="shared" ref="AS17:AT18" si="5">IFERROR((AVERAGE(AM17,AO17,AQ17)),0)</f>
        <v>1</v>
      </c>
      <c r="AT17" s="1039">
        <f t="shared" si="5"/>
        <v>0</v>
      </c>
      <c r="AU17" s="1039">
        <f>IFERROR((AVERAGE(O17,Q17,S17,W17,Y17,AA17,AE17,AG17,AI17,AM17,AO17,AQ17)),0)</f>
        <v>1</v>
      </c>
      <c r="AV17" s="1039">
        <f>IFERROR((AVERAGE(P17,R17,T17)),0)</f>
        <v>1</v>
      </c>
      <c r="AW17" s="1039">
        <f>IFERROR((AVERAGE(P17,R17,T17,X17,Z17,AB17)),0)</f>
        <v>0.5</v>
      </c>
      <c r="AX17" s="1039">
        <f>IFERROR((AVERAGE(AF17,AH17,AJ17)),0)</f>
        <v>0</v>
      </c>
      <c r="AY17" s="1039">
        <f>IFERROR((AVERAGE(AF17,AH17,AJ17,AN17,AP17,AR17)),0)</f>
        <v>0</v>
      </c>
      <c r="AZ17" s="1041">
        <f>IF(AND(AV17&gt;0,$AU17&gt;0),AV17/$AU17,0)*0.25</f>
        <v>0.25</v>
      </c>
      <c r="BA17" s="1041">
        <f>IF(AND(AW17&gt;0,$AU17&gt;0),AW17/$AU17,0)*0.5</f>
        <v>0.25</v>
      </c>
      <c r="BB17" s="1034">
        <f>IF(AND(AX17&gt;0,$AU17&gt;0),AX17/$AU17,0)*0.75</f>
        <v>0</v>
      </c>
      <c r="BC17" s="1034">
        <f t="shared" ref="BC17" si="6">IF(AND(AY17&gt;0,$AU17&gt;0),AY17/$AU17,0)</f>
        <v>0</v>
      </c>
      <c r="BD17" s="1042">
        <f>(((IF(AND(AV17&gt;0,$F17&gt;0),AV17/$F17,0)))/4)</f>
        <v>0.25</v>
      </c>
      <c r="BE17" s="1042">
        <f t="shared" si="4"/>
        <v>0.125</v>
      </c>
      <c r="BF17" s="1042">
        <f>(((IF(AND(AX17&gt;0,$F17&gt;0),AX17/$F17,0)))/4)</f>
        <v>0</v>
      </c>
      <c r="BG17" s="1042">
        <f t="shared" si="4"/>
        <v>0</v>
      </c>
    </row>
    <row r="18" spans="2:59" ht="174">
      <c r="B18" s="1653"/>
      <c r="C18" s="1653"/>
      <c r="D18" s="113" t="str">
        <f>+'Anexo 1. 01-FR-03 POA INSTITUC.'!D67</f>
        <v>4.4.3 Incrementar al 98% la satisfacción de los usuarios internos con los servicios prestados de Certificaciones laborales, bonos pensionales y autorizaciones de retiro de cesantías, en cada vigencia.</v>
      </c>
      <c r="E18" s="77">
        <f>+'Anexo 1. 01-FR-03 POA INSTITUC.'!E67</f>
        <v>0.1</v>
      </c>
      <c r="F18" s="77">
        <f>+'Anexo 1. 01-FR-03 POA INSTITUC.'!F67</f>
        <v>0.98000000000000009</v>
      </c>
      <c r="G18" s="578">
        <f>+'Anexo 1. 01-FR-03 POA INSTITUC.'!L67</f>
        <v>0.98</v>
      </c>
      <c r="H18" s="578">
        <f>+'Anexo 1. 01-FR-03 POA INSTITUC.'!G66</f>
        <v>0.98</v>
      </c>
      <c r="I18" s="79" t="str">
        <f>+'[16]POA Anualizado (Pág 1 de 3)'!H15</f>
        <v>Usuarios internos satisfechos con los servicios prestados por la SGTH</v>
      </c>
      <c r="J18" s="1055" t="s">
        <v>441</v>
      </c>
      <c r="K18" s="1059" t="s">
        <v>582</v>
      </c>
      <c r="L18" s="1027" t="s">
        <v>442</v>
      </c>
      <c r="M18" s="1027" t="s">
        <v>580</v>
      </c>
      <c r="N18" s="1028" t="str">
        <f>+'Anexo 1. 01-FR-03 POA INSTITUC.'!J67</f>
        <v>Dependencia Líder: 
Dirección de Talento Humano
Dependencia Operativa:
Subdirección de Gestión del Talento Humano</v>
      </c>
      <c r="O18" s="1102">
        <v>0.98</v>
      </c>
      <c r="P18" s="1102">
        <v>1</v>
      </c>
      <c r="Q18" s="1102">
        <v>0.98</v>
      </c>
      <c r="R18" s="1102">
        <v>0.99099999999999999</v>
      </c>
      <c r="S18" s="1102">
        <v>0.98</v>
      </c>
      <c r="T18" s="1102">
        <v>0.99399999999999999</v>
      </c>
      <c r="U18" s="1060">
        <f t="shared" si="0"/>
        <v>0.98</v>
      </c>
      <c r="V18" s="1060">
        <f t="shared" si="0"/>
        <v>0.99500000000000011</v>
      </c>
      <c r="W18" s="1057">
        <v>0.98</v>
      </c>
      <c r="X18" s="1116">
        <v>0</v>
      </c>
      <c r="Y18" s="1057">
        <v>0.98</v>
      </c>
      <c r="Z18" s="1116">
        <v>0</v>
      </c>
      <c r="AA18" s="1057">
        <v>0.98</v>
      </c>
      <c r="AB18" s="1116">
        <v>0</v>
      </c>
      <c r="AC18" s="1039">
        <f t="shared" si="1"/>
        <v>0.98</v>
      </c>
      <c r="AD18" s="1039">
        <f t="shared" si="1"/>
        <v>0</v>
      </c>
      <c r="AE18" s="1058">
        <v>0.98</v>
      </c>
      <c r="AF18" s="1116">
        <v>0</v>
      </c>
      <c r="AG18" s="1058">
        <v>0.98</v>
      </c>
      <c r="AH18" s="1116">
        <v>0</v>
      </c>
      <c r="AI18" s="1058">
        <v>0.98</v>
      </c>
      <c r="AJ18" s="1116">
        <v>0</v>
      </c>
      <c r="AK18" s="1039">
        <f t="shared" si="2"/>
        <v>0.98</v>
      </c>
      <c r="AL18" s="1039">
        <f t="shared" si="2"/>
        <v>0</v>
      </c>
      <c r="AM18" s="1058">
        <v>0.98</v>
      </c>
      <c r="AN18" s="1116">
        <v>0</v>
      </c>
      <c r="AO18" s="1058">
        <v>0.98</v>
      </c>
      <c r="AP18" s="1116">
        <v>0</v>
      </c>
      <c r="AQ18" s="1058">
        <v>0.98</v>
      </c>
      <c r="AR18" s="1116">
        <v>0</v>
      </c>
      <c r="AS18" s="1039">
        <f t="shared" si="5"/>
        <v>0.98</v>
      </c>
      <c r="AT18" s="1039">
        <f t="shared" si="5"/>
        <v>0</v>
      </c>
      <c r="AU18" s="1039">
        <f>IFERROR((AVERAGE(O18,Q18,S18,W18,Y18,AA18,AE18,AG18,AI18,AM18,AO18,AQ18)),0)</f>
        <v>0.98000000000000032</v>
      </c>
      <c r="AV18" s="1039">
        <f>IFERROR((AVERAGE(P18,R18,T18)),0)</f>
        <v>0.99500000000000011</v>
      </c>
      <c r="AW18" s="1039">
        <f>IFERROR((AVERAGE(P18,R18,T18,X18,Z18,AB18)),0)</f>
        <v>0.49750000000000005</v>
      </c>
      <c r="AX18" s="1060">
        <f>IFERROR((AVERAGE(AF18,AH18,AJ18)),0)</f>
        <v>0</v>
      </c>
      <c r="AY18" s="1039">
        <f>IFERROR((AVERAGE(AF18,AH18,AJ18,AN18,AP18,AR18)),0)</f>
        <v>0</v>
      </c>
      <c r="AZ18" s="1041">
        <f>IF(AND(AV18&gt;0,$AU18&gt;0),AV18/$AU18,0)*0.25</f>
        <v>0.25382653061224486</v>
      </c>
      <c r="BA18" s="1041">
        <f>IF(AND(AW18&gt;0,$AU18&gt;0),AW18/$AU18,0)*0.5</f>
        <v>0.25382653061224486</v>
      </c>
      <c r="BB18" s="1061">
        <f>(IF(AND(AX18&gt;0,$AU18&gt;0),AX18/$AU18,0))*0.75</f>
        <v>0</v>
      </c>
      <c r="BC18" s="1061">
        <f>(IF(AND(AY18&gt;0,$AU18&gt;0),AY18/$AU18,0))</f>
        <v>0</v>
      </c>
      <c r="BD18" s="1042">
        <f>(((IF(AND(AV18&gt;0,$F18&gt;0),AV18/$F18,0)))/4)</f>
        <v>0.25382653061224492</v>
      </c>
      <c r="BE18" s="1042">
        <f t="shared" si="4"/>
        <v>0.12691326530612246</v>
      </c>
      <c r="BF18" s="1042">
        <f>(((IF(AND(AX18&gt;0,$F18&gt;0),AX18/$F18,0)))/4)</f>
        <v>0</v>
      </c>
      <c r="BG18" s="1042">
        <f t="shared" si="4"/>
        <v>0</v>
      </c>
    </row>
    <row r="19" spans="2:59" ht="158.4">
      <c r="B19" s="1653"/>
      <c r="C19" s="1653"/>
      <c r="D19" s="113" t="str">
        <f>+'Anexo 1. 01-FR-03 POA INSTITUC.'!D68</f>
        <v xml:space="preserve">4.4.4 Formular e implementar el 100% del Plan Institucional de Capacitación de la vigencia.
</v>
      </c>
      <c r="E19" s="77">
        <f>+'Anexo 1. 01-FR-03 POA INSTITUC.'!E68</f>
        <v>0.1</v>
      </c>
      <c r="F19" s="77">
        <f>+'Anexo 1. 01-FR-03 POA INSTITUC.'!F68</f>
        <v>1</v>
      </c>
      <c r="G19" s="578">
        <f>+'Anexo 1. 01-FR-03 POA INSTITUC.'!L68</f>
        <v>1</v>
      </c>
      <c r="H19" s="578">
        <f>+'Anexo 1. 01-FR-03 POA INSTITUC.'!G67</f>
        <v>0.96</v>
      </c>
      <c r="I19" s="79" t="str">
        <f>+'[16]POA Anualizado (Pág 1 de 3)'!H16</f>
        <v>Plan Institucional de Capacitación formulado y ejecutado</v>
      </c>
      <c r="J19" s="1055" t="s">
        <v>443</v>
      </c>
      <c r="K19" s="1062" t="s">
        <v>444</v>
      </c>
      <c r="L19" s="1027" t="s">
        <v>445</v>
      </c>
      <c r="M19" s="1027" t="s">
        <v>446</v>
      </c>
      <c r="N19" s="1028" t="str">
        <f>+'Anexo 1. 01-FR-03 POA INSTITUC.'!J68</f>
        <v>Dependencia Líder: 
Dirección de Talento Humano
Dependencia Operativa:
Subdirección de Desarrollo del Talento Humano</v>
      </c>
      <c r="O19" s="1063">
        <v>0.22120999999999999</v>
      </c>
      <c r="P19" s="1063">
        <v>0.22120999999999999</v>
      </c>
      <c r="Q19" s="1063">
        <v>6.3640000000000002E-2</v>
      </c>
      <c r="R19" s="1064">
        <v>0</v>
      </c>
      <c r="S19" s="1063">
        <v>6.3640000000000002E-2</v>
      </c>
      <c r="T19" s="1064">
        <v>4.2419999999999999E-2</v>
      </c>
      <c r="U19" s="1065">
        <f t="shared" ref="U19:V25" si="7">O19+Q19+S19</f>
        <v>0.34848999999999997</v>
      </c>
      <c r="V19" s="1065">
        <f t="shared" si="7"/>
        <v>0.26362999999999998</v>
      </c>
      <c r="W19" s="1063">
        <v>0.10606</v>
      </c>
      <c r="X19" s="1064"/>
      <c r="Y19" s="1063">
        <v>6.3640000000000002E-2</v>
      </c>
      <c r="Z19" s="1064"/>
      <c r="AA19" s="1063">
        <v>6.3640000000000002E-2</v>
      </c>
      <c r="AB19" s="1064"/>
      <c r="AC19" s="1065">
        <f t="shared" ref="AC19:AD25" si="8">W19+Y19+AA19</f>
        <v>0.23334000000000002</v>
      </c>
      <c r="AD19" s="1065">
        <f t="shared" si="8"/>
        <v>0</v>
      </c>
      <c r="AE19" s="1064">
        <v>8.4849999999999995E-2</v>
      </c>
      <c r="AF19" s="1064"/>
      <c r="AG19" s="1064">
        <v>8.4849999999999995E-2</v>
      </c>
      <c r="AH19" s="1064"/>
      <c r="AI19" s="1064">
        <v>6.3640000000000002E-2</v>
      </c>
      <c r="AJ19" s="1066"/>
      <c r="AK19" s="1065">
        <f t="shared" ref="AK19:AL25" si="9">AE19+AG19+AI19</f>
        <v>0.23333999999999999</v>
      </c>
      <c r="AL19" s="1065">
        <f t="shared" si="9"/>
        <v>0</v>
      </c>
      <c r="AM19" s="1064">
        <v>4.2419999999999999E-2</v>
      </c>
      <c r="AN19" s="1064"/>
      <c r="AO19" s="1064">
        <v>0</v>
      </c>
      <c r="AP19" s="1064"/>
      <c r="AQ19" s="1064">
        <v>0.14241000000000001</v>
      </c>
      <c r="AR19" s="1064"/>
      <c r="AS19" s="1067">
        <f t="shared" ref="AS19:AT25" si="10">AM19+AO19+AQ19</f>
        <v>0.18482999999999999</v>
      </c>
      <c r="AT19" s="1067">
        <f t="shared" si="10"/>
        <v>0</v>
      </c>
      <c r="AU19" s="1053">
        <f t="shared" ref="AU19:AU25" si="11">U19+AC19+AK19+AS19</f>
        <v>1</v>
      </c>
      <c r="AV19" s="1039">
        <f t="shared" ref="AV19:AV25" si="12">+V19</f>
        <v>0.26362999999999998</v>
      </c>
      <c r="AW19" s="1039">
        <f t="shared" ref="AW19:AW25" si="13">+V19+AD19</f>
        <v>0.26362999999999998</v>
      </c>
      <c r="AX19" s="1039">
        <f t="shared" ref="AX19:AX25" si="14">+V19+AD19+AL19</f>
        <v>0.26362999999999998</v>
      </c>
      <c r="AY19" s="1039">
        <f t="shared" ref="AY19:AY25" si="15">+V19+AD19+AL19+AT19</f>
        <v>0.26362999999999998</v>
      </c>
      <c r="AZ19" s="1068">
        <f t="shared" si="3"/>
        <v>0.26362999999999998</v>
      </c>
      <c r="BA19" s="1069">
        <f t="shared" si="3"/>
        <v>0.26362999999999998</v>
      </c>
      <c r="BB19" s="1061">
        <f t="shared" si="3"/>
        <v>0.26362999999999998</v>
      </c>
      <c r="BC19" s="1061">
        <f t="shared" si="3"/>
        <v>0.26362999999999998</v>
      </c>
      <c r="BD19" s="1035">
        <f>(IF(AND(AV19&gt;0,$F19&gt;0),AV19/$F19,0))/4</f>
        <v>6.5907499999999994E-2</v>
      </c>
      <c r="BE19" s="1035">
        <f>(IF(AND(AW19&gt;0,$F19&gt;0),AW19/$F19,0))/4</f>
        <v>6.5907499999999994E-2</v>
      </c>
      <c r="BF19" s="1035">
        <f>(IF(AND(AX19&gt;0,$F19&gt;0),AX19/$F19,0))/4</f>
        <v>6.5907499999999994E-2</v>
      </c>
      <c r="BG19" s="1035">
        <f>(IF(AND(AY19&gt;0,$F19&gt;0),AY19/$F19,0))/4</f>
        <v>6.5907499999999994E-2</v>
      </c>
    </row>
    <row r="20" spans="2:59" ht="158.4">
      <c r="B20" s="1653"/>
      <c r="C20" s="1653"/>
      <c r="D20" s="113" t="str">
        <f>+'Anexo 1. 01-FR-03 POA INSTITUC.'!D69</f>
        <v>4.4.5 Formular e implementar el 100% del Plan Institucional de Bienestar de la vigencia .</v>
      </c>
      <c r="E20" s="77">
        <f>+'Anexo 1. 01-FR-03 POA INSTITUC.'!E69</f>
        <v>0.1</v>
      </c>
      <c r="F20" s="77">
        <f>+'Anexo 1. 01-FR-03 POA INSTITUC.'!F69</f>
        <v>1</v>
      </c>
      <c r="G20" s="578">
        <f>+'Anexo 1. 01-FR-03 POA INSTITUC.'!L69</f>
        <v>1</v>
      </c>
      <c r="H20" s="578">
        <f>+'Anexo 1. 01-FR-03 POA INSTITUC.'!G68</f>
        <v>1</v>
      </c>
      <c r="I20" s="79" t="str">
        <f>+'[16]POA Anualizado (Pág 1 de 3)'!H17</f>
        <v>Plan Institucional de Bienestar formulado y ejecutado</v>
      </c>
      <c r="J20" s="1055" t="s">
        <v>447</v>
      </c>
      <c r="K20" s="1062" t="s">
        <v>448</v>
      </c>
      <c r="L20" s="1027" t="s">
        <v>449</v>
      </c>
      <c r="M20" s="1027" t="s">
        <v>446</v>
      </c>
      <c r="N20" s="1028" t="str">
        <f>+'Anexo 1. 01-FR-03 POA INSTITUC.'!J69</f>
        <v>Dependencia Líder: 
Dirección de Talento Humano
Dependencia Operativa:
Subdirección de Desarrollo del Talento Humano</v>
      </c>
      <c r="O20" s="1063">
        <v>0.21473999999999999</v>
      </c>
      <c r="P20" s="1064">
        <v>0.20737</v>
      </c>
      <c r="Q20" s="1063">
        <v>4.4209999999999999E-2</v>
      </c>
      <c r="R20" s="1064">
        <v>5.1580000000000001E-2</v>
      </c>
      <c r="S20" s="1063">
        <v>5.8950000000000002E-2</v>
      </c>
      <c r="T20" s="1064">
        <v>5.8950000000000002E-2</v>
      </c>
      <c r="U20" s="1065">
        <f t="shared" si="7"/>
        <v>0.31790000000000002</v>
      </c>
      <c r="V20" s="1065">
        <f t="shared" si="7"/>
        <v>0.31790000000000002</v>
      </c>
      <c r="W20" s="1063">
        <v>5.8950000000000002E-2</v>
      </c>
      <c r="X20" s="1064"/>
      <c r="Y20" s="1063">
        <v>6.6320000000000004E-2</v>
      </c>
      <c r="Z20" s="1064"/>
      <c r="AA20" s="1063">
        <v>8.8419999999999999E-2</v>
      </c>
      <c r="AB20" s="1064"/>
      <c r="AC20" s="1065">
        <f t="shared" si="8"/>
        <v>0.21368999999999999</v>
      </c>
      <c r="AD20" s="1065">
        <f t="shared" si="8"/>
        <v>0</v>
      </c>
      <c r="AE20" s="1066">
        <v>8.1049999999999997E-2</v>
      </c>
      <c r="AF20" s="1066"/>
      <c r="AG20" s="1064">
        <v>6.6320000000000004E-2</v>
      </c>
      <c r="AH20" s="1064"/>
      <c r="AI20" s="1064">
        <v>5.1580000000000001E-2</v>
      </c>
      <c r="AJ20" s="1066"/>
      <c r="AK20" s="1065">
        <f t="shared" si="9"/>
        <v>0.19895000000000002</v>
      </c>
      <c r="AL20" s="1065">
        <f t="shared" si="9"/>
        <v>0</v>
      </c>
      <c r="AM20" s="1064">
        <v>8.8419999999999999E-2</v>
      </c>
      <c r="AN20" s="1064"/>
      <c r="AO20" s="1064">
        <v>4.4209999999999999E-2</v>
      </c>
      <c r="AP20" s="1064"/>
      <c r="AQ20" s="1064">
        <v>0.13682999999999998</v>
      </c>
      <c r="AR20" s="1064"/>
      <c r="AS20" s="1067">
        <f t="shared" si="10"/>
        <v>0.26945999999999998</v>
      </c>
      <c r="AT20" s="1067">
        <f t="shared" si="10"/>
        <v>0</v>
      </c>
      <c r="AU20" s="1053">
        <f t="shared" si="11"/>
        <v>1</v>
      </c>
      <c r="AV20" s="1039">
        <f t="shared" si="12"/>
        <v>0.31790000000000002</v>
      </c>
      <c r="AW20" s="1039">
        <f t="shared" si="13"/>
        <v>0.31790000000000002</v>
      </c>
      <c r="AX20" s="1053">
        <f t="shared" si="14"/>
        <v>0.31790000000000002</v>
      </c>
      <c r="AY20" s="1053">
        <f t="shared" si="15"/>
        <v>0.31790000000000002</v>
      </c>
      <c r="AZ20" s="1068">
        <f t="shared" si="3"/>
        <v>0.31790000000000002</v>
      </c>
      <c r="BA20" s="1069">
        <f t="shared" si="3"/>
        <v>0.31790000000000002</v>
      </c>
      <c r="BB20" s="1061">
        <f t="shared" si="3"/>
        <v>0.31790000000000002</v>
      </c>
      <c r="BC20" s="1061">
        <f t="shared" si="3"/>
        <v>0.31790000000000002</v>
      </c>
      <c r="BD20" s="1035">
        <f t="shared" ref="BD20:BG24" si="16">(IF(AND(AV20&gt;0,$F20&gt;0),AV20/$F20,0))/4</f>
        <v>7.9475000000000004E-2</v>
      </c>
      <c r="BE20" s="1035">
        <f t="shared" si="16"/>
        <v>7.9475000000000004E-2</v>
      </c>
      <c r="BF20" s="1035">
        <f t="shared" si="16"/>
        <v>7.9475000000000004E-2</v>
      </c>
      <c r="BG20" s="1035">
        <f t="shared" si="16"/>
        <v>7.9475000000000004E-2</v>
      </c>
    </row>
    <row r="21" spans="2:59" ht="145.19999999999999">
      <c r="B21" s="1653"/>
      <c r="C21" s="1653"/>
      <c r="D21" s="113" t="str">
        <f>+'Anexo 1. 01-FR-03 POA INSTITUC.'!D70</f>
        <v>4.4.6 Formular e implementar el 100% del Plan Institucional de Incentivos de la vigencia.</v>
      </c>
      <c r="E21" s="77">
        <f>+'Anexo 1. 01-FR-03 POA INSTITUC.'!E70</f>
        <v>0.1</v>
      </c>
      <c r="F21" s="77">
        <f>+'Anexo 1. 01-FR-03 POA INSTITUC.'!F70</f>
        <v>1</v>
      </c>
      <c r="G21" s="578">
        <f>+'Anexo 1. 01-FR-03 POA INSTITUC.'!L70</f>
        <v>1</v>
      </c>
      <c r="H21" s="578">
        <f>+'Anexo 1. 01-FR-03 POA INSTITUC.'!G69</f>
        <v>1</v>
      </c>
      <c r="I21" s="79" t="str">
        <f>+'[16]POA Anualizado (Pág 1 de 3)'!H18</f>
        <v>Plan Institucional de Incentivos formulado y ejecutado</v>
      </c>
      <c r="J21" s="1055" t="s">
        <v>450</v>
      </c>
      <c r="K21" s="1062" t="s">
        <v>451</v>
      </c>
      <c r="L21" s="1027" t="s">
        <v>452</v>
      </c>
      <c r="M21" s="1027" t="s">
        <v>446</v>
      </c>
      <c r="N21" s="1028" t="str">
        <f>+'Anexo 1. 01-FR-03 POA INSTITUC.'!J70</f>
        <v>Dependencia Líder: 
Dirección de Talento Humano
Dependencia Operativa:
Subdirección de Desarrollo del Talento Humano</v>
      </c>
      <c r="O21" s="1063">
        <v>0.21110999999999999</v>
      </c>
      <c r="P21" s="1063">
        <v>0.21110999999999999</v>
      </c>
      <c r="Q21" s="1063">
        <v>0</v>
      </c>
      <c r="R21" s="1064">
        <v>0</v>
      </c>
      <c r="S21" s="1063">
        <v>6.6669999999999993E-2</v>
      </c>
      <c r="T21" s="1064">
        <v>3.3329999999999999E-2</v>
      </c>
      <c r="U21" s="1065">
        <f t="shared" si="7"/>
        <v>0.27777999999999997</v>
      </c>
      <c r="V21" s="1065">
        <f t="shared" si="7"/>
        <v>0.24443999999999999</v>
      </c>
      <c r="W21" s="1063">
        <v>5.5559999999999998E-2</v>
      </c>
      <c r="X21" s="1064"/>
      <c r="Y21" s="1063">
        <v>6.6669999999999993E-2</v>
      </c>
      <c r="Z21" s="1064"/>
      <c r="AA21" s="1063">
        <v>8.8889999999999997E-2</v>
      </c>
      <c r="AB21" s="1064"/>
      <c r="AC21" s="1065">
        <f t="shared" si="8"/>
        <v>0.21111999999999997</v>
      </c>
      <c r="AD21" s="1065">
        <f t="shared" si="8"/>
        <v>0</v>
      </c>
      <c r="AE21" s="1064">
        <v>5.5559999999999998E-2</v>
      </c>
      <c r="AF21" s="1064"/>
      <c r="AG21" s="1064">
        <v>4.444E-2</v>
      </c>
      <c r="AH21" s="1064"/>
      <c r="AI21" s="1064">
        <v>1.111E-2</v>
      </c>
      <c r="AJ21" s="1066"/>
      <c r="AK21" s="1065">
        <f t="shared" si="9"/>
        <v>0.11111</v>
      </c>
      <c r="AL21" s="1065">
        <f t="shared" si="9"/>
        <v>0</v>
      </c>
      <c r="AM21" s="1064">
        <v>0.15556</v>
      </c>
      <c r="AN21" s="1064"/>
      <c r="AO21" s="1064">
        <v>0.14443</v>
      </c>
      <c r="AP21" s="1064"/>
      <c r="AQ21" s="1064">
        <v>0.1</v>
      </c>
      <c r="AR21" s="1064"/>
      <c r="AS21" s="1067">
        <f t="shared" si="10"/>
        <v>0.39998999999999996</v>
      </c>
      <c r="AT21" s="1067">
        <f t="shared" si="10"/>
        <v>0</v>
      </c>
      <c r="AU21" s="1053">
        <f t="shared" si="11"/>
        <v>0.99999999999999989</v>
      </c>
      <c r="AV21" s="1039">
        <f t="shared" si="12"/>
        <v>0.24443999999999999</v>
      </c>
      <c r="AW21" s="1039">
        <f t="shared" si="13"/>
        <v>0.24443999999999999</v>
      </c>
      <c r="AX21" s="1053">
        <f t="shared" si="14"/>
        <v>0.24443999999999999</v>
      </c>
      <c r="AY21" s="1053">
        <f t="shared" si="15"/>
        <v>0.24443999999999999</v>
      </c>
      <c r="AZ21" s="1068">
        <f t="shared" si="3"/>
        <v>0.24444000000000002</v>
      </c>
      <c r="BA21" s="1069">
        <f t="shared" si="3"/>
        <v>0.24444000000000002</v>
      </c>
      <c r="BB21" s="1061">
        <f t="shared" si="3"/>
        <v>0.24444000000000002</v>
      </c>
      <c r="BC21" s="1061">
        <f t="shared" si="3"/>
        <v>0.24444000000000002</v>
      </c>
      <c r="BD21" s="1035">
        <f t="shared" si="16"/>
        <v>6.1109999999999998E-2</v>
      </c>
      <c r="BE21" s="1035">
        <f t="shared" si="16"/>
        <v>6.1109999999999998E-2</v>
      </c>
      <c r="BF21" s="1035">
        <f t="shared" si="16"/>
        <v>6.1109999999999998E-2</v>
      </c>
      <c r="BG21" s="1035">
        <f t="shared" si="16"/>
        <v>6.1109999999999998E-2</v>
      </c>
    </row>
    <row r="22" spans="2:59" ht="195">
      <c r="B22" s="1653"/>
      <c r="C22" s="1653"/>
      <c r="D22" s="113" t="str">
        <f>+'Anexo 1. 01-FR-03 POA INSTITUC.'!D71</f>
        <v>4.4.7 Ejecutar el 100 % de las actividades del Sistema de Gestión de Seguridad y Salud en el Trabajo de la vigencia.</v>
      </c>
      <c r="E22" s="77">
        <f>+'Anexo 1. 01-FR-03 POA INSTITUC.'!E71</f>
        <v>0.1</v>
      </c>
      <c r="F22" s="77">
        <f>+'Anexo 1. 01-FR-03 POA INSTITUC.'!F71</f>
        <v>1</v>
      </c>
      <c r="G22" s="578">
        <f>+'Anexo 1. 01-FR-03 POA INSTITUC.'!L71</f>
        <v>1</v>
      </c>
      <c r="H22" s="578">
        <f>+'Anexo 1. 01-FR-03 POA INSTITUC.'!G70</f>
        <v>1</v>
      </c>
      <c r="I22" s="79" t="str">
        <f>+'[16]POA Anualizado (Pág 1 de 3)'!H19</f>
        <v>Actividades del Sistema de Gestión de Seguridad y Salud en el Trabajo ejecutadas</v>
      </c>
      <c r="J22" s="1055" t="s">
        <v>453</v>
      </c>
      <c r="K22" s="1062" t="s">
        <v>454</v>
      </c>
      <c r="L22" s="1027" t="s">
        <v>455</v>
      </c>
      <c r="M22" s="1027" t="s">
        <v>446</v>
      </c>
      <c r="N22" s="1028" t="str">
        <f>+'Anexo 1. 01-FR-03 POA INSTITUC.'!J71</f>
        <v>Dependencia Líder: 
Dirección de Talento Humano
Dependencia Operativa:
Subdirección de Desarrollo del Talento Humano</v>
      </c>
      <c r="O22" s="1063">
        <v>0.24077999999999999</v>
      </c>
      <c r="P22" s="1064">
        <v>0.23397999999999999</v>
      </c>
      <c r="Q22" s="1063">
        <v>3.3980000000000003E-2</v>
      </c>
      <c r="R22" s="1063">
        <v>3.3980000000000003E-2</v>
      </c>
      <c r="S22" s="1063">
        <v>3.3980000000000003E-2</v>
      </c>
      <c r="T22" s="1064">
        <v>4.0779999999999997E-2</v>
      </c>
      <c r="U22" s="1065">
        <f t="shared" si="7"/>
        <v>0.30874000000000001</v>
      </c>
      <c r="V22" s="1065">
        <f t="shared" si="7"/>
        <v>0.30873999999999996</v>
      </c>
      <c r="W22" s="1063">
        <v>7.4759999999999993E-2</v>
      </c>
      <c r="X22" s="1064"/>
      <c r="Y22" s="1063">
        <v>7.4759999999999993E-2</v>
      </c>
      <c r="Z22" s="1064"/>
      <c r="AA22" s="1063">
        <v>7.4759999999999993E-2</v>
      </c>
      <c r="AB22" s="1064"/>
      <c r="AC22" s="1065">
        <f t="shared" si="8"/>
        <v>0.22427999999999998</v>
      </c>
      <c r="AD22" s="1065">
        <f t="shared" si="8"/>
        <v>0</v>
      </c>
      <c r="AE22" s="1064">
        <v>4.7570000000000001E-2</v>
      </c>
      <c r="AF22" s="1064"/>
      <c r="AG22" s="1064">
        <v>2.7179999999999999E-2</v>
      </c>
      <c r="AH22" s="1064"/>
      <c r="AI22" s="1066">
        <v>5.4370000000000002E-2</v>
      </c>
      <c r="AJ22" s="1066"/>
      <c r="AK22" s="1065">
        <f t="shared" si="9"/>
        <v>0.12912000000000001</v>
      </c>
      <c r="AL22" s="1065">
        <f t="shared" si="9"/>
        <v>0</v>
      </c>
      <c r="AM22" s="1064">
        <v>8.8349999999999998E-2</v>
      </c>
      <c r="AN22" s="1064"/>
      <c r="AO22" s="1064">
        <v>7.4759999999999993E-2</v>
      </c>
      <c r="AP22" s="1064"/>
      <c r="AQ22" s="1064">
        <v>0.17474999999999999</v>
      </c>
      <c r="AR22" s="1064"/>
      <c r="AS22" s="1067">
        <f t="shared" si="10"/>
        <v>0.33785999999999994</v>
      </c>
      <c r="AT22" s="1067">
        <f t="shared" si="10"/>
        <v>0</v>
      </c>
      <c r="AU22" s="1053">
        <f t="shared" si="11"/>
        <v>1</v>
      </c>
      <c r="AV22" s="1039">
        <f t="shared" si="12"/>
        <v>0.30873999999999996</v>
      </c>
      <c r="AW22" s="1039">
        <f t="shared" si="13"/>
        <v>0.30873999999999996</v>
      </c>
      <c r="AX22" s="1053">
        <f t="shared" si="14"/>
        <v>0.30873999999999996</v>
      </c>
      <c r="AY22" s="1053">
        <f t="shared" si="15"/>
        <v>0.30873999999999996</v>
      </c>
      <c r="AZ22" s="1068">
        <f t="shared" si="3"/>
        <v>0.30873999999999996</v>
      </c>
      <c r="BA22" s="1069">
        <f t="shared" si="3"/>
        <v>0.30873999999999996</v>
      </c>
      <c r="BB22" s="1034">
        <f t="shared" si="3"/>
        <v>0.30873999999999996</v>
      </c>
      <c r="BC22" s="1034">
        <f t="shared" si="3"/>
        <v>0.30873999999999996</v>
      </c>
      <c r="BD22" s="1035">
        <f t="shared" si="16"/>
        <v>7.718499999999999E-2</v>
      </c>
      <c r="BE22" s="1035">
        <f t="shared" si="16"/>
        <v>7.718499999999999E-2</v>
      </c>
      <c r="BF22" s="1035">
        <f t="shared" si="16"/>
        <v>7.718499999999999E-2</v>
      </c>
      <c r="BG22" s="1035">
        <f t="shared" si="16"/>
        <v>7.718499999999999E-2</v>
      </c>
    </row>
    <row r="23" spans="2:59" ht="135">
      <c r="B23" s="1653"/>
      <c r="C23" s="1653"/>
      <c r="D23" s="113" t="str">
        <f>+'Anexo 1. 01-FR-03 POA INSTITUC.'!D72</f>
        <v>4.4.8 Implementar el 100% de las acciones de los Sistemas de Gestión y Evaluación del Desempeño Laboral de la Entidad.</v>
      </c>
      <c r="E23" s="77">
        <f>+'Anexo 1. 01-FR-03 POA INSTITUC.'!E72</f>
        <v>0.1</v>
      </c>
      <c r="F23" s="77">
        <f>+'Anexo 1. 01-FR-03 POA INSTITUC.'!F72</f>
        <v>1</v>
      </c>
      <c r="G23" s="578">
        <f>+'Anexo 1. 01-FR-03 POA INSTITUC.'!L72</f>
        <v>1</v>
      </c>
      <c r="H23" s="578">
        <f>+'Anexo 1. 01-FR-03 POA INSTITUC.'!G71</f>
        <v>1</v>
      </c>
      <c r="I23" s="79" t="str">
        <f>+'[16]POA Anualizado (Pág 1 de 3)'!H20</f>
        <v>Acciones de los Sistemas de Gestión y Evaluación del Desempeño Laboral de la Personería de Bogotá, D.C., ejecutadas</v>
      </c>
      <c r="J23" s="1055" t="s">
        <v>456</v>
      </c>
      <c r="K23" s="1062" t="s">
        <v>1048</v>
      </c>
      <c r="L23" s="1027" t="s">
        <v>1049</v>
      </c>
      <c r="M23" s="1027" t="s">
        <v>457</v>
      </c>
      <c r="N23" s="1028" t="str">
        <f>+'Anexo 1. 01-FR-03 POA INSTITUC.'!J72</f>
        <v>Dirección de Talento Humano</v>
      </c>
      <c r="O23" s="1102">
        <v>0.09</v>
      </c>
      <c r="P23" s="1102">
        <v>0.16500000000000001</v>
      </c>
      <c r="Q23" s="1102">
        <v>0</v>
      </c>
      <c r="R23" s="1102">
        <v>7.4999999999999997E-2</v>
      </c>
      <c r="S23" s="1102">
        <v>0.15</v>
      </c>
      <c r="T23" s="1102">
        <v>0.35</v>
      </c>
      <c r="U23" s="1060">
        <f t="shared" si="7"/>
        <v>0.24</v>
      </c>
      <c r="V23" s="1060">
        <f t="shared" si="7"/>
        <v>0.59</v>
      </c>
      <c r="W23" s="1057">
        <v>0.35</v>
      </c>
      <c r="X23" s="1038"/>
      <c r="Y23" s="1057">
        <v>0</v>
      </c>
      <c r="Z23" s="1038"/>
      <c r="AA23" s="1057">
        <v>0</v>
      </c>
      <c r="AB23" s="1038"/>
      <c r="AC23" s="1039">
        <f t="shared" si="8"/>
        <v>0.35</v>
      </c>
      <c r="AD23" s="1039">
        <f t="shared" si="8"/>
        <v>0</v>
      </c>
      <c r="AE23" s="1058">
        <v>0</v>
      </c>
      <c r="AF23" s="1038"/>
      <c r="AG23" s="1058">
        <v>0.32</v>
      </c>
      <c r="AH23" s="1038"/>
      <c r="AI23" s="1070">
        <v>0</v>
      </c>
      <c r="AJ23" s="1071"/>
      <c r="AK23" s="1039">
        <f t="shared" si="9"/>
        <v>0.32</v>
      </c>
      <c r="AL23" s="1039">
        <f t="shared" si="9"/>
        <v>0</v>
      </c>
      <c r="AM23" s="1058">
        <v>0</v>
      </c>
      <c r="AN23" s="1038"/>
      <c r="AO23" s="1058">
        <v>0</v>
      </c>
      <c r="AP23" s="1038"/>
      <c r="AQ23" s="1058">
        <v>0.09</v>
      </c>
      <c r="AR23" s="1038"/>
      <c r="AS23" s="1072">
        <f t="shared" si="10"/>
        <v>0.09</v>
      </c>
      <c r="AT23" s="1072">
        <f t="shared" si="10"/>
        <v>0</v>
      </c>
      <c r="AU23" s="1039">
        <f t="shared" si="11"/>
        <v>0.99999999999999989</v>
      </c>
      <c r="AV23" s="1039">
        <f t="shared" si="12"/>
        <v>0.59</v>
      </c>
      <c r="AW23" s="1039">
        <f t="shared" si="13"/>
        <v>0.59</v>
      </c>
      <c r="AX23" s="1053">
        <f t="shared" si="14"/>
        <v>0.59</v>
      </c>
      <c r="AY23" s="1053">
        <f t="shared" si="15"/>
        <v>0.59</v>
      </c>
      <c r="AZ23" s="1068">
        <f t="shared" si="3"/>
        <v>0.59000000000000008</v>
      </c>
      <c r="BA23" s="1069">
        <f t="shared" si="3"/>
        <v>0.59000000000000008</v>
      </c>
      <c r="BB23" s="1061">
        <f t="shared" si="3"/>
        <v>0.59000000000000008</v>
      </c>
      <c r="BC23" s="1061">
        <f t="shared" si="3"/>
        <v>0.59000000000000008</v>
      </c>
      <c r="BD23" s="1035">
        <f t="shared" si="16"/>
        <v>0.14749999999999999</v>
      </c>
      <c r="BE23" s="1035">
        <f t="shared" si="16"/>
        <v>0.14749999999999999</v>
      </c>
      <c r="BF23" s="1035">
        <f t="shared" si="16"/>
        <v>0.14749999999999999</v>
      </c>
      <c r="BG23" s="1035">
        <f t="shared" si="16"/>
        <v>0.14749999999999999</v>
      </c>
    </row>
    <row r="24" spans="2:59" ht="92.4">
      <c r="B24" s="1653"/>
      <c r="C24" s="1653"/>
      <c r="D24" s="113" t="str">
        <f>+'Anexo 1. 01-FR-03 POA INSTITUC.'!D73</f>
        <v>4.4.9 Diseñar e implementar el 100 % del Plan de Gestión de Integridad de la vigencia</v>
      </c>
      <c r="E24" s="77">
        <f>+'Anexo 1. 01-FR-03 POA INSTITUC.'!E73</f>
        <v>0.1</v>
      </c>
      <c r="F24" s="77">
        <f>+'Anexo 1. 01-FR-03 POA INSTITUC.'!F73</f>
        <v>1</v>
      </c>
      <c r="G24" s="578">
        <f>+'Anexo 1. 01-FR-03 POA INSTITUC.'!L73</f>
        <v>1</v>
      </c>
      <c r="H24" s="578" t="str">
        <f>+'Anexo 1. 01-FR-03 POA INSTITUC.'!G72</f>
        <v>S.I.</v>
      </c>
      <c r="I24" s="79" t="str">
        <f>+'[16]POA Anualizado (Pág 1 de 3)'!H21</f>
        <v>Plan de Gestión de Integridad diseñado y ejecutado</v>
      </c>
      <c r="J24" s="1055" t="s">
        <v>458</v>
      </c>
      <c r="K24" s="1062" t="s">
        <v>459</v>
      </c>
      <c r="L24" s="1027" t="s">
        <v>460</v>
      </c>
      <c r="M24" s="1027" t="s">
        <v>457</v>
      </c>
      <c r="N24" s="1028" t="str">
        <f>+'Anexo 1. 01-FR-03 POA INSTITUC.'!J73</f>
        <v>Dirección de Talento Humano</v>
      </c>
      <c r="O24" s="1057">
        <v>0</v>
      </c>
      <c r="P24" s="1057">
        <v>0</v>
      </c>
      <c r="Q24" s="1057">
        <v>0</v>
      </c>
      <c r="R24" s="1057">
        <v>0</v>
      </c>
      <c r="S24" s="1057">
        <v>0.2</v>
      </c>
      <c r="T24" s="1057">
        <v>0.2</v>
      </c>
      <c r="U24" s="1039">
        <f t="shared" si="7"/>
        <v>0.2</v>
      </c>
      <c r="V24" s="1039">
        <f t="shared" si="7"/>
        <v>0.2</v>
      </c>
      <c r="W24" s="1057">
        <v>0</v>
      </c>
      <c r="X24" s="1038"/>
      <c r="Y24" s="1057">
        <v>0</v>
      </c>
      <c r="Z24" s="1038"/>
      <c r="AA24" s="1057">
        <v>0</v>
      </c>
      <c r="AB24" s="1038"/>
      <c r="AC24" s="1039">
        <f t="shared" si="8"/>
        <v>0</v>
      </c>
      <c r="AD24" s="1039">
        <f t="shared" si="8"/>
        <v>0</v>
      </c>
      <c r="AE24" s="1058">
        <v>0</v>
      </c>
      <c r="AF24" s="1038"/>
      <c r="AG24" s="1057">
        <v>0</v>
      </c>
      <c r="AH24" s="1038"/>
      <c r="AI24" s="1057">
        <v>0</v>
      </c>
      <c r="AJ24" s="1071"/>
      <c r="AK24" s="1039">
        <f t="shared" si="9"/>
        <v>0</v>
      </c>
      <c r="AL24" s="1039">
        <f t="shared" si="9"/>
        <v>0</v>
      </c>
      <c r="AM24" s="1057">
        <v>0</v>
      </c>
      <c r="AN24" s="1038"/>
      <c r="AO24" s="1057">
        <v>0</v>
      </c>
      <c r="AP24" s="1038"/>
      <c r="AQ24" s="1057">
        <v>0.8</v>
      </c>
      <c r="AR24" s="1038"/>
      <c r="AS24" s="1073">
        <f t="shared" si="10"/>
        <v>0.8</v>
      </c>
      <c r="AT24" s="1073">
        <f t="shared" si="10"/>
        <v>0</v>
      </c>
      <c r="AU24" s="1039">
        <f t="shared" si="11"/>
        <v>1</v>
      </c>
      <c r="AV24" s="1039">
        <f t="shared" si="12"/>
        <v>0.2</v>
      </c>
      <c r="AW24" s="1039">
        <f t="shared" si="13"/>
        <v>0.2</v>
      </c>
      <c r="AX24" s="1053">
        <f t="shared" si="14"/>
        <v>0.2</v>
      </c>
      <c r="AY24" s="1053">
        <f t="shared" si="15"/>
        <v>0.2</v>
      </c>
      <c r="AZ24" s="1068">
        <f t="shared" si="3"/>
        <v>0.2</v>
      </c>
      <c r="BA24" s="1069">
        <f t="shared" si="3"/>
        <v>0.2</v>
      </c>
      <c r="BB24" s="1034">
        <f t="shared" si="3"/>
        <v>0.2</v>
      </c>
      <c r="BC24" s="1034">
        <f t="shared" si="3"/>
        <v>0.2</v>
      </c>
      <c r="BD24" s="1035">
        <f t="shared" si="16"/>
        <v>0.05</v>
      </c>
      <c r="BE24" s="1035">
        <f t="shared" si="16"/>
        <v>0.05</v>
      </c>
      <c r="BF24" s="1035">
        <f t="shared" si="16"/>
        <v>0.05</v>
      </c>
      <c r="BG24" s="1035">
        <f t="shared" si="16"/>
        <v>0.05</v>
      </c>
    </row>
    <row r="25" spans="2:59" ht="79.2">
      <c r="B25" s="1680"/>
      <c r="C25" s="1680"/>
      <c r="D25" s="113" t="str">
        <f>+'Anexo 1. 01-FR-03 POA INSTITUC.'!D74</f>
        <v>4.4.10 Diseñar e implementar  el 100%  del  micrositio de Talento Humano durante el cuatrienio</v>
      </c>
      <c r="E25" s="77">
        <f>+'Anexo 1. 01-FR-03 POA INSTITUC.'!E74</f>
        <v>0.1</v>
      </c>
      <c r="F25" s="77">
        <f>+'Anexo 1. 01-FR-03 POA INSTITUC.'!F74</f>
        <v>1</v>
      </c>
      <c r="G25" s="578">
        <f>+'Anexo 1. 01-FR-03 POA INSTITUC.'!L74</f>
        <v>0.5</v>
      </c>
      <c r="H25" s="578" t="str">
        <f>+'Anexo 1. 01-FR-03 POA INSTITUC.'!G73</f>
        <v>S.I.</v>
      </c>
      <c r="I25" s="79" t="str">
        <f>+'[16]POA Anualizado (Pág 1 de 3)'!H22</f>
        <v>Micrositio de Talento Humano diseñado e implementado</v>
      </c>
      <c r="J25" s="1055" t="s">
        <v>461</v>
      </c>
      <c r="K25" s="1062" t="s">
        <v>1050</v>
      </c>
      <c r="L25" s="1027" t="s">
        <v>1051</v>
      </c>
      <c r="M25" s="1027" t="s">
        <v>462</v>
      </c>
      <c r="N25" s="1028" t="str">
        <f>+'Anexo 1. 01-FR-03 POA INSTITUC.'!J74</f>
        <v>Dirección de Talento Humano</v>
      </c>
      <c r="O25" s="1057">
        <v>0</v>
      </c>
      <c r="P25" s="1057">
        <v>0</v>
      </c>
      <c r="Q25" s="1057">
        <v>0</v>
      </c>
      <c r="R25" s="1057">
        <v>0</v>
      </c>
      <c r="S25" s="1057">
        <v>0.2</v>
      </c>
      <c r="T25" s="1057">
        <v>0.2</v>
      </c>
      <c r="U25" s="1039">
        <f t="shared" si="7"/>
        <v>0.2</v>
      </c>
      <c r="V25" s="1039">
        <f t="shared" si="7"/>
        <v>0.2</v>
      </c>
      <c r="W25" s="1057">
        <v>0</v>
      </c>
      <c r="X25" s="1038"/>
      <c r="Y25" s="1057">
        <v>0</v>
      </c>
      <c r="Z25" s="1038"/>
      <c r="AA25" s="1057">
        <v>0</v>
      </c>
      <c r="AB25" s="1038"/>
      <c r="AC25" s="1039">
        <f t="shared" si="8"/>
        <v>0</v>
      </c>
      <c r="AD25" s="1039">
        <f t="shared" si="8"/>
        <v>0</v>
      </c>
      <c r="AE25" s="1057">
        <v>0</v>
      </c>
      <c r="AF25" s="1038"/>
      <c r="AG25" s="1057">
        <v>0</v>
      </c>
      <c r="AH25" s="1038"/>
      <c r="AI25" s="1057">
        <v>0</v>
      </c>
      <c r="AJ25" s="1071"/>
      <c r="AK25" s="1039">
        <f t="shared" si="9"/>
        <v>0</v>
      </c>
      <c r="AL25" s="1039">
        <f t="shared" si="9"/>
        <v>0</v>
      </c>
      <c r="AM25" s="1057">
        <v>0</v>
      </c>
      <c r="AN25" s="1038"/>
      <c r="AO25" s="1057">
        <v>0.3</v>
      </c>
      <c r="AP25" s="1038"/>
      <c r="AQ25" s="1057">
        <v>0</v>
      </c>
      <c r="AR25" s="1038"/>
      <c r="AS25" s="1073">
        <f t="shared" si="10"/>
        <v>0.3</v>
      </c>
      <c r="AT25" s="1073">
        <f t="shared" si="10"/>
        <v>0</v>
      </c>
      <c r="AU25" s="1039">
        <f t="shared" si="11"/>
        <v>0.5</v>
      </c>
      <c r="AV25" s="1039">
        <f t="shared" si="12"/>
        <v>0.2</v>
      </c>
      <c r="AW25" s="1039">
        <f t="shared" si="13"/>
        <v>0.2</v>
      </c>
      <c r="AX25" s="1039">
        <f t="shared" si="14"/>
        <v>0.2</v>
      </c>
      <c r="AY25" s="1039">
        <f t="shared" si="15"/>
        <v>0.2</v>
      </c>
      <c r="AZ25" s="1068">
        <f t="shared" si="3"/>
        <v>0.4</v>
      </c>
      <c r="BA25" s="1069">
        <f t="shared" si="3"/>
        <v>0.4</v>
      </c>
      <c r="BB25" s="1034">
        <f t="shared" si="3"/>
        <v>0.4</v>
      </c>
      <c r="BC25" s="1034">
        <f t="shared" si="3"/>
        <v>0.4</v>
      </c>
      <c r="BD25" s="1035">
        <f>(IF(AND(AV25&gt;0,$F25&gt;0),AV25/$F25,0))</f>
        <v>0.2</v>
      </c>
      <c r="BE25" s="1035">
        <f t="shared" ref="BE25:BG25" si="17">(IF(AND(AW25&gt;0,$F25&gt;0),AW25/$F25,0))</f>
        <v>0.2</v>
      </c>
      <c r="BF25" s="1035">
        <f t="shared" si="17"/>
        <v>0.2</v>
      </c>
      <c r="BG25" s="1035">
        <f t="shared" si="17"/>
        <v>0.2</v>
      </c>
    </row>
    <row r="26" spans="2:59" ht="22.8">
      <c r="B26" s="1665"/>
      <c r="C26" s="1666"/>
      <c r="D26" s="1666"/>
      <c r="E26" s="1666"/>
      <c r="F26" s="1666"/>
      <c r="G26" s="1666"/>
      <c r="H26" s="1666"/>
      <c r="I26" s="1666"/>
      <c r="J26" s="1666"/>
      <c r="K26" s="1666"/>
      <c r="L26" s="1666"/>
      <c r="M26" s="1666"/>
      <c r="N26" s="1666"/>
      <c r="O26" s="1666"/>
      <c r="P26" s="1666"/>
      <c r="Q26" s="1666"/>
      <c r="R26" s="1666"/>
      <c r="S26" s="1666"/>
      <c r="T26" s="1666"/>
      <c r="U26" s="1666"/>
      <c r="V26" s="1666"/>
      <c r="W26" s="1666"/>
      <c r="X26" s="1666"/>
      <c r="Y26" s="1666"/>
      <c r="Z26" s="1666"/>
      <c r="AA26" s="1666"/>
      <c r="AB26" s="1666"/>
      <c r="AC26" s="1666"/>
      <c r="AD26" s="1666"/>
      <c r="AE26" s="1666"/>
      <c r="AF26" s="1666"/>
      <c r="AG26" s="1666"/>
      <c r="AH26" s="1666"/>
      <c r="AI26" s="1666"/>
      <c r="AJ26" s="1666"/>
      <c r="AK26" s="1666"/>
      <c r="AL26" s="1666"/>
      <c r="AM26" s="1666"/>
      <c r="AN26" s="1666"/>
      <c r="AO26" s="1666"/>
      <c r="AP26" s="1666"/>
      <c r="AQ26" s="1666"/>
      <c r="AR26" s="1666"/>
      <c r="AS26" s="1666"/>
      <c r="AT26" s="1666"/>
      <c r="AU26" s="1666"/>
      <c r="AV26" s="1667"/>
      <c r="AW26" s="1649" t="s">
        <v>16</v>
      </c>
      <c r="AX26" s="1650"/>
      <c r="AY26" s="1650"/>
      <c r="AZ26" s="1">
        <f t="shared" ref="AZ26:BG26" si="18">AVERAGE(AZ16:AZ25)</f>
        <v>0.30785365306122447</v>
      </c>
      <c r="BA26" s="1">
        <f t="shared" si="18"/>
        <v>0.30785365306122447</v>
      </c>
      <c r="BB26" s="1">
        <f t="shared" si="18"/>
        <v>0.23247100000000001</v>
      </c>
      <c r="BC26" s="1">
        <f t="shared" si="18"/>
        <v>0.23247100000000001</v>
      </c>
      <c r="BD26" s="1">
        <f t="shared" si="18"/>
        <v>0.1435004030612245</v>
      </c>
      <c r="BE26" s="1">
        <f t="shared" si="18"/>
        <v>0.10580907653061225</v>
      </c>
      <c r="BF26" s="1">
        <f t="shared" si="18"/>
        <v>6.8117750000000005E-2</v>
      </c>
      <c r="BG26" s="1">
        <f t="shared" si="18"/>
        <v>6.8117750000000005E-2</v>
      </c>
    </row>
    <row r="27" spans="2:59">
      <c r="B27" s="554"/>
      <c r="C27" s="554"/>
      <c r="D27" s="554"/>
      <c r="E27" s="554"/>
      <c r="F27" s="554"/>
      <c r="G27" s="555"/>
      <c r="H27" s="555"/>
      <c r="I27" s="554"/>
      <c r="J27" s="554"/>
      <c r="K27" s="554"/>
      <c r="L27" s="554"/>
      <c r="M27" s="554"/>
      <c r="N27" s="554"/>
    </row>
    <row r="28" spans="2:59">
      <c r="B28" s="554"/>
      <c r="C28" s="554"/>
      <c r="D28" s="1664"/>
      <c r="E28" s="1664"/>
      <c r="F28" s="1664"/>
      <c r="G28" s="1664"/>
      <c r="H28" s="1664"/>
      <c r="I28" s="1664"/>
      <c r="J28" s="1664"/>
      <c r="K28" s="1664"/>
      <c r="L28" s="1664"/>
      <c r="M28" s="1664"/>
      <c r="N28" s="1664"/>
    </row>
    <row r="29" spans="2:59" ht="15.6">
      <c r="B29" s="86" t="s">
        <v>23</v>
      </c>
      <c r="C29" s="104">
        <v>45450</v>
      </c>
      <c r="D29" s="556"/>
      <c r="E29" s="1654" t="s">
        <v>50</v>
      </c>
      <c r="F29" s="1655" t="s">
        <v>1047</v>
      </c>
      <c r="G29" s="1656"/>
      <c r="H29" s="1656"/>
      <c r="I29" s="1656"/>
      <c r="J29" s="1657"/>
      <c r="K29" s="557"/>
      <c r="L29" s="1661"/>
      <c r="M29" s="1661"/>
      <c r="N29" s="1662"/>
    </row>
    <row r="30" spans="2:59" ht="15.6">
      <c r="B30" s="554"/>
      <c r="C30" s="554"/>
      <c r="D30" s="557"/>
      <c r="E30" s="1654"/>
      <c r="F30" s="1658"/>
      <c r="G30" s="1659"/>
      <c r="H30" s="1659"/>
      <c r="I30" s="1659"/>
      <c r="J30" s="1660"/>
      <c r="K30" s="558"/>
      <c r="L30" s="558"/>
      <c r="M30" s="558"/>
      <c r="N30" s="558"/>
    </row>
    <row r="31" spans="2:59" ht="15.6">
      <c r="B31" s="86" t="s">
        <v>49</v>
      </c>
      <c r="C31" s="960">
        <v>45679</v>
      </c>
      <c r="D31" s="554"/>
      <c r="E31" s="554"/>
      <c r="F31" s="554"/>
      <c r="K31" s="558"/>
      <c r="L31" s="558"/>
      <c r="M31" s="558"/>
      <c r="N31" s="558"/>
    </row>
    <row r="32" spans="2:59">
      <c r="B32" s="554"/>
      <c r="C32" s="554"/>
      <c r="D32" s="554"/>
      <c r="E32" s="554"/>
      <c r="F32" s="554"/>
      <c r="K32" s="558"/>
      <c r="L32" s="558"/>
      <c r="M32" s="558"/>
      <c r="N32" s="558"/>
    </row>
    <row r="33" spans="2:14">
      <c r="B33" s="554"/>
      <c r="C33" s="554"/>
      <c r="D33" s="554"/>
      <c r="E33" s="554"/>
      <c r="F33" s="554"/>
      <c r="G33" s="555"/>
      <c r="H33" s="555"/>
      <c r="I33" s="1651"/>
      <c r="J33" s="1651"/>
      <c r="K33" s="1651"/>
      <c r="L33" s="1651"/>
      <c r="M33" s="559"/>
      <c r="N33" s="559"/>
    </row>
    <row r="34" spans="2:14">
      <c r="B34" s="1663" t="s">
        <v>146</v>
      </c>
      <c r="C34" s="1663"/>
      <c r="D34" s="1663"/>
      <c r="E34" s="1663"/>
      <c r="F34" s="1663"/>
      <c r="G34" s="555"/>
      <c r="H34" s="555"/>
      <c r="I34" s="554"/>
      <c r="J34" s="554"/>
      <c r="K34" s="560"/>
      <c r="L34" s="554"/>
      <c r="M34" s="554"/>
      <c r="N34" s="554"/>
    </row>
    <row r="35" spans="2:14">
      <c r="B35" s="554"/>
      <c r="C35" s="554"/>
      <c r="D35" s="554"/>
      <c r="E35" s="554"/>
      <c r="F35" s="554"/>
      <c r="G35" s="555"/>
      <c r="H35" s="555"/>
      <c r="I35" s="1651"/>
      <c r="J35" s="1651"/>
      <c r="K35" s="1651"/>
      <c r="L35" s="1651"/>
      <c r="M35" s="559"/>
      <c r="N35" s="559"/>
    </row>
    <row r="36" spans="2:14">
      <c r="B36" s="554"/>
      <c r="C36" s="554"/>
      <c r="D36" s="554"/>
      <c r="E36" s="554"/>
      <c r="F36" s="554"/>
      <c r="G36" s="555"/>
      <c r="H36" s="555"/>
      <c r="I36" s="554"/>
      <c r="J36" s="554"/>
      <c r="K36" s="560"/>
      <c r="L36" s="554"/>
      <c r="M36" s="554"/>
      <c r="N36" s="554"/>
    </row>
    <row r="37" spans="2:14">
      <c r="B37" s="554"/>
      <c r="C37" s="554"/>
      <c r="D37" s="554"/>
      <c r="E37" s="554"/>
      <c r="F37" s="554"/>
      <c r="G37" s="555"/>
      <c r="H37" s="555"/>
      <c r="I37" s="1651"/>
      <c r="J37" s="1651"/>
      <c r="K37" s="1651"/>
      <c r="L37" s="1651"/>
      <c r="M37" s="559"/>
      <c r="N37" s="559"/>
    </row>
  </sheetData>
  <sheetProtection algorithmName="SHA-512" hashValue="vGqWg3GgKo4j344+FuLsuqBSR9WrzPFe7Yt9PyzTECM/Jz2kPZciCXQ29aoz8YdnybFAY1EeWK0bMy2KJfysvw==" saltValue="I0UtohoW1JonGpkcYNdH7w==" spinCount="100000" sheet="1" objects="1" scenarios="1" selectLockedCells="1"/>
  <mergeCells count="69">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 ref="O12:AT12"/>
    <mergeCell ref="AU12:AU15"/>
    <mergeCell ref="AV12:AY12"/>
    <mergeCell ref="AZ12:BC12"/>
    <mergeCell ref="BA13:BA15"/>
    <mergeCell ref="BB13:BB15"/>
    <mergeCell ref="AM13:AT13"/>
    <mergeCell ref="AV13:AV15"/>
    <mergeCell ref="AW13:AW15"/>
    <mergeCell ref="AX13:AX15"/>
    <mergeCell ref="AY13:AY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M12:M15"/>
    <mergeCell ref="N12:N15"/>
    <mergeCell ref="G12:G15"/>
    <mergeCell ref="H12:H15"/>
    <mergeCell ref="I12:I15"/>
    <mergeCell ref="J12:J15"/>
    <mergeCell ref="K12:K15"/>
    <mergeCell ref="L12:L15"/>
    <mergeCell ref="AW26:AY26"/>
    <mergeCell ref="AC14:AD14"/>
    <mergeCell ref="AE14:AF14"/>
    <mergeCell ref="AG14:AH14"/>
    <mergeCell ref="AI14:AJ14"/>
    <mergeCell ref="AK14:AL14"/>
    <mergeCell ref="AM14:AN14"/>
    <mergeCell ref="I37:L37"/>
    <mergeCell ref="B16:B25"/>
    <mergeCell ref="C16:C25"/>
    <mergeCell ref="E29:E30"/>
    <mergeCell ref="F29:J30"/>
    <mergeCell ref="L29:N29"/>
    <mergeCell ref="I33:L33"/>
    <mergeCell ref="B34:F34"/>
    <mergeCell ref="I35:L35"/>
    <mergeCell ref="D28:N28"/>
    <mergeCell ref="B26:AV26"/>
  </mergeCells>
  <conditionalFormatting sqref="AZ16:BC25">
    <cfRule type="cellIs" dxfId="31" priority="1" operator="greaterThan">
      <formula>1</formula>
    </cfRule>
    <cfRule type="cellIs" dxfId="30" priority="2" operator="between">
      <formula>0.950000000000001</formula>
      <formula>1</formula>
    </cfRule>
    <cfRule type="cellIs" dxfId="29" priority="3" operator="between">
      <formula>0.75</formula>
      <formula>0.95</formula>
    </cfRule>
    <cfRule type="cellIs" dxfId="28" priority="4" operator="lessThan">
      <formula>0.75</formula>
    </cfRule>
  </conditionalFormatting>
  <dataValidations count="1">
    <dataValidation allowBlank="1" showInputMessage="1" showErrorMessage="1" prompt="Transcriba de manera exacta el objetivo definido en la caracterización del proceso." sqref="C9:D9" xr:uid="{DCF2BC12-FAC2-45D6-B5FA-B32420DF6B0A}"/>
  </dataValidations>
  <pageMargins left="0.7" right="0.7" top="0.75" bottom="0.75" header="0.3" footer="0.3"/>
  <pageSetup orientation="portrait" r:id="rId1"/>
  <ignoredErrors>
    <ignoredError sqref="H25 H16 H17 H18 H19 H20 H21 H22 H23 H24"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C4BD81D-F9F0-4528-8C26-ED6DE788BF9F}">
          <x14:formula1>
            <xm:f>'Listas-N'!$E$6:$E$10</xm:f>
          </x14:formula1>
          <xm:sqref>C10:D10</xm:sqref>
        </x14:dataValidation>
        <x14:dataValidation type="list" allowBlank="1" showInputMessage="1" showErrorMessage="1" xr:uid="{41756A1B-4511-4C93-9D23-0DD3BE9B45E0}">
          <x14:formula1>
            <xm:f>'Listas-N'!$C$6:$C$21</xm:f>
          </x14:formula1>
          <xm:sqref>C8:D8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6F7C4-9844-430D-8468-DB2AB1932A3A}">
  <sheetPr>
    <tabColor rgb="FF66FF66"/>
  </sheetPr>
  <dimension ref="B1:BG29"/>
  <sheetViews>
    <sheetView showGridLines="0" zoomScale="55" zoomScaleNormal="55" workbookViewId="0">
      <selection activeCell="C10" sqref="C10:D10"/>
    </sheetView>
  </sheetViews>
  <sheetFormatPr baseColWidth="10" defaultColWidth="17.33203125" defaultRowHeight="15"/>
  <cols>
    <col min="1" max="1" width="4.33203125" style="70" customWidth="1"/>
    <col min="2" max="2" width="50.44140625" style="548" customWidth="1"/>
    <col min="3" max="3" width="42" style="548" customWidth="1"/>
    <col min="4" max="4" width="49.6640625" style="548" customWidth="1"/>
    <col min="5" max="6" width="27.5546875" style="548" customWidth="1"/>
    <col min="7" max="8" width="29.33203125" style="549" customWidth="1"/>
    <col min="9" max="9" width="25.6640625" style="548" customWidth="1"/>
    <col min="10" max="10" width="31.88671875" style="548" customWidth="1"/>
    <col min="11" max="11" width="55.88671875" style="548" customWidth="1"/>
    <col min="12" max="12" width="48.44140625" style="548" customWidth="1"/>
    <col min="13" max="13" width="28.5546875" style="548" customWidth="1"/>
    <col min="14" max="14" width="50" style="548" customWidth="1"/>
    <col min="15" max="46" width="15.88671875" style="70" customWidth="1"/>
    <col min="47" max="47" width="24.5546875" style="70" customWidth="1"/>
    <col min="48" max="48" width="22.88671875" style="70" customWidth="1"/>
    <col min="49" max="49" width="19.33203125" style="70" customWidth="1"/>
    <col min="50" max="50" width="18.44140625" style="70" customWidth="1"/>
    <col min="51" max="51" width="19.44140625" style="70" customWidth="1"/>
    <col min="52" max="52" width="23.33203125" style="70" customWidth="1"/>
    <col min="53" max="54" width="25.109375" style="70" customWidth="1"/>
    <col min="55" max="55" width="26.6640625" style="70" customWidth="1"/>
    <col min="56" max="56" width="26.33203125" style="70" customWidth="1"/>
    <col min="57" max="57" width="26.5546875" style="70" customWidth="1"/>
    <col min="58" max="58" width="26.33203125" style="70" customWidth="1"/>
    <col min="59" max="59" width="27.33203125" style="70" customWidth="1"/>
    <col min="60" max="16384" width="17.33203125" style="70"/>
  </cols>
  <sheetData>
    <row r="1" spans="2:59" ht="15" customHeight="1" thickBot="1"/>
    <row r="2" spans="2:59" ht="16.5" customHeight="1">
      <c r="B2" s="1670" t="s">
        <v>127</v>
      </c>
      <c r="C2" s="1610" t="s">
        <v>113</v>
      </c>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c r="AO2" s="1611"/>
      <c r="AP2" s="1611"/>
      <c r="AQ2" s="1611"/>
      <c r="AR2" s="1611"/>
      <c r="AS2" s="1611"/>
      <c r="AT2" s="1611"/>
      <c r="AU2" s="1611"/>
      <c r="AV2" s="1611"/>
      <c r="AW2" s="1611"/>
      <c r="AX2" s="1611"/>
      <c r="AY2" s="1611"/>
      <c r="AZ2" s="1611"/>
      <c r="BA2" s="1611"/>
      <c r="BB2" s="1611"/>
      <c r="BC2" s="1611"/>
      <c r="BD2" s="1611"/>
      <c r="BE2" s="1612"/>
      <c r="BF2" s="561" t="s">
        <v>28</v>
      </c>
      <c r="BG2" s="562"/>
    </row>
    <row r="3" spans="2:59" ht="16.5" customHeight="1">
      <c r="B3" s="1671"/>
      <c r="C3" s="1613"/>
      <c r="D3" s="1614"/>
      <c r="E3" s="1614"/>
      <c r="F3" s="1614"/>
      <c r="G3" s="1614"/>
      <c r="H3" s="1614"/>
      <c r="I3" s="1614"/>
      <c r="J3" s="1614"/>
      <c r="K3" s="1614"/>
      <c r="L3" s="1614"/>
      <c r="M3" s="1614"/>
      <c r="N3" s="1614"/>
      <c r="O3" s="1614"/>
      <c r="P3" s="1614"/>
      <c r="Q3" s="1614"/>
      <c r="R3" s="1614"/>
      <c r="S3" s="1614"/>
      <c r="T3" s="1614"/>
      <c r="U3" s="1614"/>
      <c r="V3" s="1614"/>
      <c r="W3" s="1614"/>
      <c r="X3" s="1614"/>
      <c r="Y3" s="1614"/>
      <c r="Z3" s="1614"/>
      <c r="AA3" s="1614"/>
      <c r="AB3" s="1614"/>
      <c r="AC3" s="1614"/>
      <c r="AD3" s="1614"/>
      <c r="AE3" s="1614"/>
      <c r="AF3" s="1614"/>
      <c r="AG3" s="1614"/>
      <c r="AH3" s="1614"/>
      <c r="AI3" s="1614"/>
      <c r="AJ3" s="1614"/>
      <c r="AK3" s="1614"/>
      <c r="AL3" s="1614"/>
      <c r="AM3" s="1614"/>
      <c r="AN3" s="1614"/>
      <c r="AO3" s="1614"/>
      <c r="AP3" s="1614"/>
      <c r="AQ3" s="1614"/>
      <c r="AR3" s="1614"/>
      <c r="AS3" s="1614"/>
      <c r="AT3" s="1614"/>
      <c r="AU3" s="1614"/>
      <c r="AV3" s="1614"/>
      <c r="AW3" s="1614"/>
      <c r="AX3" s="1614"/>
      <c r="AY3" s="1614"/>
      <c r="AZ3" s="1614"/>
      <c r="BA3" s="1614"/>
      <c r="BB3" s="1614"/>
      <c r="BC3" s="1614"/>
      <c r="BD3" s="1614"/>
      <c r="BE3" s="1615"/>
      <c r="BF3" s="61" t="s">
        <v>25</v>
      </c>
      <c r="BG3" s="62" t="s">
        <v>26</v>
      </c>
    </row>
    <row r="4" spans="2:59" ht="16.5" customHeight="1">
      <c r="B4" s="1671"/>
      <c r="C4" s="1613"/>
      <c r="D4" s="1614"/>
      <c r="E4" s="1614"/>
      <c r="F4" s="1614"/>
      <c r="G4" s="1614"/>
      <c r="H4" s="1614"/>
      <c r="I4" s="1614"/>
      <c r="J4" s="1614"/>
      <c r="K4" s="1614"/>
      <c r="L4" s="1614"/>
      <c r="M4" s="1614"/>
      <c r="N4" s="1614"/>
      <c r="O4" s="1614"/>
      <c r="P4" s="1614"/>
      <c r="Q4" s="1614"/>
      <c r="R4" s="1614"/>
      <c r="S4" s="1614"/>
      <c r="T4" s="1614"/>
      <c r="U4" s="1614"/>
      <c r="V4" s="1614"/>
      <c r="W4" s="1614"/>
      <c r="X4" s="1614"/>
      <c r="Y4" s="1614"/>
      <c r="Z4" s="1614"/>
      <c r="AA4" s="1614"/>
      <c r="AB4" s="1614"/>
      <c r="AC4" s="1614"/>
      <c r="AD4" s="1614"/>
      <c r="AE4" s="1614"/>
      <c r="AF4" s="1614"/>
      <c r="AG4" s="1614"/>
      <c r="AH4" s="1614"/>
      <c r="AI4" s="1614"/>
      <c r="AJ4" s="1614"/>
      <c r="AK4" s="1614"/>
      <c r="AL4" s="1614"/>
      <c r="AM4" s="1614"/>
      <c r="AN4" s="1614"/>
      <c r="AO4" s="1614"/>
      <c r="AP4" s="1614"/>
      <c r="AQ4" s="1614"/>
      <c r="AR4" s="1614"/>
      <c r="AS4" s="1614"/>
      <c r="AT4" s="1614"/>
      <c r="AU4" s="1614"/>
      <c r="AV4" s="1614"/>
      <c r="AW4" s="1614"/>
      <c r="AX4" s="1614"/>
      <c r="AY4" s="1614"/>
      <c r="AZ4" s="1614"/>
      <c r="BA4" s="1614"/>
      <c r="BB4" s="1614"/>
      <c r="BC4" s="1614"/>
      <c r="BD4" s="1614"/>
      <c r="BE4" s="1615"/>
      <c r="BF4" s="63">
        <v>6</v>
      </c>
      <c r="BG4" s="64" t="s">
        <v>34</v>
      </c>
    </row>
    <row r="5" spans="2:59" ht="16.5" customHeight="1">
      <c r="B5" s="1671"/>
      <c r="C5" s="1613"/>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c r="AF5" s="1614"/>
      <c r="AG5" s="1614"/>
      <c r="AH5" s="1614"/>
      <c r="AI5" s="1614"/>
      <c r="AJ5" s="1614"/>
      <c r="AK5" s="1614"/>
      <c r="AL5" s="1614"/>
      <c r="AM5" s="1614"/>
      <c r="AN5" s="1614"/>
      <c r="AO5" s="1614"/>
      <c r="AP5" s="1614"/>
      <c r="AQ5" s="1614"/>
      <c r="AR5" s="1614"/>
      <c r="AS5" s="1614"/>
      <c r="AT5" s="1614"/>
      <c r="AU5" s="1614"/>
      <c r="AV5" s="1614"/>
      <c r="AW5" s="1614"/>
      <c r="AX5" s="1614"/>
      <c r="AY5" s="1614"/>
      <c r="AZ5" s="1614"/>
      <c r="BA5" s="1614"/>
      <c r="BB5" s="1614"/>
      <c r="BC5" s="1614"/>
      <c r="BD5" s="1614"/>
      <c r="BE5" s="1615"/>
      <c r="BF5" s="563" t="s">
        <v>27</v>
      </c>
      <c r="BG5" s="564"/>
    </row>
    <row r="6" spans="2:59" ht="16.5" customHeight="1" thickBot="1">
      <c r="B6" s="1672"/>
      <c r="C6" s="1616"/>
      <c r="D6" s="1617"/>
      <c r="E6" s="1617"/>
      <c r="F6" s="1617"/>
      <c r="G6" s="1617"/>
      <c r="H6" s="1617"/>
      <c r="I6" s="1617"/>
      <c r="J6" s="1617"/>
      <c r="K6" s="1617"/>
      <c r="L6" s="1617"/>
      <c r="M6" s="1617"/>
      <c r="N6" s="1617"/>
      <c r="O6" s="1617"/>
      <c r="P6" s="1617"/>
      <c r="Q6" s="1617"/>
      <c r="R6" s="1617"/>
      <c r="S6" s="1617"/>
      <c r="T6" s="1617"/>
      <c r="U6" s="1617"/>
      <c r="V6" s="1617"/>
      <c r="W6" s="1617"/>
      <c r="X6" s="1617"/>
      <c r="Y6" s="1617"/>
      <c r="Z6" s="1617"/>
      <c r="AA6" s="1617"/>
      <c r="AB6" s="1617"/>
      <c r="AC6" s="1617"/>
      <c r="AD6" s="1617"/>
      <c r="AE6" s="1617"/>
      <c r="AF6" s="1617"/>
      <c r="AG6" s="1617"/>
      <c r="AH6" s="1617"/>
      <c r="AI6" s="1617"/>
      <c r="AJ6" s="1617"/>
      <c r="AK6" s="1617"/>
      <c r="AL6" s="1617"/>
      <c r="AM6" s="1617"/>
      <c r="AN6" s="1617"/>
      <c r="AO6" s="1617"/>
      <c r="AP6" s="1617"/>
      <c r="AQ6" s="1617"/>
      <c r="AR6" s="1617"/>
      <c r="AS6" s="1617"/>
      <c r="AT6" s="1617"/>
      <c r="AU6" s="1617"/>
      <c r="AV6" s="1617"/>
      <c r="AW6" s="1617"/>
      <c r="AX6" s="1617"/>
      <c r="AY6" s="1617"/>
      <c r="AZ6" s="1617"/>
      <c r="BA6" s="1617"/>
      <c r="BB6" s="1617"/>
      <c r="BC6" s="1617"/>
      <c r="BD6" s="1617"/>
      <c r="BE6" s="1618"/>
      <c r="BF6" s="1619">
        <v>45428</v>
      </c>
      <c r="BG6" s="1620"/>
    </row>
    <row r="7" spans="2:59" ht="19.5" customHeight="1">
      <c r="B7" s="67"/>
      <c r="C7" s="67"/>
      <c r="D7" s="67"/>
      <c r="E7" s="67"/>
      <c r="F7" s="67"/>
      <c r="G7" s="68"/>
      <c r="H7" s="68"/>
      <c r="I7" s="67"/>
      <c r="J7" s="67"/>
      <c r="K7" s="67"/>
      <c r="L7" s="67"/>
      <c r="M7" s="67"/>
      <c r="N7" s="67"/>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1621"/>
      <c r="AW7" s="1673"/>
      <c r="AX7" s="1673"/>
      <c r="AY7" s="1673"/>
      <c r="AZ7" s="1623"/>
      <c r="BA7" s="565"/>
      <c r="BB7" s="565"/>
      <c r="BC7" s="565"/>
      <c r="BD7" s="69"/>
      <c r="BE7" s="69"/>
    </row>
    <row r="8" spans="2:59" ht="28.5" customHeight="1">
      <c r="B8" s="71" t="s">
        <v>44</v>
      </c>
      <c r="C8" s="1746" t="s">
        <v>90</v>
      </c>
      <c r="D8" s="1746"/>
      <c r="E8" s="72"/>
      <c r="F8" s="72"/>
      <c r="G8" s="72"/>
      <c r="H8" s="72"/>
      <c r="I8" s="72"/>
      <c r="J8" s="72"/>
      <c r="K8" s="72"/>
      <c r="L8" s="72"/>
      <c r="M8" s="72"/>
      <c r="N8" s="72"/>
      <c r="AV8" s="565"/>
      <c r="AW8" s="565"/>
      <c r="AX8" s="565"/>
      <c r="AY8" s="565"/>
      <c r="AZ8" s="565"/>
      <c r="BA8" s="565"/>
      <c r="BB8" s="565"/>
      <c r="BC8" s="565"/>
    </row>
    <row r="9" spans="2:59" ht="124.5" customHeight="1">
      <c r="B9" s="71" t="s">
        <v>31</v>
      </c>
      <c r="C9" s="1767" t="s">
        <v>420</v>
      </c>
      <c r="D9" s="1768"/>
      <c r="E9" s="72"/>
      <c r="F9" s="72"/>
      <c r="G9" s="72"/>
      <c r="H9" s="72"/>
      <c r="I9" s="72"/>
      <c r="J9" s="72"/>
      <c r="K9" s="72"/>
      <c r="L9" s="72"/>
      <c r="M9" s="72"/>
      <c r="N9" s="72"/>
      <c r="AV9" s="565"/>
      <c r="AW9" s="565"/>
      <c r="AX9" s="565"/>
      <c r="AY9" s="565"/>
      <c r="AZ9" s="565"/>
      <c r="BA9" s="565"/>
      <c r="BB9" s="565"/>
      <c r="BC9" s="565"/>
    </row>
    <row r="10" spans="2:59" ht="30" customHeight="1">
      <c r="B10" s="71" t="s">
        <v>98</v>
      </c>
      <c r="C10" s="1625">
        <v>2025</v>
      </c>
      <c r="D10" s="1626"/>
      <c r="E10" s="72"/>
      <c r="F10" s="72"/>
      <c r="G10" s="72"/>
      <c r="H10" s="72"/>
      <c r="I10" s="72"/>
      <c r="J10" s="72"/>
      <c r="K10" s="72"/>
      <c r="L10" s="72"/>
      <c r="M10" s="72"/>
      <c r="N10" s="72"/>
      <c r="AV10" s="565"/>
      <c r="AW10" s="565"/>
      <c r="AX10" s="565"/>
      <c r="AY10" s="565"/>
      <c r="AZ10" s="565"/>
      <c r="BA10" s="565"/>
      <c r="BB10" s="565"/>
      <c r="BC10" s="565"/>
    </row>
    <row r="11" spans="2:59" ht="14.25" customHeight="1">
      <c r="B11" s="67"/>
      <c r="C11" s="67"/>
      <c r="D11" s="67"/>
      <c r="E11" s="67"/>
      <c r="F11" s="67"/>
      <c r="G11" s="68"/>
      <c r="H11" s="68"/>
      <c r="I11" s="67"/>
      <c r="J11" s="67"/>
      <c r="K11" s="67"/>
      <c r="L11" s="67"/>
      <c r="M11" s="67"/>
      <c r="N11" s="67"/>
      <c r="AV11" s="565"/>
      <c r="AW11" s="565"/>
      <c r="AX11" s="565"/>
      <c r="AY11" s="565"/>
      <c r="AZ11" s="565"/>
      <c r="BA11" s="565"/>
      <c r="BB11" s="565"/>
      <c r="BC11" s="565"/>
    </row>
    <row r="12" spans="2:59" ht="33" customHeight="1">
      <c r="B12" s="1604" t="s">
        <v>0</v>
      </c>
      <c r="C12" s="1604" t="s">
        <v>51</v>
      </c>
      <c r="D12" s="1604" t="s">
        <v>133</v>
      </c>
      <c r="E12" s="1604" t="s">
        <v>59</v>
      </c>
      <c r="F12" s="1604" t="s">
        <v>132</v>
      </c>
      <c r="G12" s="1604" t="s">
        <v>56</v>
      </c>
      <c r="H12" s="1604" t="s">
        <v>22</v>
      </c>
      <c r="I12" s="1604" t="s">
        <v>58</v>
      </c>
      <c r="J12" s="1604" t="s">
        <v>38</v>
      </c>
      <c r="K12" s="1604" t="s">
        <v>33</v>
      </c>
      <c r="L12" s="1604" t="s">
        <v>17</v>
      </c>
      <c r="M12" s="1604" t="s">
        <v>39</v>
      </c>
      <c r="N12" s="1604" t="s">
        <v>41</v>
      </c>
      <c r="O12" s="1631" t="s">
        <v>107</v>
      </c>
      <c r="P12" s="1631"/>
      <c r="Q12" s="1631"/>
      <c r="R12" s="1631"/>
      <c r="S12" s="1631"/>
      <c r="T12" s="1631"/>
      <c r="U12" s="1631"/>
      <c r="V12" s="1631"/>
      <c r="W12" s="1631"/>
      <c r="X12" s="1631"/>
      <c r="Y12" s="1631"/>
      <c r="Z12" s="1631"/>
      <c r="AA12" s="1631"/>
      <c r="AB12" s="1631"/>
      <c r="AC12" s="1631"/>
      <c r="AD12" s="1631"/>
      <c r="AE12" s="1631"/>
      <c r="AF12" s="1631"/>
      <c r="AG12" s="1631"/>
      <c r="AH12" s="1631"/>
      <c r="AI12" s="1631"/>
      <c r="AJ12" s="1631"/>
      <c r="AK12" s="1631"/>
      <c r="AL12" s="1631"/>
      <c r="AM12" s="1631"/>
      <c r="AN12" s="1631"/>
      <c r="AO12" s="1631"/>
      <c r="AP12" s="1631"/>
      <c r="AQ12" s="1631"/>
      <c r="AR12" s="1631"/>
      <c r="AS12" s="1631"/>
      <c r="AT12" s="1631"/>
      <c r="AU12" s="1632" t="s">
        <v>60</v>
      </c>
      <c r="AV12" s="1633" t="s">
        <v>128</v>
      </c>
      <c r="AW12" s="1634"/>
      <c r="AX12" s="1634"/>
      <c r="AY12" s="1635"/>
      <c r="AZ12" s="1636" t="s">
        <v>125</v>
      </c>
      <c r="BA12" s="1637"/>
      <c r="BB12" s="1637"/>
      <c r="BC12" s="1638"/>
      <c r="BD12" s="1627" t="s">
        <v>126</v>
      </c>
      <c r="BE12" s="1628"/>
      <c r="BF12" s="1628"/>
      <c r="BG12" s="1629"/>
    </row>
    <row r="13" spans="2:59" ht="21.75" customHeight="1">
      <c r="B13" s="1604"/>
      <c r="C13" s="1604"/>
      <c r="D13" s="1604"/>
      <c r="E13" s="1604"/>
      <c r="F13" s="1604"/>
      <c r="G13" s="1604"/>
      <c r="H13" s="1604"/>
      <c r="I13" s="1604"/>
      <c r="J13" s="1604"/>
      <c r="K13" s="1604"/>
      <c r="L13" s="1604"/>
      <c r="M13" s="1604"/>
      <c r="N13" s="1604"/>
      <c r="O13" s="1630" t="s">
        <v>18</v>
      </c>
      <c r="P13" s="1630"/>
      <c r="Q13" s="1630"/>
      <c r="R13" s="1630"/>
      <c r="S13" s="1630"/>
      <c r="T13" s="1630"/>
      <c r="U13" s="1630"/>
      <c r="V13" s="1630"/>
      <c r="W13" s="1630" t="s">
        <v>19</v>
      </c>
      <c r="X13" s="1630"/>
      <c r="Y13" s="1630"/>
      <c r="Z13" s="1630"/>
      <c r="AA13" s="1630"/>
      <c r="AB13" s="1630"/>
      <c r="AC13" s="1630"/>
      <c r="AD13" s="1630"/>
      <c r="AE13" s="1630" t="s">
        <v>20</v>
      </c>
      <c r="AF13" s="1630"/>
      <c r="AG13" s="1630"/>
      <c r="AH13" s="1630"/>
      <c r="AI13" s="1630"/>
      <c r="AJ13" s="1630"/>
      <c r="AK13" s="1630"/>
      <c r="AL13" s="1630"/>
      <c r="AM13" s="1630" t="s">
        <v>21</v>
      </c>
      <c r="AN13" s="1630"/>
      <c r="AO13" s="1630"/>
      <c r="AP13" s="1630"/>
      <c r="AQ13" s="1630"/>
      <c r="AR13" s="1630"/>
      <c r="AS13" s="1630"/>
      <c r="AT13" s="1630"/>
      <c r="AU13" s="1632"/>
      <c r="AV13" s="1642" t="s">
        <v>114</v>
      </c>
      <c r="AW13" s="1642" t="s">
        <v>19</v>
      </c>
      <c r="AX13" s="1642" t="s">
        <v>115</v>
      </c>
      <c r="AY13" s="1642" t="s">
        <v>116</v>
      </c>
      <c r="AZ13" s="1639" t="s">
        <v>114</v>
      </c>
      <c r="BA13" s="1639" t="s">
        <v>117</v>
      </c>
      <c r="BB13" s="1639" t="s">
        <v>118</v>
      </c>
      <c r="BC13" s="1639" t="s">
        <v>119</v>
      </c>
      <c r="BD13" s="1645" t="s">
        <v>18</v>
      </c>
      <c r="BE13" s="1645" t="s">
        <v>19</v>
      </c>
      <c r="BF13" s="1645" t="s">
        <v>20</v>
      </c>
      <c r="BG13" s="1645" t="s">
        <v>21</v>
      </c>
    </row>
    <row r="14" spans="2:59" ht="21.75" customHeight="1">
      <c r="B14" s="1604"/>
      <c r="C14" s="1604"/>
      <c r="D14" s="1604"/>
      <c r="E14" s="1604"/>
      <c r="F14" s="1604"/>
      <c r="G14" s="1604"/>
      <c r="H14" s="1604"/>
      <c r="I14" s="1604"/>
      <c r="J14" s="1604"/>
      <c r="K14" s="1604"/>
      <c r="L14" s="1604"/>
      <c r="M14" s="1604"/>
      <c r="N14" s="1604"/>
      <c r="O14" s="1677" t="s">
        <v>2</v>
      </c>
      <c r="P14" s="1677"/>
      <c r="Q14" s="1677" t="s">
        <v>3</v>
      </c>
      <c r="R14" s="1677"/>
      <c r="S14" s="1677" t="s">
        <v>4</v>
      </c>
      <c r="T14" s="1677"/>
      <c r="U14" s="1631" t="s">
        <v>5</v>
      </c>
      <c r="V14" s="1631"/>
      <c r="W14" s="1677" t="s">
        <v>24</v>
      </c>
      <c r="X14" s="1677"/>
      <c r="Y14" s="1677" t="s">
        <v>6</v>
      </c>
      <c r="Z14" s="1677"/>
      <c r="AA14" s="1677" t="s">
        <v>7</v>
      </c>
      <c r="AB14" s="1677"/>
      <c r="AC14" s="1631" t="s">
        <v>5</v>
      </c>
      <c r="AD14" s="1631"/>
      <c r="AE14" s="1677" t="s">
        <v>8</v>
      </c>
      <c r="AF14" s="1677"/>
      <c r="AG14" s="1677" t="s">
        <v>9</v>
      </c>
      <c r="AH14" s="1677"/>
      <c r="AI14" s="1677" t="s">
        <v>10</v>
      </c>
      <c r="AJ14" s="1677"/>
      <c r="AK14" s="1631" t="s">
        <v>5</v>
      </c>
      <c r="AL14" s="1631"/>
      <c r="AM14" s="1677" t="s">
        <v>11</v>
      </c>
      <c r="AN14" s="1677"/>
      <c r="AO14" s="1677" t="s">
        <v>12</v>
      </c>
      <c r="AP14" s="1677"/>
      <c r="AQ14" s="1677" t="s">
        <v>13</v>
      </c>
      <c r="AR14" s="1677"/>
      <c r="AS14" s="1631" t="s">
        <v>5</v>
      </c>
      <c r="AT14" s="1631"/>
      <c r="AU14" s="1632"/>
      <c r="AV14" s="1643"/>
      <c r="AW14" s="1643"/>
      <c r="AX14" s="1643"/>
      <c r="AY14" s="1643"/>
      <c r="AZ14" s="1640"/>
      <c r="BA14" s="1640"/>
      <c r="BB14" s="1640"/>
      <c r="BC14" s="1640"/>
      <c r="BD14" s="1646"/>
      <c r="BE14" s="1646"/>
      <c r="BF14" s="1646"/>
      <c r="BG14" s="1646"/>
    </row>
    <row r="15" spans="2:59" ht="21.75" customHeight="1">
      <c r="B15" s="1604"/>
      <c r="C15" s="1604"/>
      <c r="D15" s="1604"/>
      <c r="E15" s="1604"/>
      <c r="F15" s="1604"/>
      <c r="G15" s="1604"/>
      <c r="H15" s="1604"/>
      <c r="I15" s="1604"/>
      <c r="J15" s="1604"/>
      <c r="K15" s="1604"/>
      <c r="L15" s="1604"/>
      <c r="M15" s="1604"/>
      <c r="N15" s="1604"/>
      <c r="O15" s="566" t="s">
        <v>14</v>
      </c>
      <c r="P15" s="567" t="s">
        <v>15</v>
      </c>
      <c r="Q15" s="566" t="s">
        <v>14</v>
      </c>
      <c r="R15" s="567" t="s">
        <v>15</v>
      </c>
      <c r="S15" s="566" t="s">
        <v>14</v>
      </c>
      <c r="T15" s="567" t="s">
        <v>15</v>
      </c>
      <c r="U15" s="75" t="s">
        <v>14</v>
      </c>
      <c r="V15" s="76" t="s">
        <v>15</v>
      </c>
      <c r="W15" s="566" t="s">
        <v>14</v>
      </c>
      <c r="X15" s="567" t="s">
        <v>15</v>
      </c>
      <c r="Y15" s="566" t="s">
        <v>14</v>
      </c>
      <c r="Z15" s="567" t="s">
        <v>15</v>
      </c>
      <c r="AA15" s="566" t="s">
        <v>14</v>
      </c>
      <c r="AB15" s="567" t="s">
        <v>15</v>
      </c>
      <c r="AC15" s="75" t="s">
        <v>14</v>
      </c>
      <c r="AD15" s="76" t="s">
        <v>15</v>
      </c>
      <c r="AE15" s="566" t="s">
        <v>14</v>
      </c>
      <c r="AF15" s="567" t="s">
        <v>15</v>
      </c>
      <c r="AG15" s="566" t="s">
        <v>14</v>
      </c>
      <c r="AH15" s="567" t="s">
        <v>15</v>
      </c>
      <c r="AI15" s="566" t="s">
        <v>14</v>
      </c>
      <c r="AJ15" s="567" t="s">
        <v>15</v>
      </c>
      <c r="AK15" s="75" t="s">
        <v>14</v>
      </c>
      <c r="AL15" s="76" t="s">
        <v>15</v>
      </c>
      <c r="AM15" s="566" t="s">
        <v>14</v>
      </c>
      <c r="AN15" s="567" t="s">
        <v>15</v>
      </c>
      <c r="AO15" s="566" t="s">
        <v>14</v>
      </c>
      <c r="AP15" s="567" t="s">
        <v>15</v>
      </c>
      <c r="AQ15" s="566" t="s">
        <v>14</v>
      </c>
      <c r="AR15" s="567" t="s">
        <v>15</v>
      </c>
      <c r="AS15" s="75" t="s">
        <v>14</v>
      </c>
      <c r="AT15" s="76" t="s">
        <v>15</v>
      </c>
      <c r="AU15" s="1632"/>
      <c r="AV15" s="1644"/>
      <c r="AW15" s="1644"/>
      <c r="AX15" s="1644"/>
      <c r="AY15" s="1644"/>
      <c r="AZ15" s="1641"/>
      <c r="BA15" s="1641"/>
      <c r="BB15" s="1641"/>
      <c r="BC15" s="1641"/>
      <c r="BD15" s="1647"/>
      <c r="BE15" s="1647"/>
      <c r="BF15" s="1647"/>
      <c r="BG15" s="1647"/>
    </row>
    <row r="16" spans="2:59" ht="205.5" customHeight="1">
      <c r="B16" s="1652" t="str">
        <f>+'Anexo 1. 01-FR-03 POA INSTITUC.'!B50</f>
        <v>4. Fortalecer las capacidades institucionales a través de la  modernización y la transformación tecnológica de la Personería de Bogotá, D. C.</v>
      </c>
      <c r="C16" s="1652" t="str">
        <f>+'Anexo 1. 01-FR-03 POA INSTITUC.'!C75</f>
        <v>4.5 Implementar el 100% de las acciones que contribuyan a la modernización de la infraestructura física de la Entidad, para brindar una respuesta oportuna a las solicitudes de los usuarios, a 30 de junio de 2028.</v>
      </c>
      <c r="D16" s="114" t="str">
        <f>+'Anexo 1. 01-FR-03 POA INSTITUC.'!D75</f>
        <v>4.5.1 Atender  el 100% de los servicios de mantenimiento, almacén y transporte, solicitados por los (as) colaboradores (as) de la Personería de Bogotá, D.C., para mantener o modernizar la infraestructura física de la entidad y aportar al fortalecimiento de las capacidades institucionales, durante el cuatrienio.</v>
      </c>
      <c r="E16" s="77">
        <f>+'Anexo 1. 01-FR-03 POA INSTITUC.'!E75</f>
        <v>0.75</v>
      </c>
      <c r="F16" s="94">
        <f>+'Anexo 1. 01-FR-03 POA INSTITUC.'!F75</f>
        <v>1</v>
      </c>
      <c r="G16" s="77">
        <f>+'Anexo 1. 01-FR-03 POA INSTITUC.'!L75</f>
        <v>1</v>
      </c>
      <c r="H16" s="583">
        <f>+'Anexo 1. 01-FR-03 POA INSTITUC.'!G75</f>
        <v>1</v>
      </c>
      <c r="I16" s="79" t="str">
        <f>+'Anexo 1. 01-FR-03 POA INSTITUC.'!H75</f>
        <v>Servicios atendidos que contribuyan a mantener o modernizar la infraestructura física de la entidad y  al fortalecimiento de las capacidades institucionales.</v>
      </c>
      <c r="J16" s="1074" t="s">
        <v>421</v>
      </c>
      <c r="K16" s="1075" t="s">
        <v>422</v>
      </c>
      <c r="L16" s="1027" t="s">
        <v>583</v>
      </c>
      <c r="M16" s="1027" t="s">
        <v>423</v>
      </c>
      <c r="N16" s="1028" t="str">
        <f>+'Anexo 1. 01-FR-03 POA INSTITUC.'!J75</f>
        <v>Subdirección de Gestión Documental y Recursos Físicos</v>
      </c>
      <c r="O16" s="1038">
        <v>1</v>
      </c>
      <c r="P16" s="1038">
        <v>1</v>
      </c>
      <c r="Q16" s="1038">
        <v>1</v>
      </c>
      <c r="R16" s="1038">
        <v>1</v>
      </c>
      <c r="S16" s="1038">
        <v>1</v>
      </c>
      <c r="T16" s="1038">
        <v>1</v>
      </c>
      <c r="U16" s="1039">
        <f>IFERROR((AVERAGE(O16,Q16,S16)),0)</f>
        <v>1</v>
      </c>
      <c r="V16" s="1039">
        <f>IFERROR((AVERAGE(P16,R16,T16)),0)</f>
        <v>1</v>
      </c>
      <c r="W16" s="1038">
        <v>1</v>
      </c>
      <c r="X16" s="1116">
        <v>0</v>
      </c>
      <c r="Y16" s="1038">
        <v>1</v>
      </c>
      <c r="Z16" s="1116">
        <v>0</v>
      </c>
      <c r="AA16" s="1038">
        <v>1</v>
      </c>
      <c r="AB16" s="1116">
        <v>0</v>
      </c>
      <c r="AC16" s="1039">
        <f>IFERROR((AVERAGE(W16,Y16,AA16)),0)</f>
        <v>1</v>
      </c>
      <c r="AD16" s="1039">
        <f>IFERROR((AVERAGE(X16,Z16,AB16)),0)</f>
        <v>0</v>
      </c>
      <c r="AE16" s="1038">
        <v>1</v>
      </c>
      <c r="AF16" s="1116">
        <v>0</v>
      </c>
      <c r="AG16" s="1038">
        <v>1</v>
      </c>
      <c r="AH16" s="1116">
        <v>0</v>
      </c>
      <c r="AI16" s="1038">
        <v>1</v>
      </c>
      <c r="AJ16" s="1116">
        <v>0</v>
      </c>
      <c r="AK16" s="1039">
        <f>IFERROR((AVERAGE(AE16,AG16,AI16)),0)</f>
        <v>1</v>
      </c>
      <c r="AL16" s="1039">
        <f>IFERROR((AVERAGE(AF16,AH16,AJ16)),0)</f>
        <v>0</v>
      </c>
      <c r="AM16" s="1038">
        <v>1</v>
      </c>
      <c r="AN16" s="1116">
        <v>0</v>
      </c>
      <c r="AO16" s="1038">
        <v>1</v>
      </c>
      <c r="AP16" s="1116">
        <v>0</v>
      </c>
      <c r="AQ16" s="1038">
        <v>1</v>
      </c>
      <c r="AR16" s="1116">
        <v>0</v>
      </c>
      <c r="AS16" s="1039">
        <f>IFERROR((AVERAGE(AM16,AO16,AQ16)),0)</f>
        <v>1</v>
      </c>
      <c r="AT16" s="1039">
        <f>IFERROR((AVERAGE(AN16,AP16,AR16)),0)</f>
        <v>0</v>
      </c>
      <c r="AU16" s="1039">
        <f>IFERROR((AVERAGE(O16,Q16,S16,W16,Y16,AA16,AE16,AG16,AI16,AM16,AO16,AQ16)),0)</f>
        <v>1</v>
      </c>
      <c r="AV16" s="1053">
        <f>IFERROR((AVERAGE(P16,R16,T16)),0)</f>
        <v>1</v>
      </c>
      <c r="AW16" s="1053">
        <f>IFERROR((AVERAGE(P16,R16,T16,X16,Z16,AB16)),0)</f>
        <v>0.5</v>
      </c>
      <c r="AX16" s="1053">
        <f>IFERROR((AVERAGE(P16,R16,T16,X16,Z16,AB16,AF16,AH16,AJ16)),0)</f>
        <v>0.33333333333333331</v>
      </c>
      <c r="AY16" s="1053">
        <f>(IFERROR((AVERAGE(P16,R16,T16,X16,Z16,AB16,AF16,AH16,AJ16,AN16,AP16,AR16)),0))</f>
        <v>0.25</v>
      </c>
      <c r="AZ16" s="1041">
        <f>IF(AND(AV16&gt;0,$AU16&gt;0),AV16/$AU16,0)*0.25</f>
        <v>0.25</v>
      </c>
      <c r="BA16" s="1041">
        <f>IF(AND(AW16&gt;0,$AU16&gt;0),AW16/$AU16,0)*0.5</f>
        <v>0.25</v>
      </c>
      <c r="BB16" s="1034">
        <f>IF(AND(AX16&gt;0,$AU16&gt;0),AX16/$AU16,0)*0.75</f>
        <v>0.25</v>
      </c>
      <c r="BC16" s="1034">
        <f t="shared" ref="BC16" si="0">IF(AND(AY16&gt;0,$AU16&gt;0),AY16/$AU16,0)</f>
        <v>0.25</v>
      </c>
      <c r="BD16" s="1042">
        <f>(((IF(AND(AV16&gt;0,$F16&gt;0),AV16/$F16,0)))/4)*0.25</f>
        <v>6.25E-2</v>
      </c>
      <c r="BE16" s="1042">
        <f>(((IF(AND(AW16&gt;0,$F16&gt;0),AW16/$F16,0)))/4)*0.5</f>
        <v>6.25E-2</v>
      </c>
      <c r="BF16" s="1042">
        <f>(((IF(AND(AX16&gt;0,$F16&gt;0),AX16/$F16,0)))/4)*0.75</f>
        <v>6.25E-2</v>
      </c>
      <c r="BG16" s="1042">
        <f t="shared" ref="BG16:BG17" si="1">(((IF(AND(AY16&gt;0,$F16&gt;0),AY16/$F16,0)))/4)</f>
        <v>6.25E-2</v>
      </c>
    </row>
    <row r="17" spans="2:59" ht="208.5" customHeight="1">
      <c r="B17" s="1680"/>
      <c r="C17" s="1680"/>
      <c r="D17" s="114" t="str">
        <f>+'Anexo 1. 01-FR-03 POA INSTITUC.'!D76</f>
        <v>4.5.2 Ejecutar  el 100% de las actividades del Plan Estratégico de Seguridad Vial  durante el cuatrienio.</v>
      </c>
      <c r="E17" s="77">
        <f>+'Anexo 1. 01-FR-03 POA INSTITUC.'!E76</f>
        <v>0.25</v>
      </c>
      <c r="F17" s="94">
        <f>+'Anexo 1. 01-FR-03 POA INSTITUC.'!F76</f>
        <v>1</v>
      </c>
      <c r="G17" s="77">
        <f>+'Anexo 1. 01-FR-03 POA INSTITUC.'!L76</f>
        <v>1</v>
      </c>
      <c r="H17" s="583">
        <f>+'Anexo 1. 01-FR-03 POA INSTITUC.'!G76</f>
        <v>1</v>
      </c>
      <c r="I17" s="79" t="str">
        <f>+'Anexo 1. 01-FR-03 POA INSTITUC.'!H76</f>
        <v>Actividades del Plan Estratégico de Seguridad Vial ejecutadas.</v>
      </c>
      <c r="J17" s="1074" t="s">
        <v>424</v>
      </c>
      <c r="K17" s="1075" t="s">
        <v>425</v>
      </c>
      <c r="L17" s="1027" t="s">
        <v>426</v>
      </c>
      <c r="M17" s="1027" t="s">
        <v>423</v>
      </c>
      <c r="N17" s="1028" t="str">
        <f>+'Anexo 1. 01-FR-03 POA INSTITUC.'!J76</f>
        <v>Subdirección de Gestión Documental y Recursos Físicos</v>
      </c>
      <c r="O17" s="1038">
        <v>1</v>
      </c>
      <c r="P17" s="1038">
        <v>1</v>
      </c>
      <c r="Q17" s="1038">
        <v>1</v>
      </c>
      <c r="R17" s="1038">
        <v>1</v>
      </c>
      <c r="S17" s="1038">
        <v>1</v>
      </c>
      <c r="T17" s="1038">
        <v>1</v>
      </c>
      <c r="U17" s="1039">
        <f>IFERROR((AVERAGE(O17,Q17,S17)),0)</f>
        <v>1</v>
      </c>
      <c r="V17" s="1039">
        <f>IFERROR((AVERAGE(P17,R17,T17)),0)</f>
        <v>1</v>
      </c>
      <c r="W17" s="1038">
        <v>1</v>
      </c>
      <c r="X17" s="1116">
        <v>0</v>
      </c>
      <c r="Y17" s="1038">
        <v>1</v>
      </c>
      <c r="Z17" s="1116">
        <v>0</v>
      </c>
      <c r="AA17" s="1038">
        <v>1</v>
      </c>
      <c r="AB17" s="1116">
        <v>0</v>
      </c>
      <c r="AC17" s="1039">
        <f>IFERROR((AVERAGE(W17,Y17,AA17)),0)</f>
        <v>1</v>
      </c>
      <c r="AD17" s="1039">
        <f>IFERROR((AVERAGE(X17,Z17,AB17)),0)</f>
        <v>0</v>
      </c>
      <c r="AE17" s="1038">
        <v>1</v>
      </c>
      <c r="AF17" s="1116">
        <v>0</v>
      </c>
      <c r="AG17" s="1038">
        <v>1</v>
      </c>
      <c r="AH17" s="1116">
        <v>0</v>
      </c>
      <c r="AI17" s="1038">
        <v>1</v>
      </c>
      <c r="AJ17" s="1116">
        <v>0</v>
      </c>
      <c r="AK17" s="1039">
        <f>IFERROR((AVERAGE(AE17,AG17,AI17)),0)</f>
        <v>1</v>
      </c>
      <c r="AL17" s="1039">
        <f>IFERROR((AVERAGE(AF17,AH17,AJ17)),0)</f>
        <v>0</v>
      </c>
      <c r="AM17" s="1038">
        <v>1</v>
      </c>
      <c r="AN17" s="1116">
        <v>0</v>
      </c>
      <c r="AO17" s="1038">
        <v>1</v>
      </c>
      <c r="AP17" s="1116">
        <v>0</v>
      </c>
      <c r="AQ17" s="1038">
        <v>1</v>
      </c>
      <c r="AR17" s="1116">
        <v>0</v>
      </c>
      <c r="AS17" s="1039">
        <f>IFERROR((AVERAGE(AM17,AO17,AQ17)),0)</f>
        <v>1</v>
      </c>
      <c r="AT17" s="1039">
        <f>IFERROR((AVERAGE(AN17,AP17,AR17)),0)</f>
        <v>0</v>
      </c>
      <c r="AU17" s="1039">
        <f>IFERROR((AVERAGE(O17,Q17,S17,W17,Y17,AA17,AE17,AG17,AI17,AM17,AO17,AQ17)),0)</f>
        <v>1</v>
      </c>
      <c r="AV17" s="1053">
        <f>IFERROR((AVERAGE(P17,R17,T17)),0)</f>
        <v>1</v>
      </c>
      <c r="AW17" s="1053">
        <f>IFERROR((AVERAGE(P17,R17,T17,X17,Z17,AB17)),0)</f>
        <v>0.5</v>
      </c>
      <c r="AX17" s="1053">
        <f>IFERROR((AVERAGE(P17,R17,T17,X17,Z17,AB17,AF17,AH17,AJ17)),0)</f>
        <v>0.33333333333333331</v>
      </c>
      <c r="AY17" s="1053">
        <f>(IFERROR((AVERAGE(P17,R17,T17,X17,Z17,AB17,AF17,AH17,AJ17,AN17,AP17,AR17)),0))</f>
        <v>0.25</v>
      </c>
      <c r="AZ17" s="1041">
        <f>IF(AND(AV17&gt;0,$AU17&gt;0),AV17/$AU17,0)*0.25</f>
        <v>0.25</v>
      </c>
      <c r="BA17" s="1041">
        <f>IF(AND(AW17&gt;0,$AU17&gt;0),AW17/$AU17,0)*0.5</f>
        <v>0.25</v>
      </c>
      <c r="BB17" s="1034">
        <f>IF(AND(AX17&gt;0,$AU17&gt;0),AX17/$AU17,0)*0.75</f>
        <v>0.25</v>
      </c>
      <c r="BC17" s="1034">
        <f t="shared" ref="BC17" si="2">IF(AND(AY17&gt;0,$AU17&gt;0),AY17/$AU17,0)</f>
        <v>0.25</v>
      </c>
      <c r="BD17" s="1042">
        <f>(((IF(AND(AV17&gt;0,$F17&gt;0),AV17/$F17,0)))/4)*0.25</f>
        <v>6.25E-2</v>
      </c>
      <c r="BE17" s="1042">
        <f>(((IF(AND(AW17&gt;0,$F17&gt;0),AW17/$F17,0)))/4)*0.5</f>
        <v>6.25E-2</v>
      </c>
      <c r="BF17" s="1042">
        <f>(((IF(AND(AX17&gt;0,$F17&gt;0),AX17/$F17,0)))/4)*0.75</f>
        <v>6.25E-2</v>
      </c>
      <c r="BG17" s="1042">
        <f t="shared" si="1"/>
        <v>6.25E-2</v>
      </c>
    </row>
    <row r="18" spans="2:59" ht="22.8">
      <c r="B18" s="1665"/>
      <c r="C18" s="1666"/>
      <c r="D18" s="1666"/>
      <c r="E18" s="1666"/>
      <c r="F18" s="1666"/>
      <c r="G18" s="1666"/>
      <c r="H18" s="1666"/>
      <c r="I18" s="1666"/>
      <c r="J18" s="1666"/>
      <c r="K18" s="1666"/>
      <c r="L18" s="1666"/>
      <c r="M18" s="1666"/>
      <c r="N18" s="1666"/>
      <c r="O18" s="1666"/>
      <c r="P18" s="1666"/>
      <c r="Q18" s="1666"/>
      <c r="R18" s="1666"/>
      <c r="S18" s="1666"/>
      <c r="T18" s="1666"/>
      <c r="U18" s="1666"/>
      <c r="V18" s="1666"/>
      <c r="W18" s="1666"/>
      <c r="X18" s="1666"/>
      <c r="Y18" s="1666"/>
      <c r="Z18" s="1666"/>
      <c r="AA18" s="1666"/>
      <c r="AB18" s="1666"/>
      <c r="AC18" s="1666"/>
      <c r="AD18" s="1666"/>
      <c r="AE18" s="1666"/>
      <c r="AF18" s="1666"/>
      <c r="AG18" s="1666"/>
      <c r="AH18" s="1666"/>
      <c r="AI18" s="1666"/>
      <c r="AJ18" s="1666"/>
      <c r="AK18" s="1666"/>
      <c r="AL18" s="1666"/>
      <c r="AM18" s="1666"/>
      <c r="AN18" s="1666"/>
      <c r="AO18" s="1666"/>
      <c r="AP18" s="1666"/>
      <c r="AQ18" s="1666"/>
      <c r="AR18" s="1666"/>
      <c r="AS18" s="1666"/>
      <c r="AT18" s="1666"/>
      <c r="AU18" s="1666"/>
      <c r="AV18" s="1667"/>
      <c r="AW18" s="1649" t="s">
        <v>16</v>
      </c>
      <c r="AX18" s="1678"/>
      <c r="AY18" s="1678"/>
      <c r="AZ18" s="1">
        <f t="shared" ref="AZ18:BG18" si="3">AVERAGE(AZ16:AZ17)</f>
        <v>0.25</v>
      </c>
      <c r="BA18" s="1">
        <f t="shared" si="3"/>
        <v>0.25</v>
      </c>
      <c r="BB18" s="1">
        <f t="shared" si="3"/>
        <v>0.25</v>
      </c>
      <c r="BC18" s="1">
        <f t="shared" si="3"/>
        <v>0.25</v>
      </c>
      <c r="BD18" s="1">
        <f t="shared" si="3"/>
        <v>6.25E-2</v>
      </c>
      <c r="BE18" s="1">
        <f t="shared" si="3"/>
        <v>6.25E-2</v>
      </c>
      <c r="BF18" s="1">
        <f t="shared" si="3"/>
        <v>6.25E-2</v>
      </c>
      <c r="BG18" s="1">
        <f t="shared" si="3"/>
        <v>6.25E-2</v>
      </c>
    </row>
    <row r="19" spans="2:59">
      <c r="B19" s="570"/>
      <c r="C19" s="570"/>
      <c r="D19" s="570"/>
      <c r="E19" s="570"/>
      <c r="F19" s="570"/>
      <c r="G19" s="571"/>
      <c r="H19" s="571"/>
      <c r="I19" s="570"/>
      <c r="J19" s="570"/>
      <c r="K19" s="570"/>
      <c r="L19" s="570"/>
      <c r="M19" s="570"/>
      <c r="N19" s="570"/>
    </row>
    <row r="20" spans="2:59">
      <c r="B20" s="570"/>
      <c r="C20" s="570"/>
      <c r="D20" s="1664"/>
      <c r="E20" s="1664"/>
      <c r="F20" s="1664"/>
      <c r="G20" s="1664"/>
      <c r="H20" s="1664"/>
      <c r="I20" s="1664"/>
      <c r="J20" s="1664"/>
      <c r="K20" s="1664"/>
      <c r="L20" s="1664"/>
      <c r="M20" s="1664"/>
      <c r="N20" s="1664"/>
    </row>
    <row r="21" spans="2:59" ht="30" customHeight="1">
      <c r="B21" s="86" t="s">
        <v>23</v>
      </c>
      <c r="C21" s="572">
        <v>45450</v>
      </c>
      <c r="D21" s="573"/>
      <c r="E21" s="1654" t="s">
        <v>50</v>
      </c>
      <c r="F21" s="1655" t="s">
        <v>1053</v>
      </c>
      <c r="G21" s="1656"/>
      <c r="H21" s="1656"/>
      <c r="I21" s="1656"/>
      <c r="J21" s="1657"/>
      <c r="K21" s="574"/>
      <c r="L21" s="1673"/>
      <c r="M21" s="1673"/>
      <c r="N21" s="1683"/>
    </row>
    <row r="22" spans="2:59" ht="13.5" customHeight="1">
      <c r="B22" s="570"/>
      <c r="C22" s="570"/>
      <c r="D22" s="574"/>
      <c r="E22" s="1654"/>
      <c r="F22" s="1658"/>
      <c r="G22" s="1659"/>
      <c r="H22" s="1659"/>
      <c r="I22" s="1659"/>
      <c r="J22" s="1660"/>
      <c r="K22" s="570"/>
      <c r="L22" s="570"/>
      <c r="M22" s="570"/>
      <c r="N22" s="570"/>
    </row>
    <row r="23" spans="2:59" ht="31.5" customHeight="1">
      <c r="B23" s="86" t="s">
        <v>49</v>
      </c>
      <c r="C23" s="960">
        <v>45679</v>
      </c>
      <c r="D23" s="570"/>
      <c r="E23" s="570"/>
      <c r="F23" s="570"/>
      <c r="K23" s="570"/>
      <c r="L23" s="570"/>
      <c r="M23" s="570"/>
      <c r="N23" s="570"/>
    </row>
    <row r="24" spans="2:59">
      <c r="B24" s="570"/>
      <c r="C24" s="570"/>
      <c r="D24" s="570"/>
      <c r="E24" s="570"/>
      <c r="F24" s="570"/>
      <c r="K24" s="570"/>
      <c r="L24" s="570"/>
      <c r="M24" s="570"/>
      <c r="N24" s="570"/>
    </row>
    <row r="25" spans="2:59" ht="15" customHeight="1">
      <c r="B25" s="570"/>
      <c r="C25" s="570"/>
      <c r="D25" s="570"/>
      <c r="E25" s="570"/>
      <c r="F25" s="570"/>
      <c r="G25" s="571"/>
      <c r="H25" s="571"/>
      <c r="I25" s="1679"/>
      <c r="J25" s="1679"/>
      <c r="K25" s="1679"/>
      <c r="L25" s="1679"/>
      <c r="M25" s="575"/>
      <c r="N25" s="575"/>
    </row>
    <row r="26" spans="2:59" ht="15" customHeight="1">
      <c r="B26" s="1684" t="s">
        <v>146</v>
      </c>
      <c r="C26" s="1684"/>
      <c r="D26" s="1684"/>
      <c r="E26" s="1684"/>
      <c r="F26" s="1684"/>
      <c r="G26" s="571"/>
      <c r="H26" s="571"/>
      <c r="I26" s="570"/>
      <c r="J26" s="570"/>
      <c r="K26" s="576"/>
      <c r="L26" s="570"/>
      <c r="M26" s="570"/>
      <c r="N26" s="570"/>
    </row>
    <row r="27" spans="2:59" ht="15" customHeight="1">
      <c r="B27" s="570"/>
      <c r="C27" s="570"/>
      <c r="D27" s="570"/>
      <c r="E27" s="570"/>
      <c r="F27" s="570"/>
      <c r="G27" s="571"/>
      <c r="H27" s="571"/>
      <c r="I27" s="1679"/>
      <c r="J27" s="1679"/>
      <c r="K27" s="1679"/>
      <c r="L27" s="1679"/>
      <c r="M27" s="575"/>
      <c r="N27" s="575"/>
    </row>
    <row r="28" spans="2:59" ht="15" customHeight="1">
      <c r="B28" s="570"/>
      <c r="C28" s="570"/>
      <c r="D28" s="570"/>
      <c r="E28" s="570"/>
      <c r="F28" s="570"/>
      <c r="G28" s="571"/>
      <c r="H28" s="571"/>
      <c r="I28" s="570"/>
      <c r="J28" s="570"/>
      <c r="K28" s="576"/>
      <c r="L28" s="570"/>
      <c r="M28" s="570"/>
      <c r="N28" s="570"/>
    </row>
    <row r="29" spans="2:59" ht="15" customHeight="1">
      <c r="B29" s="570"/>
      <c r="C29" s="570"/>
      <c r="D29" s="570"/>
      <c r="E29" s="570"/>
      <c r="F29" s="570"/>
      <c r="G29" s="571"/>
      <c r="H29" s="571"/>
      <c r="I29" s="1679"/>
      <c r="J29" s="1679"/>
      <c r="K29" s="1679"/>
      <c r="L29" s="1679"/>
      <c r="M29" s="575"/>
      <c r="N29" s="575"/>
    </row>
  </sheetData>
  <sheetProtection algorithmName="SHA-512" hashValue="BXAM3GL9+LACKl8+rey01sFFmzGASBdr6luIsb1MsvULCTPmzyIG/5EvT59kdi4nsVGf8cPAbWxZgX/NBUOq4g==" saltValue="IJ4qYOr+c3+4vS/UFNtOjQ==" spinCount="100000" sheet="1" objects="1" scenarios="1" selectLockedCells="1"/>
  <mergeCells count="69">
    <mergeCell ref="AW18:AY18"/>
    <mergeCell ref="AK14:AL14"/>
    <mergeCell ref="AM14:AN14"/>
    <mergeCell ref="I29:L29"/>
    <mergeCell ref="E21:E22"/>
    <mergeCell ref="F21:J22"/>
    <mergeCell ref="L21:N21"/>
    <mergeCell ref="I25:L25"/>
    <mergeCell ref="B26:F26"/>
    <mergeCell ref="I27:L27"/>
    <mergeCell ref="D20:N20"/>
    <mergeCell ref="AC14:AD14"/>
    <mergeCell ref="AE14:AF14"/>
    <mergeCell ref="AG14:AH14"/>
    <mergeCell ref="AI14:AJ14"/>
    <mergeCell ref="M12:M15"/>
    <mergeCell ref="H12:H15"/>
    <mergeCell ref="I12:I15"/>
    <mergeCell ref="J12:J15"/>
    <mergeCell ref="K12:K15"/>
    <mergeCell ref="L12:L15"/>
    <mergeCell ref="B18:AV18"/>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N12:N15"/>
    <mergeCell ref="G12:G15"/>
    <mergeCell ref="BF6:BG6"/>
    <mergeCell ref="AV7:AZ7"/>
    <mergeCell ref="C8:D8"/>
    <mergeCell ref="C10:D10"/>
    <mergeCell ref="B12:B15"/>
    <mergeCell ref="C12:C15"/>
    <mergeCell ref="D12:D15"/>
    <mergeCell ref="E12:E15"/>
    <mergeCell ref="BD12:BG12"/>
    <mergeCell ref="O13:V13"/>
    <mergeCell ref="W13:AD13"/>
    <mergeCell ref="AE13:AL13"/>
    <mergeCell ref="AM13:AT13"/>
    <mergeCell ref="AV13:AV15"/>
    <mergeCell ref="AW13:AW15"/>
    <mergeCell ref="AX13:AX15"/>
    <mergeCell ref="C9:D9"/>
    <mergeCell ref="C16:C17"/>
    <mergeCell ref="B16:B17"/>
    <mergeCell ref="B2:B6"/>
    <mergeCell ref="C2:BE6"/>
    <mergeCell ref="AY13:AY15"/>
    <mergeCell ref="AZ13:AZ15"/>
    <mergeCell ref="O12:AT12"/>
    <mergeCell ref="AU12:AU15"/>
    <mergeCell ref="AV12:AY12"/>
    <mergeCell ref="AZ12:BC12"/>
    <mergeCell ref="BA13:BA15"/>
    <mergeCell ref="BB13:BB15"/>
    <mergeCell ref="BD13:BD15"/>
    <mergeCell ref="BE13:BE15"/>
    <mergeCell ref="F12:F15"/>
  </mergeCells>
  <conditionalFormatting sqref="AZ16:BC17">
    <cfRule type="cellIs" dxfId="27" priority="1" operator="greaterThan">
      <formula>1</formula>
    </cfRule>
    <cfRule type="cellIs" dxfId="26" priority="2" operator="between">
      <formula>0.9500000000001</formula>
      <formula>1</formula>
    </cfRule>
    <cfRule type="cellIs" dxfId="25" priority="3" operator="between">
      <formula>0.75</formula>
      <formula>0.95</formula>
    </cfRule>
    <cfRule type="cellIs" dxfId="24" priority="4" operator="lessThan">
      <formula>0.75</formula>
    </cfRule>
  </conditionalFormatting>
  <dataValidations count="1">
    <dataValidation allowBlank="1" showInputMessage="1" showErrorMessage="1" prompt="Transcriba de manera exacta el objetivo definido en la caracterización del proceso." sqref="C9:D9" xr:uid="{B9B9BEA2-1258-4AA1-8E03-C2228595C06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4BE9D0F-A336-4A4A-B8C7-2D366699AA5F}">
          <x14:formula1>
            <xm:f>'Listas-N'!$C$6:$C$21</xm:f>
          </x14:formula1>
          <xm:sqref>C8:D8</xm:sqref>
        </x14:dataValidation>
        <x14:dataValidation type="list" allowBlank="1" showInputMessage="1" showErrorMessage="1" xr:uid="{E0BA011D-752E-4EC7-ACFF-96EE06A13A54}">
          <x14:formula1>
            <xm:f>'Listas-N'!$E$6:$E$10</xm:f>
          </x14:formula1>
          <xm:sqref>C10:D10</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6E0FC-A19B-40AC-ACE3-25F0FE474047}">
  <sheetPr>
    <tabColor rgb="FF66FF66"/>
  </sheetPr>
  <dimension ref="B1:BG30"/>
  <sheetViews>
    <sheetView showGridLines="0" zoomScale="70" zoomScaleNormal="70" workbookViewId="0">
      <selection activeCell="C10" sqref="C10:D10"/>
    </sheetView>
  </sheetViews>
  <sheetFormatPr baseColWidth="10" defaultColWidth="17.33203125" defaultRowHeight="15"/>
  <cols>
    <col min="1" max="1" width="4.33203125" style="70" customWidth="1"/>
    <col min="2" max="2" width="50.44140625" style="548" customWidth="1"/>
    <col min="3" max="3" width="66.6640625" style="548" customWidth="1"/>
    <col min="4" max="4" width="49.6640625" style="548" customWidth="1"/>
    <col min="5" max="6" width="27.5546875" style="548" customWidth="1"/>
    <col min="7" max="8" width="29.33203125" style="549" customWidth="1"/>
    <col min="9" max="9" width="29.88671875" style="548" customWidth="1"/>
    <col min="10" max="10" width="31.88671875" style="548" customWidth="1"/>
    <col min="11" max="11" width="64.6640625" style="548" customWidth="1"/>
    <col min="12" max="12" width="48.44140625" style="548" customWidth="1"/>
    <col min="13" max="13" width="28.5546875" style="548" customWidth="1"/>
    <col min="14" max="14" width="50" style="548" customWidth="1"/>
    <col min="15" max="46" width="15.88671875" style="70" customWidth="1"/>
    <col min="47" max="47" width="24.5546875" style="70" customWidth="1"/>
    <col min="48" max="48" width="22.88671875" style="70" customWidth="1"/>
    <col min="49" max="49" width="19.33203125" style="70" customWidth="1"/>
    <col min="50" max="50" width="18.44140625" style="70" customWidth="1"/>
    <col min="51" max="51" width="19.44140625" style="70" customWidth="1"/>
    <col min="52" max="52" width="23.33203125" style="70" customWidth="1"/>
    <col min="53" max="54" width="25.109375" style="70" customWidth="1"/>
    <col min="55" max="55" width="26.6640625" style="70" customWidth="1"/>
    <col min="56" max="56" width="26.33203125" style="70" customWidth="1"/>
    <col min="57" max="57" width="26.5546875" style="70" customWidth="1"/>
    <col min="58" max="58" width="26.33203125" style="70" customWidth="1"/>
    <col min="59" max="59" width="27.33203125" style="70" customWidth="1"/>
    <col min="60" max="16384" width="17.33203125" style="70"/>
  </cols>
  <sheetData>
    <row r="1" spans="2:59" ht="15" customHeight="1" thickBot="1"/>
    <row r="2" spans="2:59" ht="16.5" customHeight="1">
      <c r="B2" s="1670" t="s">
        <v>127</v>
      </c>
      <c r="C2" s="1610" t="s">
        <v>113</v>
      </c>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c r="AO2" s="1611"/>
      <c r="AP2" s="1611"/>
      <c r="AQ2" s="1611"/>
      <c r="AR2" s="1611"/>
      <c r="AS2" s="1611"/>
      <c r="AT2" s="1611"/>
      <c r="AU2" s="1611"/>
      <c r="AV2" s="1611"/>
      <c r="AW2" s="1611"/>
      <c r="AX2" s="1611"/>
      <c r="AY2" s="1611"/>
      <c r="AZ2" s="1611"/>
      <c r="BA2" s="1611"/>
      <c r="BB2" s="1611"/>
      <c r="BC2" s="1611"/>
      <c r="BD2" s="1611"/>
      <c r="BE2" s="1612"/>
      <c r="BF2" s="561" t="s">
        <v>28</v>
      </c>
      <c r="BG2" s="562"/>
    </row>
    <row r="3" spans="2:59" ht="16.5" customHeight="1">
      <c r="B3" s="1671"/>
      <c r="C3" s="1613"/>
      <c r="D3" s="1614"/>
      <c r="E3" s="1614"/>
      <c r="F3" s="1614"/>
      <c r="G3" s="1614"/>
      <c r="H3" s="1614"/>
      <c r="I3" s="1614"/>
      <c r="J3" s="1614"/>
      <c r="K3" s="1614"/>
      <c r="L3" s="1614"/>
      <c r="M3" s="1614"/>
      <c r="N3" s="1614"/>
      <c r="O3" s="1614"/>
      <c r="P3" s="1614"/>
      <c r="Q3" s="1614"/>
      <c r="R3" s="1614"/>
      <c r="S3" s="1614"/>
      <c r="T3" s="1614"/>
      <c r="U3" s="1614"/>
      <c r="V3" s="1614"/>
      <c r="W3" s="1614"/>
      <c r="X3" s="1614"/>
      <c r="Y3" s="1614"/>
      <c r="Z3" s="1614"/>
      <c r="AA3" s="1614"/>
      <c r="AB3" s="1614"/>
      <c r="AC3" s="1614"/>
      <c r="AD3" s="1614"/>
      <c r="AE3" s="1614"/>
      <c r="AF3" s="1614"/>
      <c r="AG3" s="1614"/>
      <c r="AH3" s="1614"/>
      <c r="AI3" s="1614"/>
      <c r="AJ3" s="1614"/>
      <c r="AK3" s="1614"/>
      <c r="AL3" s="1614"/>
      <c r="AM3" s="1614"/>
      <c r="AN3" s="1614"/>
      <c r="AO3" s="1614"/>
      <c r="AP3" s="1614"/>
      <c r="AQ3" s="1614"/>
      <c r="AR3" s="1614"/>
      <c r="AS3" s="1614"/>
      <c r="AT3" s="1614"/>
      <c r="AU3" s="1614"/>
      <c r="AV3" s="1614"/>
      <c r="AW3" s="1614"/>
      <c r="AX3" s="1614"/>
      <c r="AY3" s="1614"/>
      <c r="AZ3" s="1614"/>
      <c r="BA3" s="1614"/>
      <c r="BB3" s="1614"/>
      <c r="BC3" s="1614"/>
      <c r="BD3" s="1614"/>
      <c r="BE3" s="1615"/>
      <c r="BF3" s="61" t="s">
        <v>25</v>
      </c>
      <c r="BG3" s="62" t="s">
        <v>26</v>
      </c>
    </row>
    <row r="4" spans="2:59" ht="16.5" customHeight="1">
      <c r="B4" s="1671"/>
      <c r="C4" s="1613"/>
      <c r="D4" s="1614"/>
      <c r="E4" s="1614"/>
      <c r="F4" s="1614"/>
      <c r="G4" s="1614"/>
      <c r="H4" s="1614"/>
      <c r="I4" s="1614"/>
      <c r="J4" s="1614"/>
      <c r="K4" s="1614"/>
      <c r="L4" s="1614"/>
      <c r="M4" s="1614"/>
      <c r="N4" s="1614"/>
      <c r="O4" s="1614"/>
      <c r="P4" s="1614"/>
      <c r="Q4" s="1614"/>
      <c r="R4" s="1614"/>
      <c r="S4" s="1614"/>
      <c r="T4" s="1614"/>
      <c r="U4" s="1614"/>
      <c r="V4" s="1614"/>
      <c r="W4" s="1614"/>
      <c r="X4" s="1614"/>
      <c r="Y4" s="1614"/>
      <c r="Z4" s="1614"/>
      <c r="AA4" s="1614"/>
      <c r="AB4" s="1614"/>
      <c r="AC4" s="1614"/>
      <c r="AD4" s="1614"/>
      <c r="AE4" s="1614"/>
      <c r="AF4" s="1614"/>
      <c r="AG4" s="1614"/>
      <c r="AH4" s="1614"/>
      <c r="AI4" s="1614"/>
      <c r="AJ4" s="1614"/>
      <c r="AK4" s="1614"/>
      <c r="AL4" s="1614"/>
      <c r="AM4" s="1614"/>
      <c r="AN4" s="1614"/>
      <c r="AO4" s="1614"/>
      <c r="AP4" s="1614"/>
      <c r="AQ4" s="1614"/>
      <c r="AR4" s="1614"/>
      <c r="AS4" s="1614"/>
      <c r="AT4" s="1614"/>
      <c r="AU4" s="1614"/>
      <c r="AV4" s="1614"/>
      <c r="AW4" s="1614"/>
      <c r="AX4" s="1614"/>
      <c r="AY4" s="1614"/>
      <c r="AZ4" s="1614"/>
      <c r="BA4" s="1614"/>
      <c r="BB4" s="1614"/>
      <c r="BC4" s="1614"/>
      <c r="BD4" s="1614"/>
      <c r="BE4" s="1615"/>
      <c r="BF4" s="63">
        <v>6</v>
      </c>
      <c r="BG4" s="64" t="s">
        <v>34</v>
      </c>
    </row>
    <row r="5" spans="2:59" ht="16.5" customHeight="1">
      <c r="B5" s="1671"/>
      <c r="C5" s="1613"/>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c r="AF5" s="1614"/>
      <c r="AG5" s="1614"/>
      <c r="AH5" s="1614"/>
      <c r="AI5" s="1614"/>
      <c r="AJ5" s="1614"/>
      <c r="AK5" s="1614"/>
      <c r="AL5" s="1614"/>
      <c r="AM5" s="1614"/>
      <c r="AN5" s="1614"/>
      <c r="AO5" s="1614"/>
      <c r="AP5" s="1614"/>
      <c r="AQ5" s="1614"/>
      <c r="AR5" s="1614"/>
      <c r="AS5" s="1614"/>
      <c r="AT5" s="1614"/>
      <c r="AU5" s="1614"/>
      <c r="AV5" s="1614"/>
      <c r="AW5" s="1614"/>
      <c r="AX5" s="1614"/>
      <c r="AY5" s="1614"/>
      <c r="AZ5" s="1614"/>
      <c r="BA5" s="1614"/>
      <c r="BB5" s="1614"/>
      <c r="BC5" s="1614"/>
      <c r="BD5" s="1614"/>
      <c r="BE5" s="1615"/>
      <c r="BF5" s="563" t="s">
        <v>27</v>
      </c>
      <c r="BG5" s="564"/>
    </row>
    <row r="6" spans="2:59" ht="16.5" customHeight="1" thickBot="1">
      <c r="B6" s="1672"/>
      <c r="C6" s="1616"/>
      <c r="D6" s="1617"/>
      <c r="E6" s="1617"/>
      <c r="F6" s="1617"/>
      <c r="G6" s="1617"/>
      <c r="H6" s="1617"/>
      <c r="I6" s="1617"/>
      <c r="J6" s="1617"/>
      <c r="K6" s="1617"/>
      <c r="L6" s="1617"/>
      <c r="M6" s="1617"/>
      <c r="N6" s="1617"/>
      <c r="O6" s="1617"/>
      <c r="P6" s="1617"/>
      <c r="Q6" s="1617"/>
      <c r="R6" s="1617"/>
      <c r="S6" s="1617"/>
      <c r="T6" s="1617"/>
      <c r="U6" s="1617"/>
      <c r="V6" s="1617"/>
      <c r="W6" s="1617"/>
      <c r="X6" s="1617"/>
      <c r="Y6" s="1617"/>
      <c r="Z6" s="1617"/>
      <c r="AA6" s="1617"/>
      <c r="AB6" s="1617"/>
      <c r="AC6" s="1617"/>
      <c r="AD6" s="1617"/>
      <c r="AE6" s="1617"/>
      <c r="AF6" s="1617"/>
      <c r="AG6" s="1617"/>
      <c r="AH6" s="1617"/>
      <c r="AI6" s="1617"/>
      <c r="AJ6" s="1617"/>
      <c r="AK6" s="1617"/>
      <c r="AL6" s="1617"/>
      <c r="AM6" s="1617"/>
      <c r="AN6" s="1617"/>
      <c r="AO6" s="1617"/>
      <c r="AP6" s="1617"/>
      <c r="AQ6" s="1617"/>
      <c r="AR6" s="1617"/>
      <c r="AS6" s="1617"/>
      <c r="AT6" s="1617"/>
      <c r="AU6" s="1617"/>
      <c r="AV6" s="1617"/>
      <c r="AW6" s="1617"/>
      <c r="AX6" s="1617"/>
      <c r="AY6" s="1617"/>
      <c r="AZ6" s="1617"/>
      <c r="BA6" s="1617"/>
      <c r="BB6" s="1617"/>
      <c r="BC6" s="1617"/>
      <c r="BD6" s="1617"/>
      <c r="BE6" s="1618"/>
      <c r="BF6" s="1619">
        <v>45428</v>
      </c>
      <c r="BG6" s="1620"/>
    </row>
    <row r="7" spans="2:59" ht="19.5" customHeight="1">
      <c r="B7" s="67"/>
      <c r="C7" s="67"/>
      <c r="D7" s="67"/>
      <c r="E7" s="67"/>
      <c r="F7" s="67"/>
      <c r="G7" s="68"/>
      <c r="H7" s="68"/>
      <c r="I7" s="67"/>
      <c r="J7" s="67"/>
      <c r="K7" s="67"/>
      <c r="L7" s="67"/>
      <c r="M7" s="67"/>
      <c r="N7" s="67"/>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1621"/>
      <c r="AW7" s="1673"/>
      <c r="AX7" s="1673"/>
      <c r="AY7" s="1673"/>
      <c r="AZ7" s="1623"/>
      <c r="BA7" s="565"/>
      <c r="BB7" s="565"/>
      <c r="BC7" s="565"/>
      <c r="BD7" s="69"/>
      <c r="BE7" s="69"/>
    </row>
    <row r="8" spans="2:59" ht="28.5" customHeight="1">
      <c r="B8" s="71" t="s">
        <v>44</v>
      </c>
      <c r="C8" s="1749" t="s">
        <v>91</v>
      </c>
      <c r="D8" s="1749"/>
      <c r="E8" s="72"/>
      <c r="F8" s="72"/>
      <c r="G8" s="72"/>
      <c r="H8" s="72"/>
      <c r="I8" s="72"/>
      <c r="J8" s="72"/>
      <c r="K8" s="72"/>
      <c r="L8" s="72"/>
      <c r="M8" s="72"/>
      <c r="N8" s="72"/>
      <c r="AV8" s="565"/>
      <c r="AW8" s="565"/>
      <c r="AX8" s="565"/>
      <c r="AY8" s="565"/>
      <c r="AZ8" s="565"/>
      <c r="BA8" s="565"/>
      <c r="BB8" s="565"/>
      <c r="BC8" s="565"/>
    </row>
    <row r="9" spans="2:59" ht="124.5" customHeight="1">
      <c r="B9" s="71" t="s">
        <v>31</v>
      </c>
      <c r="C9" s="1784" t="s">
        <v>600</v>
      </c>
      <c r="D9" s="1748"/>
      <c r="E9" s="72"/>
      <c r="F9" s="72"/>
      <c r="G9" s="72"/>
      <c r="H9" s="72"/>
      <c r="I9" s="72"/>
      <c r="J9" s="72"/>
      <c r="K9" s="72"/>
      <c r="L9" s="72"/>
      <c r="M9" s="72"/>
      <c r="N9" s="72"/>
      <c r="AV9" s="565"/>
      <c r="AW9" s="565"/>
      <c r="AX9" s="565"/>
      <c r="AY9" s="565"/>
      <c r="AZ9" s="565"/>
      <c r="BA9" s="565"/>
      <c r="BB9" s="565"/>
      <c r="BC9" s="565"/>
    </row>
    <row r="10" spans="2:59" ht="30" customHeight="1">
      <c r="B10" s="71" t="s">
        <v>98</v>
      </c>
      <c r="C10" s="1625">
        <v>2025</v>
      </c>
      <c r="D10" s="1626"/>
      <c r="E10" s="72"/>
      <c r="F10" s="72"/>
      <c r="G10" s="72"/>
      <c r="H10" s="72"/>
      <c r="I10" s="72"/>
      <c r="J10" s="72"/>
      <c r="K10" s="72"/>
      <c r="L10" s="72"/>
      <c r="M10" s="72"/>
      <c r="N10" s="72"/>
      <c r="AV10" s="565"/>
      <c r="AW10" s="565"/>
      <c r="AX10" s="565"/>
      <c r="AY10" s="565"/>
      <c r="AZ10" s="565"/>
      <c r="BA10" s="565"/>
      <c r="BB10" s="565"/>
      <c r="BC10" s="565"/>
    </row>
    <row r="11" spans="2:59" ht="14.25" customHeight="1">
      <c r="B11" s="67"/>
      <c r="C11" s="67"/>
      <c r="D11" s="67"/>
      <c r="E11" s="67"/>
      <c r="F11" s="67"/>
      <c r="G11" s="68"/>
      <c r="H11" s="68"/>
      <c r="I11" s="67"/>
      <c r="J11" s="67"/>
      <c r="K11" s="67"/>
      <c r="L11" s="67"/>
      <c r="M11" s="67"/>
      <c r="N11" s="67"/>
      <c r="AV11" s="565"/>
      <c r="AW11" s="565"/>
      <c r="AX11" s="565"/>
      <c r="AY11" s="565"/>
      <c r="AZ11" s="565"/>
      <c r="BA11" s="565"/>
      <c r="BB11" s="565"/>
      <c r="BC11" s="565"/>
    </row>
    <row r="12" spans="2:59" ht="33" customHeight="1">
      <c r="B12" s="1604" t="s">
        <v>0</v>
      </c>
      <c r="C12" s="1604" t="s">
        <v>51</v>
      </c>
      <c r="D12" s="1604" t="s">
        <v>133</v>
      </c>
      <c r="E12" s="1604" t="s">
        <v>59</v>
      </c>
      <c r="F12" s="1604" t="s">
        <v>132</v>
      </c>
      <c r="G12" s="1604" t="s">
        <v>56</v>
      </c>
      <c r="H12" s="1604" t="s">
        <v>22</v>
      </c>
      <c r="I12" s="1604" t="s">
        <v>58</v>
      </c>
      <c r="J12" s="1604" t="s">
        <v>38</v>
      </c>
      <c r="K12" s="1604" t="s">
        <v>33</v>
      </c>
      <c r="L12" s="1604" t="s">
        <v>17</v>
      </c>
      <c r="M12" s="1604" t="s">
        <v>39</v>
      </c>
      <c r="N12" s="1604" t="s">
        <v>41</v>
      </c>
      <c r="O12" s="1631" t="s">
        <v>107</v>
      </c>
      <c r="P12" s="1631"/>
      <c r="Q12" s="1631"/>
      <c r="R12" s="1631"/>
      <c r="S12" s="1631"/>
      <c r="T12" s="1631"/>
      <c r="U12" s="1631"/>
      <c r="V12" s="1631"/>
      <c r="W12" s="1631"/>
      <c r="X12" s="1631"/>
      <c r="Y12" s="1631"/>
      <c r="Z12" s="1631"/>
      <c r="AA12" s="1631"/>
      <c r="AB12" s="1631"/>
      <c r="AC12" s="1631"/>
      <c r="AD12" s="1631"/>
      <c r="AE12" s="1631"/>
      <c r="AF12" s="1631"/>
      <c r="AG12" s="1631"/>
      <c r="AH12" s="1631"/>
      <c r="AI12" s="1631"/>
      <c r="AJ12" s="1631"/>
      <c r="AK12" s="1631"/>
      <c r="AL12" s="1631"/>
      <c r="AM12" s="1631"/>
      <c r="AN12" s="1631"/>
      <c r="AO12" s="1631"/>
      <c r="AP12" s="1631"/>
      <c r="AQ12" s="1631"/>
      <c r="AR12" s="1631"/>
      <c r="AS12" s="1631"/>
      <c r="AT12" s="1631"/>
      <c r="AU12" s="1632" t="s">
        <v>60</v>
      </c>
      <c r="AV12" s="1633" t="s">
        <v>128</v>
      </c>
      <c r="AW12" s="1634"/>
      <c r="AX12" s="1634"/>
      <c r="AY12" s="1635"/>
      <c r="AZ12" s="1636" t="s">
        <v>125</v>
      </c>
      <c r="BA12" s="1637"/>
      <c r="BB12" s="1637"/>
      <c r="BC12" s="1638"/>
      <c r="BD12" s="1627" t="s">
        <v>126</v>
      </c>
      <c r="BE12" s="1628"/>
      <c r="BF12" s="1628"/>
      <c r="BG12" s="1629"/>
    </row>
    <row r="13" spans="2:59" ht="21.75" customHeight="1">
      <c r="B13" s="1604"/>
      <c r="C13" s="1604"/>
      <c r="D13" s="1604"/>
      <c r="E13" s="1604"/>
      <c r="F13" s="1604"/>
      <c r="G13" s="1604"/>
      <c r="H13" s="1604"/>
      <c r="I13" s="1604"/>
      <c r="J13" s="1604"/>
      <c r="K13" s="1604"/>
      <c r="L13" s="1604"/>
      <c r="M13" s="1604"/>
      <c r="N13" s="1604"/>
      <c r="O13" s="1630" t="s">
        <v>18</v>
      </c>
      <c r="P13" s="1630"/>
      <c r="Q13" s="1630"/>
      <c r="R13" s="1630"/>
      <c r="S13" s="1630"/>
      <c r="T13" s="1630"/>
      <c r="U13" s="1630"/>
      <c r="V13" s="1630"/>
      <c r="W13" s="1630" t="s">
        <v>19</v>
      </c>
      <c r="X13" s="1630"/>
      <c r="Y13" s="1630"/>
      <c r="Z13" s="1630"/>
      <c r="AA13" s="1630"/>
      <c r="AB13" s="1630"/>
      <c r="AC13" s="1630"/>
      <c r="AD13" s="1630"/>
      <c r="AE13" s="1630" t="s">
        <v>20</v>
      </c>
      <c r="AF13" s="1630"/>
      <c r="AG13" s="1630"/>
      <c r="AH13" s="1630"/>
      <c r="AI13" s="1630"/>
      <c r="AJ13" s="1630"/>
      <c r="AK13" s="1630"/>
      <c r="AL13" s="1630"/>
      <c r="AM13" s="1630" t="s">
        <v>21</v>
      </c>
      <c r="AN13" s="1630"/>
      <c r="AO13" s="1630"/>
      <c r="AP13" s="1630"/>
      <c r="AQ13" s="1630"/>
      <c r="AR13" s="1630"/>
      <c r="AS13" s="1630"/>
      <c r="AT13" s="1630"/>
      <c r="AU13" s="1632"/>
      <c r="AV13" s="1642" t="s">
        <v>114</v>
      </c>
      <c r="AW13" s="1642" t="s">
        <v>19</v>
      </c>
      <c r="AX13" s="1642" t="s">
        <v>115</v>
      </c>
      <c r="AY13" s="1642" t="s">
        <v>116</v>
      </c>
      <c r="AZ13" s="1639" t="s">
        <v>114</v>
      </c>
      <c r="BA13" s="1639" t="s">
        <v>117</v>
      </c>
      <c r="BB13" s="1639" t="s">
        <v>118</v>
      </c>
      <c r="BC13" s="1639" t="s">
        <v>119</v>
      </c>
      <c r="BD13" s="1645" t="s">
        <v>18</v>
      </c>
      <c r="BE13" s="1645" t="s">
        <v>19</v>
      </c>
      <c r="BF13" s="1645" t="s">
        <v>20</v>
      </c>
      <c r="BG13" s="1645" t="s">
        <v>21</v>
      </c>
    </row>
    <row r="14" spans="2:59" ht="21.75" customHeight="1">
      <c r="B14" s="1604"/>
      <c r="C14" s="1604"/>
      <c r="D14" s="1604"/>
      <c r="E14" s="1604"/>
      <c r="F14" s="1604"/>
      <c r="G14" s="1604"/>
      <c r="H14" s="1604"/>
      <c r="I14" s="1604"/>
      <c r="J14" s="1604"/>
      <c r="K14" s="1604"/>
      <c r="L14" s="1604"/>
      <c r="M14" s="1604"/>
      <c r="N14" s="1604"/>
      <c r="O14" s="1677" t="s">
        <v>2</v>
      </c>
      <c r="P14" s="1677"/>
      <c r="Q14" s="1677" t="s">
        <v>3</v>
      </c>
      <c r="R14" s="1677"/>
      <c r="S14" s="1677" t="s">
        <v>4</v>
      </c>
      <c r="T14" s="1677"/>
      <c r="U14" s="1631" t="s">
        <v>5</v>
      </c>
      <c r="V14" s="1631"/>
      <c r="W14" s="1677" t="s">
        <v>24</v>
      </c>
      <c r="X14" s="1677"/>
      <c r="Y14" s="1677" t="s">
        <v>6</v>
      </c>
      <c r="Z14" s="1677"/>
      <c r="AA14" s="1677" t="s">
        <v>7</v>
      </c>
      <c r="AB14" s="1677"/>
      <c r="AC14" s="1631" t="s">
        <v>5</v>
      </c>
      <c r="AD14" s="1631"/>
      <c r="AE14" s="1677" t="s">
        <v>8</v>
      </c>
      <c r="AF14" s="1677"/>
      <c r="AG14" s="1677" t="s">
        <v>9</v>
      </c>
      <c r="AH14" s="1677"/>
      <c r="AI14" s="1677" t="s">
        <v>10</v>
      </c>
      <c r="AJ14" s="1677"/>
      <c r="AK14" s="1631" t="s">
        <v>5</v>
      </c>
      <c r="AL14" s="1631"/>
      <c r="AM14" s="1677" t="s">
        <v>11</v>
      </c>
      <c r="AN14" s="1677"/>
      <c r="AO14" s="1677" t="s">
        <v>12</v>
      </c>
      <c r="AP14" s="1677"/>
      <c r="AQ14" s="1677" t="s">
        <v>13</v>
      </c>
      <c r="AR14" s="1677"/>
      <c r="AS14" s="1631" t="s">
        <v>5</v>
      </c>
      <c r="AT14" s="1631"/>
      <c r="AU14" s="1632"/>
      <c r="AV14" s="1643"/>
      <c r="AW14" s="1643"/>
      <c r="AX14" s="1643"/>
      <c r="AY14" s="1643"/>
      <c r="AZ14" s="1640"/>
      <c r="BA14" s="1640"/>
      <c r="BB14" s="1640"/>
      <c r="BC14" s="1640"/>
      <c r="BD14" s="1646"/>
      <c r="BE14" s="1646"/>
      <c r="BF14" s="1646"/>
      <c r="BG14" s="1646"/>
    </row>
    <row r="15" spans="2:59" ht="21.75" customHeight="1">
      <c r="B15" s="1604"/>
      <c r="C15" s="1604"/>
      <c r="D15" s="1604"/>
      <c r="E15" s="1604"/>
      <c r="F15" s="1604"/>
      <c r="G15" s="1604"/>
      <c r="H15" s="1604"/>
      <c r="I15" s="1604"/>
      <c r="J15" s="1604"/>
      <c r="K15" s="1604"/>
      <c r="L15" s="1604"/>
      <c r="M15" s="1604"/>
      <c r="N15" s="1604"/>
      <c r="O15" s="566" t="s">
        <v>14</v>
      </c>
      <c r="P15" s="567" t="s">
        <v>15</v>
      </c>
      <c r="Q15" s="566" t="s">
        <v>14</v>
      </c>
      <c r="R15" s="567" t="s">
        <v>15</v>
      </c>
      <c r="S15" s="566" t="s">
        <v>14</v>
      </c>
      <c r="T15" s="567" t="s">
        <v>15</v>
      </c>
      <c r="U15" s="75" t="s">
        <v>14</v>
      </c>
      <c r="V15" s="76" t="s">
        <v>15</v>
      </c>
      <c r="W15" s="566" t="s">
        <v>14</v>
      </c>
      <c r="X15" s="567" t="s">
        <v>15</v>
      </c>
      <c r="Y15" s="566" t="s">
        <v>14</v>
      </c>
      <c r="Z15" s="567" t="s">
        <v>15</v>
      </c>
      <c r="AA15" s="566" t="s">
        <v>14</v>
      </c>
      <c r="AB15" s="567" t="s">
        <v>15</v>
      </c>
      <c r="AC15" s="75" t="s">
        <v>14</v>
      </c>
      <c r="AD15" s="76" t="s">
        <v>15</v>
      </c>
      <c r="AE15" s="566" t="s">
        <v>14</v>
      </c>
      <c r="AF15" s="567" t="s">
        <v>15</v>
      </c>
      <c r="AG15" s="566" t="s">
        <v>14</v>
      </c>
      <c r="AH15" s="567" t="s">
        <v>15</v>
      </c>
      <c r="AI15" s="566" t="s">
        <v>14</v>
      </c>
      <c r="AJ15" s="567" t="s">
        <v>15</v>
      </c>
      <c r="AK15" s="75" t="s">
        <v>14</v>
      </c>
      <c r="AL15" s="76" t="s">
        <v>15</v>
      </c>
      <c r="AM15" s="566" t="s">
        <v>14</v>
      </c>
      <c r="AN15" s="567" t="s">
        <v>15</v>
      </c>
      <c r="AO15" s="566" t="s">
        <v>14</v>
      </c>
      <c r="AP15" s="567" t="s">
        <v>15</v>
      </c>
      <c r="AQ15" s="566" t="s">
        <v>14</v>
      </c>
      <c r="AR15" s="567" t="s">
        <v>15</v>
      </c>
      <c r="AS15" s="75" t="s">
        <v>14</v>
      </c>
      <c r="AT15" s="76" t="s">
        <v>15</v>
      </c>
      <c r="AU15" s="1632"/>
      <c r="AV15" s="1644"/>
      <c r="AW15" s="1644"/>
      <c r="AX15" s="1644"/>
      <c r="AY15" s="1644"/>
      <c r="AZ15" s="1641"/>
      <c r="BA15" s="1641"/>
      <c r="BB15" s="1641"/>
      <c r="BC15" s="1641"/>
      <c r="BD15" s="1647"/>
      <c r="BE15" s="1647"/>
      <c r="BF15" s="1647"/>
      <c r="BG15" s="1647"/>
    </row>
    <row r="16" spans="2:59" ht="132.75" customHeight="1">
      <c r="B16" s="1652" t="str">
        <f>+'Anexo 1. 01-FR-03 POA INSTITUC.'!B50</f>
        <v>4. Fortalecer las capacidades institucionales a través de la  modernización y la transformación tecnológica de la Personería de Bogotá, D. C.</v>
      </c>
      <c r="C16" s="1652" t="str">
        <f>+'Anexo 1. 01-FR-03 POA INSTITUC.'!C77</f>
        <v>4.6 Implementar y/o mejorar el 100% de las actividades para  la  generación de los documentos e informes emitidos por el proceso Gestión Financiera, con el fin de asegurar la oportunidad  y confiabilidad de la gestión presupuestal, de tesorería y contable a través de la optimización del tiempo de respuesta y la precisión de la información.</v>
      </c>
      <c r="D16" s="113" t="str">
        <f>+'Anexo 1. 01-FR-03 POA INSTITUC.'!D77</f>
        <v>4.6.1 Adelantar el 100% de las actividades necesarias para mejorar y/o implementar el mecanismo de creación de documentos requeridos en la generación de archivos, para pagos de nómina, proveedores, contratistas y otros.</v>
      </c>
      <c r="E16" s="77">
        <f>+'Anexo 1. 01-FR-03 POA INSTITUC.'!E77</f>
        <v>0.3</v>
      </c>
      <c r="F16" s="77">
        <f>+'Anexo 1. 01-FR-03 POA INSTITUC.'!F77</f>
        <v>0.99999999999999989</v>
      </c>
      <c r="G16" s="94">
        <f>+'Anexo 1. 01-FR-03 POA INSTITUC.'!L77</f>
        <v>0.3</v>
      </c>
      <c r="H16" s="112" t="str">
        <f>+'Anexo 1. 01-FR-03 POA INSTITUC.'!G77</f>
        <v>S.I.</v>
      </c>
      <c r="I16" s="79" t="str">
        <f>+'Anexo 1. 01-FR-03 POA INSTITUC.'!H77</f>
        <v xml:space="preserve">Actividades programadas para mejorar o implementar Vs Actividades adelantadas </v>
      </c>
      <c r="J16" s="1076" t="s">
        <v>486</v>
      </c>
      <c r="K16" s="1075" t="s">
        <v>584</v>
      </c>
      <c r="L16" s="1027" t="s">
        <v>478</v>
      </c>
      <c r="M16" s="1027" t="s">
        <v>490</v>
      </c>
      <c r="N16" s="1028" t="str">
        <f>+'Anexo 1. 01-FR-03 POA INSTITUC.'!J77</f>
        <v>Subdirección de Gestión Financiera</v>
      </c>
      <c r="O16" s="1103">
        <v>0.01</v>
      </c>
      <c r="P16" s="1103">
        <v>9.5999999999999992E-3</v>
      </c>
      <c r="Q16" s="1103">
        <v>0.03</v>
      </c>
      <c r="R16" s="1103">
        <v>2.5531914893616999E-2</v>
      </c>
      <c r="S16" s="1103">
        <v>0.03</v>
      </c>
      <c r="T16" s="1103">
        <v>0.03</v>
      </c>
      <c r="U16" s="1053">
        <f>O16+Q16+S16</f>
        <v>7.0000000000000007E-2</v>
      </c>
      <c r="V16" s="1053">
        <f>P16+R16+T16</f>
        <v>6.5131914893616999E-2</v>
      </c>
      <c r="W16" s="1038">
        <v>0.03</v>
      </c>
      <c r="X16" s="1038"/>
      <c r="Y16" s="1038">
        <v>0.03</v>
      </c>
      <c r="Z16" s="1038"/>
      <c r="AA16" s="1038">
        <v>0.03</v>
      </c>
      <c r="AB16" s="1038"/>
      <c r="AC16" s="1039">
        <f>W16+Y16+AA16</f>
        <v>0.09</v>
      </c>
      <c r="AD16" s="1039">
        <f>X16+Z16+AB16</f>
        <v>0</v>
      </c>
      <c r="AE16" s="1038">
        <v>0.03</v>
      </c>
      <c r="AF16" s="1038"/>
      <c r="AG16" s="1038">
        <v>0.02</v>
      </c>
      <c r="AH16" s="1038"/>
      <c r="AI16" s="1071">
        <v>0.02</v>
      </c>
      <c r="AJ16" s="1071"/>
      <c r="AK16" s="1039">
        <f>AE16+AG16+AI16</f>
        <v>7.0000000000000007E-2</v>
      </c>
      <c r="AL16" s="1039">
        <f>AF16+AH16+AJ16</f>
        <v>0</v>
      </c>
      <c r="AM16" s="1038">
        <v>0.02</v>
      </c>
      <c r="AN16" s="1038"/>
      <c r="AO16" s="1038">
        <v>0.02</v>
      </c>
      <c r="AP16" s="1038"/>
      <c r="AQ16" s="1038">
        <v>0.03</v>
      </c>
      <c r="AR16" s="1038"/>
      <c r="AS16" s="1039">
        <f>AM16+AO16+AQ16</f>
        <v>7.0000000000000007E-2</v>
      </c>
      <c r="AT16" s="1039">
        <f>AN16+AP16+AR16</f>
        <v>0</v>
      </c>
      <c r="AU16" s="1039">
        <f>U16+AC16+AK16+AS16</f>
        <v>0.30000000000000004</v>
      </c>
      <c r="AV16" s="1060">
        <f>+V16</f>
        <v>6.5131914893616999E-2</v>
      </c>
      <c r="AW16" s="1060">
        <f>+V16+AD16</f>
        <v>6.5131914893616999E-2</v>
      </c>
      <c r="AX16" s="1060">
        <f>+V16+AD16+AL16</f>
        <v>6.5131914893616999E-2</v>
      </c>
      <c r="AY16" s="1060">
        <f>+V16+AD16+AL16+AT16</f>
        <v>6.5131914893616999E-2</v>
      </c>
      <c r="AZ16" s="1068">
        <f t="shared" ref="AZ16:BC18" si="0">IF(AND(AV16&gt;0,$AU16&gt;0),AV16/$AU16,0)</f>
        <v>0.21710638297872331</v>
      </c>
      <c r="BA16" s="1069">
        <f t="shared" si="0"/>
        <v>0.21710638297872331</v>
      </c>
      <c r="BB16" s="1034">
        <f t="shared" si="0"/>
        <v>0.21710638297872331</v>
      </c>
      <c r="BC16" s="1034">
        <f t="shared" si="0"/>
        <v>0.21710638297872331</v>
      </c>
      <c r="BD16" s="1035">
        <f>(IF(AND(AV16&gt;0,$F16&gt;0),AV16/$F16,0))</f>
        <v>6.5131914893617013E-2</v>
      </c>
      <c r="BE16" s="1035">
        <f t="shared" ref="BE16:BG18" si="1">(IF(AND(AW16&gt;0,$F16&gt;0),AW16/$F16,0))</f>
        <v>6.5131914893617013E-2</v>
      </c>
      <c r="BF16" s="1035">
        <f t="shared" si="1"/>
        <v>6.5131914893617013E-2</v>
      </c>
      <c r="BG16" s="1035">
        <f t="shared" si="1"/>
        <v>6.5131914893617013E-2</v>
      </c>
    </row>
    <row r="17" spans="2:59" ht="157.5" customHeight="1">
      <c r="B17" s="1653"/>
      <c r="C17" s="1653"/>
      <c r="D17" s="113" t="str">
        <f>+'Anexo 1. 01-FR-03 POA INSTITUC.'!D78</f>
        <v>4.6.2 Llevar a cabo el 100% de las actividades necesarias para optimizar los recursos existentes en los aplicativos, para la generación de informes, implementando y/o mejorando el mecanismo de emisión de los mismos.</v>
      </c>
      <c r="E17" s="77">
        <f>+'Anexo 1. 01-FR-03 POA INSTITUC.'!E78</f>
        <v>0.3</v>
      </c>
      <c r="F17" s="77">
        <f>+'Anexo 1. 01-FR-03 POA INSTITUC.'!F78</f>
        <v>0.99999999999999989</v>
      </c>
      <c r="G17" s="94">
        <f>+'Anexo 1. 01-FR-03 POA INSTITUC.'!L78</f>
        <v>0.3</v>
      </c>
      <c r="H17" s="112" t="str">
        <f>+'Anexo 1. 01-FR-03 POA INSTITUC.'!G78</f>
        <v>S.I.</v>
      </c>
      <c r="I17" s="1021" t="str">
        <f>+'Anexo 1. 01-FR-03 POA INSTITUC.'!H78</f>
        <v>Actividades programadas para optimizar los recursos Vs Actividades llevadas a cabo.</v>
      </c>
      <c r="J17" s="1076" t="s">
        <v>487</v>
      </c>
      <c r="K17" s="1075" t="s">
        <v>585</v>
      </c>
      <c r="L17" s="1027" t="s">
        <v>479</v>
      </c>
      <c r="M17" s="1027" t="s">
        <v>490</v>
      </c>
      <c r="N17" s="1028" t="str">
        <f>+'Anexo 1. 01-FR-03 POA INSTITUC.'!J78</f>
        <v>Subdirección de Gestión Financiera</v>
      </c>
      <c r="O17" s="1103">
        <v>0.01</v>
      </c>
      <c r="P17" s="1103">
        <v>0.01</v>
      </c>
      <c r="Q17" s="1103">
        <v>0.03</v>
      </c>
      <c r="R17" s="1103">
        <v>0.03</v>
      </c>
      <c r="S17" s="1103">
        <v>0.03</v>
      </c>
      <c r="T17" s="1103">
        <v>2.99041533546326E-2</v>
      </c>
      <c r="U17" s="1053">
        <f t="shared" ref="U17:V18" si="2">O17+Q17+S17</f>
        <v>7.0000000000000007E-2</v>
      </c>
      <c r="V17" s="1053">
        <f t="shared" si="2"/>
        <v>6.9904153354632598E-2</v>
      </c>
      <c r="W17" s="1038">
        <v>0.03</v>
      </c>
      <c r="X17" s="1038"/>
      <c r="Y17" s="1038">
        <v>0.03</v>
      </c>
      <c r="Z17" s="1038"/>
      <c r="AA17" s="1038">
        <v>0.03</v>
      </c>
      <c r="AB17" s="1038"/>
      <c r="AC17" s="1039">
        <f t="shared" ref="AC17:AD18" si="3">W17+Y17+AA17</f>
        <v>0.09</v>
      </c>
      <c r="AD17" s="1039">
        <f t="shared" si="3"/>
        <v>0</v>
      </c>
      <c r="AE17" s="1038">
        <v>0.03</v>
      </c>
      <c r="AF17" s="1038"/>
      <c r="AG17" s="1038">
        <v>0.02</v>
      </c>
      <c r="AH17" s="1038"/>
      <c r="AI17" s="1071">
        <v>0.02</v>
      </c>
      <c r="AJ17" s="1071"/>
      <c r="AK17" s="1039">
        <f t="shared" ref="AK17:AL18" si="4">AE17+AG17+AI17</f>
        <v>7.0000000000000007E-2</v>
      </c>
      <c r="AL17" s="1039">
        <f t="shared" si="4"/>
        <v>0</v>
      </c>
      <c r="AM17" s="1038">
        <v>0.02</v>
      </c>
      <c r="AN17" s="1038"/>
      <c r="AO17" s="1038">
        <v>0.02</v>
      </c>
      <c r="AP17" s="1038"/>
      <c r="AQ17" s="1038">
        <v>0.03</v>
      </c>
      <c r="AR17" s="1038"/>
      <c r="AS17" s="1039">
        <f t="shared" ref="AS17:AT18" si="5">AM17+AO17+AQ17</f>
        <v>7.0000000000000007E-2</v>
      </c>
      <c r="AT17" s="1039">
        <f t="shared" si="5"/>
        <v>0</v>
      </c>
      <c r="AU17" s="1039">
        <f t="shared" ref="AU17:AU18" si="6">U17+AC17+AK17+AS17</f>
        <v>0.30000000000000004</v>
      </c>
      <c r="AV17" s="1060">
        <f t="shared" ref="AV17:AV18" si="7">+V17</f>
        <v>6.9904153354632598E-2</v>
      </c>
      <c r="AW17" s="1060">
        <f t="shared" ref="AW17:AW18" si="8">+V17+AD17</f>
        <v>6.9904153354632598E-2</v>
      </c>
      <c r="AX17" s="1060">
        <f t="shared" ref="AX17:AX18" si="9">+V17+AD17+AL17</f>
        <v>6.9904153354632598E-2</v>
      </c>
      <c r="AY17" s="1060">
        <f t="shared" ref="AY17:AY18" si="10">+V17+AD17+AL17+AT17</f>
        <v>6.9904153354632598E-2</v>
      </c>
      <c r="AZ17" s="1068">
        <f t="shared" si="0"/>
        <v>0.23301384451544196</v>
      </c>
      <c r="BA17" s="1069">
        <f t="shared" si="0"/>
        <v>0.23301384451544196</v>
      </c>
      <c r="BB17" s="1034">
        <f t="shared" si="0"/>
        <v>0.23301384451544196</v>
      </c>
      <c r="BC17" s="1034">
        <f t="shared" si="0"/>
        <v>0.23301384451544196</v>
      </c>
      <c r="BD17" s="1035">
        <f>(IF(AND(AV17&gt;0,$F17&gt;0),AV17/$F17,0))</f>
        <v>6.9904153354632612E-2</v>
      </c>
      <c r="BE17" s="1035">
        <f t="shared" si="1"/>
        <v>6.9904153354632612E-2</v>
      </c>
      <c r="BF17" s="1035">
        <f t="shared" si="1"/>
        <v>6.9904153354632612E-2</v>
      </c>
      <c r="BG17" s="1035">
        <f t="shared" si="1"/>
        <v>6.9904153354632612E-2</v>
      </c>
    </row>
    <row r="18" spans="2:59" ht="126.75" customHeight="1">
      <c r="B18" s="1680"/>
      <c r="C18" s="1680"/>
      <c r="D18" s="113" t="str">
        <f>+'Anexo 1. 01-FR-03 POA INSTITUC.'!D79</f>
        <v>4.6.3 Optimizar al 100% el mecanismo de creación de terceros a partir de implementar y/o mejorar la interacción entre los aplicativos utilizados y las áreas involucradas en dicha actividad.</v>
      </c>
      <c r="E18" s="77">
        <f>+'Anexo 1. 01-FR-03 POA INSTITUC.'!E79</f>
        <v>0.4</v>
      </c>
      <c r="F18" s="77">
        <f>+'Anexo 1. 01-FR-03 POA INSTITUC.'!F79</f>
        <v>0.99999999999999989</v>
      </c>
      <c r="G18" s="94">
        <f>+'Anexo 1. 01-FR-03 POA INSTITUC.'!L79</f>
        <v>0.3</v>
      </c>
      <c r="H18" s="112" t="str">
        <f>+'Anexo 1. 01-FR-03 POA INSTITUC.'!G79</f>
        <v>S.I.</v>
      </c>
      <c r="I18" s="1021" t="str">
        <f>+'Anexo 1. 01-FR-03 POA INSTITUC.'!H79</f>
        <v>Acciones programadas para optimizar el mecanismo de creación de terceros Vs Acciones implementadas o mejoradas para optimizar el mecanismo de creación de terceros.</v>
      </c>
      <c r="J18" s="1076" t="s">
        <v>488</v>
      </c>
      <c r="K18" s="1075" t="s">
        <v>586</v>
      </c>
      <c r="L18" s="1027" t="s">
        <v>480</v>
      </c>
      <c r="M18" s="1027" t="s">
        <v>490</v>
      </c>
      <c r="N18" s="1028" t="str">
        <f>+'Anexo 1. 01-FR-03 POA INSTITUC.'!J79</f>
        <v>Subdirección de Gestión Financiera</v>
      </c>
      <c r="O18" s="1038">
        <v>0.01</v>
      </c>
      <c r="P18" s="1038">
        <v>0.01</v>
      </c>
      <c r="Q18" s="1038">
        <v>0.03</v>
      </c>
      <c r="R18" s="1038">
        <v>0.03</v>
      </c>
      <c r="S18" s="1038">
        <v>0.03</v>
      </c>
      <c r="T18" s="1038">
        <v>0.03</v>
      </c>
      <c r="U18" s="1039">
        <f t="shared" si="2"/>
        <v>7.0000000000000007E-2</v>
      </c>
      <c r="V18" s="1039">
        <f t="shared" si="2"/>
        <v>7.0000000000000007E-2</v>
      </c>
      <c r="W18" s="1038">
        <v>0.03</v>
      </c>
      <c r="X18" s="1038"/>
      <c r="Y18" s="1038">
        <v>0.03</v>
      </c>
      <c r="Z18" s="1038"/>
      <c r="AA18" s="1038">
        <v>0.03</v>
      </c>
      <c r="AB18" s="1038"/>
      <c r="AC18" s="1039">
        <f t="shared" si="3"/>
        <v>0.09</v>
      </c>
      <c r="AD18" s="1039">
        <f t="shared" si="3"/>
        <v>0</v>
      </c>
      <c r="AE18" s="1038">
        <v>0.03</v>
      </c>
      <c r="AF18" s="1038"/>
      <c r="AG18" s="1038">
        <v>0.02</v>
      </c>
      <c r="AH18" s="1038"/>
      <c r="AI18" s="1071">
        <v>0.02</v>
      </c>
      <c r="AJ18" s="1071"/>
      <c r="AK18" s="1039">
        <f t="shared" si="4"/>
        <v>7.0000000000000007E-2</v>
      </c>
      <c r="AL18" s="1039">
        <f t="shared" si="4"/>
        <v>0</v>
      </c>
      <c r="AM18" s="1038">
        <v>0.02</v>
      </c>
      <c r="AN18" s="1038"/>
      <c r="AO18" s="1038">
        <v>0.02</v>
      </c>
      <c r="AP18" s="1038"/>
      <c r="AQ18" s="1038">
        <v>0.03</v>
      </c>
      <c r="AR18" s="1038"/>
      <c r="AS18" s="1039">
        <f t="shared" si="5"/>
        <v>7.0000000000000007E-2</v>
      </c>
      <c r="AT18" s="1039">
        <f t="shared" si="5"/>
        <v>0</v>
      </c>
      <c r="AU18" s="1039">
        <f t="shared" si="6"/>
        <v>0.30000000000000004</v>
      </c>
      <c r="AV18" s="1060">
        <f t="shared" si="7"/>
        <v>7.0000000000000007E-2</v>
      </c>
      <c r="AW18" s="1060">
        <f t="shared" si="8"/>
        <v>7.0000000000000007E-2</v>
      </c>
      <c r="AX18" s="1060">
        <f t="shared" si="9"/>
        <v>7.0000000000000007E-2</v>
      </c>
      <c r="AY18" s="1060">
        <f t="shared" si="10"/>
        <v>7.0000000000000007E-2</v>
      </c>
      <c r="AZ18" s="1068">
        <f t="shared" si="0"/>
        <v>0.23333333333333331</v>
      </c>
      <c r="BA18" s="1069">
        <f t="shared" si="0"/>
        <v>0.23333333333333331</v>
      </c>
      <c r="BB18" s="1034">
        <f t="shared" si="0"/>
        <v>0.23333333333333331</v>
      </c>
      <c r="BC18" s="1034">
        <f t="shared" si="0"/>
        <v>0.23333333333333331</v>
      </c>
      <c r="BD18" s="1035">
        <f>(IF(AND(AV18&gt;0,$F18&gt;0),AV18/$F18,0))</f>
        <v>7.0000000000000021E-2</v>
      </c>
      <c r="BE18" s="1035">
        <f t="shared" si="1"/>
        <v>7.0000000000000021E-2</v>
      </c>
      <c r="BF18" s="1035">
        <f t="shared" si="1"/>
        <v>7.0000000000000021E-2</v>
      </c>
      <c r="BG18" s="1035">
        <f t="shared" si="1"/>
        <v>7.0000000000000021E-2</v>
      </c>
    </row>
    <row r="19" spans="2:59" ht="22.8">
      <c r="B19" s="1665"/>
      <c r="C19" s="1666"/>
      <c r="D19" s="1666"/>
      <c r="E19" s="1666"/>
      <c r="F19" s="1666"/>
      <c r="G19" s="1666"/>
      <c r="H19" s="1666"/>
      <c r="I19" s="1666"/>
      <c r="J19" s="1666"/>
      <c r="K19" s="1666"/>
      <c r="L19" s="1666"/>
      <c r="M19" s="1666"/>
      <c r="N19" s="1666"/>
      <c r="O19" s="1666"/>
      <c r="P19" s="1666"/>
      <c r="Q19" s="1666"/>
      <c r="R19" s="1666"/>
      <c r="S19" s="1666"/>
      <c r="T19" s="1666"/>
      <c r="U19" s="1666"/>
      <c r="V19" s="1666"/>
      <c r="W19" s="1666"/>
      <c r="X19" s="1666"/>
      <c r="Y19" s="1666"/>
      <c r="Z19" s="1666"/>
      <c r="AA19" s="1666"/>
      <c r="AB19" s="1666"/>
      <c r="AC19" s="1666"/>
      <c r="AD19" s="1666"/>
      <c r="AE19" s="1666"/>
      <c r="AF19" s="1666"/>
      <c r="AG19" s="1666"/>
      <c r="AH19" s="1666"/>
      <c r="AI19" s="1666"/>
      <c r="AJ19" s="1666"/>
      <c r="AK19" s="1666"/>
      <c r="AL19" s="1666"/>
      <c r="AM19" s="1666"/>
      <c r="AN19" s="1666"/>
      <c r="AO19" s="1666"/>
      <c r="AP19" s="1666"/>
      <c r="AQ19" s="1666"/>
      <c r="AR19" s="1666"/>
      <c r="AS19" s="1666"/>
      <c r="AT19" s="1666"/>
      <c r="AU19" s="1666"/>
      <c r="AV19" s="1667"/>
      <c r="AW19" s="1649" t="s">
        <v>16</v>
      </c>
      <c r="AX19" s="1678"/>
      <c r="AY19" s="1678"/>
      <c r="AZ19" s="1">
        <f t="shared" ref="AZ19:BG19" si="11">AVERAGE(AZ16:AZ18)</f>
        <v>0.22781785360916618</v>
      </c>
      <c r="BA19" s="1">
        <f t="shared" si="11"/>
        <v>0.22781785360916618</v>
      </c>
      <c r="BB19" s="1">
        <f t="shared" si="11"/>
        <v>0.22781785360916618</v>
      </c>
      <c r="BC19" s="1">
        <f t="shared" si="11"/>
        <v>0.22781785360916618</v>
      </c>
      <c r="BD19" s="1">
        <f t="shared" si="11"/>
        <v>6.8345356082749886E-2</v>
      </c>
      <c r="BE19" s="1">
        <f t="shared" si="11"/>
        <v>6.8345356082749886E-2</v>
      </c>
      <c r="BF19" s="1">
        <f t="shared" si="11"/>
        <v>6.8345356082749886E-2</v>
      </c>
      <c r="BG19" s="1">
        <f t="shared" si="11"/>
        <v>6.8345356082749886E-2</v>
      </c>
    </row>
    <row r="20" spans="2:59">
      <c r="B20" s="570"/>
      <c r="C20" s="570"/>
      <c r="D20" s="570"/>
      <c r="E20" s="570"/>
      <c r="F20" s="570"/>
      <c r="G20" s="571"/>
      <c r="H20" s="571"/>
      <c r="I20" s="570"/>
      <c r="J20" s="570"/>
      <c r="K20" s="570"/>
      <c r="L20" s="570"/>
      <c r="M20" s="570"/>
      <c r="N20" s="570"/>
    </row>
    <row r="21" spans="2:59">
      <c r="B21" s="570"/>
      <c r="C21" s="570"/>
      <c r="D21" s="1664"/>
      <c r="E21" s="1664"/>
      <c r="F21" s="1664"/>
      <c r="G21" s="1664"/>
      <c r="H21" s="1664"/>
      <c r="I21" s="1664"/>
      <c r="J21" s="1664"/>
      <c r="K21" s="1664"/>
      <c r="L21" s="1664"/>
      <c r="M21" s="1664"/>
      <c r="N21" s="1664"/>
    </row>
    <row r="22" spans="2:59" ht="30" customHeight="1">
      <c r="B22" s="86" t="s">
        <v>23</v>
      </c>
      <c r="C22" s="572">
        <v>45450</v>
      </c>
      <c r="D22" s="573"/>
      <c r="E22" s="1654" t="s">
        <v>50</v>
      </c>
      <c r="F22" s="1655" t="s">
        <v>1054</v>
      </c>
      <c r="G22" s="1656"/>
      <c r="H22" s="1656"/>
      <c r="I22" s="1656"/>
      <c r="J22" s="1657"/>
      <c r="K22" s="574"/>
      <c r="L22" s="1673"/>
      <c r="M22" s="1673"/>
      <c r="N22" s="1683"/>
    </row>
    <row r="23" spans="2:59" ht="13.5" customHeight="1">
      <c r="B23" s="570"/>
      <c r="C23" s="570"/>
      <c r="D23" s="574"/>
      <c r="E23" s="1654"/>
      <c r="F23" s="1658"/>
      <c r="G23" s="1659"/>
      <c r="H23" s="1659"/>
      <c r="I23" s="1659"/>
      <c r="J23" s="1660"/>
      <c r="K23" s="570"/>
      <c r="L23" s="570"/>
      <c r="M23" s="570"/>
      <c r="N23" s="570"/>
    </row>
    <row r="24" spans="2:59" ht="31.5" customHeight="1">
      <c r="B24" s="86" t="s">
        <v>49</v>
      </c>
      <c r="C24" s="960">
        <v>45679</v>
      </c>
      <c r="D24" s="570"/>
      <c r="E24" s="570"/>
      <c r="F24" s="570"/>
      <c r="K24" s="570"/>
      <c r="L24" s="570"/>
      <c r="M24" s="570"/>
      <c r="N24" s="570"/>
    </row>
    <row r="25" spans="2:59">
      <c r="B25" s="570"/>
      <c r="C25" s="570"/>
      <c r="D25" s="570"/>
      <c r="E25" s="570"/>
      <c r="F25" s="570"/>
      <c r="K25" s="570"/>
      <c r="L25" s="570"/>
      <c r="M25" s="570"/>
      <c r="N25" s="570"/>
    </row>
    <row r="26" spans="2:59" ht="15" customHeight="1">
      <c r="B26" s="570"/>
      <c r="C26" s="570"/>
      <c r="D26" s="570"/>
      <c r="E26" s="570"/>
      <c r="F26" s="570"/>
      <c r="G26" s="571"/>
      <c r="H26" s="571"/>
      <c r="I26" s="1679"/>
      <c r="J26" s="1679"/>
      <c r="K26" s="1679"/>
      <c r="L26" s="1679"/>
      <c r="M26" s="575"/>
      <c r="N26" s="575"/>
    </row>
    <row r="27" spans="2:59" ht="15" customHeight="1">
      <c r="B27" s="1684" t="s">
        <v>146</v>
      </c>
      <c r="C27" s="1684"/>
      <c r="D27" s="1684"/>
      <c r="E27" s="1684"/>
      <c r="F27" s="1684"/>
      <c r="G27" s="571"/>
      <c r="H27" s="571"/>
      <c r="I27" s="570"/>
      <c r="J27" s="570"/>
      <c r="K27" s="576"/>
      <c r="L27" s="570"/>
      <c r="M27" s="570"/>
      <c r="N27" s="570"/>
    </row>
    <row r="28" spans="2:59" ht="15" customHeight="1">
      <c r="B28" s="570"/>
      <c r="C28" s="570"/>
      <c r="D28" s="570"/>
      <c r="E28" s="570"/>
      <c r="F28" s="570"/>
      <c r="G28" s="571"/>
      <c r="H28" s="571"/>
      <c r="I28" s="1679"/>
      <c r="J28" s="1679"/>
      <c r="K28" s="1679"/>
      <c r="L28" s="1679"/>
      <c r="M28" s="575"/>
      <c r="N28" s="575"/>
    </row>
    <row r="29" spans="2:59" ht="15" customHeight="1">
      <c r="B29" s="570"/>
      <c r="C29" s="570"/>
      <c r="D29" s="570"/>
      <c r="E29" s="570"/>
      <c r="F29" s="570"/>
      <c r="G29" s="571"/>
      <c r="H29" s="571"/>
      <c r="I29" s="570"/>
      <c r="J29" s="570"/>
      <c r="K29" s="576"/>
      <c r="L29" s="570"/>
      <c r="M29" s="570"/>
      <c r="N29" s="570"/>
    </row>
    <row r="30" spans="2:59" ht="15" customHeight="1">
      <c r="B30" s="570"/>
      <c r="C30" s="570"/>
      <c r="D30" s="570"/>
      <c r="E30" s="570"/>
      <c r="F30" s="570"/>
      <c r="G30" s="571"/>
      <c r="H30" s="571"/>
      <c r="I30" s="1679"/>
      <c r="J30" s="1679"/>
      <c r="K30" s="1679"/>
      <c r="L30" s="1679"/>
      <c r="M30" s="575"/>
      <c r="N30" s="575"/>
    </row>
  </sheetData>
  <sheetProtection algorithmName="SHA-512" hashValue="dX/WlJWEDSQnK7hQidvdSC1mu2zOa92E7L8qlJQfd344bWYcPZy2p/o5dZHcX3yP9zKHCYTn1SfVgVTTR6tdEQ==" saltValue="A/fGf+BmQ23cS9KKSGmkxg==" spinCount="100000" sheet="1" objects="1" scenarios="1" selectLockedCells="1"/>
  <mergeCells count="69">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 ref="O12:AT12"/>
    <mergeCell ref="AU12:AU15"/>
    <mergeCell ref="AV12:AY12"/>
    <mergeCell ref="AZ12:BC12"/>
    <mergeCell ref="BA13:BA15"/>
    <mergeCell ref="BB13:BB15"/>
    <mergeCell ref="AM13:AT13"/>
    <mergeCell ref="AV13:AV15"/>
    <mergeCell ref="AW13:AW15"/>
    <mergeCell ref="AX13:AX15"/>
    <mergeCell ref="AY13:AY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M12:M15"/>
    <mergeCell ref="N12:N15"/>
    <mergeCell ref="G12:G15"/>
    <mergeCell ref="H12:H15"/>
    <mergeCell ref="I12:I15"/>
    <mergeCell ref="J12:J15"/>
    <mergeCell ref="K12:K15"/>
    <mergeCell ref="L12:L15"/>
    <mergeCell ref="AW19:AY19"/>
    <mergeCell ref="AC14:AD14"/>
    <mergeCell ref="AE14:AF14"/>
    <mergeCell ref="AG14:AH14"/>
    <mergeCell ref="AI14:AJ14"/>
    <mergeCell ref="AK14:AL14"/>
    <mergeCell ref="AM14:AN14"/>
    <mergeCell ref="I30:L30"/>
    <mergeCell ref="B16:B18"/>
    <mergeCell ref="C16:C18"/>
    <mergeCell ref="E22:E23"/>
    <mergeCell ref="F22:J23"/>
    <mergeCell ref="L22:N22"/>
    <mergeCell ref="I26:L26"/>
    <mergeCell ref="B27:F27"/>
    <mergeCell ref="I28:L28"/>
    <mergeCell ref="D21:N21"/>
    <mergeCell ref="B19:AV19"/>
  </mergeCells>
  <conditionalFormatting sqref="AZ16:BC18">
    <cfRule type="cellIs" dxfId="23" priority="1" operator="greaterThan">
      <formula>1</formula>
    </cfRule>
    <cfRule type="cellIs" dxfId="22" priority="2" operator="between">
      <formula>0.95000000000001</formula>
      <formula>1</formula>
    </cfRule>
    <cfRule type="cellIs" dxfId="21" priority="3" operator="between">
      <formula>0.75</formula>
      <formula>0.95</formula>
    </cfRule>
    <cfRule type="cellIs" dxfId="20" priority="4" operator="lessThan">
      <formula>0.75</formula>
    </cfRule>
  </conditionalFormatting>
  <dataValidations count="1">
    <dataValidation allowBlank="1" showInputMessage="1" showErrorMessage="1" prompt="Transcriba de manera exacta el objetivo definido en la caracterización del proceso." sqref="C9:D9" xr:uid="{EB0D980A-AD99-4D50-B62D-41935EAE2DF7}"/>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0C4F72A-012A-4951-94AF-A272F2AA89DB}">
          <x14:formula1>
            <xm:f>'Listas-N'!$E$6:$E$10</xm:f>
          </x14:formula1>
          <xm:sqref>C10:D10</xm:sqref>
        </x14:dataValidation>
        <x14:dataValidation type="list" allowBlank="1" showInputMessage="1" showErrorMessage="1" xr:uid="{B4C242DD-F4DA-48D2-AFD7-3857CDB47774}">
          <x14:formula1>
            <xm:f>'Listas-N'!$C$6:$C$21</xm:f>
          </x14:formula1>
          <xm:sqref>C8:D8</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926A1-C062-4A53-ADD3-F2898E004026}">
  <sheetPr>
    <tabColor rgb="FF66FF66"/>
  </sheetPr>
  <dimension ref="B1:BG30"/>
  <sheetViews>
    <sheetView showGridLines="0" zoomScale="55" zoomScaleNormal="55" workbookViewId="0">
      <selection activeCell="BH10" sqref="BH10"/>
    </sheetView>
  </sheetViews>
  <sheetFormatPr baseColWidth="10" defaultColWidth="17.33203125" defaultRowHeight="15"/>
  <cols>
    <col min="1" max="1" width="4.33203125" style="30" customWidth="1"/>
    <col min="2" max="2" width="50.44140625" style="28" customWidth="1"/>
    <col min="3" max="3" width="65.33203125" style="28" customWidth="1"/>
    <col min="4" max="4" width="49.6640625" style="28" customWidth="1"/>
    <col min="5" max="6" width="27.5546875" style="28" customWidth="1"/>
    <col min="7" max="8" width="29.33203125" style="29" customWidth="1"/>
    <col min="9" max="9" width="33" style="28" customWidth="1"/>
    <col min="10" max="10" width="31.88671875" style="28" customWidth="1"/>
    <col min="11" max="11" width="55.88671875" style="28" customWidth="1"/>
    <col min="12" max="12" width="48.44140625" style="28" customWidth="1"/>
    <col min="13" max="13" width="28.5546875" style="28" customWidth="1"/>
    <col min="14" max="14" width="50" style="28" customWidth="1"/>
    <col min="15" max="46" width="15.88671875" style="30" customWidth="1"/>
    <col min="47" max="47" width="24.5546875" style="30" customWidth="1"/>
    <col min="48" max="48" width="22.88671875" style="30" customWidth="1"/>
    <col min="49" max="49" width="19.33203125" style="30" customWidth="1"/>
    <col min="50" max="50" width="18.44140625" style="30" customWidth="1"/>
    <col min="51" max="51" width="19.44140625" style="30" customWidth="1"/>
    <col min="52" max="52" width="26.109375" style="30" customWidth="1"/>
    <col min="53" max="54" width="25.109375" style="30" customWidth="1"/>
    <col min="55" max="55" width="26.6640625" style="30" customWidth="1"/>
    <col min="56" max="56" width="26.33203125" style="30" customWidth="1"/>
    <col min="57" max="57" width="26.5546875" style="30" customWidth="1"/>
    <col min="58" max="58" width="26.33203125" style="30" customWidth="1"/>
    <col min="59" max="59" width="27.33203125" style="30" customWidth="1"/>
    <col min="60" max="16384" width="17.33203125" style="30"/>
  </cols>
  <sheetData>
    <row r="1" spans="2:59" ht="15" customHeight="1" thickBot="1"/>
    <row r="2" spans="2:59" ht="16.5" customHeight="1">
      <c r="B2" s="1591" t="s">
        <v>127</v>
      </c>
      <c r="C2" s="1688" t="s">
        <v>113</v>
      </c>
      <c r="D2" s="1689"/>
      <c r="E2" s="1689"/>
      <c r="F2" s="1689"/>
      <c r="G2" s="1689"/>
      <c r="H2" s="1689"/>
      <c r="I2" s="1689"/>
      <c r="J2" s="1689"/>
      <c r="K2" s="1689"/>
      <c r="L2" s="1689"/>
      <c r="M2" s="1689"/>
      <c r="N2" s="1689"/>
      <c r="O2" s="1689"/>
      <c r="P2" s="1689"/>
      <c r="Q2" s="1689"/>
      <c r="R2" s="1689"/>
      <c r="S2" s="1689"/>
      <c r="T2" s="1689"/>
      <c r="U2" s="1689"/>
      <c r="V2" s="1689"/>
      <c r="W2" s="1689"/>
      <c r="X2" s="1689"/>
      <c r="Y2" s="1689"/>
      <c r="Z2" s="1689"/>
      <c r="AA2" s="1689"/>
      <c r="AB2" s="1689"/>
      <c r="AC2" s="1689"/>
      <c r="AD2" s="1689"/>
      <c r="AE2" s="1689"/>
      <c r="AF2" s="1689"/>
      <c r="AG2" s="1689"/>
      <c r="AH2" s="1689"/>
      <c r="AI2" s="1689"/>
      <c r="AJ2" s="1689"/>
      <c r="AK2" s="1689"/>
      <c r="AL2" s="1689"/>
      <c r="AM2" s="1689"/>
      <c r="AN2" s="1689"/>
      <c r="AO2" s="1689"/>
      <c r="AP2" s="1689"/>
      <c r="AQ2" s="1689"/>
      <c r="AR2" s="1689"/>
      <c r="AS2" s="1689"/>
      <c r="AT2" s="1689"/>
      <c r="AU2" s="1689"/>
      <c r="AV2" s="1689"/>
      <c r="AW2" s="1689"/>
      <c r="AX2" s="1689"/>
      <c r="AY2" s="1689"/>
      <c r="AZ2" s="1689"/>
      <c r="BA2" s="1689"/>
      <c r="BB2" s="1689"/>
      <c r="BC2" s="1689"/>
      <c r="BD2" s="1689"/>
      <c r="BE2" s="1690"/>
      <c r="BF2" s="36" t="s">
        <v>28</v>
      </c>
      <c r="BG2" s="37"/>
    </row>
    <row r="3" spans="2:59" ht="16.5" customHeight="1">
      <c r="B3" s="1592"/>
      <c r="C3" s="1691"/>
      <c r="D3" s="1692"/>
      <c r="E3" s="1692"/>
      <c r="F3" s="1692"/>
      <c r="G3" s="1692"/>
      <c r="H3" s="1692"/>
      <c r="I3" s="1692"/>
      <c r="J3" s="1692"/>
      <c r="K3" s="1692"/>
      <c r="L3" s="1692"/>
      <c r="M3" s="1692"/>
      <c r="N3" s="1692"/>
      <c r="O3" s="1692"/>
      <c r="P3" s="1692"/>
      <c r="Q3" s="1692"/>
      <c r="R3" s="1692"/>
      <c r="S3" s="1692"/>
      <c r="T3" s="1692"/>
      <c r="U3" s="1692"/>
      <c r="V3" s="1692"/>
      <c r="W3" s="1692"/>
      <c r="X3" s="1692"/>
      <c r="Y3" s="1692"/>
      <c r="Z3" s="1692"/>
      <c r="AA3" s="1692"/>
      <c r="AB3" s="1692"/>
      <c r="AC3" s="1692"/>
      <c r="AD3" s="1692"/>
      <c r="AE3" s="1692"/>
      <c r="AF3" s="1692"/>
      <c r="AG3" s="1692"/>
      <c r="AH3" s="1692"/>
      <c r="AI3" s="1692"/>
      <c r="AJ3" s="1692"/>
      <c r="AK3" s="1692"/>
      <c r="AL3" s="1692"/>
      <c r="AM3" s="1692"/>
      <c r="AN3" s="1692"/>
      <c r="AO3" s="1692"/>
      <c r="AP3" s="1692"/>
      <c r="AQ3" s="1692"/>
      <c r="AR3" s="1692"/>
      <c r="AS3" s="1692"/>
      <c r="AT3" s="1692"/>
      <c r="AU3" s="1692"/>
      <c r="AV3" s="1692"/>
      <c r="AW3" s="1692"/>
      <c r="AX3" s="1692"/>
      <c r="AY3" s="1692"/>
      <c r="AZ3" s="1692"/>
      <c r="BA3" s="1692"/>
      <c r="BB3" s="1692"/>
      <c r="BC3" s="1692"/>
      <c r="BD3" s="1692"/>
      <c r="BE3" s="1693"/>
      <c r="BF3" s="38" t="s">
        <v>25</v>
      </c>
      <c r="BG3" s="26" t="s">
        <v>26</v>
      </c>
    </row>
    <row r="4" spans="2:59" ht="16.5" customHeight="1">
      <c r="B4" s="1592"/>
      <c r="C4" s="1691"/>
      <c r="D4" s="1692"/>
      <c r="E4" s="1692"/>
      <c r="F4" s="1692"/>
      <c r="G4" s="1692"/>
      <c r="H4" s="1692"/>
      <c r="I4" s="1692"/>
      <c r="J4" s="1692"/>
      <c r="K4" s="1692"/>
      <c r="L4" s="1692"/>
      <c r="M4" s="1692"/>
      <c r="N4" s="1692"/>
      <c r="O4" s="1692"/>
      <c r="P4" s="1692"/>
      <c r="Q4" s="1692"/>
      <c r="R4" s="1692"/>
      <c r="S4" s="1692"/>
      <c r="T4" s="1692"/>
      <c r="U4" s="1692"/>
      <c r="V4" s="1692"/>
      <c r="W4" s="1692"/>
      <c r="X4" s="1692"/>
      <c r="Y4" s="1692"/>
      <c r="Z4" s="1692"/>
      <c r="AA4" s="1692"/>
      <c r="AB4" s="1692"/>
      <c r="AC4" s="1692"/>
      <c r="AD4" s="1692"/>
      <c r="AE4" s="1692"/>
      <c r="AF4" s="1692"/>
      <c r="AG4" s="1692"/>
      <c r="AH4" s="1692"/>
      <c r="AI4" s="1692"/>
      <c r="AJ4" s="1692"/>
      <c r="AK4" s="1692"/>
      <c r="AL4" s="1692"/>
      <c r="AM4" s="1692"/>
      <c r="AN4" s="1692"/>
      <c r="AO4" s="1692"/>
      <c r="AP4" s="1692"/>
      <c r="AQ4" s="1692"/>
      <c r="AR4" s="1692"/>
      <c r="AS4" s="1692"/>
      <c r="AT4" s="1692"/>
      <c r="AU4" s="1692"/>
      <c r="AV4" s="1692"/>
      <c r="AW4" s="1692"/>
      <c r="AX4" s="1692"/>
      <c r="AY4" s="1692"/>
      <c r="AZ4" s="1692"/>
      <c r="BA4" s="1692"/>
      <c r="BB4" s="1692"/>
      <c r="BC4" s="1692"/>
      <c r="BD4" s="1692"/>
      <c r="BE4" s="1693"/>
      <c r="BF4" s="39">
        <v>6</v>
      </c>
      <c r="BG4" s="27" t="s">
        <v>34</v>
      </c>
    </row>
    <row r="5" spans="2:59" ht="16.5" customHeight="1">
      <c r="B5" s="1592"/>
      <c r="C5" s="1691"/>
      <c r="D5" s="1692"/>
      <c r="E5" s="1692"/>
      <c r="F5" s="1692"/>
      <c r="G5" s="1692"/>
      <c r="H5" s="1692"/>
      <c r="I5" s="1692"/>
      <c r="J5" s="1692"/>
      <c r="K5" s="1692"/>
      <c r="L5" s="1692"/>
      <c r="M5" s="1692"/>
      <c r="N5" s="1692"/>
      <c r="O5" s="1692"/>
      <c r="P5" s="1692"/>
      <c r="Q5" s="1692"/>
      <c r="R5" s="1692"/>
      <c r="S5" s="1692"/>
      <c r="T5" s="1692"/>
      <c r="U5" s="1692"/>
      <c r="V5" s="1692"/>
      <c r="W5" s="1692"/>
      <c r="X5" s="1692"/>
      <c r="Y5" s="1692"/>
      <c r="Z5" s="1692"/>
      <c r="AA5" s="1692"/>
      <c r="AB5" s="1692"/>
      <c r="AC5" s="1692"/>
      <c r="AD5" s="1692"/>
      <c r="AE5" s="1692"/>
      <c r="AF5" s="1692"/>
      <c r="AG5" s="1692"/>
      <c r="AH5" s="1692"/>
      <c r="AI5" s="1692"/>
      <c r="AJ5" s="1692"/>
      <c r="AK5" s="1692"/>
      <c r="AL5" s="1692"/>
      <c r="AM5" s="1692"/>
      <c r="AN5" s="1692"/>
      <c r="AO5" s="1692"/>
      <c r="AP5" s="1692"/>
      <c r="AQ5" s="1692"/>
      <c r="AR5" s="1692"/>
      <c r="AS5" s="1692"/>
      <c r="AT5" s="1692"/>
      <c r="AU5" s="1692"/>
      <c r="AV5" s="1692"/>
      <c r="AW5" s="1692"/>
      <c r="AX5" s="1692"/>
      <c r="AY5" s="1692"/>
      <c r="AZ5" s="1692"/>
      <c r="BA5" s="1692"/>
      <c r="BB5" s="1692"/>
      <c r="BC5" s="1692"/>
      <c r="BD5" s="1692"/>
      <c r="BE5" s="1693"/>
      <c r="BF5" s="40" t="s">
        <v>27</v>
      </c>
      <c r="BG5" s="41"/>
    </row>
    <row r="6" spans="2:59" ht="16.5" customHeight="1" thickBot="1">
      <c r="B6" s="1593"/>
      <c r="C6" s="1694"/>
      <c r="D6" s="1695"/>
      <c r="E6" s="1695"/>
      <c r="F6" s="1695"/>
      <c r="G6" s="1695"/>
      <c r="H6" s="1695"/>
      <c r="I6" s="1695"/>
      <c r="J6" s="1695"/>
      <c r="K6" s="1695"/>
      <c r="L6" s="1695"/>
      <c r="M6" s="1695"/>
      <c r="N6" s="1695"/>
      <c r="O6" s="1695"/>
      <c r="P6" s="1695"/>
      <c r="Q6" s="1695"/>
      <c r="R6" s="1695"/>
      <c r="S6" s="1695"/>
      <c r="T6" s="1695"/>
      <c r="U6" s="1695"/>
      <c r="V6" s="1695"/>
      <c r="W6" s="1695"/>
      <c r="X6" s="1695"/>
      <c r="Y6" s="1695"/>
      <c r="Z6" s="1695"/>
      <c r="AA6" s="1695"/>
      <c r="AB6" s="1695"/>
      <c r="AC6" s="1695"/>
      <c r="AD6" s="1695"/>
      <c r="AE6" s="1695"/>
      <c r="AF6" s="1695"/>
      <c r="AG6" s="1695"/>
      <c r="AH6" s="1695"/>
      <c r="AI6" s="1695"/>
      <c r="AJ6" s="1695"/>
      <c r="AK6" s="1695"/>
      <c r="AL6" s="1695"/>
      <c r="AM6" s="1695"/>
      <c r="AN6" s="1695"/>
      <c r="AO6" s="1695"/>
      <c r="AP6" s="1695"/>
      <c r="AQ6" s="1695"/>
      <c r="AR6" s="1695"/>
      <c r="AS6" s="1695"/>
      <c r="AT6" s="1695"/>
      <c r="AU6" s="1695"/>
      <c r="AV6" s="1695"/>
      <c r="AW6" s="1695"/>
      <c r="AX6" s="1695"/>
      <c r="AY6" s="1695"/>
      <c r="AZ6" s="1695"/>
      <c r="BA6" s="1695"/>
      <c r="BB6" s="1695"/>
      <c r="BC6" s="1695"/>
      <c r="BD6" s="1695"/>
      <c r="BE6" s="1696"/>
      <c r="BF6" s="1697">
        <v>45428</v>
      </c>
      <c r="BG6" s="1698"/>
    </row>
    <row r="7" spans="2:59" ht="19.5" customHeight="1">
      <c r="B7" s="42"/>
      <c r="C7" s="42"/>
      <c r="D7" s="42"/>
      <c r="E7" s="42"/>
      <c r="F7" s="42"/>
      <c r="G7" s="43"/>
      <c r="H7" s="43"/>
      <c r="I7" s="42"/>
      <c r="J7" s="42"/>
      <c r="K7" s="42"/>
      <c r="L7" s="42"/>
      <c r="M7" s="42"/>
      <c r="N7" s="42"/>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1699"/>
      <c r="AW7" s="1700"/>
      <c r="AX7" s="1700"/>
      <c r="AY7" s="1700"/>
      <c r="AZ7" s="1701"/>
      <c r="BA7" s="101"/>
      <c r="BB7" s="101"/>
      <c r="BC7" s="101"/>
      <c r="BD7" s="44"/>
      <c r="BE7" s="44"/>
      <c r="BF7" s="45"/>
      <c r="BG7" s="45"/>
    </row>
    <row r="8" spans="2:59" ht="28.5" customHeight="1">
      <c r="B8" s="46" t="s">
        <v>44</v>
      </c>
      <c r="C8" s="1789" t="s">
        <v>92</v>
      </c>
      <c r="D8" s="1789"/>
      <c r="E8" s="47"/>
      <c r="F8" s="47"/>
      <c r="G8" s="47"/>
      <c r="H8" s="47"/>
      <c r="I8" s="47"/>
      <c r="J8" s="47"/>
      <c r="K8" s="47"/>
      <c r="L8" s="47"/>
      <c r="M8" s="47"/>
      <c r="N8" s="47"/>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101"/>
      <c r="AW8" s="101"/>
      <c r="AX8" s="101"/>
      <c r="AY8" s="101"/>
      <c r="AZ8" s="101"/>
      <c r="BA8" s="101"/>
      <c r="BB8" s="101"/>
      <c r="BC8" s="101"/>
      <c r="BD8" s="45"/>
      <c r="BE8" s="45"/>
      <c r="BF8" s="45"/>
      <c r="BG8" s="45"/>
    </row>
    <row r="9" spans="2:59" ht="124.5" customHeight="1">
      <c r="B9" s="46" t="s">
        <v>31</v>
      </c>
      <c r="C9" s="1787" t="s">
        <v>601</v>
      </c>
      <c r="D9" s="1788"/>
      <c r="E9" s="47"/>
      <c r="F9" s="47"/>
      <c r="G9" s="47"/>
      <c r="H9" s="47"/>
      <c r="I9" s="47"/>
      <c r="J9" s="47"/>
      <c r="K9" s="47"/>
      <c r="L9" s="47"/>
      <c r="M9" s="47"/>
      <c r="N9" s="47"/>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101"/>
      <c r="AW9" s="101"/>
      <c r="AX9" s="101"/>
      <c r="AY9" s="101"/>
      <c r="AZ9" s="101"/>
      <c r="BA9" s="101"/>
      <c r="BB9" s="101"/>
      <c r="BC9" s="101"/>
      <c r="BD9" s="45"/>
      <c r="BE9" s="45"/>
      <c r="BF9" s="45"/>
      <c r="BG9" s="45"/>
    </row>
    <row r="10" spans="2:59" ht="30" customHeight="1">
      <c r="B10" s="46" t="s">
        <v>98</v>
      </c>
      <c r="C10" s="1625">
        <v>2025</v>
      </c>
      <c r="D10" s="1626"/>
      <c r="E10" s="47"/>
      <c r="F10" s="47"/>
      <c r="G10" s="47"/>
      <c r="H10" s="47"/>
      <c r="I10" s="47"/>
      <c r="J10" s="47"/>
      <c r="K10" s="47"/>
      <c r="L10" s="47"/>
      <c r="M10" s="47"/>
      <c r="N10" s="47"/>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101"/>
      <c r="AW10" s="101"/>
      <c r="AX10" s="101"/>
      <c r="AY10" s="101"/>
      <c r="AZ10" s="101"/>
      <c r="BA10" s="101"/>
      <c r="BB10" s="101"/>
      <c r="BC10" s="101"/>
      <c r="BD10" s="45"/>
      <c r="BE10" s="45"/>
      <c r="BF10" s="45"/>
      <c r="BG10" s="45"/>
    </row>
    <row r="11" spans="2:59" ht="14.25" customHeight="1">
      <c r="B11" s="42"/>
      <c r="C11" s="42"/>
      <c r="D11" s="42"/>
      <c r="E11" s="42"/>
      <c r="F11" s="42"/>
      <c r="G11" s="43"/>
      <c r="H11" s="43"/>
      <c r="I11" s="42"/>
      <c r="J11" s="42"/>
      <c r="K11" s="42"/>
      <c r="L11" s="42"/>
      <c r="M11" s="42"/>
      <c r="N11" s="42"/>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101"/>
      <c r="AW11" s="101"/>
      <c r="AX11" s="101"/>
      <c r="AY11" s="101"/>
      <c r="AZ11" s="101"/>
      <c r="BA11" s="101"/>
      <c r="BB11" s="101"/>
      <c r="BC11" s="101"/>
      <c r="BD11" s="45"/>
      <c r="BE11" s="45"/>
      <c r="BF11" s="45"/>
      <c r="BG11" s="45"/>
    </row>
    <row r="12" spans="2:59" ht="33" customHeight="1">
      <c r="B12" s="1685" t="s">
        <v>0</v>
      </c>
      <c r="C12" s="1685" t="s">
        <v>51</v>
      </c>
      <c r="D12" s="1685" t="s">
        <v>133</v>
      </c>
      <c r="E12" s="1685" t="s">
        <v>59</v>
      </c>
      <c r="F12" s="1685" t="s">
        <v>132</v>
      </c>
      <c r="G12" s="1685" t="s">
        <v>56</v>
      </c>
      <c r="H12" s="1685" t="s">
        <v>22</v>
      </c>
      <c r="I12" s="1685" t="s">
        <v>58</v>
      </c>
      <c r="J12" s="1685" t="s">
        <v>38</v>
      </c>
      <c r="K12" s="1685" t="s">
        <v>33</v>
      </c>
      <c r="L12" s="1685" t="s">
        <v>17</v>
      </c>
      <c r="M12" s="1685" t="s">
        <v>39</v>
      </c>
      <c r="N12" s="1685" t="s">
        <v>41</v>
      </c>
      <c r="O12" s="1709" t="s">
        <v>107</v>
      </c>
      <c r="P12" s="1709"/>
      <c r="Q12" s="1709"/>
      <c r="R12" s="1709"/>
      <c r="S12" s="1709"/>
      <c r="T12" s="1709"/>
      <c r="U12" s="1709"/>
      <c r="V12" s="1709"/>
      <c r="W12" s="1709"/>
      <c r="X12" s="1709"/>
      <c r="Y12" s="1709"/>
      <c r="Z12" s="1709"/>
      <c r="AA12" s="1709"/>
      <c r="AB12" s="1709"/>
      <c r="AC12" s="1709"/>
      <c r="AD12" s="1709"/>
      <c r="AE12" s="1709"/>
      <c r="AF12" s="1709"/>
      <c r="AG12" s="1709"/>
      <c r="AH12" s="1709"/>
      <c r="AI12" s="1709"/>
      <c r="AJ12" s="1709"/>
      <c r="AK12" s="1709"/>
      <c r="AL12" s="1709"/>
      <c r="AM12" s="1709"/>
      <c r="AN12" s="1709"/>
      <c r="AO12" s="1709"/>
      <c r="AP12" s="1709"/>
      <c r="AQ12" s="1709"/>
      <c r="AR12" s="1709"/>
      <c r="AS12" s="1709"/>
      <c r="AT12" s="1709"/>
      <c r="AU12" s="1710" t="s">
        <v>60</v>
      </c>
      <c r="AV12" s="1711" t="s">
        <v>128</v>
      </c>
      <c r="AW12" s="1712"/>
      <c r="AX12" s="1712"/>
      <c r="AY12" s="1713"/>
      <c r="AZ12" s="1714" t="s">
        <v>125</v>
      </c>
      <c r="BA12" s="1715"/>
      <c r="BB12" s="1715"/>
      <c r="BC12" s="1716"/>
      <c r="BD12" s="1705" t="s">
        <v>126</v>
      </c>
      <c r="BE12" s="1706"/>
      <c r="BF12" s="1706"/>
      <c r="BG12" s="1707"/>
    </row>
    <row r="13" spans="2:59" ht="21.75" customHeight="1">
      <c r="B13" s="1685"/>
      <c r="C13" s="1685"/>
      <c r="D13" s="1685"/>
      <c r="E13" s="1685"/>
      <c r="F13" s="1685"/>
      <c r="G13" s="1685"/>
      <c r="H13" s="1685"/>
      <c r="I13" s="1685"/>
      <c r="J13" s="1685"/>
      <c r="K13" s="1685"/>
      <c r="L13" s="1685"/>
      <c r="M13" s="1685"/>
      <c r="N13" s="1685"/>
      <c r="O13" s="1708" t="s">
        <v>18</v>
      </c>
      <c r="P13" s="1708"/>
      <c r="Q13" s="1708"/>
      <c r="R13" s="1708"/>
      <c r="S13" s="1708"/>
      <c r="T13" s="1708"/>
      <c r="U13" s="1708"/>
      <c r="V13" s="1708"/>
      <c r="W13" s="1708" t="s">
        <v>19</v>
      </c>
      <c r="X13" s="1708"/>
      <c r="Y13" s="1708"/>
      <c r="Z13" s="1708"/>
      <c r="AA13" s="1708"/>
      <c r="AB13" s="1708"/>
      <c r="AC13" s="1708"/>
      <c r="AD13" s="1708"/>
      <c r="AE13" s="1708" t="s">
        <v>20</v>
      </c>
      <c r="AF13" s="1708"/>
      <c r="AG13" s="1708"/>
      <c r="AH13" s="1708"/>
      <c r="AI13" s="1708"/>
      <c r="AJ13" s="1708"/>
      <c r="AK13" s="1708"/>
      <c r="AL13" s="1708"/>
      <c r="AM13" s="1708" t="s">
        <v>21</v>
      </c>
      <c r="AN13" s="1708"/>
      <c r="AO13" s="1708"/>
      <c r="AP13" s="1708"/>
      <c r="AQ13" s="1708"/>
      <c r="AR13" s="1708"/>
      <c r="AS13" s="1708"/>
      <c r="AT13" s="1708"/>
      <c r="AU13" s="1710"/>
      <c r="AV13" s="1720" t="s">
        <v>114</v>
      </c>
      <c r="AW13" s="1720" t="s">
        <v>19</v>
      </c>
      <c r="AX13" s="1720" t="s">
        <v>115</v>
      </c>
      <c r="AY13" s="1720" t="s">
        <v>116</v>
      </c>
      <c r="AZ13" s="1717" t="s">
        <v>114</v>
      </c>
      <c r="BA13" s="1717" t="s">
        <v>117</v>
      </c>
      <c r="BB13" s="1717" t="s">
        <v>118</v>
      </c>
      <c r="BC13" s="1717" t="s">
        <v>119</v>
      </c>
      <c r="BD13" s="1723" t="s">
        <v>18</v>
      </c>
      <c r="BE13" s="1723" t="s">
        <v>19</v>
      </c>
      <c r="BF13" s="1723" t="s">
        <v>20</v>
      </c>
      <c r="BG13" s="1723" t="s">
        <v>21</v>
      </c>
    </row>
    <row r="14" spans="2:59" ht="21.75" customHeight="1">
      <c r="B14" s="1685"/>
      <c r="C14" s="1685"/>
      <c r="D14" s="1685"/>
      <c r="E14" s="1685"/>
      <c r="F14" s="1685"/>
      <c r="G14" s="1685"/>
      <c r="H14" s="1685"/>
      <c r="I14" s="1685"/>
      <c r="J14" s="1685"/>
      <c r="K14" s="1685"/>
      <c r="L14" s="1685"/>
      <c r="M14" s="1685"/>
      <c r="N14" s="1685"/>
      <c r="O14" s="1726" t="s">
        <v>2</v>
      </c>
      <c r="P14" s="1726"/>
      <c r="Q14" s="1726" t="s">
        <v>3</v>
      </c>
      <c r="R14" s="1726"/>
      <c r="S14" s="1726" t="s">
        <v>4</v>
      </c>
      <c r="T14" s="1726"/>
      <c r="U14" s="1709" t="s">
        <v>5</v>
      </c>
      <c r="V14" s="1709"/>
      <c r="W14" s="1726" t="s">
        <v>24</v>
      </c>
      <c r="X14" s="1726"/>
      <c r="Y14" s="1726" t="s">
        <v>6</v>
      </c>
      <c r="Z14" s="1726"/>
      <c r="AA14" s="1726" t="s">
        <v>7</v>
      </c>
      <c r="AB14" s="1726"/>
      <c r="AC14" s="1709" t="s">
        <v>5</v>
      </c>
      <c r="AD14" s="1709"/>
      <c r="AE14" s="1726" t="s">
        <v>8</v>
      </c>
      <c r="AF14" s="1726"/>
      <c r="AG14" s="1726" t="s">
        <v>9</v>
      </c>
      <c r="AH14" s="1726"/>
      <c r="AI14" s="1726" t="s">
        <v>10</v>
      </c>
      <c r="AJ14" s="1726"/>
      <c r="AK14" s="1709" t="s">
        <v>5</v>
      </c>
      <c r="AL14" s="1709"/>
      <c r="AM14" s="1726" t="s">
        <v>11</v>
      </c>
      <c r="AN14" s="1726"/>
      <c r="AO14" s="1726" t="s">
        <v>12</v>
      </c>
      <c r="AP14" s="1726"/>
      <c r="AQ14" s="1726" t="s">
        <v>13</v>
      </c>
      <c r="AR14" s="1726"/>
      <c r="AS14" s="1709" t="s">
        <v>5</v>
      </c>
      <c r="AT14" s="1709"/>
      <c r="AU14" s="1710"/>
      <c r="AV14" s="1721"/>
      <c r="AW14" s="1721"/>
      <c r="AX14" s="1721"/>
      <c r="AY14" s="1721"/>
      <c r="AZ14" s="1718"/>
      <c r="BA14" s="1718"/>
      <c r="BB14" s="1718"/>
      <c r="BC14" s="1718"/>
      <c r="BD14" s="1724"/>
      <c r="BE14" s="1724"/>
      <c r="BF14" s="1724"/>
      <c r="BG14" s="1724"/>
    </row>
    <row r="15" spans="2:59" ht="21.75" customHeight="1">
      <c r="B15" s="1685"/>
      <c r="C15" s="1685"/>
      <c r="D15" s="1685"/>
      <c r="E15" s="1685"/>
      <c r="F15" s="1685"/>
      <c r="G15" s="1685"/>
      <c r="H15" s="1685"/>
      <c r="I15" s="1685"/>
      <c r="J15" s="1685"/>
      <c r="K15" s="1685"/>
      <c r="L15" s="1685"/>
      <c r="M15" s="1685"/>
      <c r="N15" s="1685"/>
      <c r="O15" s="10" t="s">
        <v>14</v>
      </c>
      <c r="P15" s="11" t="s">
        <v>15</v>
      </c>
      <c r="Q15" s="10" t="s">
        <v>14</v>
      </c>
      <c r="R15" s="11" t="s">
        <v>15</v>
      </c>
      <c r="S15" s="10" t="s">
        <v>14</v>
      </c>
      <c r="T15" s="11" t="s">
        <v>15</v>
      </c>
      <c r="U15" s="13" t="s">
        <v>14</v>
      </c>
      <c r="V15" s="14" t="s">
        <v>15</v>
      </c>
      <c r="W15" s="10" t="s">
        <v>14</v>
      </c>
      <c r="X15" s="11" t="s">
        <v>15</v>
      </c>
      <c r="Y15" s="10" t="s">
        <v>14</v>
      </c>
      <c r="Z15" s="11" t="s">
        <v>15</v>
      </c>
      <c r="AA15" s="10" t="s">
        <v>14</v>
      </c>
      <c r="AB15" s="11" t="s">
        <v>15</v>
      </c>
      <c r="AC15" s="13" t="s">
        <v>14</v>
      </c>
      <c r="AD15" s="14" t="s">
        <v>15</v>
      </c>
      <c r="AE15" s="10" t="s">
        <v>14</v>
      </c>
      <c r="AF15" s="11" t="s">
        <v>15</v>
      </c>
      <c r="AG15" s="10" t="s">
        <v>14</v>
      </c>
      <c r="AH15" s="11" t="s">
        <v>15</v>
      </c>
      <c r="AI15" s="10" t="s">
        <v>14</v>
      </c>
      <c r="AJ15" s="11" t="s">
        <v>15</v>
      </c>
      <c r="AK15" s="13" t="s">
        <v>14</v>
      </c>
      <c r="AL15" s="14" t="s">
        <v>15</v>
      </c>
      <c r="AM15" s="10" t="s">
        <v>14</v>
      </c>
      <c r="AN15" s="11" t="s">
        <v>15</v>
      </c>
      <c r="AO15" s="10" t="s">
        <v>14</v>
      </c>
      <c r="AP15" s="11" t="s">
        <v>15</v>
      </c>
      <c r="AQ15" s="10" t="s">
        <v>14</v>
      </c>
      <c r="AR15" s="11" t="s">
        <v>15</v>
      </c>
      <c r="AS15" s="13" t="s">
        <v>14</v>
      </c>
      <c r="AT15" s="14" t="s">
        <v>15</v>
      </c>
      <c r="AU15" s="1710"/>
      <c r="AV15" s="1722"/>
      <c r="AW15" s="1722"/>
      <c r="AX15" s="1722"/>
      <c r="AY15" s="1722"/>
      <c r="AZ15" s="1719"/>
      <c r="BA15" s="1719"/>
      <c r="BB15" s="1719"/>
      <c r="BC15" s="1719"/>
      <c r="BD15" s="1725"/>
      <c r="BE15" s="1725"/>
      <c r="BF15" s="1725"/>
      <c r="BG15" s="1725"/>
    </row>
    <row r="16" spans="2:59" ht="201" customHeight="1">
      <c r="B16" s="1785" t="str">
        <f>+'Anexo 1. 01-FR-03 POA INSTITUC.'!B50</f>
        <v>4. Fortalecer las capacidades institucionales a través de la  modernización y la transformación tecnológica de la Personería de Bogotá, D. C.</v>
      </c>
      <c r="C16" s="1785" t="str">
        <f>+'Anexo 1. 01-FR-03 POA INSTITUC.'!C80</f>
        <v>4.7 Desarrollar e implementar en la Personería de Bogotá, el 100% del expediente contractual Digital  con el fin agilizar y asegurar toda la información contractual de la Entidad en su etapa precontractual, contractual y postcontractual, a febrero de 2028.</v>
      </c>
      <c r="D16" s="49" t="str">
        <f>+'Anexo 1. 01-FR-03 POA INSTITUC.'!D80</f>
        <v>4.7.1 Desarrollar el 100% de  un (1)  ejercicio de referenciación  para identificar buenas practicas en la implementación del expediente contractual digital en entidades publicas en el 2025</v>
      </c>
      <c r="E16" s="77">
        <f>+'Anexo 1. 01-FR-03 POA INSTITUC.'!E80</f>
        <v>0.1</v>
      </c>
      <c r="F16" s="52">
        <f>+'Anexo 1. 01-FR-03 POA INSTITUC.'!F80</f>
        <v>1</v>
      </c>
      <c r="G16" s="48">
        <f>+'Anexo 1. 01-FR-03 POA INSTITUC.'!L80</f>
        <v>0.3</v>
      </c>
      <c r="H16" s="54" t="str">
        <f>+'Anexo 1. 01-FR-03 POA INSTITUC.'!G80</f>
        <v>S.I</v>
      </c>
      <c r="I16" s="20" t="str">
        <f>+'Anexo 1. 01-FR-03 POA INSTITUC.'!H80</f>
        <v>Ejercicio de referenciación  de buenas practicas en la implementación del expediente contractual digital desarrollado</v>
      </c>
      <c r="J16" s="1076" t="s">
        <v>587</v>
      </c>
      <c r="K16" s="1075" t="s">
        <v>588</v>
      </c>
      <c r="L16" s="1027" t="s">
        <v>489</v>
      </c>
      <c r="M16" s="1027" t="s">
        <v>490</v>
      </c>
      <c r="N16" s="1028" t="str">
        <f>+'Anexo 1. 01-FR-03 POA INSTITUC.'!J80</f>
        <v>Subdirección de Gestión Contractual</v>
      </c>
      <c r="O16" s="1038">
        <v>0</v>
      </c>
      <c r="P16" s="1038">
        <v>0</v>
      </c>
      <c r="Q16" s="1038">
        <v>0</v>
      </c>
      <c r="R16" s="1038">
        <v>0</v>
      </c>
      <c r="S16" s="1038">
        <v>0</v>
      </c>
      <c r="T16" s="1038">
        <v>0</v>
      </c>
      <c r="U16" s="1039">
        <f>O16+Q16+S16</f>
        <v>0</v>
      </c>
      <c r="V16" s="1039">
        <f>P16+R16+T16</f>
        <v>0</v>
      </c>
      <c r="W16" s="1038">
        <v>0</v>
      </c>
      <c r="X16" s="1038"/>
      <c r="Y16" s="1038">
        <v>0</v>
      </c>
      <c r="Z16" s="1038"/>
      <c r="AA16" s="1038">
        <v>0.3</v>
      </c>
      <c r="AB16" s="1038"/>
      <c r="AC16" s="1039">
        <f>W16+Y16+AA16</f>
        <v>0.3</v>
      </c>
      <c r="AD16" s="1039">
        <f>X16+Z16+AB16</f>
        <v>0</v>
      </c>
      <c r="AE16" s="1038">
        <v>0</v>
      </c>
      <c r="AF16" s="1038"/>
      <c r="AG16" s="1038">
        <v>0</v>
      </c>
      <c r="AH16" s="1038"/>
      <c r="AI16" s="1038">
        <v>0</v>
      </c>
      <c r="AJ16" s="1071"/>
      <c r="AK16" s="1039">
        <f>AE16+AG16+AI16</f>
        <v>0</v>
      </c>
      <c r="AL16" s="1039">
        <f>AF16+AH16+AJ16</f>
        <v>0</v>
      </c>
      <c r="AM16" s="1038">
        <v>0</v>
      </c>
      <c r="AN16" s="1038"/>
      <c r="AO16" s="1038">
        <v>0</v>
      </c>
      <c r="AP16" s="1038"/>
      <c r="AQ16" s="1038">
        <v>0</v>
      </c>
      <c r="AR16" s="1038"/>
      <c r="AS16" s="1039">
        <f>AM16+AO16+AQ16</f>
        <v>0</v>
      </c>
      <c r="AT16" s="1039">
        <f>AN16+AP16+AR16</f>
        <v>0</v>
      </c>
      <c r="AU16" s="1039">
        <f>U16+AC16+AK16+AS16</f>
        <v>0.3</v>
      </c>
      <c r="AV16" s="1039">
        <f>+V16</f>
        <v>0</v>
      </c>
      <c r="AW16" s="1039">
        <f>+V16+AD16</f>
        <v>0</v>
      </c>
      <c r="AX16" s="1039">
        <f>+V16+AD16+AL16</f>
        <v>0</v>
      </c>
      <c r="AY16" s="1039">
        <f>+V16+AD16+AL16+AT16</f>
        <v>0</v>
      </c>
      <c r="AZ16" s="1068">
        <f t="shared" ref="AZ16:BC17" si="0">IF(AND(AV16&gt;0,$AU16&gt;0),AV16/$AU16,0)</f>
        <v>0</v>
      </c>
      <c r="BA16" s="1069">
        <f t="shared" si="0"/>
        <v>0</v>
      </c>
      <c r="BB16" s="1034">
        <f t="shared" si="0"/>
        <v>0</v>
      </c>
      <c r="BC16" s="1034">
        <f t="shared" si="0"/>
        <v>0</v>
      </c>
      <c r="BD16" s="1035">
        <f>(IF(AND(AV16&gt;0,$F16&gt;0),AV16/$F16,0))</f>
        <v>0</v>
      </c>
      <c r="BE16" s="1035">
        <f t="shared" ref="BE16:BG18" si="1">(IF(AND(AW16&gt;0,$F16&gt;0),AW16/$F16,0))</f>
        <v>0</v>
      </c>
      <c r="BF16" s="1035">
        <f t="shared" si="1"/>
        <v>0</v>
      </c>
      <c r="BG16" s="1035">
        <f t="shared" si="1"/>
        <v>0</v>
      </c>
    </row>
    <row r="17" spans="2:59" ht="409.5" customHeight="1">
      <c r="B17" s="1561"/>
      <c r="C17" s="1561"/>
      <c r="D17" s="49" t="str">
        <f>+'Anexo 1. 01-FR-03 POA INSTITUC.'!D81</f>
        <v>4.7.2 Desarrollar el 100%  del expediente contractual digital a 2026.</v>
      </c>
      <c r="E17" s="77">
        <f>+'Anexo 1. 01-FR-03 POA INSTITUC.'!E81</f>
        <v>0.6</v>
      </c>
      <c r="F17" s="52">
        <f>+'Anexo 1. 01-FR-03 POA INSTITUC.'!F81</f>
        <v>1</v>
      </c>
      <c r="G17" s="48">
        <f>+'Anexo 1. 01-FR-03 POA INSTITUC.'!L81</f>
        <v>0.3</v>
      </c>
      <c r="H17" s="54" t="str">
        <f>+'Anexo 1. 01-FR-03 POA INSTITUC.'!G81</f>
        <v>S.I</v>
      </c>
      <c r="I17" s="20" t="str">
        <f>+'Anexo 1. 01-FR-03 POA INSTITUC.'!H81</f>
        <v>Porcentaje del expediente contractual digital  desarrollado.</v>
      </c>
      <c r="J17" s="1076" t="s">
        <v>589</v>
      </c>
      <c r="K17" s="1075" t="s">
        <v>590</v>
      </c>
      <c r="L17" s="1027" t="s">
        <v>591</v>
      </c>
      <c r="M17" s="1027" t="s">
        <v>491</v>
      </c>
      <c r="N17" s="1028" t="str">
        <f>+'Anexo 1. 01-FR-03 POA INSTITUC.'!J81</f>
        <v>Subdirección de Gestión Contractual</v>
      </c>
      <c r="O17" s="1038">
        <v>0</v>
      </c>
      <c r="P17" s="1038">
        <v>0</v>
      </c>
      <c r="Q17" s="1038">
        <v>0</v>
      </c>
      <c r="R17" s="1038">
        <v>0</v>
      </c>
      <c r="S17" s="1038">
        <v>0</v>
      </c>
      <c r="T17" s="1038">
        <v>0</v>
      </c>
      <c r="U17" s="1039">
        <f t="shared" ref="U17:V18" si="2">O17+Q17+S17</f>
        <v>0</v>
      </c>
      <c r="V17" s="1039">
        <f t="shared" si="2"/>
        <v>0</v>
      </c>
      <c r="W17" s="1038">
        <v>0</v>
      </c>
      <c r="X17" s="1038"/>
      <c r="Y17" s="1038">
        <v>0</v>
      </c>
      <c r="Z17" s="1038"/>
      <c r="AA17" s="1038">
        <v>0</v>
      </c>
      <c r="AB17" s="1038"/>
      <c r="AC17" s="1039">
        <f t="shared" ref="AC17:AD18" si="3">W17+Y17+AA17</f>
        <v>0</v>
      </c>
      <c r="AD17" s="1039">
        <f t="shared" si="3"/>
        <v>0</v>
      </c>
      <c r="AE17" s="1038">
        <v>0</v>
      </c>
      <c r="AF17" s="1038"/>
      <c r="AG17" s="1038">
        <v>0</v>
      </c>
      <c r="AH17" s="1038"/>
      <c r="AI17" s="1038">
        <v>0</v>
      </c>
      <c r="AJ17" s="1038"/>
      <c r="AK17" s="1039">
        <f t="shared" ref="AK17:AL18" si="4">AE17+AG17+AI17</f>
        <v>0</v>
      </c>
      <c r="AL17" s="1039">
        <f t="shared" si="4"/>
        <v>0</v>
      </c>
      <c r="AM17" s="1038">
        <v>0</v>
      </c>
      <c r="AN17" s="1038"/>
      <c r="AO17" s="1038">
        <v>0</v>
      </c>
      <c r="AP17" s="1038"/>
      <c r="AQ17" s="1038">
        <v>0.3</v>
      </c>
      <c r="AR17" s="1038"/>
      <c r="AS17" s="1039">
        <f t="shared" ref="AS17:AT18" si="5">AM17+AO17+AQ17</f>
        <v>0.3</v>
      </c>
      <c r="AT17" s="1039">
        <f t="shared" si="5"/>
        <v>0</v>
      </c>
      <c r="AU17" s="1039">
        <f t="shared" ref="AU17:AU18" si="6">U17+AC17+AK17+AS17</f>
        <v>0.3</v>
      </c>
      <c r="AV17" s="1039">
        <f t="shared" ref="AV17:AV18" si="7">+V17</f>
        <v>0</v>
      </c>
      <c r="AW17" s="1039">
        <f t="shared" ref="AW17:AW18" si="8">+V17+AD17</f>
        <v>0</v>
      </c>
      <c r="AX17" s="1039">
        <f t="shared" ref="AX17:AX18" si="9">+V17+AD17+AL17</f>
        <v>0</v>
      </c>
      <c r="AY17" s="1039">
        <f t="shared" ref="AY17:AY18" si="10">+V17+AD17+AL17+AT17</f>
        <v>0</v>
      </c>
      <c r="AZ17" s="1068">
        <f t="shared" si="0"/>
        <v>0</v>
      </c>
      <c r="BA17" s="1069">
        <f t="shared" si="0"/>
        <v>0</v>
      </c>
      <c r="BB17" s="1034">
        <f t="shared" si="0"/>
        <v>0</v>
      </c>
      <c r="BC17" s="1034">
        <f t="shared" si="0"/>
        <v>0</v>
      </c>
      <c r="BD17" s="1035">
        <f>(IF(AND(AV17&gt;0,$F17&gt;0),AV17/$F17,0))</f>
        <v>0</v>
      </c>
      <c r="BE17" s="1035">
        <f t="shared" si="1"/>
        <v>0</v>
      </c>
      <c r="BF17" s="1035">
        <f t="shared" si="1"/>
        <v>0</v>
      </c>
      <c r="BG17" s="1035">
        <f t="shared" si="1"/>
        <v>0</v>
      </c>
    </row>
    <row r="18" spans="2:59" ht="321.75" customHeight="1">
      <c r="B18" s="1786"/>
      <c r="C18" s="1786"/>
      <c r="D18" s="49" t="str">
        <f>+'Anexo 1. 01-FR-03 POA INSTITUC.'!D82</f>
        <v xml:space="preserve">4.7.3 Implementar y mantener el 100% del expediente contractual digital en el Personería de Bogotá a 2028 </v>
      </c>
      <c r="E18" s="77">
        <f>+'Anexo 1. 01-FR-03 POA INSTITUC.'!E82</f>
        <v>0.3</v>
      </c>
      <c r="F18" s="52">
        <f>+'Anexo 1. 01-FR-03 POA INSTITUC.'!F82</f>
        <v>1</v>
      </c>
      <c r="G18" s="48">
        <f>+'Anexo 1. 01-FR-03 POA INSTITUC.'!L82</f>
        <v>0</v>
      </c>
      <c r="H18" s="54" t="str">
        <f>+'Anexo 1. 01-FR-03 POA INSTITUC.'!G82</f>
        <v>S.I</v>
      </c>
      <c r="I18" s="20" t="str">
        <f>+'Anexo 1. 01-FR-03 POA INSTITUC.'!H82</f>
        <v>Porcentaje del expediente contractual digital implementado y mantenido</v>
      </c>
      <c r="J18" s="1076" t="s">
        <v>492</v>
      </c>
      <c r="K18" s="1075" t="s">
        <v>592</v>
      </c>
      <c r="L18" s="1027" t="s">
        <v>593</v>
      </c>
      <c r="M18" s="1027" t="s">
        <v>491</v>
      </c>
      <c r="N18" s="1028" t="str">
        <f>+'Anexo 1. 01-FR-03 POA INSTITUC.'!J82</f>
        <v>Subdirección de Gestión Contractual</v>
      </c>
      <c r="O18" s="1038">
        <v>0</v>
      </c>
      <c r="P18" s="1038">
        <v>0</v>
      </c>
      <c r="Q18" s="1038">
        <v>0</v>
      </c>
      <c r="R18" s="1038">
        <v>0</v>
      </c>
      <c r="S18" s="1038">
        <v>0</v>
      </c>
      <c r="T18" s="1038">
        <v>0</v>
      </c>
      <c r="U18" s="1039">
        <f t="shared" si="2"/>
        <v>0</v>
      </c>
      <c r="V18" s="1039">
        <f t="shared" si="2"/>
        <v>0</v>
      </c>
      <c r="W18" s="1038">
        <v>0</v>
      </c>
      <c r="X18" s="1038"/>
      <c r="Y18" s="1038">
        <v>0</v>
      </c>
      <c r="Z18" s="1038"/>
      <c r="AA18" s="1038">
        <v>0</v>
      </c>
      <c r="AB18" s="1038"/>
      <c r="AC18" s="1039">
        <f t="shared" si="3"/>
        <v>0</v>
      </c>
      <c r="AD18" s="1039">
        <f t="shared" si="3"/>
        <v>0</v>
      </c>
      <c r="AE18" s="1038">
        <v>0</v>
      </c>
      <c r="AF18" s="1038"/>
      <c r="AG18" s="1038">
        <v>0</v>
      </c>
      <c r="AH18" s="1038"/>
      <c r="AI18" s="1038">
        <v>0</v>
      </c>
      <c r="AJ18" s="1038"/>
      <c r="AK18" s="1039">
        <f t="shared" si="4"/>
        <v>0</v>
      </c>
      <c r="AL18" s="1039">
        <f t="shared" si="4"/>
        <v>0</v>
      </c>
      <c r="AM18" s="1038">
        <v>0</v>
      </c>
      <c r="AN18" s="1038"/>
      <c r="AO18" s="1038">
        <v>0</v>
      </c>
      <c r="AP18" s="1038"/>
      <c r="AQ18" s="1038">
        <v>0</v>
      </c>
      <c r="AR18" s="1038"/>
      <c r="AS18" s="1039">
        <f t="shared" si="5"/>
        <v>0</v>
      </c>
      <c r="AT18" s="1039">
        <f t="shared" si="5"/>
        <v>0</v>
      </c>
      <c r="AU18" s="1039">
        <f t="shared" si="6"/>
        <v>0</v>
      </c>
      <c r="AV18" s="1039">
        <f t="shared" si="7"/>
        <v>0</v>
      </c>
      <c r="AW18" s="1039">
        <f t="shared" si="8"/>
        <v>0</v>
      </c>
      <c r="AX18" s="1039">
        <f t="shared" si="9"/>
        <v>0</v>
      </c>
      <c r="AY18" s="1039">
        <f t="shared" si="10"/>
        <v>0</v>
      </c>
      <c r="AZ18" s="1077" t="str">
        <f>IF(AND(AU18&gt;0),AV18/AU18,"No programado")</f>
        <v>No programado</v>
      </c>
      <c r="BA18" s="1077" t="str">
        <f>IF(AND(AU18&gt;0),AW18/AU18,"No programado")</f>
        <v>No programado</v>
      </c>
      <c r="BB18" s="1077" t="str">
        <f t="shared" ref="BB18:BC18" si="11">IF(AND(AV18&gt;0),AX18/AV18,"No programado")</f>
        <v>No programado</v>
      </c>
      <c r="BC18" s="1077" t="str">
        <f t="shared" si="11"/>
        <v>No programado</v>
      </c>
      <c r="BD18" s="1035">
        <f>(IF(AND(AV18&gt;0,$F18&gt;0),AV18/$F18,0))</f>
        <v>0</v>
      </c>
      <c r="BE18" s="1035">
        <f t="shared" si="1"/>
        <v>0</v>
      </c>
      <c r="BF18" s="1035">
        <f t="shared" si="1"/>
        <v>0</v>
      </c>
      <c r="BG18" s="1035">
        <f t="shared" si="1"/>
        <v>0</v>
      </c>
    </row>
    <row r="19" spans="2:59" ht="22.8">
      <c r="B19" s="1743"/>
      <c r="C19" s="1744"/>
      <c r="D19" s="1744"/>
      <c r="E19" s="1744"/>
      <c r="F19" s="1744"/>
      <c r="G19" s="1744"/>
      <c r="H19" s="1744"/>
      <c r="I19" s="1744"/>
      <c r="J19" s="1744"/>
      <c r="K19" s="1744"/>
      <c r="L19" s="1744"/>
      <c r="M19" s="1744"/>
      <c r="N19" s="1744"/>
      <c r="O19" s="1744"/>
      <c r="P19" s="1744"/>
      <c r="Q19" s="1744"/>
      <c r="R19" s="1744"/>
      <c r="S19" s="1744"/>
      <c r="T19" s="1744"/>
      <c r="U19" s="1744"/>
      <c r="V19" s="1744"/>
      <c r="W19" s="1744"/>
      <c r="X19" s="1744"/>
      <c r="Y19" s="1744"/>
      <c r="Z19" s="1744"/>
      <c r="AA19" s="1744"/>
      <c r="AB19" s="1744"/>
      <c r="AC19" s="1744"/>
      <c r="AD19" s="1744"/>
      <c r="AE19" s="1744"/>
      <c r="AF19" s="1744"/>
      <c r="AG19" s="1744"/>
      <c r="AH19" s="1744"/>
      <c r="AI19" s="1744"/>
      <c r="AJ19" s="1744"/>
      <c r="AK19" s="1744"/>
      <c r="AL19" s="1744"/>
      <c r="AM19" s="1744"/>
      <c r="AN19" s="1744"/>
      <c r="AO19" s="1744"/>
      <c r="AP19" s="1744"/>
      <c r="AQ19" s="1744"/>
      <c r="AR19" s="1744"/>
      <c r="AS19" s="1744"/>
      <c r="AT19" s="1744"/>
      <c r="AU19" s="1744"/>
      <c r="AV19" s="1745"/>
      <c r="AW19" s="1727" t="s">
        <v>16</v>
      </c>
      <c r="AX19" s="1728"/>
      <c r="AY19" s="1728"/>
      <c r="AZ19" s="1">
        <f t="shared" ref="AZ19:BG19" si="12">AVERAGE(AZ16:AZ18)</f>
        <v>0</v>
      </c>
      <c r="BA19" s="1">
        <f t="shared" si="12"/>
        <v>0</v>
      </c>
      <c r="BB19" s="1">
        <f t="shared" si="12"/>
        <v>0</v>
      </c>
      <c r="BC19" s="1">
        <f t="shared" si="12"/>
        <v>0</v>
      </c>
      <c r="BD19" s="1">
        <f t="shared" si="12"/>
        <v>0</v>
      </c>
      <c r="BE19" s="1">
        <f t="shared" si="12"/>
        <v>0</v>
      </c>
      <c r="BF19" s="1">
        <f t="shared" si="12"/>
        <v>0</v>
      </c>
      <c r="BG19" s="1">
        <f t="shared" si="12"/>
        <v>0</v>
      </c>
    </row>
    <row r="20" spans="2:59">
      <c r="B20" s="31"/>
      <c r="C20" s="31"/>
      <c r="D20" s="31"/>
      <c r="E20" s="31"/>
      <c r="F20" s="31"/>
      <c r="G20" s="32"/>
      <c r="H20" s="32"/>
      <c r="I20" s="31"/>
      <c r="J20" s="31"/>
      <c r="K20" s="31"/>
      <c r="L20" s="31"/>
      <c r="M20" s="31"/>
      <c r="N20" s="31"/>
    </row>
    <row r="21" spans="2:59">
      <c r="B21" s="31"/>
      <c r="C21" s="31"/>
      <c r="D21" s="1742"/>
      <c r="E21" s="1742"/>
      <c r="F21" s="1742"/>
      <c r="G21" s="1742"/>
      <c r="H21" s="1742"/>
      <c r="I21" s="1742"/>
      <c r="J21" s="1742"/>
      <c r="K21" s="1742"/>
      <c r="L21" s="1742"/>
      <c r="M21" s="1742"/>
      <c r="N21" s="1742"/>
    </row>
    <row r="22" spans="2:59" ht="30" customHeight="1">
      <c r="B22" s="15" t="s">
        <v>23</v>
      </c>
      <c r="C22" s="104">
        <v>45450</v>
      </c>
      <c r="D22" s="12"/>
      <c r="E22" s="1733" t="s">
        <v>50</v>
      </c>
      <c r="F22" s="1734" t="s">
        <v>748</v>
      </c>
      <c r="G22" s="1735"/>
      <c r="H22" s="1735"/>
      <c r="I22" s="1735"/>
      <c r="J22" s="1736"/>
      <c r="K22" s="34"/>
      <c r="L22" s="1740"/>
      <c r="M22" s="1740"/>
      <c r="N22" s="1741"/>
    </row>
    <row r="23" spans="2:59" ht="13.5" customHeight="1">
      <c r="B23" s="31"/>
      <c r="C23" s="31"/>
      <c r="D23" s="34"/>
      <c r="E23" s="1733"/>
      <c r="F23" s="1737"/>
      <c r="G23" s="1738"/>
      <c r="H23" s="1738"/>
      <c r="I23" s="1738"/>
      <c r="J23" s="1739"/>
      <c r="K23" s="31"/>
      <c r="L23" s="31"/>
      <c r="M23" s="31"/>
      <c r="N23" s="31"/>
    </row>
    <row r="24" spans="2:59" ht="31.5" customHeight="1">
      <c r="B24" s="15" t="s">
        <v>49</v>
      </c>
      <c r="C24" s="960">
        <v>45679</v>
      </c>
      <c r="D24" s="31"/>
      <c r="E24" s="31"/>
      <c r="F24" s="31"/>
      <c r="K24" s="31"/>
      <c r="L24" s="31"/>
      <c r="M24" s="31"/>
      <c r="N24" s="31"/>
    </row>
    <row r="25" spans="2:59">
      <c r="B25" s="31"/>
      <c r="C25" s="31"/>
      <c r="D25" s="31"/>
      <c r="E25" s="31"/>
      <c r="F25" s="31"/>
      <c r="K25" s="31"/>
      <c r="L25" s="31"/>
      <c r="M25" s="31"/>
      <c r="N25" s="31"/>
    </row>
    <row r="26" spans="2:59" ht="15" customHeight="1">
      <c r="B26" s="31"/>
      <c r="C26" s="31"/>
      <c r="D26" s="31"/>
      <c r="E26" s="31"/>
      <c r="F26" s="31"/>
      <c r="G26" s="32"/>
      <c r="H26" s="32"/>
      <c r="I26" s="1729"/>
      <c r="J26" s="1729"/>
      <c r="K26" s="1729"/>
      <c r="L26" s="1729"/>
      <c r="M26" s="102"/>
      <c r="N26" s="102"/>
    </row>
    <row r="27" spans="2:59" ht="15" customHeight="1">
      <c r="B27" s="1597" t="s">
        <v>146</v>
      </c>
      <c r="C27" s="1597"/>
      <c r="D27" s="1597"/>
      <c r="E27" s="1597"/>
      <c r="F27" s="1597"/>
      <c r="G27" s="32"/>
      <c r="H27" s="32"/>
      <c r="I27" s="31"/>
      <c r="J27" s="31"/>
      <c r="K27" s="35"/>
      <c r="L27" s="31"/>
      <c r="M27" s="31"/>
      <c r="N27" s="31"/>
    </row>
    <row r="28" spans="2:59" ht="15" customHeight="1">
      <c r="B28" s="31"/>
      <c r="C28" s="31"/>
      <c r="D28" s="31"/>
      <c r="E28" s="31"/>
      <c r="F28" s="31"/>
      <c r="G28" s="32"/>
      <c r="H28" s="32"/>
      <c r="I28" s="1729"/>
      <c r="J28" s="1729"/>
      <c r="K28" s="1729"/>
      <c r="L28" s="1729"/>
      <c r="M28" s="102"/>
      <c r="N28" s="102"/>
    </row>
    <row r="29" spans="2:59" ht="15" customHeight="1">
      <c r="B29" s="31"/>
      <c r="C29" s="31"/>
      <c r="D29" s="31"/>
      <c r="E29" s="31"/>
      <c r="F29" s="31"/>
      <c r="G29" s="32"/>
      <c r="H29" s="32"/>
      <c r="I29" s="31"/>
      <c r="J29" s="31"/>
      <c r="K29" s="35"/>
      <c r="L29" s="31"/>
      <c r="M29" s="31"/>
      <c r="N29" s="31"/>
    </row>
    <row r="30" spans="2:59" ht="15" customHeight="1">
      <c r="B30" s="31"/>
      <c r="C30" s="31"/>
      <c r="D30" s="31"/>
      <c r="E30" s="31"/>
      <c r="F30" s="31"/>
      <c r="G30" s="32"/>
      <c r="H30" s="32"/>
      <c r="I30" s="1729"/>
      <c r="J30" s="1729"/>
      <c r="K30" s="1729"/>
      <c r="L30" s="1729"/>
      <c r="M30" s="102"/>
      <c r="N30" s="102"/>
    </row>
  </sheetData>
  <sheetProtection algorithmName="SHA-512" hashValue="pC/BtCObHWXftyg+IleBlT0gl1k3DD9QUapxqP3y9tkuPxH8G74P1tR+CzsKngdG+cxR4YYpHGUZ2Wrx0MBhlA==" saltValue="Y0RKjXACctR45lfndw1omw==" spinCount="100000" sheet="1" objects="1" scenarios="1" selectLockedCells="1"/>
  <mergeCells count="69">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 ref="O12:AT12"/>
    <mergeCell ref="AU12:AU15"/>
    <mergeCell ref="AV12:AY12"/>
    <mergeCell ref="AZ12:BC12"/>
    <mergeCell ref="BA13:BA15"/>
    <mergeCell ref="BB13:BB15"/>
    <mergeCell ref="AM13:AT13"/>
    <mergeCell ref="AV13:AV15"/>
    <mergeCell ref="AW13:AW15"/>
    <mergeCell ref="AX13:AX15"/>
    <mergeCell ref="AY13:AY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M12:M15"/>
    <mergeCell ref="N12:N15"/>
    <mergeCell ref="G12:G15"/>
    <mergeCell ref="H12:H15"/>
    <mergeCell ref="I12:I15"/>
    <mergeCell ref="J12:J15"/>
    <mergeCell ref="K12:K15"/>
    <mergeCell ref="L12:L15"/>
    <mergeCell ref="AW19:AY19"/>
    <mergeCell ref="AC14:AD14"/>
    <mergeCell ref="AE14:AF14"/>
    <mergeCell ref="AG14:AH14"/>
    <mergeCell ref="AI14:AJ14"/>
    <mergeCell ref="AK14:AL14"/>
    <mergeCell ref="AM14:AN14"/>
    <mergeCell ref="I30:L30"/>
    <mergeCell ref="B16:B18"/>
    <mergeCell ref="C16:C18"/>
    <mergeCell ref="E22:E23"/>
    <mergeCell ref="F22:J23"/>
    <mergeCell ref="L22:N22"/>
    <mergeCell ref="I26:L26"/>
    <mergeCell ref="B27:F27"/>
    <mergeCell ref="I28:L28"/>
    <mergeCell ref="D21:N21"/>
    <mergeCell ref="B19:AV19"/>
  </mergeCells>
  <conditionalFormatting sqref="AZ16:BC18">
    <cfRule type="cellIs" dxfId="19" priority="1" operator="greaterThan">
      <formula>1</formula>
    </cfRule>
    <cfRule type="cellIs" dxfId="18" priority="2" operator="between">
      <formula>0.950000000000001</formula>
      <formula>1</formula>
    </cfRule>
    <cfRule type="cellIs" dxfId="17" priority="3" operator="between">
      <formula>0.75</formula>
      <formula>0.95</formula>
    </cfRule>
    <cfRule type="cellIs" dxfId="16" priority="4" operator="lessThan">
      <formula>0.75</formula>
    </cfRule>
  </conditionalFormatting>
  <dataValidations count="1">
    <dataValidation allowBlank="1" showInputMessage="1" showErrorMessage="1" prompt="Transcriba de manera exacta el objetivo definido en la caracterización del proceso." sqref="C9:D9" xr:uid="{826FC694-62DF-44A1-A2E0-07C4FC021A29}"/>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CF12413D-FFBD-48B6-942C-2E10AB0FB4E9}">
          <x14:formula1>
            <xm:f>'Listas-N'!$E$6:$E$10</xm:f>
          </x14:formula1>
          <xm:sqref>C10:D10</xm:sqref>
        </x14:dataValidation>
        <x14:dataValidation type="list" allowBlank="1" showInputMessage="1" showErrorMessage="1" xr:uid="{66501041-A0E9-445E-A107-B43629F10B0A}">
          <x14:formula1>
            <xm:f>'Listas-N'!$C$6:$C$21</xm:f>
          </x14:formula1>
          <xm:sqref>C8:D8</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AA2B-1920-424C-8FBF-FD5FA5DAD719}">
  <sheetPr>
    <tabColor rgb="FF66FF66"/>
  </sheetPr>
  <dimension ref="B1:BG1048557"/>
  <sheetViews>
    <sheetView showGridLines="0" zoomScale="70" zoomScaleNormal="70" workbookViewId="0">
      <selection activeCell="C10" sqref="C10:D10"/>
    </sheetView>
  </sheetViews>
  <sheetFormatPr baseColWidth="10" defaultColWidth="17.33203125" defaultRowHeight="15"/>
  <cols>
    <col min="1" max="1" width="4.33203125" style="586" customWidth="1"/>
    <col min="2" max="2" width="50.44140625" style="584" customWidth="1"/>
    <col min="3" max="3" width="48.88671875" style="584" customWidth="1"/>
    <col min="4" max="4" width="49.6640625" style="584" customWidth="1"/>
    <col min="5" max="6" width="27.5546875" style="584" customWidth="1"/>
    <col min="7" max="7" width="16.88671875" style="585" customWidth="1"/>
    <col min="8" max="8" width="29.33203125" style="585" customWidth="1"/>
    <col min="9" max="9" width="37" style="584" customWidth="1"/>
    <col min="10" max="10" width="38.88671875" style="584" customWidth="1"/>
    <col min="11" max="11" width="53.33203125" style="584" customWidth="1"/>
    <col min="12" max="12" width="52.6640625" style="584" customWidth="1"/>
    <col min="13" max="13" width="28.5546875" style="584" customWidth="1"/>
    <col min="14" max="14" width="50" style="584" customWidth="1"/>
    <col min="15" max="46" width="15.88671875" style="586" customWidth="1"/>
    <col min="47" max="47" width="24.5546875" style="586" customWidth="1"/>
    <col min="48" max="48" width="22.88671875" style="586" customWidth="1"/>
    <col min="49" max="49" width="19.33203125" style="586" customWidth="1"/>
    <col min="50" max="50" width="18.44140625" style="586" customWidth="1"/>
    <col min="51" max="51" width="19.44140625" style="586" customWidth="1"/>
    <col min="52" max="52" width="23.33203125" style="586" customWidth="1"/>
    <col min="53" max="54" width="25.109375" style="586" customWidth="1"/>
    <col min="55" max="55" width="26.6640625" style="586" customWidth="1"/>
    <col min="56" max="56" width="26.33203125" style="586" customWidth="1"/>
    <col min="57" max="57" width="26.5546875" style="586" customWidth="1"/>
    <col min="58" max="58" width="26.33203125" style="586" customWidth="1"/>
    <col min="59" max="59" width="27.33203125" style="586" customWidth="1"/>
    <col min="60" max="16384" width="17.33203125" style="586"/>
  </cols>
  <sheetData>
    <row r="1" spans="2:59" ht="15.6" thickBot="1"/>
    <row r="2" spans="2:59" ht="16.5" customHeight="1" thickBot="1">
      <c r="B2" s="1791" t="s">
        <v>127</v>
      </c>
      <c r="C2" s="1795" t="s">
        <v>113</v>
      </c>
      <c r="D2" s="1795"/>
      <c r="E2" s="1795"/>
      <c r="F2" s="1795"/>
      <c r="G2" s="1795"/>
      <c r="H2" s="1795"/>
      <c r="I2" s="1795"/>
      <c r="J2" s="1795"/>
      <c r="K2" s="1795"/>
      <c r="L2" s="1795"/>
      <c r="M2" s="1795"/>
      <c r="N2" s="1795"/>
      <c r="O2" s="1795"/>
      <c r="P2" s="1795"/>
      <c r="Q2" s="1795"/>
      <c r="R2" s="1795"/>
      <c r="S2" s="1795"/>
      <c r="T2" s="1795"/>
      <c r="U2" s="1795"/>
      <c r="V2" s="1795"/>
      <c r="W2" s="1795"/>
      <c r="X2" s="1795"/>
      <c r="Y2" s="1795"/>
      <c r="Z2" s="1795"/>
      <c r="AA2" s="1795"/>
      <c r="AB2" s="1795"/>
      <c r="AC2" s="1795"/>
      <c r="AD2" s="1795"/>
      <c r="AE2" s="1795"/>
      <c r="AF2" s="1795"/>
      <c r="AG2" s="1795"/>
      <c r="AH2" s="1795"/>
      <c r="AI2" s="1795"/>
      <c r="AJ2" s="1795"/>
      <c r="AK2" s="1795"/>
      <c r="AL2" s="1795"/>
      <c r="AM2" s="1795"/>
      <c r="AN2" s="1795"/>
      <c r="AO2" s="1795"/>
      <c r="AP2" s="1795"/>
      <c r="AQ2" s="1795"/>
      <c r="AR2" s="1795"/>
      <c r="AS2" s="1795"/>
      <c r="AT2" s="1795"/>
      <c r="AU2" s="1795"/>
      <c r="AV2" s="1795"/>
      <c r="AW2" s="1795"/>
      <c r="AX2" s="1795"/>
      <c r="AY2" s="1795"/>
      <c r="AZ2" s="1795"/>
      <c r="BA2" s="1795"/>
      <c r="BB2" s="1795"/>
      <c r="BC2" s="1795"/>
      <c r="BD2" s="1795"/>
      <c r="BE2" s="1795"/>
      <c r="BF2" s="587" t="s">
        <v>497</v>
      </c>
      <c r="BG2" s="588"/>
    </row>
    <row r="3" spans="2:59" ht="16.5" customHeight="1" thickBot="1">
      <c r="B3" s="1791"/>
      <c r="C3" s="1795"/>
      <c r="D3" s="1795"/>
      <c r="E3" s="1795"/>
      <c r="F3" s="1795"/>
      <c r="G3" s="1795"/>
      <c r="H3" s="1795"/>
      <c r="I3" s="1795"/>
      <c r="J3" s="1795"/>
      <c r="K3" s="1795"/>
      <c r="L3" s="1795"/>
      <c r="M3" s="1795"/>
      <c r="N3" s="1795"/>
      <c r="O3" s="1795"/>
      <c r="P3" s="1795"/>
      <c r="Q3" s="1795"/>
      <c r="R3" s="1795"/>
      <c r="S3" s="1795"/>
      <c r="T3" s="1795"/>
      <c r="U3" s="1795"/>
      <c r="V3" s="1795"/>
      <c r="W3" s="1795"/>
      <c r="X3" s="1795"/>
      <c r="Y3" s="1795"/>
      <c r="Z3" s="1795"/>
      <c r="AA3" s="1795"/>
      <c r="AB3" s="1795"/>
      <c r="AC3" s="1795"/>
      <c r="AD3" s="1795"/>
      <c r="AE3" s="1795"/>
      <c r="AF3" s="1795"/>
      <c r="AG3" s="1795"/>
      <c r="AH3" s="1795"/>
      <c r="AI3" s="1795"/>
      <c r="AJ3" s="1795"/>
      <c r="AK3" s="1795"/>
      <c r="AL3" s="1795"/>
      <c r="AM3" s="1795"/>
      <c r="AN3" s="1795"/>
      <c r="AO3" s="1795"/>
      <c r="AP3" s="1795"/>
      <c r="AQ3" s="1795"/>
      <c r="AR3" s="1795"/>
      <c r="AS3" s="1795"/>
      <c r="AT3" s="1795"/>
      <c r="AU3" s="1795"/>
      <c r="AV3" s="1795"/>
      <c r="AW3" s="1795"/>
      <c r="AX3" s="1795"/>
      <c r="AY3" s="1795"/>
      <c r="AZ3" s="1795"/>
      <c r="BA3" s="1795"/>
      <c r="BB3" s="1795"/>
      <c r="BC3" s="1795"/>
      <c r="BD3" s="1795"/>
      <c r="BE3" s="1795"/>
      <c r="BF3" s="589" t="s">
        <v>25</v>
      </c>
      <c r="BG3" s="590" t="s">
        <v>26</v>
      </c>
    </row>
    <row r="4" spans="2:59" ht="16.5" customHeight="1" thickBot="1">
      <c r="B4" s="1791"/>
      <c r="C4" s="1795"/>
      <c r="D4" s="1795"/>
      <c r="E4" s="1795"/>
      <c r="F4" s="1795"/>
      <c r="G4" s="1795"/>
      <c r="H4" s="1795"/>
      <c r="I4" s="1795"/>
      <c r="J4" s="1795"/>
      <c r="K4" s="1795"/>
      <c r="L4" s="1795"/>
      <c r="M4" s="1795"/>
      <c r="N4" s="1795"/>
      <c r="O4" s="1795"/>
      <c r="P4" s="1795"/>
      <c r="Q4" s="1795"/>
      <c r="R4" s="1795"/>
      <c r="S4" s="1795"/>
      <c r="T4" s="1795"/>
      <c r="U4" s="1795"/>
      <c r="V4" s="1795"/>
      <c r="W4" s="1795"/>
      <c r="X4" s="1795"/>
      <c r="Y4" s="1795"/>
      <c r="Z4" s="1795"/>
      <c r="AA4" s="1795"/>
      <c r="AB4" s="1795"/>
      <c r="AC4" s="1795"/>
      <c r="AD4" s="1795"/>
      <c r="AE4" s="1795"/>
      <c r="AF4" s="1795"/>
      <c r="AG4" s="1795"/>
      <c r="AH4" s="1795"/>
      <c r="AI4" s="1795"/>
      <c r="AJ4" s="1795"/>
      <c r="AK4" s="1795"/>
      <c r="AL4" s="1795"/>
      <c r="AM4" s="1795"/>
      <c r="AN4" s="1795"/>
      <c r="AO4" s="1795"/>
      <c r="AP4" s="1795"/>
      <c r="AQ4" s="1795"/>
      <c r="AR4" s="1795"/>
      <c r="AS4" s="1795"/>
      <c r="AT4" s="1795"/>
      <c r="AU4" s="1795"/>
      <c r="AV4" s="1795"/>
      <c r="AW4" s="1795"/>
      <c r="AX4" s="1795"/>
      <c r="AY4" s="1795"/>
      <c r="AZ4" s="1795"/>
      <c r="BA4" s="1795"/>
      <c r="BB4" s="1795"/>
      <c r="BC4" s="1795"/>
      <c r="BD4" s="1795"/>
      <c r="BE4" s="1795"/>
      <c r="BF4" s="591">
        <v>6</v>
      </c>
      <c r="BG4" s="592" t="s">
        <v>34</v>
      </c>
    </row>
    <row r="5" spans="2:59" ht="16.5" customHeight="1" thickBot="1">
      <c r="B5" s="1791"/>
      <c r="C5" s="1795"/>
      <c r="D5" s="1795"/>
      <c r="E5" s="1795"/>
      <c r="F5" s="1795"/>
      <c r="G5" s="1795"/>
      <c r="H5" s="1795"/>
      <c r="I5" s="1795"/>
      <c r="J5" s="1795"/>
      <c r="K5" s="1795"/>
      <c r="L5" s="1795"/>
      <c r="M5" s="1795"/>
      <c r="N5" s="1795"/>
      <c r="O5" s="1795"/>
      <c r="P5" s="1795"/>
      <c r="Q5" s="1795"/>
      <c r="R5" s="1795"/>
      <c r="S5" s="1795"/>
      <c r="T5" s="1795"/>
      <c r="U5" s="1795"/>
      <c r="V5" s="1795"/>
      <c r="W5" s="1795"/>
      <c r="X5" s="1795"/>
      <c r="Y5" s="1795"/>
      <c r="Z5" s="1795"/>
      <c r="AA5" s="1795"/>
      <c r="AB5" s="1795"/>
      <c r="AC5" s="1795"/>
      <c r="AD5" s="1795"/>
      <c r="AE5" s="1795"/>
      <c r="AF5" s="1795"/>
      <c r="AG5" s="1795"/>
      <c r="AH5" s="1795"/>
      <c r="AI5" s="1795"/>
      <c r="AJ5" s="1795"/>
      <c r="AK5" s="1795"/>
      <c r="AL5" s="1795"/>
      <c r="AM5" s="1795"/>
      <c r="AN5" s="1795"/>
      <c r="AO5" s="1795"/>
      <c r="AP5" s="1795"/>
      <c r="AQ5" s="1795"/>
      <c r="AR5" s="1795"/>
      <c r="AS5" s="1795"/>
      <c r="AT5" s="1795"/>
      <c r="AU5" s="1795"/>
      <c r="AV5" s="1795"/>
      <c r="AW5" s="1795"/>
      <c r="AX5" s="1795"/>
      <c r="AY5" s="1795"/>
      <c r="AZ5" s="1795"/>
      <c r="BA5" s="1795"/>
      <c r="BB5" s="1795"/>
      <c r="BC5" s="1795"/>
      <c r="BD5" s="1795"/>
      <c r="BE5" s="1795"/>
      <c r="BF5" s="593" t="s">
        <v>27</v>
      </c>
      <c r="BG5" s="594"/>
    </row>
    <row r="6" spans="2:59" ht="16.5" customHeight="1" thickBot="1">
      <c r="B6" s="1791"/>
      <c r="C6" s="1795"/>
      <c r="D6" s="1795"/>
      <c r="E6" s="1795"/>
      <c r="F6" s="1795"/>
      <c r="G6" s="1795"/>
      <c r="H6" s="1795"/>
      <c r="I6" s="1795"/>
      <c r="J6" s="1795"/>
      <c r="K6" s="1795"/>
      <c r="L6" s="1795"/>
      <c r="M6" s="1795"/>
      <c r="N6" s="1795"/>
      <c r="O6" s="1795"/>
      <c r="P6" s="1795"/>
      <c r="Q6" s="1795"/>
      <c r="R6" s="1795"/>
      <c r="S6" s="1795"/>
      <c r="T6" s="1795"/>
      <c r="U6" s="1795"/>
      <c r="V6" s="1795"/>
      <c r="W6" s="1795"/>
      <c r="X6" s="1795"/>
      <c r="Y6" s="1795"/>
      <c r="Z6" s="1795"/>
      <c r="AA6" s="1795"/>
      <c r="AB6" s="1795"/>
      <c r="AC6" s="1795"/>
      <c r="AD6" s="1795"/>
      <c r="AE6" s="1795"/>
      <c r="AF6" s="1795"/>
      <c r="AG6" s="1795"/>
      <c r="AH6" s="1795"/>
      <c r="AI6" s="1795"/>
      <c r="AJ6" s="1795"/>
      <c r="AK6" s="1795"/>
      <c r="AL6" s="1795"/>
      <c r="AM6" s="1795"/>
      <c r="AN6" s="1795"/>
      <c r="AO6" s="1795"/>
      <c r="AP6" s="1795"/>
      <c r="AQ6" s="1795"/>
      <c r="AR6" s="1795"/>
      <c r="AS6" s="1795"/>
      <c r="AT6" s="1795"/>
      <c r="AU6" s="1795"/>
      <c r="AV6" s="1795"/>
      <c r="AW6" s="1795"/>
      <c r="AX6" s="1795"/>
      <c r="AY6" s="1795"/>
      <c r="AZ6" s="1795"/>
      <c r="BA6" s="1795"/>
      <c r="BB6" s="1795"/>
      <c r="BC6" s="1795"/>
      <c r="BD6" s="1795"/>
      <c r="BE6" s="1795"/>
      <c r="BF6" s="1796">
        <v>45428</v>
      </c>
      <c r="BG6" s="1796"/>
    </row>
    <row r="7" spans="2:59" ht="19.5" customHeight="1">
      <c r="AV7" s="1797"/>
      <c r="AW7" s="1797"/>
      <c r="AX7" s="1797"/>
      <c r="AY7" s="1797"/>
      <c r="AZ7" s="1797"/>
      <c r="BA7" s="595"/>
      <c r="BB7" s="595"/>
      <c r="BC7" s="595"/>
    </row>
    <row r="8" spans="2:59" ht="28.5" customHeight="1">
      <c r="B8" s="596" t="s">
        <v>44</v>
      </c>
      <c r="C8" s="1798" t="s">
        <v>93</v>
      </c>
      <c r="D8" s="1798"/>
      <c r="E8" s="597"/>
      <c r="F8" s="597"/>
      <c r="G8" s="597"/>
      <c r="H8" s="597"/>
      <c r="I8" s="597"/>
      <c r="J8" s="597"/>
      <c r="K8" s="597"/>
      <c r="L8" s="597"/>
      <c r="M8" s="597"/>
      <c r="N8" s="597"/>
      <c r="AV8" s="595"/>
      <c r="AW8" s="595"/>
      <c r="AX8" s="595"/>
      <c r="AY8" s="595"/>
      <c r="AZ8" s="595"/>
      <c r="BA8" s="595"/>
      <c r="BB8" s="595"/>
      <c r="BC8" s="595"/>
    </row>
    <row r="9" spans="2:59" ht="124.5" customHeight="1">
      <c r="B9" s="596" t="s">
        <v>31</v>
      </c>
      <c r="C9" s="1799" t="s">
        <v>602</v>
      </c>
      <c r="D9" s="1799"/>
      <c r="E9" s="597"/>
      <c r="F9" s="597"/>
      <c r="G9" s="597"/>
      <c r="H9" s="597"/>
      <c r="I9" s="597"/>
      <c r="J9" s="597"/>
      <c r="K9" s="597"/>
      <c r="L9" s="597"/>
      <c r="M9" s="597"/>
      <c r="N9" s="597"/>
      <c r="AV9" s="595"/>
      <c r="AW9" s="595"/>
      <c r="AX9" s="595"/>
      <c r="AY9" s="595"/>
      <c r="AZ9" s="595"/>
      <c r="BA9" s="595"/>
      <c r="BB9" s="595"/>
      <c r="BC9" s="595"/>
    </row>
    <row r="10" spans="2:59" ht="30" customHeight="1">
      <c r="B10" s="596" t="s">
        <v>98</v>
      </c>
      <c r="C10" s="1625">
        <v>2025</v>
      </c>
      <c r="D10" s="1626"/>
      <c r="E10" s="597"/>
      <c r="F10" s="597"/>
      <c r="G10" s="597"/>
      <c r="H10" s="597"/>
      <c r="I10" s="597"/>
      <c r="J10" s="597"/>
      <c r="K10" s="597"/>
      <c r="L10" s="597"/>
      <c r="M10" s="597"/>
      <c r="N10" s="597"/>
      <c r="AV10" s="595"/>
      <c r="AW10" s="595"/>
      <c r="AX10" s="595"/>
      <c r="AY10" s="595"/>
      <c r="AZ10" s="595"/>
      <c r="BA10" s="595"/>
      <c r="BB10" s="595"/>
      <c r="BC10" s="595"/>
    </row>
    <row r="11" spans="2:59" ht="14.25" customHeight="1">
      <c r="AV11" s="595"/>
      <c r="AW11" s="595"/>
      <c r="AX11" s="595"/>
      <c r="AY11" s="595"/>
      <c r="AZ11" s="595"/>
      <c r="BA11" s="595"/>
      <c r="BB11" s="595"/>
      <c r="BC11" s="595"/>
    </row>
    <row r="12" spans="2:59" ht="33" customHeight="1">
      <c r="B12" s="1792" t="s">
        <v>0</v>
      </c>
      <c r="C12" s="1792" t="s">
        <v>51</v>
      </c>
      <c r="D12" s="1792" t="s">
        <v>133</v>
      </c>
      <c r="E12" s="1792" t="s">
        <v>59</v>
      </c>
      <c r="F12" s="1792" t="s">
        <v>132</v>
      </c>
      <c r="G12" s="1792" t="s">
        <v>56</v>
      </c>
      <c r="H12" s="1792" t="s">
        <v>22</v>
      </c>
      <c r="I12" s="1792" t="s">
        <v>58</v>
      </c>
      <c r="J12" s="1792" t="s">
        <v>38</v>
      </c>
      <c r="K12" s="1792" t="s">
        <v>33</v>
      </c>
      <c r="L12" s="1792" t="s">
        <v>17</v>
      </c>
      <c r="M12" s="1792" t="s">
        <v>39</v>
      </c>
      <c r="N12" s="1792" t="s">
        <v>41</v>
      </c>
      <c r="O12" s="1790" t="s">
        <v>107</v>
      </c>
      <c r="P12" s="1790"/>
      <c r="Q12" s="1790"/>
      <c r="R12" s="1790"/>
      <c r="S12" s="1790"/>
      <c r="T12" s="1790"/>
      <c r="U12" s="1790"/>
      <c r="V12" s="1790"/>
      <c r="W12" s="1790"/>
      <c r="X12" s="1790"/>
      <c r="Y12" s="1790"/>
      <c r="Z12" s="1790"/>
      <c r="AA12" s="1790"/>
      <c r="AB12" s="1790"/>
      <c r="AC12" s="1790"/>
      <c r="AD12" s="1790"/>
      <c r="AE12" s="1790"/>
      <c r="AF12" s="1790"/>
      <c r="AG12" s="1790"/>
      <c r="AH12" s="1790"/>
      <c r="AI12" s="1790"/>
      <c r="AJ12" s="1790"/>
      <c r="AK12" s="1790"/>
      <c r="AL12" s="1790"/>
      <c r="AM12" s="1790"/>
      <c r="AN12" s="1790"/>
      <c r="AO12" s="1790"/>
      <c r="AP12" s="1790"/>
      <c r="AQ12" s="1790"/>
      <c r="AR12" s="1790"/>
      <c r="AS12" s="1790"/>
      <c r="AT12" s="1790"/>
      <c r="AU12" s="1803" t="s">
        <v>60</v>
      </c>
      <c r="AV12" s="1804" t="s">
        <v>128</v>
      </c>
      <c r="AW12" s="1804"/>
      <c r="AX12" s="1804"/>
      <c r="AY12" s="1804"/>
      <c r="AZ12" s="1805" t="s">
        <v>125</v>
      </c>
      <c r="BA12" s="1805"/>
      <c r="BB12" s="1805"/>
      <c r="BC12" s="1805"/>
      <c r="BD12" s="1806" t="s">
        <v>126</v>
      </c>
      <c r="BE12" s="1806"/>
      <c r="BF12" s="1806"/>
      <c r="BG12" s="1806"/>
    </row>
    <row r="13" spans="2:59" ht="21.75" customHeight="1">
      <c r="B13" s="1792"/>
      <c r="C13" s="1792"/>
      <c r="D13" s="1792"/>
      <c r="E13" s="1792"/>
      <c r="F13" s="1792"/>
      <c r="G13" s="1792"/>
      <c r="H13" s="1792"/>
      <c r="I13" s="1792"/>
      <c r="J13" s="1792"/>
      <c r="K13" s="1792"/>
      <c r="L13" s="1792"/>
      <c r="M13" s="1792"/>
      <c r="N13" s="1792"/>
      <c r="O13" s="1802" t="s">
        <v>18</v>
      </c>
      <c r="P13" s="1802"/>
      <c r="Q13" s="1802"/>
      <c r="R13" s="1802"/>
      <c r="S13" s="1802"/>
      <c r="T13" s="1802"/>
      <c r="U13" s="1802"/>
      <c r="V13" s="1802"/>
      <c r="W13" s="1802" t="s">
        <v>19</v>
      </c>
      <c r="X13" s="1802"/>
      <c r="Y13" s="1802"/>
      <c r="Z13" s="1802"/>
      <c r="AA13" s="1802"/>
      <c r="AB13" s="1802"/>
      <c r="AC13" s="1802"/>
      <c r="AD13" s="1802"/>
      <c r="AE13" s="1802" t="s">
        <v>20</v>
      </c>
      <c r="AF13" s="1802"/>
      <c r="AG13" s="1802"/>
      <c r="AH13" s="1802"/>
      <c r="AI13" s="1802"/>
      <c r="AJ13" s="1802"/>
      <c r="AK13" s="1802"/>
      <c r="AL13" s="1802"/>
      <c r="AM13" s="1802" t="s">
        <v>21</v>
      </c>
      <c r="AN13" s="1802"/>
      <c r="AO13" s="1802"/>
      <c r="AP13" s="1802"/>
      <c r="AQ13" s="1802"/>
      <c r="AR13" s="1802"/>
      <c r="AS13" s="1802"/>
      <c r="AT13" s="1802"/>
      <c r="AU13" s="1803"/>
      <c r="AV13" s="1800" t="s">
        <v>114</v>
      </c>
      <c r="AW13" s="1800" t="s">
        <v>19</v>
      </c>
      <c r="AX13" s="1800" t="s">
        <v>115</v>
      </c>
      <c r="AY13" s="1800" t="s">
        <v>116</v>
      </c>
      <c r="AZ13" s="1801" t="s">
        <v>114</v>
      </c>
      <c r="BA13" s="1801" t="s">
        <v>117</v>
      </c>
      <c r="BB13" s="1801" t="s">
        <v>118</v>
      </c>
      <c r="BC13" s="1801" t="s">
        <v>119</v>
      </c>
      <c r="BD13" s="1794" t="s">
        <v>18</v>
      </c>
      <c r="BE13" s="1794" t="s">
        <v>19</v>
      </c>
      <c r="BF13" s="1794" t="s">
        <v>20</v>
      </c>
      <c r="BG13" s="1794" t="s">
        <v>21</v>
      </c>
    </row>
    <row r="14" spans="2:59" ht="21.75" customHeight="1">
      <c r="B14" s="1792"/>
      <c r="C14" s="1792"/>
      <c r="D14" s="1792"/>
      <c r="E14" s="1792"/>
      <c r="F14" s="1792"/>
      <c r="G14" s="1792"/>
      <c r="H14" s="1792"/>
      <c r="I14" s="1792"/>
      <c r="J14" s="1792"/>
      <c r="K14" s="1792"/>
      <c r="L14" s="1792"/>
      <c r="M14" s="1792"/>
      <c r="N14" s="1792"/>
      <c r="O14" s="1793" t="s">
        <v>2</v>
      </c>
      <c r="P14" s="1793"/>
      <c r="Q14" s="1793" t="s">
        <v>3</v>
      </c>
      <c r="R14" s="1793"/>
      <c r="S14" s="1793" t="s">
        <v>4</v>
      </c>
      <c r="T14" s="1793"/>
      <c r="U14" s="1790" t="s">
        <v>5</v>
      </c>
      <c r="V14" s="1790"/>
      <c r="W14" s="1793" t="s">
        <v>24</v>
      </c>
      <c r="X14" s="1793"/>
      <c r="Y14" s="1793" t="s">
        <v>6</v>
      </c>
      <c r="Z14" s="1793"/>
      <c r="AA14" s="1793" t="s">
        <v>7</v>
      </c>
      <c r="AB14" s="1793"/>
      <c r="AC14" s="1790" t="s">
        <v>5</v>
      </c>
      <c r="AD14" s="1790"/>
      <c r="AE14" s="1793" t="s">
        <v>8</v>
      </c>
      <c r="AF14" s="1793"/>
      <c r="AG14" s="1793" t="s">
        <v>9</v>
      </c>
      <c r="AH14" s="1793"/>
      <c r="AI14" s="1793" t="s">
        <v>10</v>
      </c>
      <c r="AJ14" s="1793"/>
      <c r="AK14" s="1790" t="s">
        <v>5</v>
      </c>
      <c r="AL14" s="1790"/>
      <c r="AM14" s="1793" t="s">
        <v>11</v>
      </c>
      <c r="AN14" s="1793"/>
      <c r="AO14" s="1793" t="s">
        <v>12</v>
      </c>
      <c r="AP14" s="1793"/>
      <c r="AQ14" s="1793" t="s">
        <v>13</v>
      </c>
      <c r="AR14" s="1793"/>
      <c r="AS14" s="1790" t="s">
        <v>5</v>
      </c>
      <c r="AT14" s="1790"/>
      <c r="AU14" s="1803"/>
      <c r="AV14" s="1800"/>
      <c r="AW14" s="1800"/>
      <c r="AX14" s="1800"/>
      <c r="AY14" s="1800"/>
      <c r="AZ14" s="1801"/>
      <c r="BA14" s="1801"/>
      <c r="BB14" s="1801"/>
      <c r="BC14" s="1801"/>
      <c r="BD14" s="1794"/>
      <c r="BE14" s="1794"/>
      <c r="BF14" s="1794"/>
      <c r="BG14" s="1794"/>
    </row>
    <row r="15" spans="2:59" ht="21.75" customHeight="1">
      <c r="B15" s="1792"/>
      <c r="C15" s="1792"/>
      <c r="D15" s="1792"/>
      <c r="E15" s="1792"/>
      <c r="F15" s="1792"/>
      <c r="G15" s="1792"/>
      <c r="H15" s="1792"/>
      <c r="I15" s="1792"/>
      <c r="J15" s="1792"/>
      <c r="K15" s="1792"/>
      <c r="L15" s="1792"/>
      <c r="M15" s="1792"/>
      <c r="N15" s="1792"/>
      <c r="O15" s="598" t="s">
        <v>14</v>
      </c>
      <c r="P15" s="599" t="s">
        <v>15</v>
      </c>
      <c r="Q15" s="598" t="s">
        <v>14</v>
      </c>
      <c r="R15" s="599" t="s">
        <v>15</v>
      </c>
      <c r="S15" s="598" t="s">
        <v>14</v>
      </c>
      <c r="T15" s="599" t="s">
        <v>15</v>
      </c>
      <c r="U15" s="600" t="s">
        <v>14</v>
      </c>
      <c r="V15" s="601" t="s">
        <v>15</v>
      </c>
      <c r="W15" s="598" t="s">
        <v>14</v>
      </c>
      <c r="X15" s="599" t="s">
        <v>15</v>
      </c>
      <c r="Y15" s="598" t="s">
        <v>14</v>
      </c>
      <c r="Z15" s="599" t="s">
        <v>15</v>
      </c>
      <c r="AA15" s="598" t="s">
        <v>14</v>
      </c>
      <c r="AB15" s="599" t="s">
        <v>15</v>
      </c>
      <c r="AC15" s="600" t="s">
        <v>14</v>
      </c>
      <c r="AD15" s="601" t="s">
        <v>15</v>
      </c>
      <c r="AE15" s="598" t="s">
        <v>14</v>
      </c>
      <c r="AF15" s="599" t="s">
        <v>15</v>
      </c>
      <c r="AG15" s="598" t="s">
        <v>14</v>
      </c>
      <c r="AH15" s="599" t="s">
        <v>15</v>
      </c>
      <c r="AI15" s="598" t="s">
        <v>14</v>
      </c>
      <c r="AJ15" s="599" t="s">
        <v>15</v>
      </c>
      <c r="AK15" s="600" t="s">
        <v>14</v>
      </c>
      <c r="AL15" s="601" t="s">
        <v>15</v>
      </c>
      <c r="AM15" s="598" t="s">
        <v>14</v>
      </c>
      <c r="AN15" s="599" t="s">
        <v>15</v>
      </c>
      <c r="AO15" s="598" t="s">
        <v>14</v>
      </c>
      <c r="AP15" s="599" t="s">
        <v>15</v>
      </c>
      <c r="AQ15" s="598" t="s">
        <v>14</v>
      </c>
      <c r="AR15" s="599" t="s">
        <v>15</v>
      </c>
      <c r="AS15" s="600" t="s">
        <v>14</v>
      </c>
      <c r="AT15" s="601" t="s">
        <v>15</v>
      </c>
      <c r="AU15" s="1803"/>
      <c r="AV15" s="1800"/>
      <c r="AW15" s="1800"/>
      <c r="AX15" s="1800"/>
      <c r="AY15" s="1800"/>
      <c r="AZ15" s="1801"/>
      <c r="BA15" s="1801"/>
      <c r="BB15" s="1801"/>
      <c r="BC15" s="1801"/>
      <c r="BD15" s="1794"/>
      <c r="BE15" s="1794"/>
      <c r="BF15" s="1794"/>
      <c r="BG15" s="1794"/>
    </row>
    <row r="16" spans="2:59" ht="193.5" customHeight="1">
      <c r="B16" s="1814" t="str">
        <f>+'Anexo 1. 01-FR-03 POA INSTITUC.'!B50</f>
        <v>4. Fortalecer las capacidades institucionales a través de la  modernización y la transformación tecnológica de la Personería de Bogotá, D. C.</v>
      </c>
      <c r="C16" s="1814" t="str">
        <f>+'Anexo 1. 01-FR-03 POA INSTITUC.'!C83</f>
        <v>4.8 Implementar 124 actividades necesarias para la modernización de la gestión institucional a través de los procesos de apoyo, como el de gestión documental, mediante el diseño e implementación de instrumentos archivísticos y herramientas de gestión documental que permitan una adecuada gestión de la información, para contribuir a la prestación del servicio, en el cuatrienio.</v>
      </c>
      <c r="D16" s="602" t="str">
        <f>+'Anexo 1. 01-FR-03 POA INSTITUC.'!D83</f>
        <v>4.8.1 Desarrollar 38 actividades de diseño, actualización o ajuste de los instrumentos archivísticos establecidos por norma, y de las herramientas de apoyo a la gestión documental durante el cuatrienio</v>
      </c>
      <c r="E16" s="107">
        <f>+'Anexo 1. 01-FR-03 POA INSTITUC.'!E83</f>
        <v>0.5</v>
      </c>
      <c r="F16" s="108">
        <f>+'Anexo 1. 01-FR-03 POA INSTITUC.'!F83</f>
        <v>38</v>
      </c>
      <c r="G16" s="603">
        <f>+'Anexo 1. 01-FR-03 POA INSTITUC.'!L83</f>
        <v>10</v>
      </c>
      <c r="H16" s="604" t="str">
        <f>+'Anexo 1. 01-FR-03 POA INSTITUC.'!G83</f>
        <v xml:space="preserve">Cant. Actividades diseño por año: 
2020: 32
2021: 28
2022: 24,8
2023: 26,1 
</v>
      </c>
      <c r="I16" s="605" t="str">
        <f>+'Anexo 1. 01-FR-03 POA INSTITUC.'!H83</f>
        <v>Cantidad de actividades de diseño, actualización o ajuste de instrumentos archivísticos y herramientas de apoyo a la gestión documental desarrolladas</v>
      </c>
      <c r="J16" s="1078" t="s">
        <v>1055</v>
      </c>
      <c r="K16" s="1079" t="s">
        <v>1056</v>
      </c>
      <c r="L16" s="1080" t="s">
        <v>498</v>
      </c>
      <c r="M16" s="1080" t="s">
        <v>499</v>
      </c>
      <c r="N16" s="1081" t="str">
        <f>+'Anexo 1. 01-FR-03 POA INSTITUC.'!J83</f>
        <v>Subdirección de Gestión Documental y Recursos Físicos</v>
      </c>
      <c r="O16" s="1105">
        <v>0.5</v>
      </c>
      <c r="P16" s="1105">
        <v>0.4</v>
      </c>
      <c r="Q16" s="1105">
        <v>0.5</v>
      </c>
      <c r="R16" s="1105">
        <v>0.4</v>
      </c>
      <c r="S16" s="1105">
        <v>1</v>
      </c>
      <c r="T16" s="1105">
        <v>0.9</v>
      </c>
      <c r="U16" s="1104">
        <f t="shared" ref="U16:V17" si="0">O16+Q16+S16</f>
        <v>2</v>
      </c>
      <c r="V16" s="1104">
        <f t="shared" si="0"/>
        <v>1.7000000000000002</v>
      </c>
      <c r="W16" s="1082">
        <v>1</v>
      </c>
      <c r="X16" s="1082"/>
      <c r="Y16" s="1082">
        <v>1</v>
      </c>
      <c r="Z16" s="1082"/>
      <c r="AA16" s="1082">
        <v>1</v>
      </c>
      <c r="AB16" s="1082"/>
      <c r="AC16" s="1083">
        <f t="shared" ref="AC16:AD17" si="1">W16+Y16+AA16</f>
        <v>3</v>
      </c>
      <c r="AD16" s="1083">
        <f t="shared" si="1"/>
        <v>0</v>
      </c>
      <c r="AE16" s="1082">
        <v>1</v>
      </c>
      <c r="AF16" s="1082"/>
      <c r="AG16" s="1082">
        <v>1</v>
      </c>
      <c r="AH16" s="1082"/>
      <c r="AI16" s="1084">
        <v>1</v>
      </c>
      <c r="AJ16" s="1084"/>
      <c r="AK16" s="1083">
        <f t="shared" ref="AK16:AL17" si="2">AE16+AG16+AI16</f>
        <v>3</v>
      </c>
      <c r="AL16" s="1083">
        <f t="shared" si="2"/>
        <v>0</v>
      </c>
      <c r="AM16" s="1082">
        <v>1</v>
      </c>
      <c r="AN16" s="1082"/>
      <c r="AO16" s="1082">
        <v>0.5</v>
      </c>
      <c r="AP16" s="1082"/>
      <c r="AQ16" s="1082">
        <v>0.5</v>
      </c>
      <c r="AR16" s="1082"/>
      <c r="AS16" s="1083">
        <f t="shared" ref="AS16:AT17" si="3">AM16+AO16+AQ16</f>
        <v>2</v>
      </c>
      <c r="AT16" s="1083">
        <f t="shared" si="3"/>
        <v>0</v>
      </c>
      <c r="AU16" s="1085">
        <f t="shared" ref="AU16:AU17" si="4">U16+AC16+AK16+AS16</f>
        <v>10</v>
      </c>
      <c r="AV16" s="1119">
        <f t="shared" ref="AV16:AV17" si="5">+V16</f>
        <v>1.7000000000000002</v>
      </c>
      <c r="AW16" s="1119">
        <f t="shared" ref="AW16:AW17" si="6">+V16+AD16</f>
        <v>1.7000000000000002</v>
      </c>
      <c r="AX16" s="1119">
        <f t="shared" ref="AX16:AX17" si="7">+V16+AD16+AL16</f>
        <v>1.7000000000000002</v>
      </c>
      <c r="AY16" s="1119">
        <f t="shared" ref="AY16:AY17" si="8">+V16+AD16+AL16+AT16</f>
        <v>1.7000000000000002</v>
      </c>
      <c r="AZ16" s="1034">
        <f t="shared" ref="AZ16:BC17" si="9">IF(AND(AV16&gt;0,$AU16&gt;0),AV16/$AU16,0)</f>
        <v>0.17</v>
      </c>
      <c r="BA16" s="1034">
        <f t="shared" si="9"/>
        <v>0.17</v>
      </c>
      <c r="BB16" s="1034">
        <f t="shared" si="9"/>
        <v>0.17</v>
      </c>
      <c r="BC16" s="1034">
        <f t="shared" si="9"/>
        <v>0.17</v>
      </c>
      <c r="BD16" s="1035">
        <f>(IF(AND(AV16&gt;0,$F16&gt;0),AV16/$F16,0))</f>
        <v>4.4736842105263165E-2</v>
      </c>
      <c r="BE16" s="1035">
        <f t="shared" ref="BE16:BG17" si="10">(IF(AND(AW16&gt;0,$F16&gt;0),AW16/$F16,0))</f>
        <v>4.4736842105263165E-2</v>
      </c>
      <c r="BF16" s="1035">
        <f t="shared" si="10"/>
        <v>4.4736842105263165E-2</v>
      </c>
      <c r="BG16" s="1035">
        <f t="shared" si="10"/>
        <v>4.4736842105263165E-2</v>
      </c>
    </row>
    <row r="17" spans="2:59" ht="213" customHeight="1">
      <c r="B17" s="1815"/>
      <c r="C17" s="1815"/>
      <c r="D17" s="602" t="str">
        <f>+'Anexo 1. 01-FR-03 POA INSTITUC.'!D84</f>
        <v>4.8.2 Desarrollar 86 actividades de implementación de instrumentos archivísticos establecidos por norma, y de las herramientas de apoyo a la gestión documental programadas para cada vigencia.</v>
      </c>
      <c r="E17" s="107">
        <f>+'Anexo 1. 01-FR-03 POA INSTITUC.'!E84</f>
        <v>0.5</v>
      </c>
      <c r="F17" s="108">
        <f>+'Anexo 1. 01-FR-03 POA INSTITUC.'!F84</f>
        <v>86</v>
      </c>
      <c r="G17" s="603">
        <f>+'Anexo 1. 01-FR-03 POA INSTITUC.'!L84</f>
        <v>24</v>
      </c>
      <c r="H17" s="604" t="str">
        <f>+'Anexo 1. 01-FR-03 POA INSTITUC.'!G84</f>
        <v xml:space="preserve">Cant. Actividades implementación por año: 
2020: 32
2021: 22
2022: 27,6 
2023: 26,3
</v>
      </c>
      <c r="I17" s="605" t="str">
        <f>+'Anexo 1. 01-FR-03 POA INSTITUC.'!H84</f>
        <v>Cantidad de actividades de implementación de instrumentos archivísticos y herramientas de apoyo a la gestión documental desarrolladas</v>
      </c>
      <c r="J17" s="1078" t="s">
        <v>1057</v>
      </c>
      <c r="K17" s="1079" t="s">
        <v>1058</v>
      </c>
      <c r="L17" s="1080" t="s">
        <v>500</v>
      </c>
      <c r="M17" s="1080" t="s">
        <v>501</v>
      </c>
      <c r="N17" s="1081" t="str">
        <f>+'Anexo 1. 01-FR-03 POA INSTITUC.'!J84</f>
        <v>Subdirección de Gestión Documental y Recursos Físicos</v>
      </c>
      <c r="O17" s="1105">
        <v>2</v>
      </c>
      <c r="P17" s="1105">
        <v>1.6</v>
      </c>
      <c r="Q17" s="1105">
        <v>2</v>
      </c>
      <c r="R17" s="1105">
        <v>2</v>
      </c>
      <c r="S17" s="1105">
        <v>2</v>
      </c>
      <c r="T17" s="1105">
        <v>2</v>
      </c>
      <c r="U17" s="1104">
        <f t="shared" si="0"/>
        <v>6</v>
      </c>
      <c r="V17" s="1104">
        <f t="shared" si="0"/>
        <v>5.6</v>
      </c>
      <c r="W17" s="1082">
        <v>2</v>
      </c>
      <c r="X17" s="1082"/>
      <c r="Y17" s="1082">
        <v>2</v>
      </c>
      <c r="Z17" s="1082"/>
      <c r="AA17" s="1082">
        <v>2</v>
      </c>
      <c r="AB17" s="1082"/>
      <c r="AC17" s="1083">
        <f t="shared" si="1"/>
        <v>6</v>
      </c>
      <c r="AD17" s="1083">
        <f t="shared" si="1"/>
        <v>0</v>
      </c>
      <c r="AE17" s="1082">
        <v>2</v>
      </c>
      <c r="AF17" s="1082"/>
      <c r="AG17" s="1082">
        <v>2</v>
      </c>
      <c r="AH17" s="1082"/>
      <c r="AI17" s="1084">
        <v>2</v>
      </c>
      <c r="AJ17" s="1084"/>
      <c r="AK17" s="1083">
        <f t="shared" si="2"/>
        <v>6</v>
      </c>
      <c r="AL17" s="1083">
        <f t="shared" si="2"/>
        <v>0</v>
      </c>
      <c r="AM17" s="1082">
        <v>2</v>
      </c>
      <c r="AN17" s="1082"/>
      <c r="AO17" s="1082">
        <v>2</v>
      </c>
      <c r="AP17" s="1082"/>
      <c r="AQ17" s="1082">
        <v>2</v>
      </c>
      <c r="AR17" s="1082"/>
      <c r="AS17" s="1083">
        <f t="shared" si="3"/>
        <v>6</v>
      </c>
      <c r="AT17" s="1083">
        <f t="shared" si="3"/>
        <v>0</v>
      </c>
      <c r="AU17" s="1085">
        <f t="shared" si="4"/>
        <v>24</v>
      </c>
      <c r="AV17" s="1119">
        <f t="shared" si="5"/>
        <v>5.6</v>
      </c>
      <c r="AW17" s="1119">
        <f t="shared" si="6"/>
        <v>5.6</v>
      </c>
      <c r="AX17" s="1119">
        <f t="shared" si="7"/>
        <v>5.6</v>
      </c>
      <c r="AY17" s="1119">
        <f t="shared" si="8"/>
        <v>5.6</v>
      </c>
      <c r="AZ17" s="1034">
        <f t="shared" si="9"/>
        <v>0.23333333333333331</v>
      </c>
      <c r="BA17" s="1034">
        <f t="shared" si="9"/>
        <v>0.23333333333333331</v>
      </c>
      <c r="BB17" s="1034">
        <f t="shared" si="9"/>
        <v>0.23333333333333331</v>
      </c>
      <c r="BC17" s="1034">
        <f t="shared" si="9"/>
        <v>0.23333333333333331</v>
      </c>
      <c r="BD17" s="1035">
        <f>(IF(AND(AV17&gt;0,$F17&gt;0),AV17/$F17,0))</f>
        <v>6.5116279069767441E-2</v>
      </c>
      <c r="BE17" s="1035">
        <f t="shared" si="10"/>
        <v>6.5116279069767441E-2</v>
      </c>
      <c r="BF17" s="1035">
        <f t="shared" si="10"/>
        <v>6.5116279069767441E-2</v>
      </c>
      <c r="BG17" s="1035">
        <f t="shared" si="10"/>
        <v>6.5116279069767441E-2</v>
      </c>
    </row>
    <row r="18" spans="2:59" ht="22.8">
      <c r="B18" s="1811"/>
      <c r="C18" s="1811"/>
      <c r="D18" s="1811"/>
      <c r="E18" s="1811"/>
      <c r="F18" s="1811"/>
      <c r="G18" s="1811"/>
      <c r="H18" s="1811"/>
      <c r="I18" s="1811"/>
      <c r="J18" s="1811"/>
      <c r="K18" s="1811"/>
      <c r="L18" s="1811"/>
      <c r="M18" s="1811"/>
      <c r="N18" s="1811"/>
      <c r="O18" s="1811"/>
      <c r="P18" s="1811"/>
      <c r="Q18" s="1811"/>
      <c r="R18" s="1811"/>
      <c r="S18" s="1811"/>
      <c r="T18" s="1811"/>
      <c r="U18" s="1811"/>
      <c r="V18" s="1811"/>
      <c r="W18" s="1811"/>
      <c r="X18" s="1811"/>
      <c r="Y18" s="1811"/>
      <c r="Z18" s="1811"/>
      <c r="AA18" s="1811"/>
      <c r="AB18" s="1811"/>
      <c r="AC18" s="1811"/>
      <c r="AD18" s="1811"/>
      <c r="AE18" s="1811"/>
      <c r="AF18" s="1811"/>
      <c r="AG18" s="1811"/>
      <c r="AH18" s="1811"/>
      <c r="AI18" s="1811"/>
      <c r="AJ18" s="1811"/>
      <c r="AK18" s="1811"/>
      <c r="AL18" s="1811"/>
      <c r="AM18" s="1811"/>
      <c r="AN18" s="1811"/>
      <c r="AO18" s="1811"/>
      <c r="AP18" s="1811"/>
      <c r="AQ18" s="1811"/>
      <c r="AR18" s="1811"/>
      <c r="AS18" s="1811"/>
      <c r="AT18" s="1811"/>
      <c r="AU18" s="1811"/>
      <c r="AV18" s="1811"/>
      <c r="AW18" s="1807" t="s">
        <v>16</v>
      </c>
      <c r="AX18" s="1807"/>
      <c r="AY18" s="1807"/>
      <c r="AZ18" s="106">
        <f t="shared" ref="AZ18:BG18" si="11">AVERAGE(AZ16:AZ17)</f>
        <v>0.20166666666666666</v>
      </c>
      <c r="BA18" s="106">
        <f t="shared" si="11"/>
        <v>0.20166666666666666</v>
      </c>
      <c r="BB18" s="106">
        <f t="shared" si="11"/>
        <v>0.20166666666666666</v>
      </c>
      <c r="BC18" s="106">
        <f t="shared" si="11"/>
        <v>0.20166666666666666</v>
      </c>
      <c r="BD18" s="106">
        <f t="shared" si="11"/>
        <v>5.49265605875153E-2</v>
      </c>
      <c r="BE18" s="106">
        <f t="shared" si="11"/>
        <v>5.49265605875153E-2</v>
      </c>
      <c r="BF18" s="106">
        <f t="shared" si="11"/>
        <v>5.49265605875153E-2</v>
      </c>
      <c r="BG18" s="106">
        <f t="shared" si="11"/>
        <v>5.49265605875153E-2</v>
      </c>
    </row>
    <row r="19" spans="2:59">
      <c r="B19" s="606"/>
      <c r="C19" s="606"/>
      <c r="D19" s="606"/>
      <c r="E19" s="606"/>
      <c r="F19" s="606"/>
      <c r="G19" s="607"/>
      <c r="H19" s="607"/>
      <c r="I19" s="606"/>
      <c r="J19" s="606"/>
      <c r="K19" s="606"/>
      <c r="L19" s="606"/>
      <c r="M19" s="606"/>
      <c r="N19" s="606"/>
    </row>
    <row r="20" spans="2:59">
      <c r="B20" s="606"/>
      <c r="C20" s="606"/>
      <c r="D20" s="1808"/>
      <c r="E20" s="1808"/>
      <c r="F20" s="1808"/>
      <c r="G20" s="1808"/>
      <c r="H20" s="1808"/>
      <c r="I20" s="1808"/>
      <c r="J20" s="1808"/>
      <c r="K20" s="1808"/>
      <c r="L20" s="1808"/>
      <c r="M20" s="1808"/>
      <c r="N20" s="1808"/>
    </row>
    <row r="21" spans="2:59" ht="30" customHeight="1">
      <c r="B21" s="608" t="s">
        <v>23</v>
      </c>
      <c r="C21" s="104">
        <v>45450</v>
      </c>
      <c r="D21" s="609"/>
      <c r="E21" s="1809" t="s">
        <v>50</v>
      </c>
      <c r="F21" s="1810" t="s">
        <v>1052</v>
      </c>
      <c r="G21" s="1810"/>
      <c r="H21" s="1810"/>
      <c r="I21" s="1810"/>
      <c r="J21" s="1810"/>
      <c r="K21" s="610"/>
      <c r="L21" s="1797"/>
      <c r="M21" s="1797"/>
      <c r="N21" s="1797"/>
    </row>
    <row r="22" spans="2:59" ht="13.5" customHeight="1">
      <c r="B22" s="606"/>
      <c r="C22" s="606"/>
      <c r="D22" s="610"/>
      <c r="E22" s="1809"/>
      <c r="F22" s="1810"/>
      <c r="G22" s="1810"/>
      <c r="H22" s="1810"/>
      <c r="I22" s="1810"/>
      <c r="J22" s="1810"/>
      <c r="K22" s="606"/>
      <c r="L22" s="606"/>
      <c r="M22" s="606"/>
      <c r="N22" s="606"/>
    </row>
    <row r="23" spans="2:59" ht="31.5" customHeight="1">
      <c r="B23" s="608" t="s">
        <v>49</v>
      </c>
      <c r="C23" s="960">
        <v>45679</v>
      </c>
      <c r="D23" s="606"/>
      <c r="E23" s="606"/>
      <c r="F23" s="606"/>
      <c r="K23" s="606"/>
      <c r="L23" s="606"/>
      <c r="M23" s="606"/>
      <c r="N23" s="606"/>
    </row>
    <row r="24" spans="2:59">
      <c r="B24" s="606"/>
      <c r="C24" s="606"/>
      <c r="D24" s="606"/>
      <c r="E24" s="606"/>
      <c r="F24" s="606"/>
      <c r="K24" s="606"/>
      <c r="L24" s="606"/>
      <c r="M24" s="606"/>
      <c r="N24" s="606"/>
    </row>
    <row r="25" spans="2:59" ht="15" customHeight="1">
      <c r="B25" s="606"/>
      <c r="C25" s="606"/>
      <c r="D25" s="606"/>
      <c r="E25" s="606"/>
      <c r="F25" s="606"/>
      <c r="G25" s="607"/>
      <c r="H25" s="607"/>
      <c r="I25" s="1813"/>
      <c r="J25" s="1813"/>
      <c r="K25" s="1813"/>
      <c r="L25" s="1813"/>
      <c r="M25" s="611"/>
      <c r="N25" s="611"/>
    </row>
    <row r="26" spans="2:59" ht="15" customHeight="1">
      <c r="B26" s="1812" t="s">
        <v>146</v>
      </c>
      <c r="C26" s="1812"/>
      <c r="D26" s="1812"/>
      <c r="E26" s="1812"/>
      <c r="F26" s="1812"/>
      <c r="G26" s="607"/>
      <c r="H26" s="607"/>
      <c r="I26" s="606"/>
      <c r="J26" s="606"/>
      <c r="K26" s="612"/>
      <c r="L26" s="606"/>
      <c r="M26" s="606"/>
      <c r="N26" s="606"/>
    </row>
    <row r="27" spans="2:59" ht="15" customHeight="1">
      <c r="B27" s="606"/>
      <c r="C27" s="606"/>
      <c r="D27" s="606"/>
      <c r="E27" s="606"/>
      <c r="F27" s="606"/>
      <c r="G27" s="607"/>
      <c r="H27" s="607"/>
      <c r="I27" s="1813"/>
      <c r="J27" s="1813"/>
      <c r="K27" s="1813"/>
      <c r="L27" s="1813"/>
      <c r="M27" s="611"/>
      <c r="N27" s="611"/>
    </row>
    <row r="28" spans="2:59" ht="15" customHeight="1">
      <c r="B28" s="606"/>
      <c r="C28" s="606"/>
      <c r="D28" s="606"/>
      <c r="E28" s="606"/>
      <c r="F28" s="606"/>
      <c r="G28" s="607"/>
      <c r="H28" s="607"/>
      <c r="I28" s="606"/>
      <c r="J28" s="606"/>
      <c r="K28" s="612"/>
      <c r="L28" s="606"/>
      <c r="M28" s="606"/>
      <c r="N28" s="606"/>
    </row>
    <row r="29" spans="2:59" ht="15" customHeight="1">
      <c r="B29" s="606"/>
      <c r="C29" s="606"/>
      <c r="D29" s="606"/>
      <c r="E29" s="606"/>
      <c r="F29" s="606"/>
      <c r="G29" s="607"/>
      <c r="H29" s="607"/>
      <c r="I29" s="1813"/>
      <c r="J29" s="1813"/>
      <c r="K29" s="1813"/>
      <c r="L29" s="1813"/>
      <c r="M29" s="611"/>
      <c r="N29" s="611"/>
    </row>
    <row r="1048557" ht="12.75" customHeight="1"/>
  </sheetData>
  <sheetProtection algorithmName="SHA-512" hashValue="bqU0j1RuBkmeyfADzGm1GWnQ33DN6KOzQzWXRMeenPUlwImH5Ws3wQ2SUkoKluX2jxOey8ZFpEVhz6VpJjzuJg==" saltValue="hATekiHIipPb8Gkl/pjyCw==" spinCount="100000" sheet="1" objects="1" scenarios="1" selectLockedCells="1"/>
  <mergeCells count="69">
    <mergeCell ref="B26:F26"/>
    <mergeCell ref="I27:L27"/>
    <mergeCell ref="I29:L29"/>
    <mergeCell ref="B16:B17"/>
    <mergeCell ref="C16:C17"/>
    <mergeCell ref="I25:L25"/>
    <mergeCell ref="AW18:AY18"/>
    <mergeCell ref="D20:N20"/>
    <mergeCell ref="E21:E22"/>
    <mergeCell ref="F21:J22"/>
    <mergeCell ref="L21:N21"/>
    <mergeCell ref="B18:AV18"/>
    <mergeCell ref="BF13:BF15"/>
    <mergeCell ref="AK14:AL14"/>
    <mergeCell ref="AM14:AN14"/>
    <mergeCell ref="AO14:AP14"/>
    <mergeCell ref="AQ14:AR14"/>
    <mergeCell ref="AS14:AT14"/>
    <mergeCell ref="AX13:AX15"/>
    <mergeCell ref="AY13:AY15"/>
    <mergeCell ref="AZ13:AZ15"/>
    <mergeCell ref="BA13:BA15"/>
    <mergeCell ref="BB13:BB15"/>
    <mergeCell ref="AU12:AU15"/>
    <mergeCell ref="AV12:AY12"/>
    <mergeCell ref="AZ12:BC12"/>
    <mergeCell ref="BD12:BG12"/>
    <mergeCell ref="BG13:BG15"/>
    <mergeCell ref="AW13:AW15"/>
    <mergeCell ref="AI14:AJ14"/>
    <mergeCell ref="BC13:BC15"/>
    <mergeCell ref="BD13:BD15"/>
    <mergeCell ref="O13:V13"/>
    <mergeCell ref="W13:AD13"/>
    <mergeCell ref="AE13:AL13"/>
    <mergeCell ref="AM13:AT13"/>
    <mergeCell ref="AV13:AV15"/>
    <mergeCell ref="O14:P14"/>
    <mergeCell ref="Q14:R14"/>
    <mergeCell ref="S14:T14"/>
    <mergeCell ref="U14:V14"/>
    <mergeCell ref="W14:X14"/>
    <mergeCell ref="Y14:Z14"/>
    <mergeCell ref="AA14:AB14"/>
    <mergeCell ref="BE13:BE15"/>
    <mergeCell ref="F12:F15"/>
    <mergeCell ref="N12:N15"/>
    <mergeCell ref="C2:BE6"/>
    <mergeCell ref="BF6:BG6"/>
    <mergeCell ref="AV7:AZ7"/>
    <mergeCell ref="C8:D8"/>
    <mergeCell ref="C9:D9"/>
    <mergeCell ref="C10:D10"/>
    <mergeCell ref="G12:G15"/>
    <mergeCell ref="H12:H15"/>
    <mergeCell ref="I12:I15"/>
    <mergeCell ref="J12:J15"/>
    <mergeCell ref="K12:K15"/>
    <mergeCell ref="L12:L15"/>
    <mergeCell ref="M12:M15"/>
    <mergeCell ref="O12:AT12"/>
    <mergeCell ref="B2:B6"/>
    <mergeCell ref="B12:B15"/>
    <mergeCell ref="C12:C15"/>
    <mergeCell ref="D12:D15"/>
    <mergeCell ref="E12:E15"/>
    <mergeCell ref="AC14:AD14"/>
    <mergeCell ref="AE14:AF14"/>
    <mergeCell ref="AG14:AH14"/>
  </mergeCells>
  <conditionalFormatting sqref="AZ16:BC17">
    <cfRule type="cellIs" dxfId="15" priority="1" operator="greaterThan">
      <formula>1</formula>
    </cfRule>
    <cfRule type="cellIs" dxfId="14" priority="2" operator="between">
      <formula>0.95000000000001</formula>
      <formula>1</formula>
    </cfRule>
    <cfRule type="cellIs" dxfId="13" priority="3" operator="between">
      <formula>0.75</formula>
      <formula>0.95</formula>
    </cfRule>
    <cfRule type="cellIs" dxfId="12" priority="4" operator="lessThan">
      <formula>0.75</formula>
    </cfRule>
  </conditionalFormatting>
  <dataValidations count="1">
    <dataValidation allowBlank="1" showInputMessage="1" showErrorMessage="1" prompt="Transcriba de manera exacta el objetivo definido en la caracterización del proceso." sqref="C9:D9" xr:uid="{9C2F454E-E095-4AD8-9758-CE6F3878BDA9}">
      <formula1>0</formula1>
      <formula2>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A892791-C879-4A40-B968-7B7D7F374790}">
          <x14:formula1>
            <xm:f>'Listas-N'!$E$6:$E$10</xm:f>
          </x14:formula1>
          <xm:sqref>C10:D10</xm:sqref>
        </x14:dataValidation>
        <x14:dataValidation type="list" allowBlank="1" showInputMessage="1" showErrorMessage="1" xr:uid="{D068310D-F012-4446-9C11-73FFD315D277}">
          <x14:formula1>
            <xm:f>'Listas-N'!$C$6:$C$21</xm:f>
          </x14:formula1>
          <xm:sqref>C8:D8</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6570D-9B8E-4053-8C81-AC674DC6EACB}">
  <sheetPr>
    <tabColor rgb="FF66FF66"/>
  </sheetPr>
  <dimension ref="B1:BG32"/>
  <sheetViews>
    <sheetView showGridLines="0" zoomScale="55" zoomScaleNormal="55" workbookViewId="0">
      <selection activeCell="C10" sqref="C10:D10"/>
    </sheetView>
  </sheetViews>
  <sheetFormatPr baseColWidth="10" defaultColWidth="17.33203125" defaultRowHeight="15"/>
  <cols>
    <col min="1" max="1" width="4.33203125" style="615" customWidth="1"/>
    <col min="2" max="2" width="50.44140625" style="613" customWidth="1"/>
    <col min="3" max="3" width="55" style="613" customWidth="1"/>
    <col min="4" max="4" width="49.6640625" style="613" customWidth="1"/>
    <col min="5" max="6" width="27.5546875" style="613" customWidth="1"/>
    <col min="7" max="8" width="29.33203125" style="614" customWidth="1"/>
    <col min="9" max="9" width="35.33203125" style="613" customWidth="1"/>
    <col min="10" max="10" width="31.88671875" style="613" customWidth="1"/>
    <col min="11" max="11" width="55.88671875" style="613" customWidth="1"/>
    <col min="12" max="12" width="48.44140625" style="613" customWidth="1"/>
    <col min="13" max="13" width="28.5546875" style="613" customWidth="1"/>
    <col min="14" max="14" width="50" style="613" customWidth="1"/>
    <col min="15" max="46" width="15.88671875" style="615" customWidth="1"/>
    <col min="47" max="47" width="24.5546875" style="615" customWidth="1"/>
    <col min="48" max="48" width="22.88671875" style="615" customWidth="1"/>
    <col min="49" max="49" width="19.33203125" style="615" customWidth="1"/>
    <col min="50" max="50" width="18.44140625" style="615" customWidth="1"/>
    <col min="51" max="51" width="19.44140625" style="615" customWidth="1"/>
    <col min="52" max="52" width="23.33203125" style="615" customWidth="1"/>
    <col min="53" max="54" width="25.109375" style="615" customWidth="1"/>
    <col min="55" max="55" width="26.6640625" style="615" customWidth="1"/>
    <col min="56" max="56" width="26.33203125" style="615" customWidth="1"/>
    <col min="57" max="57" width="26.5546875" style="615" customWidth="1"/>
    <col min="58" max="58" width="26.33203125" style="615" customWidth="1"/>
    <col min="59" max="59" width="27.33203125" style="615" customWidth="1"/>
    <col min="60" max="16384" width="17.33203125" style="615"/>
  </cols>
  <sheetData>
    <row r="1" spans="2:59" ht="15" customHeight="1" thickBot="1"/>
    <row r="2" spans="2:59" ht="16.5" customHeight="1">
      <c r="B2" s="1670" t="s">
        <v>127</v>
      </c>
      <c r="C2" s="1610" t="s">
        <v>113</v>
      </c>
      <c r="D2" s="1819"/>
      <c r="E2" s="1819"/>
      <c r="F2" s="1819"/>
      <c r="G2" s="1819"/>
      <c r="H2" s="1819"/>
      <c r="I2" s="1819"/>
      <c r="J2" s="1819"/>
      <c r="K2" s="1819"/>
      <c r="L2" s="1819"/>
      <c r="M2" s="1819"/>
      <c r="N2" s="1819"/>
      <c r="O2" s="1819"/>
      <c r="P2" s="1819"/>
      <c r="Q2" s="1819"/>
      <c r="R2" s="1819"/>
      <c r="S2" s="1819"/>
      <c r="T2" s="1819"/>
      <c r="U2" s="1819"/>
      <c r="V2" s="1819"/>
      <c r="W2" s="1819"/>
      <c r="X2" s="1819"/>
      <c r="Y2" s="1819"/>
      <c r="Z2" s="1819"/>
      <c r="AA2" s="1819"/>
      <c r="AB2" s="1819"/>
      <c r="AC2" s="1819"/>
      <c r="AD2" s="1819"/>
      <c r="AE2" s="1819"/>
      <c r="AF2" s="1819"/>
      <c r="AG2" s="1819"/>
      <c r="AH2" s="1819"/>
      <c r="AI2" s="1819"/>
      <c r="AJ2" s="1819"/>
      <c r="AK2" s="1819"/>
      <c r="AL2" s="1819"/>
      <c r="AM2" s="1819"/>
      <c r="AN2" s="1819"/>
      <c r="AO2" s="1819"/>
      <c r="AP2" s="1819"/>
      <c r="AQ2" s="1819"/>
      <c r="AR2" s="1819"/>
      <c r="AS2" s="1819"/>
      <c r="AT2" s="1819"/>
      <c r="AU2" s="1819"/>
      <c r="AV2" s="1819"/>
      <c r="AW2" s="1819"/>
      <c r="AX2" s="1819"/>
      <c r="AY2" s="1819"/>
      <c r="AZ2" s="1819"/>
      <c r="BA2" s="1819"/>
      <c r="BB2" s="1819"/>
      <c r="BC2" s="1819"/>
      <c r="BD2" s="1819"/>
      <c r="BE2" s="1820"/>
      <c r="BF2" s="616" t="s">
        <v>28</v>
      </c>
      <c r="BG2" s="617"/>
    </row>
    <row r="3" spans="2:59" ht="16.5" customHeight="1">
      <c r="B3" s="1671"/>
      <c r="C3" s="1821"/>
      <c r="D3" s="1822"/>
      <c r="E3" s="1822"/>
      <c r="F3" s="1822"/>
      <c r="G3" s="1822"/>
      <c r="H3" s="1822"/>
      <c r="I3" s="1822"/>
      <c r="J3" s="1822"/>
      <c r="K3" s="1822"/>
      <c r="L3" s="1822"/>
      <c r="M3" s="1822"/>
      <c r="N3" s="1822"/>
      <c r="O3" s="1822"/>
      <c r="P3" s="1822"/>
      <c r="Q3" s="1822"/>
      <c r="R3" s="1822"/>
      <c r="S3" s="1822"/>
      <c r="T3" s="1822"/>
      <c r="U3" s="1822"/>
      <c r="V3" s="1822"/>
      <c r="W3" s="1822"/>
      <c r="X3" s="1822"/>
      <c r="Y3" s="1822"/>
      <c r="Z3" s="1822"/>
      <c r="AA3" s="1822"/>
      <c r="AB3" s="1822"/>
      <c r="AC3" s="1822"/>
      <c r="AD3" s="1822"/>
      <c r="AE3" s="1822"/>
      <c r="AF3" s="1822"/>
      <c r="AG3" s="1822"/>
      <c r="AH3" s="1822"/>
      <c r="AI3" s="1822"/>
      <c r="AJ3" s="1822"/>
      <c r="AK3" s="1822"/>
      <c r="AL3" s="1822"/>
      <c r="AM3" s="1822"/>
      <c r="AN3" s="1822"/>
      <c r="AO3" s="1822"/>
      <c r="AP3" s="1822"/>
      <c r="AQ3" s="1822"/>
      <c r="AR3" s="1822"/>
      <c r="AS3" s="1822"/>
      <c r="AT3" s="1822"/>
      <c r="AU3" s="1822"/>
      <c r="AV3" s="1822"/>
      <c r="AW3" s="1822"/>
      <c r="AX3" s="1822"/>
      <c r="AY3" s="1822"/>
      <c r="AZ3" s="1822"/>
      <c r="BA3" s="1822"/>
      <c r="BB3" s="1822"/>
      <c r="BC3" s="1822"/>
      <c r="BD3" s="1822"/>
      <c r="BE3" s="1823"/>
      <c r="BF3" s="618" t="s">
        <v>25</v>
      </c>
      <c r="BG3" s="619" t="s">
        <v>26</v>
      </c>
    </row>
    <row r="4" spans="2:59" ht="16.5" customHeight="1">
      <c r="B4" s="1671"/>
      <c r="C4" s="1821"/>
      <c r="D4" s="1822"/>
      <c r="E4" s="1822"/>
      <c r="F4" s="1822"/>
      <c r="G4" s="1822"/>
      <c r="H4" s="1822"/>
      <c r="I4" s="1822"/>
      <c r="J4" s="1822"/>
      <c r="K4" s="1822"/>
      <c r="L4" s="1822"/>
      <c r="M4" s="1822"/>
      <c r="N4" s="1822"/>
      <c r="O4" s="1822"/>
      <c r="P4" s="1822"/>
      <c r="Q4" s="1822"/>
      <c r="R4" s="1822"/>
      <c r="S4" s="1822"/>
      <c r="T4" s="1822"/>
      <c r="U4" s="1822"/>
      <c r="V4" s="1822"/>
      <c r="W4" s="1822"/>
      <c r="X4" s="1822"/>
      <c r="Y4" s="1822"/>
      <c r="Z4" s="1822"/>
      <c r="AA4" s="1822"/>
      <c r="AB4" s="1822"/>
      <c r="AC4" s="1822"/>
      <c r="AD4" s="1822"/>
      <c r="AE4" s="1822"/>
      <c r="AF4" s="1822"/>
      <c r="AG4" s="1822"/>
      <c r="AH4" s="1822"/>
      <c r="AI4" s="1822"/>
      <c r="AJ4" s="1822"/>
      <c r="AK4" s="1822"/>
      <c r="AL4" s="1822"/>
      <c r="AM4" s="1822"/>
      <c r="AN4" s="1822"/>
      <c r="AO4" s="1822"/>
      <c r="AP4" s="1822"/>
      <c r="AQ4" s="1822"/>
      <c r="AR4" s="1822"/>
      <c r="AS4" s="1822"/>
      <c r="AT4" s="1822"/>
      <c r="AU4" s="1822"/>
      <c r="AV4" s="1822"/>
      <c r="AW4" s="1822"/>
      <c r="AX4" s="1822"/>
      <c r="AY4" s="1822"/>
      <c r="AZ4" s="1822"/>
      <c r="BA4" s="1822"/>
      <c r="BB4" s="1822"/>
      <c r="BC4" s="1822"/>
      <c r="BD4" s="1822"/>
      <c r="BE4" s="1823"/>
      <c r="BF4" s="620">
        <v>6</v>
      </c>
      <c r="BG4" s="621" t="s">
        <v>34</v>
      </c>
    </row>
    <row r="5" spans="2:59" ht="16.5" customHeight="1">
      <c r="B5" s="1671"/>
      <c r="C5" s="1821"/>
      <c r="D5" s="1822"/>
      <c r="E5" s="1822"/>
      <c r="F5" s="1822"/>
      <c r="G5" s="1822"/>
      <c r="H5" s="1822"/>
      <c r="I5" s="1822"/>
      <c r="J5" s="1822"/>
      <c r="K5" s="1822"/>
      <c r="L5" s="1822"/>
      <c r="M5" s="1822"/>
      <c r="N5" s="1822"/>
      <c r="O5" s="1822"/>
      <c r="P5" s="1822"/>
      <c r="Q5" s="1822"/>
      <c r="R5" s="1822"/>
      <c r="S5" s="1822"/>
      <c r="T5" s="1822"/>
      <c r="U5" s="1822"/>
      <c r="V5" s="1822"/>
      <c r="W5" s="1822"/>
      <c r="X5" s="1822"/>
      <c r="Y5" s="1822"/>
      <c r="Z5" s="1822"/>
      <c r="AA5" s="1822"/>
      <c r="AB5" s="1822"/>
      <c r="AC5" s="1822"/>
      <c r="AD5" s="1822"/>
      <c r="AE5" s="1822"/>
      <c r="AF5" s="1822"/>
      <c r="AG5" s="1822"/>
      <c r="AH5" s="1822"/>
      <c r="AI5" s="1822"/>
      <c r="AJ5" s="1822"/>
      <c r="AK5" s="1822"/>
      <c r="AL5" s="1822"/>
      <c r="AM5" s="1822"/>
      <c r="AN5" s="1822"/>
      <c r="AO5" s="1822"/>
      <c r="AP5" s="1822"/>
      <c r="AQ5" s="1822"/>
      <c r="AR5" s="1822"/>
      <c r="AS5" s="1822"/>
      <c r="AT5" s="1822"/>
      <c r="AU5" s="1822"/>
      <c r="AV5" s="1822"/>
      <c r="AW5" s="1822"/>
      <c r="AX5" s="1822"/>
      <c r="AY5" s="1822"/>
      <c r="AZ5" s="1822"/>
      <c r="BA5" s="1822"/>
      <c r="BB5" s="1822"/>
      <c r="BC5" s="1822"/>
      <c r="BD5" s="1822"/>
      <c r="BE5" s="1823"/>
      <c r="BF5" s="622" t="s">
        <v>27</v>
      </c>
      <c r="BG5" s="623"/>
    </row>
    <row r="6" spans="2:59" ht="16.5" customHeight="1" thickBot="1">
      <c r="B6" s="1672"/>
      <c r="C6" s="1824"/>
      <c r="D6" s="1825"/>
      <c r="E6" s="1825"/>
      <c r="F6" s="1825"/>
      <c r="G6" s="1825"/>
      <c r="H6" s="1825"/>
      <c r="I6" s="1825"/>
      <c r="J6" s="1825"/>
      <c r="K6" s="1825"/>
      <c r="L6" s="1825"/>
      <c r="M6" s="1825"/>
      <c r="N6" s="1825"/>
      <c r="O6" s="1825"/>
      <c r="P6" s="1825"/>
      <c r="Q6" s="1825"/>
      <c r="R6" s="1825"/>
      <c r="S6" s="1825"/>
      <c r="T6" s="1825"/>
      <c r="U6" s="1825"/>
      <c r="V6" s="1825"/>
      <c r="W6" s="1825"/>
      <c r="X6" s="1825"/>
      <c r="Y6" s="1825"/>
      <c r="Z6" s="1825"/>
      <c r="AA6" s="1825"/>
      <c r="AB6" s="1825"/>
      <c r="AC6" s="1825"/>
      <c r="AD6" s="1825"/>
      <c r="AE6" s="1825"/>
      <c r="AF6" s="1825"/>
      <c r="AG6" s="1825"/>
      <c r="AH6" s="1825"/>
      <c r="AI6" s="1825"/>
      <c r="AJ6" s="1825"/>
      <c r="AK6" s="1825"/>
      <c r="AL6" s="1825"/>
      <c r="AM6" s="1825"/>
      <c r="AN6" s="1825"/>
      <c r="AO6" s="1825"/>
      <c r="AP6" s="1825"/>
      <c r="AQ6" s="1825"/>
      <c r="AR6" s="1825"/>
      <c r="AS6" s="1825"/>
      <c r="AT6" s="1825"/>
      <c r="AU6" s="1825"/>
      <c r="AV6" s="1825"/>
      <c r="AW6" s="1825"/>
      <c r="AX6" s="1825"/>
      <c r="AY6" s="1825"/>
      <c r="AZ6" s="1825"/>
      <c r="BA6" s="1825"/>
      <c r="BB6" s="1825"/>
      <c r="BC6" s="1825"/>
      <c r="BD6" s="1825"/>
      <c r="BE6" s="1826"/>
      <c r="BF6" s="1827">
        <v>45428</v>
      </c>
      <c r="BG6" s="1828"/>
    </row>
    <row r="7" spans="2:59" ht="19.5" customHeight="1">
      <c r="B7" s="624"/>
      <c r="C7" s="624"/>
      <c r="D7" s="624"/>
      <c r="E7" s="624"/>
      <c r="F7" s="624"/>
      <c r="G7" s="625"/>
      <c r="H7" s="625"/>
      <c r="I7" s="624"/>
      <c r="J7" s="624"/>
      <c r="K7" s="624"/>
      <c r="L7" s="624"/>
      <c r="M7" s="624"/>
      <c r="N7" s="624"/>
      <c r="O7" s="626"/>
      <c r="P7" s="626"/>
      <c r="Q7" s="626"/>
      <c r="R7" s="626"/>
      <c r="S7" s="626"/>
      <c r="T7" s="626"/>
      <c r="U7" s="626"/>
      <c r="V7" s="626"/>
      <c r="W7" s="626"/>
      <c r="X7" s="626"/>
      <c r="Y7" s="626"/>
      <c r="Z7" s="626"/>
      <c r="AA7" s="626"/>
      <c r="AB7" s="626"/>
      <c r="AC7" s="626"/>
      <c r="AD7" s="626"/>
      <c r="AE7" s="626"/>
      <c r="AF7" s="626"/>
      <c r="AG7" s="626"/>
      <c r="AH7" s="626"/>
      <c r="AI7" s="626"/>
      <c r="AJ7" s="626"/>
      <c r="AK7" s="626"/>
      <c r="AL7" s="626"/>
      <c r="AM7" s="626"/>
      <c r="AN7" s="626"/>
      <c r="AO7" s="626"/>
      <c r="AP7" s="626"/>
      <c r="AQ7" s="626"/>
      <c r="AR7" s="626"/>
      <c r="AS7" s="626"/>
      <c r="AT7" s="626"/>
      <c r="AU7" s="626"/>
      <c r="AV7" s="1829"/>
      <c r="AW7" s="1830"/>
      <c r="AX7" s="1830"/>
      <c r="AY7" s="1830"/>
      <c r="AZ7" s="1831"/>
      <c r="BA7" s="627"/>
      <c r="BB7" s="627"/>
      <c r="BC7" s="627"/>
      <c r="BD7" s="626"/>
      <c r="BE7" s="626"/>
    </row>
    <row r="8" spans="2:59" ht="28.5" customHeight="1">
      <c r="B8" s="628" t="s">
        <v>44</v>
      </c>
      <c r="C8" s="1832" t="s">
        <v>332</v>
      </c>
      <c r="D8" s="1832"/>
      <c r="E8" s="629"/>
      <c r="F8" s="629"/>
      <c r="G8" s="629"/>
      <c r="H8" s="629"/>
      <c r="I8" s="629"/>
      <c r="J8" s="629"/>
      <c r="K8" s="629"/>
      <c r="L8" s="629"/>
      <c r="M8" s="629"/>
      <c r="N8" s="629"/>
      <c r="AV8" s="627"/>
      <c r="AW8" s="627"/>
      <c r="AX8" s="627"/>
      <c r="AY8" s="627"/>
      <c r="AZ8" s="627"/>
      <c r="BA8" s="627"/>
      <c r="BB8" s="627"/>
      <c r="BC8" s="627"/>
    </row>
    <row r="9" spans="2:59" ht="179.4" customHeight="1">
      <c r="B9" s="628" t="s">
        <v>31</v>
      </c>
      <c r="C9" s="1817" t="s">
        <v>603</v>
      </c>
      <c r="D9" s="1818"/>
      <c r="E9" s="629"/>
      <c r="F9" s="629"/>
      <c r="G9" s="629"/>
      <c r="H9" s="629"/>
      <c r="I9" s="629"/>
      <c r="J9" s="629"/>
      <c r="K9" s="629"/>
      <c r="L9" s="629"/>
      <c r="M9" s="629"/>
      <c r="N9" s="629"/>
      <c r="AV9" s="627"/>
      <c r="AW9" s="627"/>
      <c r="AX9" s="627"/>
      <c r="AY9" s="627"/>
      <c r="AZ9" s="627"/>
      <c r="BA9" s="627"/>
      <c r="BB9" s="627"/>
      <c r="BC9" s="627"/>
    </row>
    <row r="10" spans="2:59" ht="30" customHeight="1">
      <c r="B10" s="628" t="s">
        <v>98</v>
      </c>
      <c r="C10" s="1625">
        <v>2025</v>
      </c>
      <c r="D10" s="1626"/>
      <c r="E10" s="629"/>
      <c r="F10" s="629"/>
      <c r="G10" s="629"/>
      <c r="H10" s="629"/>
      <c r="I10" s="629"/>
      <c r="J10" s="629"/>
      <c r="K10" s="629"/>
      <c r="L10" s="629"/>
      <c r="M10" s="629"/>
      <c r="N10" s="629"/>
      <c r="AV10" s="627"/>
      <c r="AW10" s="627"/>
      <c r="AX10" s="627"/>
      <c r="AY10" s="627"/>
      <c r="AZ10" s="627"/>
      <c r="BA10" s="627"/>
      <c r="BB10" s="627"/>
      <c r="BC10" s="627"/>
    </row>
    <row r="11" spans="2:59" ht="14.25" customHeight="1">
      <c r="B11" s="624"/>
      <c r="C11" s="624"/>
      <c r="D11" s="624"/>
      <c r="E11" s="624"/>
      <c r="F11" s="624"/>
      <c r="G11" s="625"/>
      <c r="H11" s="625"/>
      <c r="I11" s="624"/>
      <c r="J11" s="624"/>
      <c r="K11" s="624"/>
      <c r="L11" s="624"/>
      <c r="M11" s="624"/>
      <c r="N11" s="624"/>
      <c r="AV11" s="627"/>
      <c r="AW11" s="627"/>
      <c r="AX11" s="627"/>
      <c r="AY11" s="627"/>
      <c r="AZ11" s="627"/>
      <c r="BA11" s="627"/>
      <c r="BB11" s="627"/>
      <c r="BC11" s="627"/>
    </row>
    <row r="12" spans="2:59" ht="33" customHeight="1">
      <c r="B12" s="1816" t="s">
        <v>0</v>
      </c>
      <c r="C12" s="1816" t="s">
        <v>51</v>
      </c>
      <c r="D12" s="1816" t="s">
        <v>133</v>
      </c>
      <c r="E12" s="1816" t="s">
        <v>59</v>
      </c>
      <c r="F12" s="1816" t="s">
        <v>132</v>
      </c>
      <c r="G12" s="1816" t="s">
        <v>56</v>
      </c>
      <c r="H12" s="1816" t="s">
        <v>22</v>
      </c>
      <c r="I12" s="1816" t="s">
        <v>58</v>
      </c>
      <c r="J12" s="1816" t="s">
        <v>38</v>
      </c>
      <c r="K12" s="1816" t="s">
        <v>33</v>
      </c>
      <c r="L12" s="1816" t="s">
        <v>17</v>
      </c>
      <c r="M12" s="1816" t="s">
        <v>39</v>
      </c>
      <c r="N12" s="1816" t="s">
        <v>41</v>
      </c>
      <c r="O12" s="1837" t="s">
        <v>107</v>
      </c>
      <c r="P12" s="1837"/>
      <c r="Q12" s="1837"/>
      <c r="R12" s="1837"/>
      <c r="S12" s="1837"/>
      <c r="T12" s="1837"/>
      <c r="U12" s="1837"/>
      <c r="V12" s="1837"/>
      <c r="W12" s="1837"/>
      <c r="X12" s="1837"/>
      <c r="Y12" s="1837"/>
      <c r="Z12" s="1837"/>
      <c r="AA12" s="1837"/>
      <c r="AB12" s="1837"/>
      <c r="AC12" s="1837"/>
      <c r="AD12" s="1837"/>
      <c r="AE12" s="1837"/>
      <c r="AF12" s="1837"/>
      <c r="AG12" s="1837"/>
      <c r="AH12" s="1837"/>
      <c r="AI12" s="1837"/>
      <c r="AJ12" s="1837"/>
      <c r="AK12" s="1837"/>
      <c r="AL12" s="1837"/>
      <c r="AM12" s="1837"/>
      <c r="AN12" s="1837"/>
      <c r="AO12" s="1837"/>
      <c r="AP12" s="1837"/>
      <c r="AQ12" s="1837"/>
      <c r="AR12" s="1837"/>
      <c r="AS12" s="1837"/>
      <c r="AT12" s="1837"/>
      <c r="AU12" s="1838" t="s">
        <v>60</v>
      </c>
      <c r="AV12" s="1839" t="s">
        <v>128</v>
      </c>
      <c r="AW12" s="1840"/>
      <c r="AX12" s="1840"/>
      <c r="AY12" s="1841"/>
      <c r="AZ12" s="1842" t="s">
        <v>125</v>
      </c>
      <c r="BA12" s="1843"/>
      <c r="BB12" s="1843"/>
      <c r="BC12" s="1844"/>
      <c r="BD12" s="1833" t="s">
        <v>126</v>
      </c>
      <c r="BE12" s="1834"/>
      <c r="BF12" s="1834"/>
      <c r="BG12" s="1835"/>
    </row>
    <row r="13" spans="2:59" ht="21.75" customHeight="1">
      <c r="B13" s="1816"/>
      <c r="C13" s="1816"/>
      <c r="D13" s="1816"/>
      <c r="E13" s="1816"/>
      <c r="F13" s="1816"/>
      <c r="G13" s="1816"/>
      <c r="H13" s="1816"/>
      <c r="I13" s="1816"/>
      <c r="J13" s="1816"/>
      <c r="K13" s="1816"/>
      <c r="L13" s="1816"/>
      <c r="M13" s="1816"/>
      <c r="N13" s="1816"/>
      <c r="O13" s="1836" t="s">
        <v>18</v>
      </c>
      <c r="P13" s="1836"/>
      <c r="Q13" s="1836"/>
      <c r="R13" s="1836"/>
      <c r="S13" s="1836"/>
      <c r="T13" s="1836"/>
      <c r="U13" s="1836"/>
      <c r="V13" s="1836"/>
      <c r="W13" s="1836" t="s">
        <v>19</v>
      </c>
      <c r="X13" s="1836"/>
      <c r="Y13" s="1836"/>
      <c r="Z13" s="1836"/>
      <c r="AA13" s="1836"/>
      <c r="AB13" s="1836"/>
      <c r="AC13" s="1836"/>
      <c r="AD13" s="1836"/>
      <c r="AE13" s="1836" t="s">
        <v>20</v>
      </c>
      <c r="AF13" s="1836"/>
      <c r="AG13" s="1836"/>
      <c r="AH13" s="1836"/>
      <c r="AI13" s="1836"/>
      <c r="AJ13" s="1836"/>
      <c r="AK13" s="1836"/>
      <c r="AL13" s="1836"/>
      <c r="AM13" s="1836" t="s">
        <v>21</v>
      </c>
      <c r="AN13" s="1836"/>
      <c r="AO13" s="1836"/>
      <c r="AP13" s="1836"/>
      <c r="AQ13" s="1836"/>
      <c r="AR13" s="1836"/>
      <c r="AS13" s="1836"/>
      <c r="AT13" s="1836"/>
      <c r="AU13" s="1838"/>
      <c r="AV13" s="1846" t="s">
        <v>114</v>
      </c>
      <c r="AW13" s="1846" t="s">
        <v>19</v>
      </c>
      <c r="AX13" s="1846" t="s">
        <v>115</v>
      </c>
      <c r="AY13" s="1846" t="s">
        <v>116</v>
      </c>
      <c r="AZ13" s="1845" t="s">
        <v>114</v>
      </c>
      <c r="BA13" s="1845" t="s">
        <v>117</v>
      </c>
      <c r="BB13" s="1845" t="s">
        <v>118</v>
      </c>
      <c r="BC13" s="1845" t="s">
        <v>119</v>
      </c>
      <c r="BD13" s="1847" t="s">
        <v>18</v>
      </c>
      <c r="BE13" s="1847" t="s">
        <v>19</v>
      </c>
      <c r="BF13" s="1847" t="s">
        <v>20</v>
      </c>
      <c r="BG13" s="1847" t="s">
        <v>21</v>
      </c>
    </row>
    <row r="14" spans="2:59" ht="21.75" customHeight="1">
      <c r="B14" s="1816"/>
      <c r="C14" s="1816"/>
      <c r="D14" s="1816"/>
      <c r="E14" s="1816"/>
      <c r="F14" s="1816"/>
      <c r="G14" s="1816"/>
      <c r="H14" s="1816"/>
      <c r="I14" s="1816"/>
      <c r="J14" s="1816"/>
      <c r="K14" s="1816"/>
      <c r="L14" s="1816"/>
      <c r="M14" s="1816"/>
      <c r="N14" s="1816"/>
      <c r="O14" s="1848" t="s">
        <v>2</v>
      </c>
      <c r="P14" s="1848"/>
      <c r="Q14" s="1848" t="s">
        <v>3</v>
      </c>
      <c r="R14" s="1848"/>
      <c r="S14" s="1848" t="s">
        <v>4</v>
      </c>
      <c r="T14" s="1848"/>
      <c r="U14" s="1837" t="s">
        <v>5</v>
      </c>
      <c r="V14" s="1837"/>
      <c r="W14" s="1848" t="s">
        <v>24</v>
      </c>
      <c r="X14" s="1848"/>
      <c r="Y14" s="1848" t="s">
        <v>6</v>
      </c>
      <c r="Z14" s="1848"/>
      <c r="AA14" s="1848" t="s">
        <v>7</v>
      </c>
      <c r="AB14" s="1848"/>
      <c r="AC14" s="1837" t="s">
        <v>5</v>
      </c>
      <c r="AD14" s="1837"/>
      <c r="AE14" s="1848" t="s">
        <v>8</v>
      </c>
      <c r="AF14" s="1848"/>
      <c r="AG14" s="1848" t="s">
        <v>9</v>
      </c>
      <c r="AH14" s="1848"/>
      <c r="AI14" s="1848" t="s">
        <v>10</v>
      </c>
      <c r="AJ14" s="1848"/>
      <c r="AK14" s="1837" t="s">
        <v>5</v>
      </c>
      <c r="AL14" s="1837"/>
      <c r="AM14" s="1848" t="s">
        <v>11</v>
      </c>
      <c r="AN14" s="1848"/>
      <c r="AO14" s="1848" t="s">
        <v>12</v>
      </c>
      <c r="AP14" s="1848"/>
      <c r="AQ14" s="1848" t="s">
        <v>13</v>
      </c>
      <c r="AR14" s="1848"/>
      <c r="AS14" s="1837" t="s">
        <v>5</v>
      </c>
      <c r="AT14" s="1837"/>
      <c r="AU14" s="1838"/>
      <c r="AV14" s="1643"/>
      <c r="AW14" s="1643"/>
      <c r="AX14" s="1643"/>
      <c r="AY14" s="1643"/>
      <c r="AZ14" s="1640"/>
      <c r="BA14" s="1640"/>
      <c r="BB14" s="1640"/>
      <c r="BC14" s="1640"/>
      <c r="BD14" s="1646"/>
      <c r="BE14" s="1646"/>
      <c r="BF14" s="1646"/>
      <c r="BG14" s="1646"/>
    </row>
    <row r="15" spans="2:59" ht="21.75" customHeight="1">
      <c r="B15" s="1816"/>
      <c r="C15" s="1816"/>
      <c r="D15" s="1816"/>
      <c r="E15" s="1816"/>
      <c r="F15" s="1816"/>
      <c r="G15" s="1816"/>
      <c r="H15" s="1816"/>
      <c r="I15" s="1816"/>
      <c r="J15" s="1816"/>
      <c r="K15" s="1816"/>
      <c r="L15" s="1816"/>
      <c r="M15" s="1816"/>
      <c r="N15" s="1816"/>
      <c r="O15" s="630" t="s">
        <v>14</v>
      </c>
      <c r="P15" s="631" t="s">
        <v>15</v>
      </c>
      <c r="Q15" s="630" t="s">
        <v>14</v>
      </c>
      <c r="R15" s="631" t="s">
        <v>15</v>
      </c>
      <c r="S15" s="630" t="s">
        <v>14</v>
      </c>
      <c r="T15" s="631" t="s">
        <v>15</v>
      </c>
      <c r="U15" s="632" t="s">
        <v>14</v>
      </c>
      <c r="V15" s="633" t="s">
        <v>15</v>
      </c>
      <c r="W15" s="630" t="s">
        <v>14</v>
      </c>
      <c r="X15" s="631" t="s">
        <v>15</v>
      </c>
      <c r="Y15" s="630" t="s">
        <v>14</v>
      </c>
      <c r="Z15" s="631" t="s">
        <v>15</v>
      </c>
      <c r="AA15" s="630" t="s">
        <v>14</v>
      </c>
      <c r="AB15" s="631" t="s">
        <v>15</v>
      </c>
      <c r="AC15" s="632" t="s">
        <v>14</v>
      </c>
      <c r="AD15" s="633" t="s">
        <v>15</v>
      </c>
      <c r="AE15" s="630" t="s">
        <v>14</v>
      </c>
      <c r="AF15" s="631" t="s">
        <v>15</v>
      </c>
      <c r="AG15" s="630" t="s">
        <v>14</v>
      </c>
      <c r="AH15" s="631" t="s">
        <v>15</v>
      </c>
      <c r="AI15" s="630" t="s">
        <v>14</v>
      </c>
      <c r="AJ15" s="631" t="s">
        <v>15</v>
      </c>
      <c r="AK15" s="632" t="s">
        <v>14</v>
      </c>
      <c r="AL15" s="633" t="s">
        <v>15</v>
      </c>
      <c r="AM15" s="630" t="s">
        <v>14</v>
      </c>
      <c r="AN15" s="631" t="s">
        <v>15</v>
      </c>
      <c r="AO15" s="630" t="s">
        <v>14</v>
      </c>
      <c r="AP15" s="631" t="s">
        <v>15</v>
      </c>
      <c r="AQ15" s="630" t="s">
        <v>14</v>
      </c>
      <c r="AR15" s="631" t="s">
        <v>15</v>
      </c>
      <c r="AS15" s="632" t="s">
        <v>14</v>
      </c>
      <c r="AT15" s="633" t="s">
        <v>15</v>
      </c>
      <c r="AU15" s="1838"/>
      <c r="AV15" s="1751"/>
      <c r="AW15" s="1751"/>
      <c r="AX15" s="1751"/>
      <c r="AY15" s="1751"/>
      <c r="AZ15" s="1750"/>
      <c r="BA15" s="1750"/>
      <c r="BB15" s="1750"/>
      <c r="BC15" s="1750"/>
      <c r="BD15" s="1752"/>
      <c r="BE15" s="1752"/>
      <c r="BF15" s="1752"/>
      <c r="BG15" s="1752"/>
    </row>
    <row r="16" spans="2:59" ht="249.75" customHeight="1">
      <c r="B16" s="1652" t="str">
        <f>+'Anexo 1. 01-FR-03 POA INSTITUC.'!B50</f>
        <v>4. Fortalecer las capacidades institucionales a través de la  modernización y la transformación tecnológica de la Personería de Bogotá, D. C.</v>
      </c>
      <c r="C16" s="1859" t="str">
        <f>+'Anexo 1. 01-FR-03 POA INSTITUC.'!C85</f>
        <v>4.9 Fortalecer el 100%  de la gestión de la contestación de acciones de tutela,  representación judicial y registro de sanciones disciplinarias,  a través de la mejora de las herramientas tecnológicas que se utilizan para gestionar la información, durante el cuatrienio.</v>
      </c>
      <c r="D16" s="634" t="str">
        <f>+'Anexo 1. 01-FR-03 POA INSTITUC.'!D85</f>
        <v>4.9.1 Representar con oportunidad en el 100% de los procesos judiciales en los cuales la Entidad sea vinculada o demandada, durante el cuatrienio.</v>
      </c>
      <c r="E16" s="109">
        <f>+'Anexo 1. 01-FR-03 POA INSTITUC.'!E85</f>
        <v>0.2</v>
      </c>
      <c r="F16" s="635">
        <f>+'Anexo 1. 01-FR-03 POA INSTITUC.'!F85</f>
        <v>1</v>
      </c>
      <c r="G16" s="635">
        <f>+'Anexo 1. 01-FR-03 POA INSTITUC.'!L85</f>
        <v>1</v>
      </c>
      <c r="H16" s="636">
        <f>+'Anexo 1. 01-FR-03 POA INSTITUC.'!G85</f>
        <v>1</v>
      </c>
      <c r="I16" s="637" t="str">
        <f>+'Anexo 1. 01-FR-03 POA INSTITUC.'!H85</f>
        <v>Porcentaje de procesos judiciales en los que la Entidad es vinculada o demandada representados con oportunidad.</v>
      </c>
      <c r="J16" s="1074" t="s">
        <v>502</v>
      </c>
      <c r="K16" s="1075" t="s">
        <v>503</v>
      </c>
      <c r="L16" s="1027" t="s">
        <v>504</v>
      </c>
      <c r="M16" s="1027" t="s">
        <v>505</v>
      </c>
      <c r="N16" s="1028" t="str">
        <f>+'Anexo 1. 01-FR-03 POA INSTITUC.'!J85</f>
        <v>Oficina Asesora Jurídica</v>
      </c>
      <c r="O16" s="1038">
        <v>1</v>
      </c>
      <c r="P16" s="1038">
        <v>1</v>
      </c>
      <c r="Q16" s="1038">
        <v>1</v>
      </c>
      <c r="R16" s="1038">
        <v>1</v>
      </c>
      <c r="S16" s="1038">
        <v>1</v>
      </c>
      <c r="T16" s="1038">
        <v>1</v>
      </c>
      <c r="U16" s="1086">
        <f t="shared" ref="U16:V18" si="0">IFERROR((AVERAGE(O16,Q16,S16)),0)</f>
        <v>1</v>
      </c>
      <c r="V16" s="1086">
        <f t="shared" si="0"/>
        <v>1</v>
      </c>
      <c r="W16" s="1038">
        <v>1</v>
      </c>
      <c r="X16" s="1116">
        <v>0</v>
      </c>
      <c r="Y16" s="1038">
        <v>1</v>
      </c>
      <c r="Z16" s="1116">
        <v>0</v>
      </c>
      <c r="AA16" s="1038">
        <v>1</v>
      </c>
      <c r="AB16" s="1116">
        <v>0</v>
      </c>
      <c r="AC16" s="1086">
        <f t="shared" ref="AC16:AD18" si="1">IFERROR((AVERAGE(W16,Y16,AA16)),0)</f>
        <v>1</v>
      </c>
      <c r="AD16" s="1086">
        <f t="shared" si="1"/>
        <v>0</v>
      </c>
      <c r="AE16" s="1038">
        <v>1</v>
      </c>
      <c r="AF16" s="1116">
        <v>0</v>
      </c>
      <c r="AG16" s="1038">
        <v>1</v>
      </c>
      <c r="AH16" s="1116">
        <v>0</v>
      </c>
      <c r="AI16" s="1071">
        <v>1</v>
      </c>
      <c r="AJ16" s="1116">
        <v>0</v>
      </c>
      <c r="AK16" s="1086">
        <f t="shared" ref="AK16:AL18" si="2">IFERROR((AVERAGE(AE16,AG16,AI16)),0)</f>
        <v>1</v>
      </c>
      <c r="AL16" s="1086">
        <f t="shared" si="2"/>
        <v>0</v>
      </c>
      <c r="AM16" s="1038">
        <v>1</v>
      </c>
      <c r="AN16" s="1116">
        <v>0</v>
      </c>
      <c r="AO16" s="1038">
        <v>1</v>
      </c>
      <c r="AP16" s="1116">
        <v>0</v>
      </c>
      <c r="AQ16" s="1038">
        <v>1</v>
      </c>
      <c r="AR16" s="1116">
        <v>0</v>
      </c>
      <c r="AS16" s="1086">
        <f t="shared" ref="AS16:AT18" si="3">IFERROR((AVERAGE(AM16,AO16,AQ16)),0)</f>
        <v>1</v>
      </c>
      <c r="AT16" s="1086">
        <f t="shared" si="3"/>
        <v>0</v>
      </c>
      <c r="AU16" s="1086">
        <f>IFERROR((AVERAGE(AE16,AG16,AI16,AM16,AO16,AQ16)),0)</f>
        <v>1</v>
      </c>
      <c r="AV16" s="1039">
        <f>IFERROR((AVERAGE(P16,R16,T16)),0)</f>
        <v>1</v>
      </c>
      <c r="AW16" s="1039">
        <f>IFERROR((AVERAGE(P16,R16,T16,X16,Z16,AB16)),0)</f>
        <v>0.5</v>
      </c>
      <c r="AX16" s="1039">
        <f>IFERROR((AVERAGE(P16,R16,T16,X16,Z16,AB16,AF16,AH16,AJ16)),0)</f>
        <v>0.33333333333333331</v>
      </c>
      <c r="AY16" s="1039">
        <f>IFERROR((AVERAGE(P16,R16,T16,X16,Z16,AB16,AF16,AH16,AJ16,AN16,AP16,AR16)),0)</f>
        <v>0.25</v>
      </c>
      <c r="AZ16" s="1041">
        <f>IF(AND(AV16&gt;0,$AU16&gt;0),AV16/$AU16,0)*0.25</f>
        <v>0.25</v>
      </c>
      <c r="BA16" s="1041">
        <f>IF(AND(AW16&gt;0,$AU16&gt;0),AW16/$AU16,0)*0.5</f>
        <v>0.25</v>
      </c>
      <c r="BB16" s="1041">
        <f>IF(AND(AX16&gt;0,$AU16&gt;0),AX16/$AU16,0)*0.75</f>
        <v>0.25</v>
      </c>
      <c r="BC16" s="1041">
        <f t="shared" ref="BA16:BC20" si="4">IF(AND(AY16&gt;0,$AU16&gt;0),AY16/$AU16,0)</f>
        <v>0.25</v>
      </c>
      <c r="BD16" s="1042">
        <f>(((IF(AND(AV16&gt;0,$F16&gt;0),AV16/$F16,0)))/4)*0.25</f>
        <v>6.25E-2</v>
      </c>
      <c r="BE16" s="1042">
        <f>(((IF(AND(AW16&gt;0,$F16&gt;0),AW16/$F16,0)))/4)*0.5</f>
        <v>6.25E-2</v>
      </c>
      <c r="BF16" s="1042">
        <f>(((IF(AND(AX16&gt;0,$F16&gt;0),AX16/$F16,0)))/4)*0.75</f>
        <v>6.25E-2</v>
      </c>
      <c r="BG16" s="1042">
        <f t="shared" ref="BG16:BG18" si="5">(((IF(AND(AY16&gt;0,$F16&gt;0),AY16/$F16,0)))/4)</f>
        <v>6.25E-2</v>
      </c>
    </row>
    <row r="17" spans="2:59" ht="209.25" customHeight="1">
      <c r="B17" s="1653"/>
      <c r="C17" s="1653"/>
      <c r="D17" s="634" t="str">
        <f>+'Anexo 1. 01-FR-03 POA INSTITUC.'!D86</f>
        <v>4.9.2 Representar con oportunidad en el 100% de las acciones de tutela en las cuales la Entidad sea vinculada o accionada, durante el cuatrienio</v>
      </c>
      <c r="E17" s="109">
        <f>+'Anexo 1. 01-FR-03 POA INSTITUC.'!E86</f>
        <v>0.2</v>
      </c>
      <c r="F17" s="635">
        <f>+'Anexo 1. 01-FR-03 POA INSTITUC.'!F86</f>
        <v>1</v>
      </c>
      <c r="G17" s="635">
        <f>+'Anexo 1. 01-FR-03 POA INSTITUC.'!L86</f>
        <v>1</v>
      </c>
      <c r="H17" s="636">
        <f>+'Anexo 1. 01-FR-03 POA INSTITUC.'!G86</f>
        <v>1</v>
      </c>
      <c r="I17" s="637" t="str">
        <f>+'Anexo 1. 01-FR-03 POA INSTITUC.'!H86</f>
        <v>Porcentaje de acciones de tutela en las cuales la Entidad es vinculada o demandada representadas con oportunidad.</v>
      </c>
      <c r="J17" s="1076" t="s">
        <v>506</v>
      </c>
      <c r="K17" s="1075" t="s">
        <v>507</v>
      </c>
      <c r="L17" s="1027" t="s">
        <v>504</v>
      </c>
      <c r="M17" s="1027" t="s">
        <v>505</v>
      </c>
      <c r="N17" s="1028" t="str">
        <f>+'Anexo 1. 01-FR-03 POA INSTITUC.'!J86</f>
        <v>Oficina Asesora Jurídica</v>
      </c>
      <c r="O17" s="1038">
        <v>1</v>
      </c>
      <c r="P17" s="1038">
        <v>1</v>
      </c>
      <c r="Q17" s="1038">
        <v>1</v>
      </c>
      <c r="R17" s="1038">
        <v>1</v>
      </c>
      <c r="S17" s="1038">
        <v>1</v>
      </c>
      <c r="T17" s="1038">
        <v>1</v>
      </c>
      <c r="U17" s="1086">
        <f t="shared" si="0"/>
        <v>1</v>
      </c>
      <c r="V17" s="1086">
        <f t="shared" si="0"/>
        <v>1</v>
      </c>
      <c r="W17" s="1038">
        <v>1</v>
      </c>
      <c r="X17" s="1116">
        <v>0</v>
      </c>
      <c r="Y17" s="1038">
        <v>1</v>
      </c>
      <c r="Z17" s="1116">
        <v>0</v>
      </c>
      <c r="AA17" s="1038">
        <v>1</v>
      </c>
      <c r="AB17" s="1116">
        <v>0</v>
      </c>
      <c r="AC17" s="1086">
        <f t="shared" si="1"/>
        <v>1</v>
      </c>
      <c r="AD17" s="1086">
        <f t="shared" si="1"/>
        <v>0</v>
      </c>
      <c r="AE17" s="1038">
        <v>1</v>
      </c>
      <c r="AF17" s="1116">
        <v>0</v>
      </c>
      <c r="AG17" s="1038">
        <v>1</v>
      </c>
      <c r="AH17" s="1116">
        <v>0</v>
      </c>
      <c r="AI17" s="1071">
        <v>1</v>
      </c>
      <c r="AJ17" s="1116">
        <v>0</v>
      </c>
      <c r="AK17" s="1086">
        <f t="shared" si="2"/>
        <v>1</v>
      </c>
      <c r="AL17" s="1086">
        <f t="shared" si="2"/>
        <v>0</v>
      </c>
      <c r="AM17" s="1038">
        <v>1</v>
      </c>
      <c r="AN17" s="1116">
        <v>0</v>
      </c>
      <c r="AO17" s="1038">
        <v>1</v>
      </c>
      <c r="AP17" s="1116">
        <v>0</v>
      </c>
      <c r="AQ17" s="1038">
        <v>1</v>
      </c>
      <c r="AR17" s="1116">
        <v>0</v>
      </c>
      <c r="AS17" s="1086">
        <f t="shared" si="3"/>
        <v>1</v>
      </c>
      <c r="AT17" s="1086">
        <f t="shared" si="3"/>
        <v>0</v>
      </c>
      <c r="AU17" s="1086">
        <f t="shared" ref="AU17" si="6">IFERROR((AVERAGE(AE17,AG17,AI17,AM17,AO17,AQ17)),0)</f>
        <v>1</v>
      </c>
      <c r="AV17" s="1039">
        <f t="shared" ref="AV17:AV18" si="7">IFERROR((AVERAGE(P17,R17,T17)),0)</f>
        <v>1</v>
      </c>
      <c r="AW17" s="1039">
        <f t="shared" ref="AW17:AW18" si="8">IFERROR((AVERAGE(P17,R17,T17,X17,Z17,AB17)),0)</f>
        <v>0.5</v>
      </c>
      <c r="AX17" s="1039">
        <f t="shared" ref="AX17:AX18" si="9">IFERROR((AVERAGE(P17,R17,T17,X17,Z17,AB17,AF17,AH17,AJ17)),0)</f>
        <v>0.33333333333333331</v>
      </c>
      <c r="AY17" s="1039">
        <f t="shared" ref="AY17:AY18" si="10">IFERROR((AVERAGE(P17,R17,T17,X17,Z17,AB17,AF17,AH17,AJ17,AN17,AP17,AR17)),0)</f>
        <v>0.25</v>
      </c>
      <c r="AZ17" s="1041">
        <f>IF(AND(AV17&gt;0,$AU17&gt;0),AV17/$AU17,0)*0.25</f>
        <v>0.25</v>
      </c>
      <c r="BA17" s="1041">
        <f>IF(AND(AW17&gt;0,$AU17&gt;0),AW17/$AU17,0)*0.5</f>
        <v>0.25</v>
      </c>
      <c r="BB17" s="1041">
        <f>IF(AND(AX17&gt;0,$AU17&gt;0),AX17/$AU17,0)*0.75</f>
        <v>0.25</v>
      </c>
      <c r="BC17" s="1041">
        <f t="shared" si="4"/>
        <v>0.25</v>
      </c>
      <c r="BD17" s="1042">
        <f t="shared" ref="BD17:BD20" si="11">(((IF(AND(AV17&gt;0,$F17&gt;0),AV17/$F17,0)))/4)*0.25</f>
        <v>6.25E-2</v>
      </c>
      <c r="BE17" s="1042">
        <f t="shared" ref="BE17:BE20" si="12">(((IF(AND(AW17&gt;0,$F17&gt;0),AW17/$F17,0)))/4)*0.5</f>
        <v>6.25E-2</v>
      </c>
      <c r="BF17" s="1042">
        <f>(((IF(AND(AX17&gt;0,$F17&gt;0),AX17/$F17,0)))/4)*0.75</f>
        <v>6.25E-2</v>
      </c>
      <c r="BG17" s="1042">
        <f t="shared" si="5"/>
        <v>6.25E-2</v>
      </c>
    </row>
    <row r="18" spans="2:59" ht="193.5" customHeight="1">
      <c r="B18" s="1653"/>
      <c r="C18" s="1653"/>
      <c r="D18" s="634" t="str">
        <f>+'Anexo 1. 01-FR-03 POA INSTITUC.'!D87</f>
        <v>4.9.3 Registrar con oportunidad el 100% de los reportes de las sanciones disciplinarias de los servidores públicos distritales, durante el cuatrienio.</v>
      </c>
      <c r="E18" s="109">
        <f>+'Anexo 1. 01-FR-03 POA INSTITUC.'!E87</f>
        <v>0.2</v>
      </c>
      <c r="F18" s="635">
        <f>+'Anexo 1. 01-FR-03 POA INSTITUC.'!F87</f>
        <v>1</v>
      </c>
      <c r="G18" s="635">
        <f>+'Anexo 1. 01-FR-03 POA INSTITUC.'!L87</f>
        <v>1</v>
      </c>
      <c r="H18" s="636">
        <f>+'Anexo 1. 01-FR-03 POA INSTITUC.'!G87</f>
        <v>1</v>
      </c>
      <c r="I18" s="637" t="str">
        <f>+'Anexo 1. 01-FR-03 POA INSTITUC.'!H87</f>
        <v>Porcentaje de reportes de sanciones disciplinarias registradas con oportunidad.</v>
      </c>
      <c r="J18" s="1076" t="s">
        <v>508</v>
      </c>
      <c r="K18" s="1075" t="s">
        <v>509</v>
      </c>
      <c r="L18" s="1027" t="s">
        <v>510</v>
      </c>
      <c r="M18" s="1027" t="s">
        <v>505</v>
      </c>
      <c r="N18" s="1028" t="str">
        <f>+'Anexo 1. 01-FR-03 POA INSTITUC.'!J87</f>
        <v>Oficina Asesora Jurídica</v>
      </c>
      <c r="O18" s="1038">
        <v>1</v>
      </c>
      <c r="P18" s="1038">
        <v>1</v>
      </c>
      <c r="Q18" s="1038">
        <v>1</v>
      </c>
      <c r="R18" s="1038">
        <v>1</v>
      </c>
      <c r="S18" s="1038">
        <v>1</v>
      </c>
      <c r="T18" s="1038">
        <v>1</v>
      </c>
      <c r="U18" s="1086">
        <f t="shared" si="0"/>
        <v>1</v>
      </c>
      <c r="V18" s="1086">
        <f t="shared" si="0"/>
        <v>1</v>
      </c>
      <c r="W18" s="1038">
        <v>1</v>
      </c>
      <c r="X18" s="1116">
        <v>0</v>
      </c>
      <c r="Y18" s="1038">
        <v>1</v>
      </c>
      <c r="Z18" s="1116">
        <v>0</v>
      </c>
      <c r="AA18" s="1038">
        <v>1</v>
      </c>
      <c r="AB18" s="1116">
        <v>0</v>
      </c>
      <c r="AC18" s="1086">
        <f t="shared" si="1"/>
        <v>1</v>
      </c>
      <c r="AD18" s="1086">
        <f t="shared" si="1"/>
        <v>0</v>
      </c>
      <c r="AE18" s="1038">
        <v>1</v>
      </c>
      <c r="AF18" s="1116">
        <v>0</v>
      </c>
      <c r="AG18" s="1038">
        <v>1</v>
      </c>
      <c r="AH18" s="1116">
        <v>0</v>
      </c>
      <c r="AI18" s="1071">
        <v>1</v>
      </c>
      <c r="AJ18" s="1116">
        <v>0</v>
      </c>
      <c r="AK18" s="1086">
        <f t="shared" si="2"/>
        <v>1</v>
      </c>
      <c r="AL18" s="1086">
        <f t="shared" si="2"/>
        <v>0</v>
      </c>
      <c r="AM18" s="1038">
        <v>1</v>
      </c>
      <c r="AN18" s="1116">
        <v>0</v>
      </c>
      <c r="AO18" s="1038">
        <v>1</v>
      </c>
      <c r="AP18" s="1116">
        <v>0</v>
      </c>
      <c r="AQ18" s="1038">
        <v>1</v>
      </c>
      <c r="AR18" s="1116">
        <v>0</v>
      </c>
      <c r="AS18" s="1086">
        <f t="shared" si="3"/>
        <v>1</v>
      </c>
      <c r="AT18" s="1086">
        <f t="shared" si="3"/>
        <v>0</v>
      </c>
      <c r="AU18" s="1086">
        <f>IFERROR((AVERAGE(AE18,AG18,AI18,AM18,AO18,AQ18)),0)</f>
        <v>1</v>
      </c>
      <c r="AV18" s="1039">
        <f t="shared" si="7"/>
        <v>1</v>
      </c>
      <c r="AW18" s="1039">
        <f t="shared" si="8"/>
        <v>0.5</v>
      </c>
      <c r="AX18" s="1039">
        <f t="shared" si="9"/>
        <v>0.33333333333333331</v>
      </c>
      <c r="AY18" s="1039">
        <f t="shared" si="10"/>
        <v>0.25</v>
      </c>
      <c r="AZ18" s="1041">
        <f>IF(AND(AV18&gt;0,$AU18&gt;0),AV18/$AU18,0)*0.25</f>
        <v>0.25</v>
      </c>
      <c r="BA18" s="1041">
        <f>IF(AND(AW18&gt;0,$AU18&gt;0),AW18/$AU18,0)*0.5</f>
        <v>0.25</v>
      </c>
      <c r="BB18" s="1041">
        <f>IF(AND(AX18&gt;0,$AU18&gt;0),AX18/$AU18,0)*0.75</f>
        <v>0.25</v>
      </c>
      <c r="BC18" s="1041">
        <f t="shared" si="4"/>
        <v>0.25</v>
      </c>
      <c r="BD18" s="1042">
        <f t="shared" si="11"/>
        <v>6.25E-2</v>
      </c>
      <c r="BE18" s="1042">
        <f t="shared" si="12"/>
        <v>6.25E-2</v>
      </c>
      <c r="BF18" s="1042">
        <f>(((IF(AND(AX18&gt;0,$F18&gt;0),AX18/$F18,0)))/4)*0.75</f>
        <v>6.25E-2</v>
      </c>
      <c r="BG18" s="1042">
        <f t="shared" si="5"/>
        <v>6.25E-2</v>
      </c>
    </row>
    <row r="19" spans="2:59" ht="207" customHeight="1">
      <c r="B19" s="1653"/>
      <c r="C19" s="1653"/>
      <c r="D19" s="634" t="str">
        <f>+'Anexo 1. 01-FR-03 POA INSTITUC.'!D88</f>
        <v>4.9.4 Realizar con oportunidad el 100% de las actividades requeridas para la implementación de un aplicativo tecnológico para el seguimiento de actuaciones judiciales, registro y reparto de acciones de tutela, durante el cuatrienio.</v>
      </c>
      <c r="E19" s="109">
        <f>+'Anexo 1. 01-FR-03 POA INSTITUC.'!E88</f>
        <v>0.2</v>
      </c>
      <c r="F19" s="635">
        <f>+'Anexo 1. 01-FR-03 POA INSTITUC.'!F88</f>
        <v>1</v>
      </c>
      <c r="G19" s="635">
        <f>+'Anexo 1. 01-FR-03 POA INSTITUC.'!L88</f>
        <v>0.3</v>
      </c>
      <c r="H19" s="636" t="str">
        <f>+'Anexo 1. 01-FR-03 POA INSTITUC.'!G88</f>
        <v>S.I</v>
      </c>
      <c r="I19" s="637" t="str">
        <f>+'Anexo 1. 01-FR-03 POA INSTITUC.'!H88</f>
        <v>Porcentaje de actividades para la implementación del aplicativo  para seguimiento de actuaciones judiciales, registro y reparto de acciones de tutela realizadas con oportunidad.</v>
      </c>
      <c r="J19" s="1076" t="s">
        <v>511</v>
      </c>
      <c r="K19" s="1075" t="s">
        <v>512</v>
      </c>
      <c r="L19" s="1027" t="s">
        <v>513</v>
      </c>
      <c r="M19" s="1027" t="s">
        <v>505</v>
      </c>
      <c r="N19" s="1028" t="str">
        <f>+'Anexo 1. 01-FR-03 POA INSTITUC.'!J88</f>
        <v>Oficina Asesora Jurídica</v>
      </c>
      <c r="O19" s="1038">
        <v>0</v>
      </c>
      <c r="P19" s="1038">
        <v>0</v>
      </c>
      <c r="Q19" s="1038">
        <v>0</v>
      </c>
      <c r="R19" s="1038">
        <v>0</v>
      </c>
      <c r="S19" s="1038">
        <v>0</v>
      </c>
      <c r="T19" s="1038">
        <v>0</v>
      </c>
      <c r="U19" s="1086">
        <f t="shared" ref="U19:V20" si="13">O19+Q19+S19</f>
        <v>0</v>
      </c>
      <c r="V19" s="1086">
        <f t="shared" si="13"/>
        <v>0</v>
      </c>
      <c r="W19" s="1038">
        <v>0</v>
      </c>
      <c r="X19" s="1038"/>
      <c r="Y19" s="1038">
        <v>0</v>
      </c>
      <c r="Z19" s="1038"/>
      <c r="AA19" s="1038">
        <v>0.15</v>
      </c>
      <c r="AB19" s="1038"/>
      <c r="AC19" s="1086">
        <f t="shared" ref="AC19:AD20" si="14">W19+Y19+AA19</f>
        <v>0.15</v>
      </c>
      <c r="AD19" s="1086">
        <f t="shared" si="14"/>
        <v>0</v>
      </c>
      <c r="AE19" s="1038">
        <v>0</v>
      </c>
      <c r="AF19" s="1038"/>
      <c r="AG19" s="1038">
        <v>0</v>
      </c>
      <c r="AH19" s="1038"/>
      <c r="AI19" s="1038">
        <v>0</v>
      </c>
      <c r="AJ19" s="1071"/>
      <c r="AK19" s="1086">
        <f t="shared" ref="AK19:AL20" si="15">AE19+AG19+AI19</f>
        <v>0</v>
      </c>
      <c r="AL19" s="1086">
        <f t="shared" si="15"/>
        <v>0</v>
      </c>
      <c r="AM19" s="1038">
        <v>0</v>
      </c>
      <c r="AN19" s="1038"/>
      <c r="AO19" s="1038">
        <v>0</v>
      </c>
      <c r="AP19" s="1038"/>
      <c r="AQ19" s="1038">
        <v>0.15</v>
      </c>
      <c r="AR19" s="1038"/>
      <c r="AS19" s="1087">
        <f>+AM19+AO19+AQ19</f>
        <v>0.15</v>
      </c>
      <c r="AT19" s="1087">
        <f>+AN19+AP19+AR19</f>
        <v>0</v>
      </c>
      <c r="AU19" s="1086">
        <f t="shared" ref="AU19:AU20" si="16">U19+AC19+AK19+AS19</f>
        <v>0.3</v>
      </c>
      <c r="AV19" s="1039">
        <f>+V19</f>
        <v>0</v>
      </c>
      <c r="AW19" s="1039">
        <f>+V19+AD19</f>
        <v>0</v>
      </c>
      <c r="AX19" s="1039">
        <f>+V19+AD19+AL19</f>
        <v>0</v>
      </c>
      <c r="AY19" s="1039">
        <f>+V19+AD19+AL19+AT19</f>
        <v>0</v>
      </c>
      <c r="AZ19" s="1068">
        <f>IF(AND(AV19&gt;0,$AU19&gt;0),AV19/$AU19,0)</f>
        <v>0</v>
      </c>
      <c r="BA19" s="1069">
        <f t="shared" si="4"/>
        <v>0</v>
      </c>
      <c r="BB19" s="1034">
        <f t="shared" si="4"/>
        <v>0</v>
      </c>
      <c r="BC19" s="1034">
        <f t="shared" si="4"/>
        <v>0</v>
      </c>
      <c r="BD19" s="1042">
        <f t="shared" si="11"/>
        <v>0</v>
      </c>
      <c r="BE19" s="1042">
        <f t="shared" si="12"/>
        <v>0</v>
      </c>
      <c r="BF19" s="1035">
        <f t="shared" ref="BF19:BG20" si="17">(IF(AND(AX19&gt;0,$F19&gt;0),AX19/$F19,0))</f>
        <v>0</v>
      </c>
      <c r="BG19" s="1035">
        <f t="shared" si="17"/>
        <v>0</v>
      </c>
    </row>
    <row r="20" spans="2:59" ht="156.75" customHeight="1">
      <c r="B20" s="1852"/>
      <c r="C20" s="1852"/>
      <c r="D20" s="634" t="str">
        <f>+'Anexo 1. 01-FR-03 POA INSTITUC.'!D89</f>
        <v>4.9.5 Realizar con oportunidad el 100% de las actividades necesarias para el fortalecimiento del aplicativo de registro de sanciones disciplinarias, durante el cuatrienio.</v>
      </c>
      <c r="E20" s="109">
        <f>+'Anexo 1. 01-FR-03 POA INSTITUC.'!E89</f>
        <v>0.2</v>
      </c>
      <c r="F20" s="635">
        <f>+'Anexo 1. 01-FR-03 POA INSTITUC.'!F89</f>
        <v>1</v>
      </c>
      <c r="G20" s="635">
        <f>+'Anexo 1. 01-FR-03 POA INSTITUC.'!L89</f>
        <v>0.3</v>
      </c>
      <c r="H20" s="636" t="str">
        <f>+'Anexo 1. 01-FR-03 POA INSTITUC.'!G89</f>
        <v>S.I</v>
      </c>
      <c r="I20" s="637" t="str">
        <f>+'Anexo 1. 01-FR-03 POA INSTITUC.'!H89</f>
        <v xml:space="preserve">
Porcentaje de actividades para el fortalecimiento del aplicativo de registro de sanciones disciplinarias realizadas con oportunidad.
</v>
      </c>
      <c r="J20" s="1076" t="s">
        <v>511</v>
      </c>
      <c r="K20" s="1075" t="s">
        <v>512</v>
      </c>
      <c r="L20" s="1027" t="s">
        <v>514</v>
      </c>
      <c r="M20" s="1027" t="s">
        <v>505</v>
      </c>
      <c r="N20" s="1028" t="str">
        <f>+'Anexo 1. 01-FR-03 POA INSTITUC.'!J89</f>
        <v>Oficina Asesora Jurídica</v>
      </c>
      <c r="O20" s="1038">
        <v>0</v>
      </c>
      <c r="P20" s="1038">
        <v>0</v>
      </c>
      <c r="Q20" s="1038">
        <v>0</v>
      </c>
      <c r="R20" s="1038">
        <v>0</v>
      </c>
      <c r="S20" s="1038">
        <v>0</v>
      </c>
      <c r="T20" s="1038">
        <v>0</v>
      </c>
      <c r="U20" s="1086">
        <f t="shared" si="13"/>
        <v>0</v>
      </c>
      <c r="V20" s="1086">
        <f t="shared" si="13"/>
        <v>0</v>
      </c>
      <c r="W20" s="1038">
        <v>0</v>
      </c>
      <c r="X20" s="1038"/>
      <c r="Y20" s="1038">
        <v>0</v>
      </c>
      <c r="Z20" s="1038"/>
      <c r="AA20" s="1038">
        <v>0.15</v>
      </c>
      <c r="AB20" s="1038"/>
      <c r="AC20" s="1086">
        <f t="shared" si="14"/>
        <v>0.15</v>
      </c>
      <c r="AD20" s="1086">
        <f t="shared" si="14"/>
        <v>0</v>
      </c>
      <c r="AE20" s="1038">
        <v>0</v>
      </c>
      <c r="AF20" s="1038"/>
      <c r="AG20" s="1038">
        <v>0</v>
      </c>
      <c r="AH20" s="1038"/>
      <c r="AI20" s="1038">
        <v>0</v>
      </c>
      <c r="AJ20" s="1071"/>
      <c r="AK20" s="1086">
        <f t="shared" si="15"/>
        <v>0</v>
      </c>
      <c r="AL20" s="1086">
        <f t="shared" si="15"/>
        <v>0</v>
      </c>
      <c r="AM20" s="1038">
        <v>0</v>
      </c>
      <c r="AN20" s="1038"/>
      <c r="AO20" s="1038">
        <v>0</v>
      </c>
      <c r="AP20" s="1038"/>
      <c r="AQ20" s="1038">
        <v>0.15</v>
      </c>
      <c r="AR20" s="1038"/>
      <c r="AS20" s="1087">
        <f>+AM20+AO20+AQ20</f>
        <v>0.15</v>
      </c>
      <c r="AT20" s="1087">
        <f>+AN20+AP20+AR20</f>
        <v>0</v>
      </c>
      <c r="AU20" s="1086">
        <f t="shared" si="16"/>
        <v>0.3</v>
      </c>
      <c r="AV20" s="1039">
        <f>+V20</f>
        <v>0</v>
      </c>
      <c r="AW20" s="1039">
        <f>+V20+AD20</f>
        <v>0</v>
      </c>
      <c r="AX20" s="1039">
        <f>+V20+AD20+AL20</f>
        <v>0</v>
      </c>
      <c r="AY20" s="1039">
        <f>+V20+AD20+AL20+AT20</f>
        <v>0</v>
      </c>
      <c r="AZ20" s="1068">
        <f>IF(AND(AV20&gt;0,$AU20&gt;0),AV20/$AU20,0)</f>
        <v>0</v>
      </c>
      <c r="BA20" s="1069">
        <f t="shared" si="4"/>
        <v>0</v>
      </c>
      <c r="BB20" s="1034">
        <f t="shared" si="4"/>
        <v>0</v>
      </c>
      <c r="BC20" s="1034">
        <f t="shared" si="4"/>
        <v>0</v>
      </c>
      <c r="BD20" s="1042">
        <f t="shared" si="11"/>
        <v>0</v>
      </c>
      <c r="BE20" s="1042">
        <f t="shared" si="12"/>
        <v>0</v>
      </c>
      <c r="BF20" s="1035">
        <f t="shared" si="17"/>
        <v>0</v>
      </c>
      <c r="BG20" s="1035">
        <f t="shared" si="17"/>
        <v>0</v>
      </c>
    </row>
    <row r="21" spans="2:59" ht="22.8">
      <c r="B21" s="1856"/>
      <c r="C21" s="1857"/>
      <c r="D21" s="1857"/>
      <c r="E21" s="1857"/>
      <c r="F21" s="1857"/>
      <c r="G21" s="1857"/>
      <c r="H21" s="1857"/>
      <c r="I21" s="1857"/>
      <c r="J21" s="1857"/>
      <c r="K21" s="1857"/>
      <c r="L21" s="1857"/>
      <c r="M21" s="1857"/>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c r="AL21" s="1857"/>
      <c r="AM21" s="1857"/>
      <c r="AN21" s="1857"/>
      <c r="AO21" s="1857"/>
      <c r="AP21" s="1857"/>
      <c r="AQ21" s="1857"/>
      <c r="AR21" s="1857"/>
      <c r="AS21" s="1857"/>
      <c r="AT21" s="1857"/>
      <c r="AU21" s="1857"/>
      <c r="AV21" s="1858"/>
      <c r="AW21" s="1849" t="s">
        <v>16</v>
      </c>
      <c r="AX21" s="1850"/>
      <c r="AY21" s="1850"/>
      <c r="AZ21" s="110">
        <f t="shared" ref="AZ21:BG21" si="18">AVERAGE(AZ16:AZ20)</f>
        <v>0.15</v>
      </c>
      <c r="BA21" s="110">
        <f t="shared" si="18"/>
        <v>0.15</v>
      </c>
      <c r="BB21" s="110">
        <f t="shared" si="18"/>
        <v>0.15</v>
      </c>
      <c r="BC21" s="110">
        <f t="shared" si="18"/>
        <v>0.15</v>
      </c>
      <c r="BD21" s="110">
        <f t="shared" si="18"/>
        <v>3.7499999999999999E-2</v>
      </c>
      <c r="BE21" s="110">
        <f t="shared" si="18"/>
        <v>3.7499999999999999E-2</v>
      </c>
      <c r="BF21" s="110">
        <f t="shared" si="18"/>
        <v>3.7499999999999999E-2</v>
      </c>
      <c r="BG21" s="110">
        <f t="shared" si="18"/>
        <v>3.7499999999999999E-2</v>
      </c>
    </row>
    <row r="22" spans="2:59">
      <c r="B22" s="576"/>
      <c r="C22" s="576"/>
      <c r="D22" s="576"/>
      <c r="E22" s="576"/>
      <c r="F22" s="576"/>
      <c r="G22" s="638"/>
      <c r="H22" s="638"/>
      <c r="I22" s="576"/>
      <c r="J22" s="576"/>
      <c r="K22" s="576"/>
      <c r="L22" s="576"/>
      <c r="M22" s="576"/>
      <c r="N22" s="576"/>
    </row>
    <row r="23" spans="2:59">
      <c r="B23" s="576"/>
      <c r="C23" s="576"/>
      <c r="D23" s="1855"/>
      <c r="E23" s="1855"/>
      <c r="F23" s="1855"/>
      <c r="G23" s="1855"/>
      <c r="H23" s="1855"/>
      <c r="I23" s="1855"/>
      <c r="J23" s="1855"/>
      <c r="K23" s="1855"/>
      <c r="L23" s="1855"/>
      <c r="M23" s="1855"/>
      <c r="N23" s="1855"/>
    </row>
    <row r="24" spans="2:59" ht="30" customHeight="1">
      <c r="B24" s="86" t="s">
        <v>23</v>
      </c>
      <c r="C24" s="572">
        <v>45450</v>
      </c>
      <c r="D24" s="639"/>
      <c r="E24" s="1654" t="s">
        <v>50</v>
      </c>
      <c r="F24" s="1655" t="s">
        <v>747</v>
      </c>
      <c r="G24" s="1656"/>
      <c r="H24" s="1656"/>
      <c r="I24" s="1656"/>
      <c r="J24" s="1657"/>
      <c r="K24" s="640"/>
      <c r="L24" s="1830"/>
      <c r="M24" s="1830"/>
      <c r="N24" s="1853"/>
    </row>
    <row r="25" spans="2:59" ht="13.5" customHeight="1">
      <c r="B25" s="576"/>
      <c r="C25" s="576"/>
      <c r="D25" s="640"/>
      <c r="E25" s="1654"/>
      <c r="F25" s="1758"/>
      <c r="G25" s="1759"/>
      <c r="H25" s="1759"/>
      <c r="I25" s="1759"/>
      <c r="J25" s="1760"/>
      <c r="K25" s="576"/>
      <c r="L25" s="576"/>
      <c r="M25" s="576"/>
      <c r="N25" s="576"/>
    </row>
    <row r="26" spans="2:59" ht="31.5" customHeight="1">
      <c r="B26" s="86" t="s">
        <v>49</v>
      </c>
      <c r="C26" s="960">
        <v>45679</v>
      </c>
      <c r="D26" s="576"/>
      <c r="E26" s="576"/>
      <c r="F26" s="576"/>
      <c r="K26" s="576"/>
      <c r="L26" s="576"/>
      <c r="M26" s="576"/>
      <c r="N26" s="576"/>
    </row>
    <row r="27" spans="2:59">
      <c r="B27" s="576"/>
      <c r="C27" s="576"/>
      <c r="D27" s="576"/>
      <c r="E27" s="576"/>
      <c r="F27" s="576"/>
      <c r="K27" s="576"/>
      <c r="L27" s="576"/>
      <c r="M27" s="576"/>
      <c r="N27" s="576"/>
    </row>
    <row r="28" spans="2:59" ht="15" customHeight="1">
      <c r="B28" s="576"/>
      <c r="C28" s="576"/>
      <c r="D28" s="576"/>
      <c r="E28" s="576"/>
      <c r="F28" s="576"/>
      <c r="G28" s="638"/>
      <c r="H28" s="638"/>
      <c r="I28" s="1851"/>
      <c r="J28" s="1851"/>
      <c r="K28" s="1851"/>
      <c r="L28" s="1851"/>
      <c r="M28" s="641"/>
      <c r="N28" s="641"/>
    </row>
    <row r="29" spans="2:59" ht="15" customHeight="1">
      <c r="B29" s="1854" t="s">
        <v>146</v>
      </c>
      <c r="C29" s="1854"/>
      <c r="D29" s="1854"/>
      <c r="E29" s="1854"/>
      <c r="F29" s="1854"/>
      <c r="G29" s="638"/>
      <c r="H29" s="638"/>
      <c r="I29" s="576"/>
      <c r="J29" s="576"/>
      <c r="K29" s="576"/>
      <c r="L29" s="576"/>
      <c r="M29" s="576"/>
      <c r="N29" s="576"/>
    </row>
    <row r="30" spans="2:59" ht="15" customHeight="1">
      <c r="B30" s="576"/>
      <c r="C30" s="576"/>
      <c r="D30" s="576"/>
      <c r="E30" s="576"/>
      <c r="F30" s="576"/>
      <c r="G30" s="638"/>
      <c r="H30" s="638"/>
      <c r="I30" s="1851"/>
      <c r="J30" s="1851"/>
      <c r="K30" s="1851"/>
      <c r="L30" s="1851"/>
      <c r="M30" s="641"/>
      <c r="N30" s="641"/>
    </row>
    <row r="31" spans="2:59" ht="15" customHeight="1">
      <c r="B31" s="576"/>
      <c r="C31" s="576"/>
      <c r="D31" s="576"/>
      <c r="E31" s="576"/>
      <c r="F31" s="576"/>
      <c r="G31" s="638"/>
      <c r="H31" s="638"/>
      <c r="I31" s="576"/>
      <c r="J31" s="576"/>
      <c r="K31" s="576"/>
      <c r="L31" s="576"/>
      <c r="M31" s="576"/>
      <c r="N31" s="576"/>
    </row>
    <row r="32" spans="2:59" ht="15" customHeight="1">
      <c r="B32" s="576"/>
      <c r="C32" s="576"/>
      <c r="D32" s="576"/>
      <c r="E32" s="576"/>
      <c r="F32" s="576"/>
      <c r="G32" s="638"/>
      <c r="H32" s="638"/>
      <c r="I32" s="1851"/>
      <c r="J32" s="1851"/>
      <c r="K32" s="1851"/>
      <c r="L32" s="1851"/>
      <c r="M32" s="641"/>
      <c r="N32" s="641"/>
    </row>
  </sheetData>
  <sheetProtection algorithmName="SHA-512" hashValue="I1K69PEKXaDZxscq6G89bzDVs5dlgPybBWaCA6KMoN7qxdREuXC3Q8FbLW7qaqfUEuF39BihkQAcsS3V/4gbvg==" saltValue="+Yu581r7wJ+EKyT5XYMjXA==" spinCount="100000" sheet="1" objects="1" scenarios="1" selectLockedCells="1"/>
  <mergeCells count="69">
    <mergeCell ref="I32:L32"/>
    <mergeCell ref="B16:B20"/>
    <mergeCell ref="E24:E25"/>
    <mergeCell ref="F24:J25"/>
    <mergeCell ref="L24:N24"/>
    <mergeCell ref="I28:L28"/>
    <mergeCell ref="B29:F29"/>
    <mergeCell ref="I30:L30"/>
    <mergeCell ref="D23:N23"/>
    <mergeCell ref="B21:AV21"/>
    <mergeCell ref="C16:C20"/>
    <mergeCell ref="AW21:AY21"/>
    <mergeCell ref="AC14:AD14"/>
    <mergeCell ref="AE14:AF14"/>
    <mergeCell ref="AG14:AH14"/>
    <mergeCell ref="AI14:AJ14"/>
    <mergeCell ref="AK14:AL14"/>
    <mergeCell ref="AM14:AN14"/>
    <mergeCell ref="M12:M15"/>
    <mergeCell ref="N12:N15"/>
    <mergeCell ref="G12:G15"/>
    <mergeCell ref="H12:H15"/>
    <mergeCell ref="I12:I15"/>
    <mergeCell ref="J12:J15"/>
    <mergeCell ref="K12:K15"/>
    <mergeCell ref="L12:L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O12:AT12"/>
    <mergeCell ref="AU12:AU15"/>
    <mergeCell ref="AV12:AY12"/>
    <mergeCell ref="AZ12:BC12"/>
    <mergeCell ref="BA13:BA15"/>
    <mergeCell ref="BB13:BB15"/>
    <mergeCell ref="AM13:AT13"/>
    <mergeCell ref="AV13:AV15"/>
    <mergeCell ref="AW13:AW15"/>
    <mergeCell ref="AX13:AX15"/>
    <mergeCell ref="AY13:AY15"/>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s>
  <conditionalFormatting sqref="AZ16:BC20">
    <cfRule type="cellIs" dxfId="11" priority="1" operator="greaterThan">
      <formula>1</formula>
    </cfRule>
    <cfRule type="cellIs" dxfId="10" priority="2" operator="between">
      <formula>0.95</formula>
      <formula>1</formula>
    </cfRule>
    <cfRule type="cellIs" dxfId="9" priority="3" operator="between">
      <formula>0.75</formula>
      <formula>0.95</formula>
    </cfRule>
    <cfRule type="cellIs" dxfId="8" priority="4" operator="lessThan">
      <formula>0.75</formula>
    </cfRule>
  </conditionalFormatting>
  <dataValidations count="1">
    <dataValidation allowBlank="1" showInputMessage="1" showErrorMessage="1" prompt="Transcriba de manera exacta el objetivo definido en la caracterización del proceso." sqref="C9:D9" xr:uid="{01F02F23-B256-4C98-B7BE-38C9E46AFB0A}"/>
  </dataValidations>
  <pageMargins left="0.7" right="0.7" top="0.75" bottom="0.75" header="0.3" footer="0.3"/>
  <ignoredErrors>
    <ignoredError sqref="F20 F16 F17 F18 F19" unlockedFormula="1"/>
  </ignoredErrors>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B8301BD4-2663-430B-A018-901F46A2427A}">
          <x14:formula1>
            <xm:f>'Listas-N'!$E$6:$E$10</xm:f>
          </x14:formula1>
          <xm:sqref>C10:D10</xm:sqref>
        </x14:dataValidation>
        <x14:dataValidation type="list" allowBlank="1" showInputMessage="1" showErrorMessage="1" xr:uid="{A1AB2A38-A681-42DF-89DC-0FD44AE5ED00}">
          <x14:formula1>
            <xm:f>'Listas-N'!$C$6:$C$21</xm:f>
          </x14:formula1>
          <xm:sqref>C8:D8</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F1D7B-798C-4EAB-8874-B8C5C3465880}">
  <sheetPr>
    <tabColor rgb="FF66FF66"/>
  </sheetPr>
  <dimension ref="B1:BG29"/>
  <sheetViews>
    <sheetView showGridLines="0" zoomScale="50" zoomScaleNormal="50" workbookViewId="0">
      <selection activeCell="C10" sqref="C10:D10"/>
    </sheetView>
  </sheetViews>
  <sheetFormatPr baseColWidth="10" defaultColWidth="17.33203125" defaultRowHeight="15"/>
  <cols>
    <col min="1" max="1" width="4.33203125" style="70" customWidth="1"/>
    <col min="2" max="2" width="50.44140625" style="548" customWidth="1"/>
    <col min="3" max="3" width="48.33203125" style="548" customWidth="1"/>
    <col min="4" max="4" width="49.6640625" style="548" customWidth="1"/>
    <col min="5" max="6" width="27.5546875" style="548" customWidth="1"/>
    <col min="7" max="8" width="29.33203125" style="549" customWidth="1"/>
    <col min="9" max="9" width="35.44140625" style="548" customWidth="1"/>
    <col min="10" max="10" width="31.88671875" style="548" customWidth="1"/>
    <col min="11" max="11" width="55.88671875" style="548" customWidth="1"/>
    <col min="12" max="12" width="48.44140625" style="548" customWidth="1"/>
    <col min="13" max="13" width="45.88671875" style="548" customWidth="1"/>
    <col min="14" max="14" width="33.44140625" style="548" customWidth="1"/>
    <col min="15" max="46" width="15.88671875" style="70" customWidth="1"/>
    <col min="47" max="47" width="24.5546875" style="70" customWidth="1"/>
    <col min="48" max="48" width="22.88671875" style="70" customWidth="1"/>
    <col min="49" max="49" width="19.33203125" style="70" customWidth="1"/>
    <col min="50" max="50" width="18.44140625" style="70" customWidth="1"/>
    <col min="51" max="51" width="19.44140625" style="70" customWidth="1"/>
    <col min="52" max="52" width="23.33203125" style="70" customWidth="1"/>
    <col min="53" max="54" width="25.109375" style="70" customWidth="1"/>
    <col min="55" max="55" width="26.6640625" style="70" customWidth="1"/>
    <col min="56" max="56" width="26.33203125" style="70" customWidth="1"/>
    <col min="57" max="57" width="26.5546875" style="70" customWidth="1"/>
    <col min="58" max="58" width="26.33203125" style="70" customWidth="1"/>
    <col min="59" max="59" width="27.33203125" style="70" customWidth="1"/>
    <col min="60" max="16384" width="17.33203125" style="70"/>
  </cols>
  <sheetData>
    <row r="1" spans="2:59" ht="15" customHeight="1" thickBot="1"/>
    <row r="2" spans="2:59" ht="16.5" customHeight="1">
      <c r="B2" s="1670" t="s">
        <v>127</v>
      </c>
      <c r="C2" s="1610" t="s">
        <v>113</v>
      </c>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c r="AO2" s="1611"/>
      <c r="AP2" s="1611"/>
      <c r="AQ2" s="1611"/>
      <c r="AR2" s="1611"/>
      <c r="AS2" s="1611"/>
      <c r="AT2" s="1611"/>
      <c r="AU2" s="1611"/>
      <c r="AV2" s="1611"/>
      <c r="AW2" s="1611"/>
      <c r="AX2" s="1611"/>
      <c r="AY2" s="1611"/>
      <c r="AZ2" s="1611"/>
      <c r="BA2" s="1611"/>
      <c r="BB2" s="1611"/>
      <c r="BC2" s="1611"/>
      <c r="BD2" s="1611"/>
      <c r="BE2" s="1612"/>
      <c r="BF2" s="561" t="s">
        <v>28</v>
      </c>
      <c r="BG2" s="562"/>
    </row>
    <row r="3" spans="2:59" ht="16.5" customHeight="1">
      <c r="B3" s="1671"/>
      <c r="C3" s="1613"/>
      <c r="D3" s="1614"/>
      <c r="E3" s="1614"/>
      <c r="F3" s="1614"/>
      <c r="G3" s="1614"/>
      <c r="H3" s="1614"/>
      <c r="I3" s="1614"/>
      <c r="J3" s="1614"/>
      <c r="K3" s="1614"/>
      <c r="L3" s="1614"/>
      <c r="M3" s="1614"/>
      <c r="N3" s="1614"/>
      <c r="O3" s="1614"/>
      <c r="P3" s="1614"/>
      <c r="Q3" s="1614"/>
      <c r="R3" s="1614"/>
      <c r="S3" s="1614"/>
      <c r="T3" s="1614"/>
      <c r="U3" s="1614"/>
      <c r="V3" s="1614"/>
      <c r="W3" s="1614"/>
      <c r="X3" s="1614"/>
      <c r="Y3" s="1614"/>
      <c r="Z3" s="1614"/>
      <c r="AA3" s="1614"/>
      <c r="AB3" s="1614"/>
      <c r="AC3" s="1614"/>
      <c r="AD3" s="1614"/>
      <c r="AE3" s="1614"/>
      <c r="AF3" s="1614"/>
      <c r="AG3" s="1614"/>
      <c r="AH3" s="1614"/>
      <c r="AI3" s="1614"/>
      <c r="AJ3" s="1614"/>
      <c r="AK3" s="1614"/>
      <c r="AL3" s="1614"/>
      <c r="AM3" s="1614"/>
      <c r="AN3" s="1614"/>
      <c r="AO3" s="1614"/>
      <c r="AP3" s="1614"/>
      <c r="AQ3" s="1614"/>
      <c r="AR3" s="1614"/>
      <c r="AS3" s="1614"/>
      <c r="AT3" s="1614"/>
      <c r="AU3" s="1614"/>
      <c r="AV3" s="1614"/>
      <c r="AW3" s="1614"/>
      <c r="AX3" s="1614"/>
      <c r="AY3" s="1614"/>
      <c r="AZ3" s="1614"/>
      <c r="BA3" s="1614"/>
      <c r="BB3" s="1614"/>
      <c r="BC3" s="1614"/>
      <c r="BD3" s="1614"/>
      <c r="BE3" s="1615"/>
      <c r="BF3" s="61" t="s">
        <v>25</v>
      </c>
      <c r="BG3" s="62" t="s">
        <v>26</v>
      </c>
    </row>
    <row r="4" spans="2:59" ht="16.5" customHeight="1">
      <c r="B4" s="1671"/>
      <c r="C4" s="1613"/>
      <c r="D4" s="1614"/>
      <c r="E4" s="1614"/>
      <c r="F4" s="1614"/>
      <c r="G4" s="1614"/>
      <c r="H4" s="1614"/>
      <c r="I4" s="1614"/>
      <c r="J4" s="1614"/>
      <c r="K4" s="1614"/>
      <c r="L4" s="1614"/>
      <c r="M4" s="1614"/>
      <c r="N4" s="1614"/>
      <c r="O4" s="1614"/>
      <c r="P4" s="1614"/>
      <c r="Q4" s="1614"/>
      <c r="R4" s="1614"/>
      <c r="S4" s="1614"/>
      <c r="T4" s="1614"/>
      <c r="U4" s="1614"/>
      <c r="V4" s="1614"/>
      <c r="W4" s="1614"/>
      <c r="X4" s="1614"/>
      <c r="Y4" s="1614"/>
      <c r="Z4" s="1614"/>
      <c r="AA4" s="1614"/>
      <c r="AB4" s="1614"/>
      <c r="AC4" s="1614"/>
      <c r="AD4" s="1614"/>
      <c r="AE4" s="1614"/>
      <c r="AF4" s="1614"/>
      <c r="AG4" s="1614"/>
      <c r="AH4" s="1614"/>
      <c r="AI4" s="1614"/>
      <c r="AJ4" s="1614"/>
      <c r="AK4" s="1614"/>
      <c r="AL4" s="1614"/>
      <c r="AM4" s="1614"/>
      <c r="AN4" s="1614"/>
      <c r="AO4" s="1614"/>
      <c r="AP4" s="1614"/>
      <c r="AQ4" s="1614"/>
      <c r="AR4" s="1614"/>
      <c r="AS4" s="1614"/>
      <c r="AT4" s="1614"/>
      <c r="AU4" s="1614"/>
      <c r="AV4" s="1614"/>
      <c r="AW4" s="1614"/>
      <c r="AX4" s="1614"/>
      <c r="AY4" s="1614"/>
      <c r="AZ4" s="1614"/>
      <c r="BA4" s="1614"/>
      <c r="BB4" s="1614"/>
      <c r="BC4" s="1614"/>
      <c r="BD4" s="1614"/>
      <c r="BE4" s="1615"/>
      <c r="BF4" s="642">
        <v>6</v>
      </c>
      <c r="BG4" s="643" t="s">
        <v>34</v>
      </c>
    </row>
    <row r="5" spans="2:59" ht="16.5" customHeight="1">
      <c r="B5" s="1671"/>
      <c r="C5" s="1613"/>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c r="AF5" s="1614"/>
      <c r="AG5" s="1614"/>
      <c r="AH5" s="1614"/>
      <c r="AI5" s="1614"/>
      <c r="AJ5" s="1614"/>
      <c r="AK5" s="1614"/>
      <c r="AL5" s="1614"/>
      <c r="AM5" s="1614"/>
      <c r="AN5" s="1614"/>
      <c r="AO5" s="1614"/>
      <c r="AP5" s="1614"/>
      <c r="AQ5" s="1614"/>
      <c r="AR5" s="1614"/>
      <c r="AS5" s="1614"/>
      <c r="AT5" s="1614"/>
      <c r="AU5" s="1614"/>
      <c r="AV5" s="1614"/>
      <c r="AW5" s="1614"/>
      <c r="AX5" s="1614"/>
      <c r="AY5" s="1614"/>
      <c r="AZ5" s="1614"/>
      <c r="BA5" s="1614"/>
      <c r="BB5" s="1614"/>
      <c r="BC5" s="1614"/>
      <c r="BD5" s="1614"/>
      <c r="BE5" s="1615"/>
      <c r="BF5" s="563" t="s">
        <v>27</v>
      </c>
      <c r="BG5" s="564"/>
    </row>
    <row r="6" spans="2:59" ht="16.5" customHeight="1" thickBot="1">
      <c r="B6" s="1672"/>
      <c r="C6" s="1616"/>
      <c r="D6" s="1617"/>
      <c r="E6" s="1617"/>
      <c r="F6" s="1617"/>
      <c r="G6" s="1617"/>
      <c r="H6" s="1617"/>
      <c r="I6" s="1617"/>
      <c r="J6" s="1617"/>
      <c r="K6" s="1617"/>
      <c r="L6" s="1617"/>
      <c r="M6" s="1617"/>
      <c r="N6" s="1617"/>
      <c r="O6" s="1617"/>
      <c r="P6" s="1617"/>
      <c r="Q6" s="1617"/>
      <c r="R6" s="1617"/>
      <c r="S6" s="1617"/>
      <c r="T6" s="1617"/>
      <c r="U6" s="1617"/>
      <c r="V6" s="1617"/>
      <c r="W6" s="1617"/>
      <c r="X6" s="1617"/>
      <c r="Y6" s="1617"/>
      <c r="Z6" s="1617"/>
      <c r="AA6" s="1617"/>
      <c r="AB6" s="1617"/>
      <c r="AC6" s="1617"/>
      <c r="AD6" s="1617"/>
      <c r="AE6" s="1617"/>
      <c r="AF6" s="1617"/>
      <c r="AG6" s="1617"/>
      <c r="AH6" s="1617"/>
      <c r="AI6" s="1617"/>
      <c r="AJ6" s="1617"/>
      <c r="AK6" s="1617"/>
      <c r="AL6" s="1617"/>
      <c r="AM6" s="1617"/>
      <c r="AN6" s="1617"/>
      <c r="AO6" s="1617"/>
      <c r="AP6" s="1617"/>
      <c r="AQ6" s="1617"/>
      <c r="AR6" s="1617"/>
      <c r="AS6" s="1617"/>
      <c r="AT6" s="1617"/>
      <c r="AU6" s="1617"/>
      <c r="AV6" s="1617"/>
      <c r="AW6" s="1617"/>
      <c r="AX6" s="1617"/>
      <c r="AY6" s="1617"/>
      <c r="AZ6" s="1617"/>
      <c r="BA6" s="1617"/>
      <c r="BB6" s="1617"/>
      <c r="BC6" s="1617"/>
      <c r="BD6" s="1617"/>
      <c r="BE6" s="1618"/>
      <c r="BF6" s="1619">
        <v>45428</v>
      </c>
      <c r="BG6" s="1620"/>
    </row>
    <row r="7" spans="2:59" ht="19.5" customHeight="1">
      <c r="B7" s="67"/>
      <c r="C7" s="67"/>
      <c r="D7" s="67"/>
      <c r="E7" s="67"/>
      <c r="F7" s="67"/>
      <c r="G7" s="68"/>
      <c r="H7" s="68"/>
      <c r="I7" s="67"/>
      <c r="J7" s="67"/>
      <c r="K7" s="67"/>
      <c r="L7" s="67"/>
      <c r="M7" s="67"/>
      <c r="N7" s="67"/>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1621"/>
      <c r="AW7" s="1673"/>
      <c r="AX7" s="1673"/>
      <c r="AY7" s="1673"/>
      <c r="AZ7" s="1623"/>
      <c r="BA7" s="565"/>
      <c r="BB7" s="565"/>
      <c r="BC7" s="565"/>
      <c r="BD7" s="69"/>
      <c r="BE7" s="69"/>
    </row>
    <row r="8" spans="2:59" ht="28.5" customHeight="1">
      <c r="B8" s="71" t="s">
        <v>44</v>
      </c>
      <c r="C8" s="1749" t="s">
        <v>94</v>
      </c>
      <c r="D8" s="1749"/>
      <c r="E8" s="72"/>
      <c r="F8" s="72"/>
      <c r="G8" s="72"/>
      <c r="H8" s="72"/>
      <c r="I8" s="72"/>
      <c r="J8" s="72"/>
      <c r="K8" s="72"/>
      <c r="L8" s="72"/>
      <c r="M8" s="72"/>
      <c r="N8" s="72"/>
      <c r="AV8" s="565"/>
      <c r="AW8" s="565"/>
      <c r="AX8" s="565"/>
      <c r="AY8" s="565"/>
      <c r="AZ8" s="565"/>
      <c r="BA8" s="565"/>
      <c r="BB8" s="565"/>
      <c r="BC8" s="565"/>
    </row>
    <row r="9" spans="2:59" ht="124.5" customHeight="1">
      <c r="B9" s="71" t="s">
        <v>31</v>
      </c>
      <c r="C9" s="1605" t="s">
        <v>605</v>
      </c>
      <c r="D9" s="1606"/>
      <c r="E9" s="72"/>
      <c r="F9" s="72"/>
      <c r="G9" s="72"/>
      <c r="H9" s="72"/>
      <c r="I9" s="72"/>
      <c r="J9" s="72"/>
      <c r="K9" s="72"/>
      <c r="L9" s="72"/>
      <c r="M9" s="72"/>
      <c r="N9" s="72"/>
      <c r="AV9" s="565"/>
      <c r="AW9" s="565"/>
      <c r="AX9" s="565"/>
      <c r="AY9" s="565"/>
      <c r="AZ9" s="565"/>
      <c r="BA9" s="565"/>
      <c r="BB9" s="565"/>
      <c r="BC9" s="565"/>
    </row>
    <row r="10" spans="2:59" ht="30" customHeight="1">
      <c r="B10" s="71" t="s">
        <v>98</v>
      </c>
      <c r="C10" s="1625">
        <v>2025</v>
      </c>
      <c r="D10" s="1626"/>
      <c r="E10" s="72"/>
      <c r="F10" s="72"/>
      <c r="G10" s="72"/>
      <c r="H10" s="72"/>
      <c r="I10" s="72"/>
      <c r="J10" s="72"/>
      <c r="K10" s="72"/>
      <c r="L10" s="72"/>
      <c r="M10" s="72"/>
      <c r="N10" s="72"/>
      <c r="AV10" s="565"/>
      <c r="AW10" s="565"/>
      <c r="AX10" s="565"/>
      <c r="AY10" s="565"/>
      <c r="AZ10" s="565"/>
      <c r="BA10" s="565"/>
      <c r="BB10" s="565"/>
      <c r="BC10" s="565"/>
    </row>
    <row r="11" spans="2:59" ht="14.25" customHeight="1">
      <c r="B11" s="67"/>
      <c r="C11" s="67"/>
      <c r="D11" s="67"/>
      <c r="E11" s="67"/>
      <c r="F11" s="67"/>
      <c r="G11" s="68"/>
      <c r="H11" s="68"/>
      <c r="I11" s="67"/>
      <c r="J11" s="67"/>
      <c r="K11" s="67"/>
      <c r="L11" s="67"/>
      <c r="M11" s="67"/>
      <c r="N11" s="67"/>
      <c r="AV11" s="565"/>
      <c r="AW11" s="565"/>
      <c r="AX11" s="565"/>
      <c r="AY11" s="565"/>
      <c r="AZ11" s="565"/>
      <c r="BA11" s="565"/>
      <c r="BB11" s="565"/>
      <c r="BC11" s="565"/>
    </row>
    <row r="12" spans="2:59" ht="24" customHeight="1">
      <c r="B12" s="1604" t="s">
        <v>0</v>
      </c>
      <c r="C12" s="1604" t="s">
        <v>51</v>
      </c>
      <c r="D12" s="1604" t="s">
        <v>133</v>
      </c>
      <c r="E12" s="1604" t="s">
        <v>59</v>
      </c>
      <c r="F12" s="1604" t="s">
        <v>132</v>
      </c>
      <c r="G12" s="1604" t="s">
        <v>56</v>
      </c>
      <c r="H12" s="1604" t="s">
        <v>22</v>
      </c>
      <c r="I12" s="1604" t="s">
        <v>58</v>
      </c>
      <c r="J12" s="1604" t="s">
        <v>38</v>
      </c>
      <c r="K12" s="1604" t="s">
        <v>33</v>
      </c>
      <c r="L12" s="1604" t="s">
        <v>17</v>
      </c>
      <c r="M12" s="1604" t="s">
        <v>39</v>
      </c>
      <c r="N12" s="1604" t="s">
        <v>41</v>
      </c>
      <c r="O12" s="1631" t="s">
        <v>107</v>
      </c>
      <c r="P12" s="1631"/>
      <c r="Q12" s="1631"/>
      <c r="R12" s="1631"/>
      <c r="S12" s="1631"/>
      <c r="T12" s="1631"/>
      <c r="U12" s="1631"/>
      <c r="V12" s="1631"/>
      <c r="W12" s="1631"/>
      <c r="X12" s="1631"/>
      <c r="Y12" s="1631"/>
      <c r="Z12" s="1631"/>
      <c r="AA12" s="1631"/>
      <c r="AB12" s="1631"/>
      <c r="AC12" s="1631"/>
      <c r="AD12" s="1631"/>
      <c r="AE12" s="1631"/>
      <c r="AF12" s="1631"/>
      <c r="AG12" s="1631"/>
      <c r="AH12" s="1631"/>
      <c r="AI12" s="1631"/>
      <c r="AJ12" s="1631"/>
      <c r="AK12" s="1631"/>
      <c r="AL12" s="1631"/>
      <c r="AM12" s="1631"/>
      <c r="AN12" s="1631"/>
      <c r="AO12" s="1631"/>
      <c r="AP12" s="1631"/>
      <c r="AQ12" s="1631"/>
      <c r="AR12" s="1631"/>
      <c r="AS12" s="1631"/>
      <c r="AT12" s="1631"/>
      <c r="AU12" s="1632" t="s">
        <v>60</v>
      </c>
      <c r="AV12" s="1633" t="s">
        <v>128</v>
      </c>
      <c r="AW12" s="1634"/>
      <c r="AX12" s="1634"/>
      <c r="AY12" s="1635"/>
      <c r="AZ12" s="1636" t="s">
        <v>125</v>
      </c>
      <c r="BA12" s="1637"/>
      <c r="BB12" s="1637"/>
      <c r="BC12" s="1638"/>
      <c r="BD12" s="1627" t="s">
        <v>126</v>
      </c>
      <c r="BE12" s="1628"/>
      <c r="BF12" s="1628"/>
      <c r="BG12" s="1629"/>
    </row>
    <row r="13" spans="2:59" ht="21.75" customHeight="1">
      <c r="B13" s="1604"/>
      <c r="C13" s="1604"/>
      <c r="D13" s="1604"/>
      <c r="E13" s="1604"/>
      <c r="F13" s="1604"/>
      <c r="G13" s="1604"/>
      <c r="H13" s="1604"/>
      <c r="I13" s="1604"/>
      <c r="J13" s="1604"/>
      <c r="K13" s="1604"/>
      <c r="L13" s="1604"/>
      <c r="M13" s="1604"/>
      <c r="N13" s="1604"/>
      <c r="O13" s="1630" t="s">
        <v>18</v>
      </c>
      <c r="P13" s="1630"/>
      <c r="Q13" s="1630"/>
      <c r="R13" s="1630"/>
      <c r="S13" s="1630"/>
      <c r="T13" s="1630"/>
      <c r="U13" s="1630"/>
      <c r="V13" s="1630"/>
      <c r="W13" s="1630" t="s">
        <v>19</v>
      </c>
      <c r="X13" s="1630"/>
      <c r="Y13" s="1630"/>
      <c r="Z13" s="1630"/>
      <c r="AA13" s="1630"/>
      <c r="AB13" s="1630"/>
      <c r="AC13" s="1630"/>
      <c r="AD13" s="1630"/>
      <c r="AE13" s="1630" t="s">
        <v>20</v>
      </c>
      <c r="AF13" s="1630"/>
      <c r="AG13" s="1630"/>
      <c r="AH13" s="1630"/>
      <c r="AI13" s="1630"/>
      <c r="AJ13" s="1630"/>
      <c r="AK13" s="1630"/>
      <c r="AL13" s="1630"/>
      <c r="AM13" s="1630" t="s">
        <v>21</v>
      </c>
      <c r="AN13" s="1630"/>
      <c r="AO13" s="1630"/>
      <c r="AP13" s="1630"/>
      <c r="AQ13" s="1630"/>
      <c r="AR13" s="1630"/>
      <c r="AS13" s="1630"/>
      <c r="AT13" s="1630"/>
      <c r="AU13" s="1632"/>
      <c r="AV13" s="1642" t="s">
        <v>114</v>
      </c>
      <c r="AW13" s="1642" t="s">
        <v>19</v>
      </c>
      <c r="AX13" s="1642" t="s">
        <v>115</v>
      </c>
      <c r="AY13" s="1642" t="s">
        <v>116</v>
      </c>
      <c r="AZ13" s="1639" t="s">
        <v>114</v>
      </c>
      <c r="BA13" s="1639" t="s">
        <v>117</v>
      </c>
      <c r="BB13" s="1639" t="s">
        <v>118</v>
      </c>
      <c r="BC13" s="1639" t="s">
        <v>119</v>
      </c>
      <c r="BD13" s="1645" t="s">
        <v>18</v>
      </c>
      <c r="BE13" s="1645" t="s">
        <v>19</v>
      </c>
      <c r="BF13" s="1645" t="s">
        <v>20</v>
      </c>
      <c r="BG13" s="1645" t="s">
        <v>21</v>
      </c>
    </row>
    <row r="14" spans="2:59" ht="21.75" customHeight="1">
      <c r="B14" s="1604"/>
      <c r="C14" s="1604"/>
      <c r="D14" s="1604"/>
      <c r="E14" s="1604"/>
      <c r="F14" s="1604"/>
      <c r="G14" s="1604"/>
      <c r="H14" s="1604"/>
      <c r="I14" s="1604"/>
      <c r="J14" s="1604"/>
      <c r="K14" s="1604"/>
      <c r="L14" s="1604"/>
      <c r="M14" s="1604"/>
      <c r="N14" s="1604"/>
      <c r="O14" s="1677" t="s">
        <v>2</v>
      </c>
      <c r="P14" s="1677"/>
      <c r="Q14" s="1677" t="s">
        <v>3</v>
      </c>
      <c r="R14" s="1677"/>
      <c r="S14" s="1677" t="s">
        <v>4</v>
      </c>
      <c r="T14" s="1677"/>
      <c r="U14" s="1631" t="s">
        <v>5</v>
      </c>
      <c r="V14" s="1631"/>
      <c r="W14" s="1677" t="s">
        <v>24</v>
      </c>
      <c r="X14" s="1677"/>
      <c r="Y14" s="1677" t="s">
        <v>6</v>
      </c>
      <c r="Z14" s="1677"/>
      <c r="AA14" s="1677" t="s">
        <v>7</v>
      </c>
      <c r="AB14" s="1677"/>
      <c r="AC14" s="1631" t="s">
        <v>5</v>
      </c>
      <c r="AD14" s="1631"/>
      <c r="AE14" s="1677" t="s">
        <v>8</v>
      </c>
      <c r="AF14" s="1677"/>
      <c r="AG14" s="1677" t="s">
        <v>9</v>
      </c>
      <c r="AH14" s="1677"/>
      <c r="AI14" s="1677" t="s">
        <v>10</v>
      </c>
      <c r="AJ14" s="1677"/>
      <c r="AK14" s="1631" t="s">
        <v>5</v>
      </c>
      <c r="AL14" s="1631"/>
      <c r="AM14" s="1677" t="s">
        <v>11</v>
      </c>
      <c r="AN14" s="1677"/>
      <c r="AO14" s="1677" t="s">
        <v>12</v>
      </c>
      <c r="AP14" s="1677"/>
      <c r="AQ14" s="1677" t="s">
        <v>13</v>
      </c>
      <c r="AR14" s="1677"/>
      <c r="AS14" s="1631" t="s">
        <v>5</v>
      </c>
      <c r="AT14" s="1631"/>
      <c r="AU14" s="1632"/>
      <c r="AV14" s="1643"/>
      <c r="AW14" s="1643"/>
      <c r="AX14" s="1643"/>
      <c r="AY14" s="1643"/>
      <c r="AZ14" s="1640"/>
      <c r="BA14" s="1640"/>
      <c r="BB14" s="1640"/>
      <c r="BC14" s="1640"/>
      <c r="BD14" s="1646"/>
      <c r="BE14" s="1646"/>
      <c r="BF14" s="1646"/>
      <c r="BG14" s="1646"/>
    </row>
    <row r="15" spans="2:59" ht="21.75" customHeight="1">
      <c r="B15" s="1604"/>
      <c r="C15" s="1604"/>
      <c r="D15" s="1604"/>
      <c r="E15" s="1604"/>
      <c r="F15" s="1604"/>
      <c r="G15" s="1604"/>
      <c r="H15" s="1604"/>
      <c r="I15" s="1604"/>
      <c r="J15" s="1604"/>
      <c r="K15" s="1604"/>
      <c r="L15" s="1604"/>
      <c r="M15" s="1604"/>
      <c r="N15" s="1604"/>
      <c r="O15" s="566" t="s">
        <v>14</v>
      </c>
      <c r="P15" s="567" t="s">
        <v>15</v>
      </c>
      <c r="Q15" s="566" t="s">
        <v>14</v>
      </c>
      <c r="R15" s="567" t="s">
        <v>15</v>
      </c>
      <c r="S15" s="566" t="s">
        <v>14</v>
      </c>
      <c r="T15" s="567" t="s">
        <v>15</v>
      </c>
      <c r="U15" s="75" t="s">
        <v>14</v>
      </c>
      <c r="V15" s="76" t="s">
        <v>15</v>
      </c>
      <c r="W15" s="566" t="s">
        <v>14</v>
      </c>
      <c r="X15" s="567" t="s">
        <v>15</v>
      </c>
      <c r="Y15" s="566" t="s">
        <v>14</v>
      </c>
      <c r="Z15" s="567" t="s">
        <v>15</v>
      </c>
      <c r="AA15" s="566" t="s">
        <v>14</v>
      </c>
      <c r="AB15" s="567" t="s">
        <v>15</v>
      </c>
      <c r="AC15" s="75" t="s">
        <v>14</v>
      </c>
      <c r="AD15" s="76" t="s">
        <v>15</v>
      </c>
      <c r="AE15" s="566" t="s">
        <v>14</v>
      </c>
      <c r="AF15" s="567" t="s">
        <v>15</v>
      </c>
      <c r="AG15" s="566" t="s">
        <v>14</v>
      </c>
      <c r="AH15" s="567" t="s">
        <v>15</v>
      </c>
      <c r="AI15" s="566" t="s">
        <v>14</v>
      </c>
      <c r="AJ15" s="567" t="s">
        <v>15</v>
      </c>
      <c r="AK15" s="75" t="s">
        <v>14</v>
      </c>
      <c r="AL15" s="76" t="s">
        <v>15</v>
      </c>
      <c r="AM15" s="566" t="s">
        <v>14</v>
      </c>
      <c r="AN15" s="567" t="s">
        <v>15</v>
      </c>
      <c r="AO15" s="566" t="s">
        <v>14</v>
      </c>
      <c r="AP15" s="567" t="s">
        <v>15</v>
      </c>
      <c r="AQ15" s="566" t="s">
        <v>14</v>
      </c>
      <c r="AR15" s="567" t="s">
        <v>15</v>
      </c>
      <c r="AS15" s="75" t="s">
        <v>14</v>
      </c>
      <c r="AT15" s="76" t="s">
        <v>15</v>
      </c>
      <c r="AU15" s="1632"/>
      <c r="AV15" s="1751"/>
      <c r="AW15" s="1751"/>
      <c r="AX15" s="1751"/>
      <c r="AY15" s="1751"/>
      <c r="AZ15" s="1750"/>
      <c r="BA15" s="1750"/>
      <c r="BB15" s="1750"/>
      <c r="BC15" s="1750"/>
      <c r="BD15" s="1752"/>
      <c r="BE15" s="1752"/>
      <c r="BF15" s="1752"/>
      <c r="BG15" s="1752"/>
    </row>
    <row r="16" spans="2:59" ht="126.6" customHeight="1">
      <c r="B16" s="1860" t="str">
        <f>+'Anexo 1. 01-FR-03 POA INSTITUC.'!B50</f>
        <v>4. Fortalecer las capacidades institucionales a través de la  modernización y la transformación tecnológica de la Personería de Bogotá, D. C.</v>
      </c>
      <c r="C16" s="1681" t="str">
        <f>+'Anexo 1. 01-FR-03 POA INSTITUC.'!C90</f>
        <v>4.10 Desarrollar 654 actividades encaminadas a la prevención de las faltas disciplinarias mediante la ejecución oportuna de actuaciones de fondo en los procesos que se adelanten, en el cuatrienio.</v>
      </c>
      <c r="D16" s="113" t="str">
        <f>+'Anexo 1. 01-FR-03 POA INSTITUC.'!D90</f>
        <v>4.10.1 Realizar 24 actividades encaminadas a la prevención de las faltas disciplinarias que se presentan con mayor frecuencia por parte de los(as) funcionarios.</v>
      </c>
      <c r="E16" s="77">
        <f>+'Anexo 1. 01-FR-03 POA INSTITUC.'!E90</f>
        <v>0.5</v>
      </c>
      <c r="F16" s="83">
        <f>+'Anexo 1. 01-FR-03 POA INSTITUC.'!F90</f>
        <v>24</v>
      </c>
      <c r="G16" s="98">
        <f>+'Anexo 1. 01-FR-03 POA INSTITUC.'!L90</f>
        <v>6</v>
      </c>
      <c r="H16" s="112">
        <f>+'Anexo 1. 01-FR-03 POA INSTITUC.'!G90</f>
        <v>6</v>
      </c>
      <c r="I16" s="79" t="str">
        <f>+'Anexo 1. 01-FR-03 POA INSTITUC.'!H90</f>
        <v>Sensibilizaciones efectuadas</v>
      </c>
      <c r="J16" s="1076" t="s">
        <v>531</v>
      </c>
      <c r="K16" s="1088" t="s">
        <v>532</v>
      </c>
      <c r="L16" s="1089" t="s">
        <v>533</v>
      </c>
      <c r="M16" s="1089" t="s">
        <v>534</v>
      </c>
      <c r="N16" s="1028" t="str">
        <f>+'Anexo 1. 01-FR-03 POA INSTITUC.'!J90</f>
        <v>Oficina de Control Interno Disciplinario</v>
      </c>
      <c r="O16" s="1082">
        <v>0</v>
      </c>
      <c r="P16" s="1082">
        <v>0</v>
      </c>
      <c r="Q16" s="1082">
        <v>0</v>
      </c>
      <c r="R16" s="1082">
        <v>0</v>
      </c>
      <c r="S16" s="1082">
        <v>1</v>
      </c>
      <c r="T16" s="1082">
        <v>1</v>
      </c>
      <c r="U16" s="1072">
        <f>O16+Q16+S16</f>
        <v>1</v>
      </c>
      <c r="V16" s="1072">
        <f>P16+R16+T16</f>
        <v>1</v>
      </c>
      <c r="W16" s="1082">
        <v>0</v>
      </c>
      <c r="X16" s="1082"/>
      <c r="Y16" s="1082">
        <v>1</v>
      </c>
      <c r="Z16" s="1082"/>
      <c r="AA16" s="1082">
        <v>1</v>
      </c>
      <c r="AB16" s="1082"/>
      <c r="AC16" s="1072">
        <f>W16+Y16+AA16</f>
        <v>2</v>
      </c>
      <c r="AD16" s="1072">
        <f>X16+Z16+AB16</f>
        <v>0</v>
      </c>
      <c r="AE16" s="1082">
        <v>0</v>
      </c>
      <c r="AF16" s="1082"/>
      <c r="AG16" s="1082">
        <v>0</v>
      </c>
      <c r="AH16" s="1082"/>
      <c r="AI16" s="1084">
        <v>1</v>
      </c>
      <c r="AJ16" s="1084"/>
      <c r="AK16" s="1072">
        <f>AE16+AG16+AI16</f>
        <v>1</v>
      </c>
      <c r="AL16" s="1072">
        <f>AF16+AH16+AJ16</f>
        <v>0</v>
      </c>
      <c r="AM16" s="1082">
        <v>1</v>
      </c>
      <c r="AN16" s="1082"/>
      <c r="AO16" s="1082">
        <v>1</v>
      </c>
      <c r="AP16" s="1082"/>
      <c r="AQ16" s="1082">
        <v>0</v>
      </c>
      <c r="AR16" s="1082"/>
      <c r="AS16" s="1072">
        <f>AM16+AO16+AQ16</f>
        <v>2</v>
      </c>
      <c r="AT16" s="1072">
        <f>AN16+AP16+AR16</f>
        <v>0</v>
      </c>
      <c r="AU16" s="1032">
        <f>U16+AC16+AK16+AS16</f>
        <v>6</v>
      </c>
      <c r="AV16" s="1090">
        <f>+V16</f>
        <v>1</v>
      </c>
      <c r="AW16" s="1090">
        <f>+V16+AD16</f>
        <v>1</v>
      </c>
      <c r="AX16" s="1090">
        <f>+V16+AD16+AL16</f>
        <v>1</v>
      </c>
      <c r="AY16" s="1090">
        <f>+V16+AD16+AL16+AT16</f>
        <v>1</v>
      </c>
      <c r="AZ16" s="1034">
        <f t="shared" ref="AZ16:BC17" si="0">IF(AND(AV16&gt;0,$AU16&gt;0),AV16/$AU16,0)</f>
        <v>0.16666666666666666</v>
      </c>
      <c r="BA16" s="1034">
        <f t="shared" si="0"/>
        <v>0.16666666666666666</v>
      </c>
      <c r="BB16" s="1034">
        <f t="shared" si="0"/>
        <v>0.16666666666666666</v>
      </c>
      <c r="BC16" s="1034">
        <f t="shared" si="0"/>
        <v>0.16666666666666666</v>
      </c>
      <c r="BD16" s="1035">
        <f>(IF(AND(AV16&gt;0,$F16&gt;0),AV16/$F16,0))</f>
        <v>4.1666666666666664E-2</v>
      </c>
      <c r="BE16" s="1035">
        <f t="shared" ref="BE16:BG17" si="1">(IF(AND(AW16&gt;0,$F16&gt;0),AW16/$F16,0))</f>
        <v>4.1666666666666664E-2</v>
      </c>
      <c r="BF16" s="1035">
        <f t="shared" si="1"/>
        <v>4.1666666666666664E-2</v>
      </c>
      <c r="BG16" s="1035">
        <f t="shared" si="1"/>
        <v>4.1666666666666664E-2</v>
      </c>
    </row>
    <row r="17" spans="2:59" ht="150.75" customHeight="1">
      <c r="B17" s="1861"/>
      <c r="C17" s="1862"/>
      <c r="D17" s="113" t="str">
        <f>+'Anexo 1. 01-FR-03 POA INSTITUC.'!D91</f>
        <v>4.10.2 Proferir 630 decisiones que resuelvan de fondo los procesos disciplinarios, en cumplimiento de la normatividad legal vigente.</v>
      </c>
      <c r="E17" s="77">
        <f>+'Anexo 1. 01-FR-03 POA INSTITUC.'!E91</f>
        <v>0.5</v>
      </c>
      <c r="F17" s="83">
        <f>+'Anexo 1. 01-FR-03 POA INSTITUC.'!F91</f>
        <v>630</v>
      </c>
      <c r="G17" s="98">
        <f>+'Anexo 1. 01-FR-03 POA INSTITUC.'!L91</f>
        <v>198</v>
      </c>
      <c r="H17" s="112">
        <f>+'Anexo 1. 01-FR-03 POA INSTITUC.'!G91</f>
        <v>115</v>
      </c>
      <c r="I17" s="79" t="str">
        <f>+'Anexo 1. 01-FR-03 POA INSTITUC.'!H91</f>
        <v>Decisión de fondo emitida</v>
      </c>
      <c r="J17" s="1076" t="s">
        <v>624</v>
      </c>
      <c r="K17" s="1075" t="s">
        <v>535</v>
      </c>
      <c r="L17" s="1089" t="s">
        <v>536</v>
      </c>
      <c r="M17" s="1089" t="s">
        <v>534</v>
      </c>
      <c r="N17" s="1028" t="str">
        <f>+'Anexo 1. 01-FR-03 POA INSTITUC.'!J91</f>
        <v>Oficina de Control Interno Disciplinario</v>
      </c>
      <c r="O17" s="1082">
        <v>12</v>
      </c>
      <c r="P17" s="1082">
        <v>10</v>
      </c>
      <c r="Q17" s="1082">
        <v>12</v>
      </c>
      <c r="R17" s="1082">
        <v>12</v>
      </c>
      <c r="S17" s="1082">
        <v>15</v>
      </c>
      <c r="T17" s="1082">
        <v>12</v>
      </c>
      <c r="U17" s="1072">
        <f t="shared" ref="U17:V17" si="2">O17+Q17+S17</f>
        <v>39</v>
      </c>
      <c r="V17" s="1072">
        <f t="shared" si="2"/>
        <v>34</v>
      </c>
      <c r="W17" s="1082">
        <v>13</v>
      </c>
      <c r="X17" s="1082"/>
      <c r="Y17" s="1082">
        <v>19</v>
      </c>
      <c r="Z17" s="1082"/>
      <c r="AA17" s="1082">
        <v>19</v>
      </c>
      <c r="AB17" s="1082"/>
      <c r="AC17" s="1072">
        <f t="shared" ref="AC17:AD17" si="3">W17+Y17+AA17</f>
        <v>51</v>
      </c>
      <c r="AD17" s="1072">
        <f t="shared" si="3"/>
        <v>0</v>
      </c>
      <c r="AE17" s="1082">
        <v>18</v>
      </c>
      <c r="AF17" s="1082"/>
      <c r="AG17" s="1082">
        <v>19</v>
      </c>
      <c r="AH17" s="1082"/>
      <c r="AI17" s="1084">
        <v>19</v>
      </c>
      <c r="AJ17" s="1084"/>
      <c r="AK17" s="1072">
        <f t="shared" ref="AK17:AL17" si="4">AE17+AG17+AI17</f>
        <v>56</v>
      </c>
      <c r="AL17" s="1072">
        <f t="shared" si="4"/>
        <v>0</v>
      </c>
      <c r="AM17" s="1082">
        <v>18</v>
      </c>
      <c r="AN17" s="1082"/>
      <c r="AO17" s="1082">
        <v>18</v>
      </c>
      <c r="AP17" s="1082"/>
      <c r="AQ17" s="1082">
        <v>16</v>
      </c>
      <c r="AR17" s="1082"/>
      <c r="AS17" s="1072">
        <f t="shared" ref="AS17:AT17" si="5">AM17+AO17+AQ17</f>
        <v>52</v>
      </c>
      <c r="AT17" s="1072">
        <f t="shared" si="5"/>
        <v>0</v>
      </c>
      <c r="AU17" s="1032">
        <f t="shared" ref="AU17" si="6">U17+AC17+AK17+AS17</f>
        <v>198</v>
      </c>
      <c r="AV17" s="1090">
        <f>+V17</f>
        <v>34</v>
      </c>
      <c r="AW17" s="1090">
        <f>+V17+AD17</f>
        <v>34</v>
      </c>
      <c r="AX17" s="1090">
        <f>+V17+AD17+AL17</f>
        <v>34</v>
      </c>
      <c r="AY17" s="1090">
        <f>+V17+AD17+AL17+AT17</f>
        <v>34</v>
      </c>
      <c r="AZ17" s="1034">
        <f t="shared" si="0"/>
        <v>0.17171717171717171</v>
      </c>
      <c r="BA17" s="1034">
        <f t="shared" si="0"/>
        <v>0.17171717171717171</v>
      </c>
      <c r="BB17" s="1034">
        <f t="shared" si="0"/>
        <v>0.17171717171717171</v>
      </c>
      <c r="BC17" s="1034">
        <f t="shared" si="0"/>
        <v>0.17171717171717171</v>
      </c>
      <c r="BD17" s="1035">
        <f>(IF(AND(AV17&gt;0,$F17&gt;0),AV17/$F17,0))</f>
        <v>5.3968253968253971E-2</v>
      </c>
      <c r="BE17" s="1035">
        <f t="shared" si="1"/>
        <v>5.3968253968253971E-2</v>
      </c>
      <c r="BF17" s="1035">
        <f t="shared" si="1"/>
        <v>5.3968253968253971E-2</v>
      </c>
      <c r="BG17" s="1035">
        <f t="shared" si="1"/>
        <v>5.3968253968253971E-2</v>
      </c>
    </row>
    <row r="18" spans="2:59" ht="22.8">
      <c r="B18" s="1665"/>
      <c r="C18" s="1666"/>
      <c r="D18" s="1666"/>
      <c r="E18" s="1666"/>
      <c r="F18" s="1666"/>
      <c r="G18" s="1666"/>
      <c r="H18" s="1666"/>
      <c r="I18" s="1666"/>
      <c r="J18" s="1666"/>
      <c r="K18" s="1666"/>
      <c r="L18" s="1666"/>
      <c r="M18" s="1666"/>
      <c r="N18" s="1666"/>
      <c r="O18" s="1666"/>
      <c r="P18" s="1666"/>
      <c r="Q18" s="1666"/>
      <c r="R18" s="1666"/>
      <c r="S18" s="1666"/>
      <c r="T18" s="1666"/>
      <c r="U18" s="1666"/>
      <c r="V18" s="1666"/>
      <c r="W18" s="1666"/>
      <c r="X18" s="1666"/>
      <c r="Y18" s="1666"/>
      <c r="Z18" s="1666"/>
      <c r="AA18" s="1666"/>
      <c r="AB18" s="1666"/>
      <c r="AC18" s="1666"/>
      <c r="AD18" s="1666"/>
      <c r="AE18" s="1666"/>
      <c r="AF18" s="1666"/>
      <c r="AG18" s="1666"/>
      <c r="AH18" s="1666"/>
      <c r="AI18" s="1666"/>
      <c r="AJ18" s="1666"/>
      <c r="AK18" s="1666"/>
      <c r="AL18" s="1666"/>
      <c r="AM18" s="1666"/>
      <c r="AN18" s="1666"/>
      <c r="AO18" s="1666"/>
      <c r="AP18" s="1666"/>
      <c r="AQ18" s="1666"/>
      <c r="AR18" s="1666"/>
      <c r="AS18" s="1666"/>
      <c r="AT18" s="1666"/>
      <c r="AU18" s="1666"/>
      <c r="AV18" s="1667"/>
      <c r="AW18" s="1649" t="s">
        <v>16</v>
      </c>
      <c r="AX18" s="1678"/>
      <c r="AY18" s="1678"/>
      <c r="AZ18" s="1">
        <f t="shared" ref="AZ18:BG18" si="7">AVERAGE(AZ16:AZ17)</f>
        <v>0.16919191919191917</v>
      </c>
      <c r="BA18" s="1">
        <f t="shared" si="7"/>
        <v>0.16919191919191917</v>
      </c>
      <c r="BB18" s="1">
        <f t="shared" si="7"/>
        <v>0.16919191919191917</v>
      </c>
      <c r="BC18" s="1">
        <f t="shared" si="7"/>
        <v>0.16919191919191917</v>
      </c>
      <c r="BD18" s="1">
        <f t="shared" si="7"/>
        <v>4.7817460317460314E-2</v>
      </c>
      <c r="BE18" s="1">
        <f t="shared" si="7"/>
        <v>4.7817460317460314E-2</v>
      </c>
      <c r="BF18" s="1">
        <f t="shared" si="7"/>
        <v>4.7817460317460314E-2</v>
      </c>
      <c r="BG18" s="1">
        <f t="shared" si="7"/>
        <v>4.7817460317460314E-2</v>
      </c>
    </row>
    <row r="19" spans="2:59">
      <c r="B19" s="570"/>
      <c r="C19" s="570"/>
      <c r="D19" s="570"/>
      <c r="E19" s="570"/>
      <c r="F19" s="570"/>
      <c r="G19" s="571"/>
      <c r="H19" s="571"/>
      <c r="I19" s="570"/>
      <c r="J19" s="570"/>
      <c r="K19" s="570"/>
      <c r="L19" s="570"/>
      <c r="M19" s="570"/>
      <c r="N19" s="570"/>
    </row>
    <row r="20" spans="2:59">
      <c r="B20" s="570"/>
      <c r="C20" s="570"/>
      <c r="D20" s="1664"/>
      <c r="E20" s="1664"/>
      <c r="F20" s="1664"/>
      <c r="G20" s="1664"/>
      <c r="H20" s="1664"/>
      <c r="I20" s="1664"/>
      <c r="J20" s="1664"/>
      <c r="K20" s="1664"/>
      <c r="L20" s="1664"/>
      <c r="M20" s="1664"/>
      <c r="N20" s="1664"/>
    </row>
    <row r="21" spans="2:59" ht="30" customHeight="1">
      <c r="B21" s="86" t="s">
        <v>23</v>
      </c>
      <c r="C21" s="572">
        <v>45450</v>
      </c>
      <c r="D21" s="573"/>
      <c r="E21" s="1654" t="s">
        <v>50</v>
      </c>
      <c r="F21" s="1655" t="s">
        <v>1059</v>
      </c>
      <c r="G21" s="1656"/>
      <c r="H21" s="1656"/>
      <c r="I21" s="1656"/>
      <c r="J21" s="1657"/>
      <c r="K21" s="574"/>
      <c r="L21" s="1673"/>
      <c r="M21" s="1673"/>
      <c r="N21" s="1683"/>
    </row>
    <row r="22" spans="2:59" ht="13.5" customHeight="1">
      <c r="B22" s="570"/>
      <c r="C22" s="570"/>
      <c r="D22" s="574"/>
      <c r="E22" s="1654"/>
      <c r="F22" s="1758"/>
      <c r="G22" s="1759"/>
      <c r="H22" s="1759"/>
      <c r="I22" s="1759"/>
      <c r="J22" s="1760"/>
      <c r="K22" s="570"/>
      <c r="L22" s="570"/>
      <c r="M22" s="570"/>
      <c r="N22" s="570"/>
    </row>
    <row r="23" spans="2:59" ht="31.5" customHeight="1">
      <c r="B23" s="86" t="s">
        <v>49</v>
      </c>
      <c r="C23" s="960">
        <v>45679</v>
      </c>
      <c r="D23" s="570"/>
      <c r="E23" s="570"/>
      <c r="F23" s="570"/>
      <c r="K23" s="570"/>
      <c r="L23" s="570"/>
      <c r="M23" s="570"/>
      <c r="N23" s="570"/>
    </row>
    <row r="24" spans="2:59">
      <c r="B24" s="570"/>
      <c r="C24" s="570"/>
      <c r="D24" s="570"/>
      <c r="E24" s="570"/>
      <c r="F24" s="570"/>
      <c r="K24" s="570"/>
      <c r="L24" s="570"/>
      <c r="M24" s="570"/>
      <c r="N24" s="570"/>
    </row>
    <row r="25" spans="2:59" ht="15" customHeight="1">
      <c r="B25" s="570"/>
      <c r="C25" s="570"/>
      <c r="D25" s="570"/>
      <c r="E25" s="570"/>
      <c r="F25" s="570"/>
      <c r="G25" s="571"/>
      <c r="H25" s="571"/>
      <c r="I25" s="1679"/>
      <c r="J25" s="1679"/>
      <c r="K25" s="1679"/>
      <c r="L25" s="1679"/>
      <c r="M25" s="575"/>
      <c r="N25" s="575"/>
    </row>
    <row r="26" spans="2:59" ht="15" customHeight="1">
      <c r="B26" s="1684" t="s">
        <v>146</v>
      </c>
      <c r="C26" s="1684"/>
      <c r="D26" s="1684"/>
      <c r="E26" s="1684"/>
      <c r="F26" s="1684"/>
      <c r="G26" s="571"/>
      <c r="H26" s="571"/>
      <c r="I26" s="570"/>
      <c r="J26" s="570"/>
      <c r="K26" s="576"/>
      <c r="L26" s="570"/>
      <c r="M26" s="570"/>
      <c r="N26" s="570"/>
    </row>
    <row r="27" spans="2:59" ht="15" customHeight="1">
      <c r="B27" s="570"/>
      <c r="C27" s="570"/>
      <c r="D27" s="570"/>
      <c r="E27" s="570"/>
      <c r="F27" s="570"/>
      <c r="G27" s="571"/>
      <c r="H27" s="571"/>
      <c r="I27" s="1679"/>
      <c r="J27" s="1679"/>
      <c r="K27" s="1679"/>
      <c r="L27" s="1679"/>
      <c r="M27" s="575"/>
      <c r="N27" s="575"/>
    </row>
    <row r="28" spans="2:59" ht="15" customHeight="1">
      <c r="B28" s="570"/>
      <c r="C28" s="570"/>
      <c r="D28" s="570"/>
      <c r="E28" s="570"/>
      <c r="F28" s="570"/>
      <c r="G28" s="571"/>
      <c r="H28" s="571"/>
      <c r="I28" s="570"/>
      <c r="J28" s="570"/>
      <c r="K28" s="576"/>
      <c r="L28" s="570"/>
      <c r="M28" s="570"/>
      <c r="N28" s="570"/>
    </row>
    <row r="29" spans="2:59" ht="15" customHeight="1">
      <c r="B29" s="570"/>
      <c r="C29" s="570"/>
      <c r="D29" s="570"/>
      <c r="E29" s="570"/>
      <c r="F29" s="570"/>
      <c r="G29" s="571"/>
      <c r="H29" s="571"/>
      <c r="I29" s="1679"/>
      <c r="J29" s="1679"/>
      <c r="K29" s="1679"/>
      <c r="L29" s="1679"/>
      <c r="M29" s="575"/>
      <c r="N29" s="575"/>
    </row>
  </sheetData>
  <sheetProtection algorithmName="SHA-512" hashValue="DXr9vcRjfMUaBfJ9RwemrlL+gTaq0KyddvO8duIdqsjEnrnk3xcJ2kZjecs5x8s5ksSO1pluAvt8UrRDiKW9Qw==" saltValue="U2Wam/FbVVYBKKwqsxNXLA==" spinCount="100000" sheet="1" objects="1" scenarios="1" selectLockedCells="1"/>
  <mergeCells count="69">
    <mergeCell ref="I29:L29"/>
    <mergeCell ref="B16:B17"/>
    <mergeCell ref="C16:C17"/>
    <mergeCell ref="E21:E22"/>
    <mergeCell ref="F21:J22"/>
    <mergeCell ref="L21:N21"/>
    <mergeCell ref="I25:L25"/>
    <mergeCell ref="B26:F26"/>
    <mergeCell ref="I27:L27"/>
    <mergeCell ref="D20:N20"/>
    <mergeCell ref="B18:AV18"/>
    <mergeCell ref="AW18:AY18"/>
    <mergeCell ref="AC14:AD14"/>
    <mergeCell ref="AE14:AF14"/>
    <mergeCell ref="AG14:AH14"/>
    <mergeCell ref="AI14:AJ14"/>
    <mergeCell ref="AK14:AL14"/>
    <mergeCell ref="AM14:AN14"/>
    <mergeCell ref="M12:M15"/>
    <mergeCell ref="N12:N15"/>
    <mergeCell ref="G12:G15"/>
    <mergeCell ref="H12:H15"/>
    <mergeCell ref="I12:I15"/>
    <mergeCell ref="J12:J15"/>
    <mergeCell ref="K12:K15"/>
    <mergeCell ref="L12:L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O12:AT12"/>
    <mergeCell ref="AU12:AU15"/>
    <mergeCell ref="AV12:AY12"/>
    <mergeCell ref="AZ12:BC12"/>
    <mergeCell ref="BA13:BA15"/>
    <mergeCell ref="BB13:BB15"/>
    <mergeCell ref="AM13:AT13"/>
    <mergeCell ref="AV13:AV15"/>
    <mergeCell ref="AW13:AW15"/>
    <mergeCell ref="AX13:AX15"/>
    <mergeCell ref="AY13:AY15"/>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s>
  <conditionalFormatting sqref="AZ16:BC17">
    <cfRule type="cellIs" dxfId="7" priority="1" operator="greaterThan">
      <formula>1</formula>
    </cfRule>
    <cfRule type="cellIs" dxfId="6" priority="2" operator="between">
      <formula>0.95000000000001</formula>
      <formula>1</formula>
    </cfRule>
    <cfRule type="cellIs" dxfId="5" priority="3" operator="between">
      <formula>0.75</formula>
      <formula>0.95</formula>
    </cfRule>
    <cfRule type="cellIs" dxfId="4" priority="4" operator="lessThan">
      <formula>0.75</formula>
    </cfRule>
  </conditionalFormatting>
  <dataValidations count="1">
    <dataValidation allowBlank="1" showInputMessage="1" showErrorMessage="1" prompt="Transcriba de manera exacta el objetivo definido en la caracterización del proceso." sqref="C9:D9" xr:uid="{C3FB827A-6B4B-40D0-A6C8-D23440EF47EB}"/>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7D511C3-76B5-4E14-9EBC-AF83C0FD3F21}">
          <x14:formula1>
            <xm:f>'Listas-N'!$E$6:$E$10</xm:f>
          </x14:formula1>
          <xm:sqref>C10:D10</xm:sqref>
        </x14:dataValidation>
        <x14:dataValidation type="list" allowBlank="1" showInputMessage="1" showErrorMessage="1" xr:uid="{DF3DC474-B0BD-485B-898D-4FA6CE966CB0}">
          <x14:formula1>
            <xm:f>'Listas-N'!$C$6:$C$21</xm:f>
          </x14:formula1>
          <xm:sqref>C8:D8</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F6A39-151C-43DD-A0BC-81E99B50967E}">
  <sheetPr>
    <tabColor rgb="FF66FF66"/>
  </sheetPr>
  <dimension ref="B1:BG30"/>
  <sheetViews>
    <sheetView showGridLines="0" zoomScale="55" zoomScaleNormal="55" workbookViewId="0">
      <selection activeCell="C10" sqref="C10:D10"/>
    </sheetView>
  </sheetViews>
  <sheetFormatPr baseColWidth="10" defaultColWidth="17.33203125" defaultRowHeight="15"/>
  <cols>
    <col min="1" max="1" width="4.33203125" style="70" customWidth="1"/>
    <col min="2" max="2" width="50.44140625" style="548" customWidth="1"/>
    <col min="3" max="3" width="47.5546875" style="548" customWidth="1"/>
    <col min="4" max="4" width="49.6640625" style="548" customWidth="1"/>
    <col min="5" max="6" width="27.5546875" style="548" customWidth="1"/>
    <col min="7" max="8" width="29.33203125" style="549" customWidth="1"/>
    <col min="9" max="9" width="36.6640625" style="548" customWidth="1"/>
    <col min="10" max="10" width="31.88671875" style="548" customWidth="1"/>
    <col min="11" max="11" width="55.88671875" style="548" customWidth="1"/>
    <col min="12" max="12" width="48.44140625" style="548" customWidth="1"/>
    <col min="13" max="13" width="28.5546875" style="548" customWidth="1"/>
    <col min="14" max="14" width="50" style="548" customWidth="1"/>
    <col min="15" max="46" width="15.88671875" style="70" customWidth="1"/>
    <col min="47" max="47" width="24.5546875" style="70" customWidth="1"/>
    <col min="48" max="48" width="22.88671875" style="70" customWidth="1"/>
    <col min="49" max="49" width="19.33203125" style="70" customWidth="1"/>
    <col min="50" max="50" width="18.44140625" style="70" customWidth="1"/>
    <col min="51" max="51" width="19.44140625" style="70" customWidth="1"/>
    <col min="52" max="52" width="23.33203125" style="70" customWidth="1"/>
    <col min="53" max="54" width="25.109375" style="70" customWidth="1"/>
    <col min="55" max="55" width="26.6640625" style="70" customWidth="1"/>
    <col min="56" max="56" width="26.33203125" style="70" customWidth="1"/>
    <col min="57" max="57" width="26.5546875" style="70" customWidth="1"/>
    <col min="58" max="58" width="26.33203125" style="70" customWidth="1"/>
    <col min="59" max="59" width="27.33203125" style="70" customWidth="1"/>
    <col min="60" max="16384" width="17.33203125" style="70"/>
  </cols>
  <sheetData>
    <row r="1" spans="2:59" ht="15.6" thickBot="1"/>
    <row r="2" spans="2:59" ht="15.6">
      <c r="B2" s="1607" t="s">
        <v>127</v>
      </c>
      <c r="C2" s="1610" t="s">
        <v>113</v>
      </c>
      <c r="D2" s="1611"/>
      <c r="E2" s="1611"/>
      <c r="F2" s="1611"/>
      <c r="G2" s="1611"/>
      <c r="H2" s="1611"/>
      <c r="I2" s="1611"/>
      <c r="J2" s="1611"/>
      <c r="K2" s="1611"/>
      <c r="L2" s="1611"/>
      <c r="M2" s="1611"/>
      <c r="N2" s="1611"/>
      <c r="O2" s="1611"/>
      <c r="P2" s="1611"/>
      <c r="Q2" s="1611"/>
      <c r="R2" s="1611"/>
      <c r="S2" s="1611"/>
      <c r="T2" s="1611"/>
      <c r="U2" s="1611"/>
      <c r="V2" s="1611"/>
      <c r="W2" s="1611"/>
      <c r="X2" s="1611"/>
      <c r="Y2" s="1611"/>
      <c r="Z2" s="1611"/>
      <c r="AA2" s="1611"/>
      <c r="AB2" s="1611"/>
      <c r="AC2" s="1611"/>
      <c r="AD2" s="1611"/>
      <c r="AE2" s="1611"/>
      <c r="AF2" s="1611"/>
      <c r="AG2" s="1611"/>
      <c r="AH2" s="1611"/>
      <c r="AI2" s="1611"/>
      <c r="AJ2" s="1611"/>
      <c r="AK2" s="1611"/>
      <c r="AL2" s="1611"/>
      <c r="AM2" s="1611"/>
      <c r="AN2" s="1611"/>
      <c r="AO2" s="1611"/>
      <c r="AP2" s="1611"/>
      <c r="AQ2" s="1611"/>
      <c r="AR2" s="1611"/>
      <c r="AS2" s="1611"/>
      <c r="AT2" s="1611"/>
      <c r="AU2" s="1611"/>
      <c r="AV2" s="1611"/>
      <c r="AW2" s="1611"/>
      <c r="AX2" s="1611"/>
      <c r="AY2" s="1611"/>
      <c r="AZ2" s="1611"/>
      <c r="BA2" s="1611"/>
      <c r="BB2" s="1611"/>
      <c r="BC2" s="1611"/>
      <c r="BD2" s="1611"/>
      <c r="BE2" s="1612"/>
      <c r="BF2" s="59" t="s">
        <v>28</v>
      </c>
      <c r="BG2" s="60"/>
    </row>
    <row r="3" spans="2:59" ht="15.6">
      <c r="B3" s="1608"/>
      <c r="C3" s="1613"/>
      <c r="D3" s="1614"/>
      <c r="E3" s="1614"/>
      <c r="F3" s="1614"/>
      <c r="G3" s="1614"/>
      <c r="H3" s="1614"/>
      <c r="I3" s="1614"/>
      <c r="J3" s="1614"/>
      <c r="K3" s="1614"/>
      <c r="L3" s="1614"/>
      <c r="M3" s="1614"/>
      <c r="N3" s="1614"/>
      <c r="O3" s="1614"/>
      <c r="P3" s="1614"/>
      <c r="Q3" s="1614"/>
      <c r="R3" s="1614"/>
      <c r="S3" s="1614"/>
      <c r="T3" s="1614"/>
      <c r="U3" s="1614"/>
      <c r="V3" s="1614"/>
      <c r="W3" s="1614"/>
      <c r="X3" s="1614"/>
      <c r="Y3" s="1614"/>
      <c r="Z3" s="1614"/>
      <c r="AA3" s="1614"/>
      <c r="AB3" s="1614"/>
      <c r="AC3" s="1614"/>
      <c r="AD3" s="1614"/>
      <c r="AE3" s="1614"/>
      <c r="AF3" s="1614"/>
      <c r="AG3" s="1614"/>
      <c r="AH3" s="1614"/>
      <c r="AI3" s="1614"/>
      <c r="AJ3" s="1614"/>
      <c r="AK3" s="1614"/>
      <c r="AL3" s="1614"/>
      <c r="AM3" s="1614"/>
      <c r="AN3" s="1614"/>
      <c r="AO3" s="1614"/>
      <c r="AP3" s="1614"/>
      <c r="AQ3" s="1614"/>
      <c r="AR3" s="1614"/>
      <c r="AS3" s="1614"/>
      <c r="AT3" s="1614"/>
      <c r="AU3" s="1614"/>
      <c r="AV3" s="1614"/>
      <c r="AW3" s="1614"/>
      <c r="AX3" s="1614"/>
      <c r="AY3" s="1614"/>
      <c r="AZ3" s="1614"/>
      <c r="BA3" s="1614"/>
      <c r="BB3" s="1614"/>
      <c r="BC3" s="1614"/>
      <c r="BD3" s="1614"/>
      <c r="BE3" s="1615"/>
      <c r="BF3" s="61" t="s">
        <v>25</v>
      </c>
      <c r="BG3" s="62" t="s">
        <v>26</v>
      </c>
    </row>
    <row r="4" spans="2:59">
      <c r="B4" s="1608"/>
      <c r="C4" s="1613"/>
      <c r="D4" s="1614"/>
      <c r="E4" s="1614"/>
      <c r="F4" s="1614"/>
      <c r="G4" s="1614"/>
      <c r="H4" s="1614"/>
      <c r="I4" s="1614"/>
      <c r="J4" s="1614"/>
      <c r="K4" s="1614"/>
      <c r="L4" s="1614"/>
      <c r="M4" s="1614"/>
      <c r="N4" s="1614"/>
      <c r="O4" s="1614"/>
      <c r="P4" s="1614"/>
      <c r="Q4" s="1614"/>
      <c r="R4" s="1614"/>
      <c r="S4" s="1614"/>
      <c r="T4" s="1614"/>
      <c r="U4" s="1614"/>
      <c r="V4" s="1614"/>
      <c r="W4" s="1614"/>
      <c r="X4" s="1614"/>
      <c r="Y4" s="1614"/>
      <c r="Z4" s="1614"/>
      <c r="AA4" s="1614"/>
      <c r="AB4" s="1614"/>
      <c r="AC4" s="1614"/>
      <c r="AD4" s="1614"/>
      <c r="AE4" s="1614"/>
      <c r="AF4" s="1614"/>
      <c r="AG4" s="1614"/>
      <c r="AH4" s="1614"/>
      <c r="AI4" s="1614"/>
      <c r="AJ4" s="1614"/>
      <c r="AK4" s="1614"/>
      <c r="AL4" s="1614"/>
      <c r="AM4" s="1614"/>
      <c r="AN4" s="1614"/>
      <c r="AO4" s="1614"/>
      <c r="AP4" s="1614"/>
      <c r="AQ4" s="1614"/>
      <c r="AR4" s="1614"/>
      <c r="AS4" s="1614"/>
      <c r="AT4" s="1614"/>
      <c r="AU4" s="1614"/>
      <c r="AV4" s="1614"/>
      <c r="AW4" s="1614"/>
      <c r="AX4" s="1614"/>
      <c r="AY4" s="1614"/>
      <c r="AZ4" s="1614"/>
      <c r="BA4" s="1614"/>
      <c r="BB4" s="1614"/>
      <c r="BC4" s="1614"/>
      <c r="BD4" s="1614"/>
      <c r="BE4" s="1615"/>
      <c r="BF4" s="642">
        <v>6</v>
      </c>
      <c r="BG4" s="643" t="s">
        <v>34</v>
      </c>
    </row>
    <row r="5" spans="2:59" ht="15.6">
      <c r="B5" s="1608"/>
      <c r="C5" s="1613"/>
      <c r="D5" s="1614"/>
      <c r="E5" s="1614"/>
      <c r="F5" s="1614"/>
      <c r="G5" s="1614"/>
      <c r="H5" s="1614"/>
      <c r="I5" s="1614"/>
      <c r="J5" s="1614"/>
      <c r="K5" s="1614"/>
      <c r="L5" s="1614"/>
      <c r="M5" s="1614"/>
      <c r="N5" s="1614"/>
      <c r="O5" s="1614"/>
      <c r="P5" s="1614"/>
      <c r="Q5" s="1614"/>
      <c r="R5" s="1614"/>
      <c r="S5" s="1614"/>
      <c r="T5" s="1614"/>
      <c r="U5" s="1614"/>
      <c r="V5" s="1614"/>
      <c r="W5" s="1614"/>
      <c r="X5" s="1614"/>
      <c r="Y5" s="1614"/>
      <c r="Z5" s="1614"/>
      <c r="AA5" s="1614"/>
      <c r="AB5" s="1614"/>
      <c r="AC5" s="1614"/>
      <c r="AD5" s="1614"/>
      <c r="AE5" s="1614"/>
      <c r="AF5" s="1614"/>
      <c r="AG5" s="1614"/>
      <c r="AH5" s="1614"/>
      <c r="AI5" s="1614"/>
      <c r="AJ5" s="1614"/>
      <c r="AK5" s="1614"/>
      <c r="AL5" s="1614"/>
      <c r="AM5" s="1614"/>
      <c r="AN5" s="1614"/>
      <c r="AO5" s="1614"/>
      <c r="AP5" s="1614"/>
      <c r="AQ5" s="1614"/>
      <c r="AR5" s="1614"/>
      <c r="AS5" s="1614"/>
      <c r="AT5" s="1614"/>
      <c r="AU5" s="1614"/>
      <c r="AV5" s="1614"/>
      <c r="AW5" s="1614"/>
      <c r="AX5" s="1614"/>
      <c r="AY5" s="1614"/>
      <c r="AZ5" s="1614"/>
      <c r="BA5" s="1614"/>
      <c r="BB5" s="1614"/>
      <c r="BC5" s="1614"/>
      <c r="BD5" s="1614"/>
      <c r="BE5" s="1615"/>
      <c r="BF5" s="65" t="s">
        <v>27</v>
      </c>
      <c r="BG5" s="66"/>
    </row>
    <row r="6" spans="2:59" ht="15.6" thickBot="1">
      <c r="B6" s="1609"/>
      <c r="C6" s="1616"/>
      <c r="D6" s="1617"/>
      <c r="E6" s="1617"/>
      <c r="F6" s="1617"/>
      <c r="G6" s="1617"/>
      <c r="H6" s="1617"/>
      <c r="I6" s="1617"/>
      <c r="J6" s="1617"/>
      <c r="K6" s="1617"/>
      <c r="L6" s="1617"/>
      <c r="M6" s="1617"/>
      <c r="N6" s="1617"/>
      <c r="O6" s="1617"/>
      <c r="P6" s="1617"/>
      <c r="Q6" s="1617"/>
      <c r="R6" s="1617"/>
      <c r="S6" s="1617"/>
      <c r="T6" s="1617"/>
      <c r="U6" s="1617"/>
      <c r="V6" s="1617"/>
      <c r="W6" s="1617"/>
      <c r="X6" s="1617"/>
      <c r="Y6" s="1617"/>
      <c r="Z6" s="1617"/>
      <c r="AA6" s="1617"/>
      <c r="AB6" s="1617"/>
      <c r="AC6" s="1617"/>
      <c r="AD6" s="1617"/>
      <c r="AE6" s="1617"/>
      <c r="AF6" s="1617"/>
      <c r="AG6" s="1617"/>
      <c r="AH6" s="1617"/>
      <c r="AI6" s="1617"/>
      <c r="AJ6" s="1617"/>
      <c r="AK6" s="1617"/>
      <c r="AL6" s="1617"/>
      <c r="AM6" s="1617"/>
      <c r="AN6" s="1617"/>
      <c r="AO6" s="1617"/>
      <c r="AP6" s="1617"/>
      <c r="AQ6" s="1617"/>
      <c r="AR6" s="1617"/>
      <c r="AS6" s="1617"/>
      <c r="AT6" s="1617"/>
      <c r="AU6" s="1617"/>
      <c r="AV6" s="1617"/>
      <c r="AW6" s="1617"/>
      <c r="AX6" s="1617"/>
      <c r="AY6" s="1617"/>
      <c r="AZ6" s="1617"/>
      <c r="BA6" s="1617"/>
      <c r="BB6" s="1617"/>
      <c r="BC6" s="1617"/>
      <c r="BD6" s="1617"/>
      <c r="BE6" s="1618"/>
      <c r="BF6" s="1619">
        <v>45428</v>
      </c>
      <c r="BG6" s="1620"/>
    </row>
    <row r="7" spans="2:59">
      <c r="B7" s="67"/>
      <c r="C7" s="67"/>
      <c r="D7" s="67"/>
      <c r="E7" s="67"/>
      <c r="F7" s="67"/>
      <c r="G7" s="68"/>
      <c r="H7" s="68"/>
      <c r="I7" s="67"/>
      <c r="J7" s="67"/>
      <c r="K7" s="67"/>
      <c r="L7" s="67"/>
      <c r="M7" s="67"/>
      <c r="N7" s="67"/>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1621"/>
      <c r="AW7" s="1622"/>
      <c r="AX7" s="1622"/>
      <c r="AY7" s="1622"/>
      <c r="AZ7" s="1623"/>
      <c r="BA7" s="546"/>
      <c r="BB7" s="546"/>
      <c r="BC7" s="546"/>
      <c r="BD7" s="69"/>
      <c r="BE7" s="69"/>
    </row>
    <row r="8" spans="2:59" ht="24.6">
      <c r="B8" s="71" t="s">
        <v>44</v>
      </c>
      <c r="C8" s="1624" t="s">
        <v>95</v>
      </c>
      <c r="D8" s="1624"/>
      <c r="E8" s="72"/>
      <c r="F8" s="72"/>
      <c r="G8" s="72"/>
      <c r="H8" s="72"/>
      <c r="I8" s="72"/>
      <c r="J8" s="72"/>
      <c r="K8" s="72"/>
      <c r="L8" s="72"/>
      <c r="M8" s="72"/>
      <c r="N8" s="72"/>
      <c r="AV8" s="546"/>
      <c r="AW8" s="546"/>
      <c r="AX8" s="546"/>
      <c r="AY8" s="546"/>
      <c r="AZ8" s="546"/>
      <c r="BA8" s="546"/>
      <c r="BB8" s="546"/>
      <c r="BC8" s="546"/>
    </row>
    <row r="9" spans="2:59" ht="79.95" customHeight="1">
      <c r="B9" s="71" t="s">
        <v>31</v>
      </c>
      <c r="C9" s="1747" t="s">
        <v>606</v>
      </c>
      <c r="D9" s="1748"/>
      <c r="E9" s="72"/>
      <c r="F9" s="72"/>
      <c r="G9" s="72"/>
      <c r="H9" s="72"/>
      <c r="I9" s="72"/>
      <c r="J9" s="72"/>
      <c r="K9" s="72"/>
      <c r="L9" s="72"/>
      <c r="M9" s="72"/>
      <c r="N9" s="72"/>
      <c r="AV9" s="546"/>
      <c r="AW9" s="546"/>
      <c r="AX9" s="546"/>
      <c r="AY9" s="546"/>
      <c r="AZ9" s="546"/>
      <c r="BA9" s="546"/>
      <c r="BB9" s="546"/>
      <c r="BC9" s="546"/>
    </row>
    <row r="10" spans="2:59" ht="24.6">
      <c r="B10" s="71" t="s">
        <v>98</v>
      </c>
      <c r="C10" s="1625">
        <v>2025</v>
      </c>
      <c r="D10" s="1626"/>
      <c r="E10" s="72"/>
      <c r="F10" s="72"/>
      <c r="G10" s="72"/>
      <c r="H10" s="72"/>
      <c r="I10" s="72"/>
      <c r="J10" s="72"/>
      <c r="K10" s="72"/>
      <c r="L10" s="72"/>
      <c r="M10" s="72"/>
      <c r="N10" s="72"/>
      <c r="AV10" s="546"/>
      <c r="AW10" s="546"/>
      <c r="AX10" s="546"/>
      <c r="AY10" s="546"/>
      <c r="AZ10" s="546"/>
      <c r="BA10" s="546"/>
      <c r="BB10" s="546"/>
      <c r="BC10" s="546"/>
    </row>
    <row r="11" spans="2:59">
      <c r="B11" s="67"/>
      <c r="C11" s="67"/>
      <c r="D11" s="67"/>
      <c r="E11" s="67"/>
      <c r="F11" s="67"/>
      <c r="G11" s="68"/>
      <c r="H11" s="68"/>
      <c r="I11" s="67"/>
      <c r="J11" s="67"/>
      <c r="K11" s="67"/>
      <c r="L11" s="67"/>
      <c r="M11" s="67"/>
      <c r="N11" s="67"/>
      <c r="AV11" s="546"/>
      <c r="AW11" s="546"/>
      <c r="AX11" s="546"/>
      <c r="AY11" s="546"/>
      <c r="AZ11" s="546"/>
      <c r="BA11" s="546"/>
      <c r="BB11" s="546"/>
      <c r="BC11" s="546"/>
    </row>
    <row r="12" spans="2:59" ht="15.6">
      <c r="B12" s="1604" t="s">
        <v>0</v>
      </c>
      <c r="C12" s="1604" t="s">
        <v>51</v>
      </c>
      <c r="D12" s="1604" t="s">
        <v>133</v>
      </c>
      <c r="E12" s="1604" t="s">
        <v>59</v>
      </c>
      <c r="F12" s="1604" t="s">
        <v>132</v>
      </c>
      <c r="G12" s="1604" t="s">
        <v>56</v>
      </c>
      <c r="H12" s="1604" t="s">
        <v>22</v>
      </c>
      <c r="I12" s="1604" t="s">
        <v>58</v>
      </c>
      <c r="J12" s="1604" t="s">
        <v>38</v>
      </c>
      <c r="K12" s="1604" t="s">
        <v>33</v>
      </c>
      <c r="L12" s="1604" t="s">
        <v>17</v>
      </c>
      <c r="M12" s="1604" t="s">
        <v>39</v>
      </c>
      <c r="N12" s="1604" t="s">
        <v>41</v>
      </c>
      <c r="O12" s="1631" t="s">
        <v>107</v>
      </c>
      <c r="P12" s="1631"/>
      <c r="Q12" s="1631"/>
      <c r="R12" s="1631"/>
      <c r="S12" s="1631"/>
      <c r="T12" s="1631"/>
      <c r="U12" s="1631"/>
      <c r="V12" s="1631"/>
      <c r="W12" s="1631"/>
      <c r="X12" s="1631"/>
      <c r="Y12" s="1631"/>
      <c r="Z12" s="1631"/>
      <c r="AA12" s="1631"/>
      <c r="AB12" s="1631"/>
      <c r="AC12" s="1631"/>
      <c r="AD12" s="1631"/>
      <c r="AE12" s="1631"/>
      <c r="AF12" s="1631"/>
      <c r="AG12" s="1631"/>
      <c r="AH12" s="1631"/>
      <c r="AI12" s="1631"/>
      <c r="AJ12" s="1631"/>
      <c r="AK12" s="1631"/>
      <c r="AL12" s="1631"/>
      <c r="AM12" s="1631"/>
      <c r="AN12" s="1631"/>
      <c r="AO12" s="1631"/>
      <c r="AP12" s="1631"/>
      <c r="AQ12" s="1631"/>
      <c r="AR12" s="1631"/>
      <c r="AS12" s="1631"/>
      <c r="AT12" s="1631"/>
      <c r="AU12" s="1632" t="s">
        <v>60</v>
      </c>
      <c r="AV12" s="1633" t="s">
        <v>128</v>
      </c>
      <c r="AW12" s="1634"/>
      <c r="AX12" s="1634"/>
      <c r="AY12" s="1635"/>
      <c r="AZ12" s="1636" t="s">
        <v>125</v>
      </c>
      <c r="BA12" s="1637"/>
      <c r="BB12" s="1637"/>
      <c r="BC12" s="1638"/>
      <c r="BD12" s="1627" t="s">
        <v>126</v>
      </c>
      <c r="BE12" s="1628"/>
      <c r="BF12" s="1628"/>
      <c r="BG12" s="1629"/>
    </row>
    <row r="13" spans="2:59" ht="15.6">
      <c r="B13" s="1604"/>
      <c r="C13" s="1604"/>
      <c r="D13" s="1604"/>
      <c r="E13" s="1604"/>
      <c r="F13" s="1604"/>
      <c r="G13" s="1604"/>
      <c r="H13" s="1604"/>
      <c r="I13" s="1604"/>
      <c r="J13" s="1604"/>
      <c r="K13" s="1604"/>
      <c r="L13" s="1604"/>
      <c r="M13" s="1604"/>
      <c r="N13" s="1604"/>
      <c r="O13" s="1630" t="s">
        <v>18</v>
      </c>
      <c r="P13" s="1630"/>
      <c r="Q13" s="1630"/>
      <c r="R13" s="1630"/>
      <c r="S13" s="1630"/>
      <c r="T13" s="1630"/>
      <c r="U13" s="1630"/>
      <c r="V13" s="1630"/>
      <c r="W13" s="1630" t="s">
        <v>19</v>
      </c>
      <c r="X13" s="1630"/>
      <c r="Y13" s="1630"/>
      <c r="Z13" s="1630"/>
      <c r="AA13" s="1630"/>
      <c r="AB13" s="1630"/>
      <c r="AC13" s="1630"/>
      <c r="AD13" s="1630"/>
      <c r="AE13" s="1630" t="s">
        <v>20</v>
      </c>
      <c r="AF13" s="1630"/>
      <c r="AG13" s="1630"/>
      <c r="AH13" s="1630"/>
      <c r="AI13" s="1630"/>
      <c r="AJ13" s="1630"/>
      <c r="AK13" s="1630"/>
      <c r="AL13" s="1630"/>
      <c r="AM13" s="1630" t="s">
        <v>21</v>
      </c>
      <c r="AN13" s="1630"/>
      <c r="AO13" s="1630"/>
      <c r="AP13" s="1630"/>
      <c r="AQ13" s="1630"/>
      <c r="AR13" s="1630"/>
      <c r="AS13" s="1630"/>
      <c r="AT13" s="1630"/>
      <c r="AU13" s="1632"/>
      <c r="AV13" s="1642" t="s">
        <v>114</v>
      </c>
      <c r="AW13" s="1642" t="s">
        <v>19</v>
      </c>
      <c r="AX13" s="1642" t="s">
        <v>115</v>
      </c>
      <c r="AY13" s="1642" t="s">
        <v>116</v>
      </c>
      <c r="AZ13" s="1639" t="s">
        <v>114</v>
      </c>
      <c r="BA13" s="1639" t="s">
        <v>117</v>
      </c>
      <c r="BB13" s="1639" t="s">
        <v>118</v>
      </c>
      <c r="BC13" s="1639" t="s">
        <v>119</v>
      </c>
      <c r="BD13" s="1645" t="s">
        <v>18</v>
      </c>
      <c r="BE13" s="1645" t="s">
        <v>19</v>
      </c>
      <c r="BF13" s="1645" t="s">
        <v>20</v>
      </c>
      <c r="BG13" s="1645" t="s">
        <v>21</v>
      </c>
    </row>
    <row r="14" spans="2:59" ht="15.6">
      <c r="B14" s="1604"/>
      <c r="C14" s="1604"/>
      <c r="D14" s="1604"/>
      <c r="E14" s="1604"/>
      <c r="F14" s="1604"/>
      <c r="G14" s="1604"/>
      <c r="H14" s="1604"/>
      <c r="I14" s="1604"/>
      <c r="J14" s="1604"/>
      <c r="K14" s="1604"/>
      <c r="L14" s="1604"/>
      <c r="M14" s="1604"/>
      <c r="N14" s="1604"/>
      <c r="O14" s="1648" t="s">
        <v>2</v>
      </c>
      <c r="P14" s="1648"/>
      <c r="Q14" s="1648" t="s">
        <v>3</v>
      </c>
      <c r="R14" s="1648"/>
      <c r="S14" s="1648" t="s">
        <v>4</v>
      </c>
      <c r="T14" s="1648"/>
      <c r="U14" s="1631" t="s">
        <v>5</v>
      </c>
      <c r="V14" s="1631"/>
      <c r="W14" s="1648" t="s">
        <v>24</v>
      </c>
      <c r="X14" s="1648"/>
      <c r="Y14" s="1648" t="s">
        <v>6</v>
      </c>
      <c r="Z14" s="1648"/>
      <c r="AA14" s="1648" t="s">
        <v>7</v>
      </c>
      <c r="AB14" s="1648"/>
      <c r="AC14" s="1631" t="s">
        <v>5</v>
      </c>
      <c r="AD14" s="1631"/>
      <c r="AE14" s="1648" t="s">
        <v>8</v>
      </c>
      <c r="AF14" s="1648"/>
      <c r="AG14" s="1648" t="s">
        <v>9</v>
      </c>
      <c r="AH14" s="1648"/>
      <c r="AI14" s="1648" t="s">
        <v>10</v>
      </c>
      <c r="AJ14" s="1648"/>
      <c r="AK14" s="1631" t="s">
        <v>5</v>
      </c>
      <c r="AL14" s="1631"/>
      <c r="AM14" s="1863" t="s">
        <v>11</v>
      </c>
      <c r="AN14" s="1863"/>
      <c r="AO14" s="1863" t="s">
        <v>12</v>
      </c>
      <c r="AP14" s="1863"/>
      <c r="AQ14" s="1863" t="s">
        <v>13</v>
      </c>
      <c r="AR14" s="1863"/>
      <c r="AS14" s="1631" t="s">
        <v>5</v>
      </c>
      <c r="AT14" s="1631"/>
      <c r="AU14" s="1632"/>
      <c r="AV14" s="1643"/>
      <c r="AW14" s="1643"/>
      <c r="AX14" s="1643"/>
      <c r="AY14" s="1643"/>
      <c r="AZ14" s="1640"/>
      <c r="BA14" s="1640"/>
      <c r="BB14" s="1640"/>
      <c r="BC14" s="1640"/>
      <c r="BD14" s="1646"/>
      <c r="BE14" s="1646"/>
      <c r="BF14" s="1646"/>
      <c r="BG14" s="1646"/>
    </row>
    <row r="15" spans="2:59" ht="13.2">
      <c r="B15" s="1604"/>
      <c r="C15" s="1604"/>
      <c r="D15" s="1604"/>
      <c r="E15" s="1604"/>
      <c r="F15" s="1604"/>
      <c r="G15" s="1604"/>
      <c r="H15" s="1604"/>
      <c r="I15" s="1604"/>
      <c r="J15" s="1604"/>
      <c r="K15" s="1604"/>
      <c r="L15" s="1604"/>
      <c r="M15" s="1604"/>
      <c r="N15" s="1604"/>
      <c r="O15" s="73" t="s">
        <v>14</v>
      </c>
      <c r="P15" s="74" t="s">
        <v>15</v>
      </c>
      <c r="Q15" s="73" t="s">
        <v>14</v>
      </c>
      <c r="R15" s="74" t="s">
        <v>15</v>
      </c>
      <c r="S15" s="73" t="s">
        <v>14</v>
      </c>
      <c r="T15" s="74" t="s">
        <v>15</v>
      </c>
      <c r="U15" s="75" t="s">
        <v>14</v>
      </c>
      <c r="V15" s="76" t="s">
        <v>15</v>
      </c>
      <c r="W15" s="73" t="s">
        <v>14</v>
      </c>
      <c r="X15" s="74" t="s">
        <v>15</v>
      </c>
      <c r="Y15" s="73" t="s">
        <v>14</v>
      </c>
      <c r="Z15" s="74" t="s">
        <v>15</v>
      </c>
      <c r="AA15" s="73" t="s">
        <v>14</v>
      </c>
      <c r="AB15" s="74" t="s">
        <v>15</v>
      </c>
      <c r="AC15" s="75" t="s">
        <v>14</v>
      </c>
      <c r="AD15" s="76" t="s">
        <v>15</v>
      </c>
      <c r="AE15" s="73" t="s">
        <v>14</v>
      </c>
      <c r="AF15" s="74" t="s">
        <v>15</v>
      </c>
      <c r="AG15" s="73" t="s">
        <v>14</v>
      </c>
      <c r="AH15" s="74" t="s">
        <v>15</v>
      </c>
      <c r="AI15" s="73" t="s">
        <v>14</v>
      </c>
      <c r="AJ15" s="74" t="s">
        <v>15</v>
      </c>
      <c r="AK15" s="75" t="s">
        <v>14</v>
      </c>
      <c r="AL15" s="76" t="s">
        <v>15</v>
      </c>
      <c r="AM15" s="73" t="s">
        <v>14</v>
      </c>
      <c r="AN15" s="74" t="s">
        <v>15</v>
      </c>
      <c r="AO15" s="73" t="s">
        <v>14</v>
      </c>
      <c r="AP15" s="74" t="s">
        <v>15</v>
      </c>
      <c r="AQ15" s="73" t="s">
        <v>14</v>
      </c>
      <c r="AR15" s="74" t="s">
        <v>15</v>
      </c>
      <c r="AS15" s="75" t="s">
        <v>14</v>
      </c>
      <c r="AT15" s="76" t="s">
        <v>15</v>
      </c>
      <c r="AU15" s="1632"/>
      <c r="AV15" s="1751"/>
      <c r="AW15" s="1751"/>
      <c r="AX15" s="1751"/>
      <c r="AY15" s="1751"/>
      <c r="AZ15" s="1750"/>
      <c r="BA15" s="1750"/>
      <c r="BB15" s="1750"/>
      <c r="BC15" s="1750"/>
      <c r="BD15" s="1752"/>
      <c r="BE15" s="1752"/>
      <c r="BF15" s="1752"/>
      <c r="BG15" s="1752"/>
    </row>
    <row r="16" spans="2:59" ht="88.2" customHeight="1">
      <c r="B16" s="1652" t="str">
        <f>+'Anexo 1. 01-FR-03 POA INSTITUC.'!B50</f>
        <v>4. Fortalecer las capacidades institucionales a través de la  modernización y la transformación tecnológica de la Personería de Bogotá, D. C.</v>
      </c>
      <c r="C16" s="1652" t="str">
        <f>+'Anexo 1. 01-FR-03 POA INSTITUC.'!C92</f>
        <v>4.11 Verificar y evaluar el 100% la gestión institucional en el marco del Sistema de Control Interno y Otros Sistemas de Gestión, con el fin de contribuir a la mejora de la capacidad institucional, durante el cuatrienio.</v>
      </c>
      <c r="D16" s="113" t="str">
        <f>+'Anexo 1. 01-FR-03 POA INSTITUC.'!D92</f>
        <v>4.11.1 Ejecutar  4  programas anuales de auditorías, aprobados por el Comité Institucional de Coordinación del Sistema de Control Interno.</v>
      </c>
      <c r="E16" s="77">
        <f>+'Anexo 1. 01-FR-03 POA INSTITUC.'!E92</f>
        <v>0.8</v>
      </c>
      <c r="F16" s="98">
        <f>+'Anexo 1. 01-FR-03 POA INSTITUC.'!F92</f>
        <v>4</v>
      </c>
      <c r="G16" s="115">
        <f>+'Anexo 1. 01-FR-03 POA INSTITUC.'!L92</f>
        <v>1</v>
      </c>
      <c r="H16" s="112">
        <f>+'Anexo 1. 01-FR-03 POA INSTITUC.'!G92</f>
        <v>4</v>
      </c>
      <c r="I16" s="79" t="str">
        <f>+'Anexo 1. 01-FR-03 POA INSTITUC.'!H92</f>
        <v>Programa anual de auditorías ejecutado.</v>
      </c>
      <c r="J16" s="1091" t="s">
        <v>625</v>
      </c>
      <c r="K16" s="1075" t="s">
        <v>594</v>
      </c>
      <c r="L16" s="1027" t="s">
        <v>539</v>
      </c>
      <c r="M16" s="1027" t="s">
        <v>595</v>
      </c>
      <c r="N16" s="1092" t="str">
        <f>+'Anexo 1. 01-FR-03 POA INSTITUC.'!J92</f>
        <v>Oficina de Control Interno</v>
      </c>
      <c r="O16" s="1093">
        <v>0.12</v>
      </c>
      <c r="P16" s="1093">
        <v>0.12</v>
      </c>
      <c r="Q16" s="1093">
        <v>0.12</v>
      </c>
      <c r="R16" s="1093">
        <v>0.12</v>
      </c>
      <c r="S16" s="1093">
        <v>0.14000000000000001</v>
      </c>
      <c r="T16" s="1093">
        <v>0.14000000000000001</v>
      </c>
      <c r="U16" s="1094">
        <f>O16+Q16+S16</f>
        <v>0.38</v>
      </c>
      <c r="V16" s="1094">
        <f>P16+R16+T16</f>
        <v>0.38</v>
      </c>
      <c r="W16" s="1093">
        <v>0.1</v>
      </c>
      <c r="X16" s="1093"/>
      <c r="Y16" s="1093">
        <v>7.0000000000000007E-2</v>
      </c>
      <c r="Z16" s="1093"/>
      <c r="AA16" s="1093">
        <v>7.0000000000000007E-2</v>
      </c>
      <c r="AB16" s="1093"/>
      <c r="AC16" s="1094">
        <f>W16+Y16+AA16</f>
        <v>0.24000000000000002</v>
      </c>
      <c r="AD16" s="1094">
        <f>X16+Z16+AB16</f>
        <v>0</v>
      </c>
      <c r="AE16" s="1093">
        <v>7.0000000000000007E-2</v>
      </c>
      <c r="AF16" s="1093"/>
      <c r="AG16" s="1093">
        <v>0.09</v>
      </c>
      <c r="AH16" s="1093"/>
      <c r="AI16" s="1095">
        <v>0.1</v>
      </c>
      <c r="AJ16" s="1095"/>
      <c r="AK16" s="1094">
        <f>AE16+AG16+AI16</f>
        <v>0.26</v>
      </c>
      <c r="AL16" s="1094">
        <f>AF16+AH16+AJ16</f>
        <v>0</v>
      </c>
      <c r="AM16" s="1093">
        <v>0.09</v>
      </c>
      <c r="AN16" s="1093"/>
      <c r="AO16" s="1093">
        <v>0.03</v>
      </c>
      <c r="AP16" s="1093"/>
      <c r="AQ16" s="1093">
        <v>0</v>
      </c>
      <c r="AR16" s="1093"/>
      <c r="AS16" s="1094">
        <f>AM16+AO16+AQ16</f>
        <v>0.12</v>
      </c>
      <c r="AT16" s="1094">
        <f>AN16+AP16+AR16</f>
        <v>0</v>
      </c>
      <c r="AU16" s="1096">
        <f>U16+AC16+AK16+AS16</f>
        <v>1</v>
      </c>
      <c r="AV16" s="1122">
        <f>+V16</f>
        <v>0.38</v>
      </c>
      <c r="AW16" s="1122">
        <f>+V16+AD16</f>
        <v>0.38</v>
      </c>
      <c r="AX16" s="1122">
        <f>+V16+AD16+AL16</f>
        <v>0.38</v>
      </c>
      <c r="AY16" s="1122">
        <f>+V16+AD16+AL16+AT16</f>
        <v>0.38</v>
      </c>
      <c r="AZ16" s="1034">
        <f t="shared" ref="AZ16:BC18" si="0">IF(AND(AV16&gt;0,$AU16&gt;0),AV16/$AU16,0)</f>
        <v>0.38</v>
      </c>
      <c r="BA16" s="1034">
        <f t="shared" si="0"/>
        <v>0.38</v>
      </c>
      <c r="BB16" s="1034">
        <f t="shared" si="0"/>
        <v>0.38</v>
      </c>
      <c r="BC16" s="1034">
        <f t="shared" si="0"/>
        <v>0.38</v>
      </c>
      <c r="BD16" s="1035">
        <f>(IF(AND(AV16&gt;0,$F16&gt;0),AV16/$F16,0))</f>
        <v>9.5000000000000001E-2</v>
      </c>
      <c r="BE16" s="1035">
        <f t="shared" ref="BE16:BG18" si="1">(IF(AND(AW16&gt;0,$F16&gt;0),AW16/$F16,0))</f>
        <v>9.5000000000000001E-2</v>
      </c>
      <c r="BF16" s="1035">
        <f t="shared" si="1"/>
        <v>9.5000000000000001E-2</v>
      </c>
      <c r="BG16" s="1035">
        <f t="shared" si="1"/>
        <v>9.5000000000000001E-2</v>
      </c>
    </row>
    <row r="17" spans="2:59" ht="147" customHeight="1">
      <c r="B17" s="1653"/>
      <c r="C17" s="1653"/>
      <c r="D17" s="113" t="str">
        <f>+'Anexo 1. 01-FR-03 POA INSTITUC.'!D93</f>
        <v>4.11.2 Desarrollar 4 estrategias de sensibilización acerca de la cultura del control.</v>
      </c>
      <c r="E17" s="77">
        <f>+'Anexo 1. 01-FR-03 POA INSTITUC.'!E93</f>
        <v>0.1</v>
      </c>
      <c r="F17" s="98">
        <f>+'Anexo 1. 01-FR-03 POA INSTITUC.'!F93</f>
        <v>4</v>
      </c>
      <c r="G17" s="115">
        <f>+'Anexo 1. 01-FR-03 POA INSTITUC.'!L93</f>
        <v>1</v>
      </c>
      <c r="H17" s="112">
        <f>+'Anexo 1. 01-FR-03 POA INSTITUC.'!G93</f>
        <v>4</v>
      </c>
      <c r="I17" s="79" t="str">
        <f>+'Anexo 1. 01-FR-03 POA INSTITUC.'!H93</f>
        <v>Estrategia de Sensibilización acerca de la Cultura del Control realizada.</v>
      </c>
      <c r="J17" s="1091" t="s">
        <v>596</v>
      </c>
      <c r="K17" s="1075" t="s">
        <v>597</v>
      </c>
      <c r="L17" s="1027" t="s">
        <v>598</v>
      </c>
      <c r="M17" s="1027" t="s">
        <v>595</v>
      </c>
      <c r="N17" s="1092" t="str">
        <f>+'Anexo 1. 01-FR-03 POA INSTITUC.'!J93</f>
        <v>Oficina de Control Interno</v>
      </c>
      <c r="O17" s="1093">
        <v>0</v>
      </c>
      <c r="P17" s="1093">
        <v>0</v>
      </c>
      <c r="Q17" s="1093">
        <v>0</v>
      </c>
      <c r="R17" s="1093">
        <v>0</v>
      </c>
      <c r="S17" s="1093">
        <v>0</v>
      </c>
      <c r="T17" s="1093">
        <v>0</v>
      </c>
      <c r="U17" s="1094">
        <f t="shared" ref="U17:V18" si="2">O17+Q17+S17</f>
        <v>0</v>
      </c>
      <c r="V17" s="1094">
        <f t="shared" si="2"/>
        <v>0</v>
      </c>
      <c r="W17" s="1093">
        <v>0</v>
      </c>
      <c r="X17" s="1093"/>
      <c r="Y17" s="1093">
        <v>0</v>
      </c>
      <c r="Z17" s="1093"/>
      <c r="AA17" s="1093">
        <v>0</v>
      </c>
      <c r="AB17" s="1093"/>
      <c r="AC17" s="1094">
        <f t="shared" ref="AC17:AD18" si="3">W17+Y17+AA17</f>
        <v>0</v>
      </c>
      <c r="AD17" s="1094">
        <f t="shared" si="3"/>
        <v>0</v>
      </c>
      <c r="AE17" s="1093">
        <v>0</v>
      </c>
      <c r="AF17" s="1093"/>
      <c r="AG17" s="1093">
        <v>0</v>
      </c>
      <c r="AH17" s="1093"/>
      <c r="AI17" s="1095">
        <v>1</v>
      </c>
      <c r="AJ17" s="1095"/>
      <c r="AK17" s="1094">
        <f t="shared" ref="AK17:AL18" si="4">AE17+AG17+AI17</f>
        <v>1</v>
      </c>
      <c r="AL17" s="1094">
        <f t="shared" si="4"/>
        <v>0</v>
      </c>
      <c r="AM17" s="1093">
        <v>0</v>
      </c>
      <c r="AN17" s="1093"/>
      <c r="AO17" s="1093">
        <v>0</v>
      </c>
      <c r="AP17" s="1093"/>
      <c r="AQ17" s="1093">
        <v>0</v>
      </c>
      <c r="AR17" s="1093"/>
      <c r="AS17" s="1094">
        <f t="shared" ref="AS17:AT18" si="5">AM17+AO17+AQ17</f>
        <v>0</v>
      </c>
      <c r="AT17" s="1094">
        <f t="shared" si="5"/>
        <v>0</v>
      </c>
      <c r="AU17" s="1096">
        <f t="shared" ref="AU17:AU18" si="6">U17+AC17+AK17+AS17</f>
        <v>1</v>
      </c>
      <c r="AV17" s="1033">
        <f>+V17</f>
        <v>0</v>
      </c>
      <c r="AW17" s="1033">
        <f>+V17+AD17</f>
        <v>0</v>
      </c>
      <c r="AX17" s="1090">
        <f>+V17+AD17+AL17</f>
        <v>0</v>
      </c>
      <c r="AY17" s="1090">
        <f>+V17+AD17+AL17+AT17</f>
        <v>0</v>
      </c>
      <c r="AZ17" s="1034">
        <f t="shared" si="0"/>
        <v>0</v>
      </c>
      <c r="BA17" s="1034">
        <f t="shared" si="0"/>
        <v>0</v>
      </c>
      <c r="BB17" s="1034">
        <f t="shared" si="0"/>
        <v>0</v>
      </c>
      <c r="BC17" s="1034">
        <f t="shared" si="0"/>
        <v>0</v>
      </c>
      <c r="BD17" s="1035">
        <f>(IF(AND(AV17&gt;0,$F17&gt;0),AV17/$F17,0))</f>
        <v>0</v>
      </c>
      <c r="BE17" s="1035">
        <f t="shared" si="1"/>
        <v>0</v>
      </c>
      <c r="BF17" s="1035">
        <f t="shared" si="1"/>
        <v>0</v>
      </c>
      <c r="BG17" s="1035">
        <f t="shared" si="1"/>
        <v>0</v>
      </c>
    </row>
    <row r="18" spans="2:59" ht="147" customHeight="1">
      <c r="B18" s="1852"/>
      <c r="C18" s="1852"/>
      <c r="D18" s="113" t="str">
        <f>+'Anexo 1. 01-FR-03 POA INSTITUC.'!D94</f>
        <v>4.11.3 Realizar 4 jornadas de sensibilización a Directivos y Referentes de proceso sobre la Séptima Dimensión.</v>
      </c>
      <c r="E18" s="77">
        <f>+'Anexo 1. 01-FR-03 POA INSTITUC.'!E94</f>
        <v>0.1</v>
      </c>
      <c r="F18" s="98">
        <f>+'Anexo 1. 01-FR-03 POA INSTITUC.'!F94</f>
        <v>4</v>
      </c>
      <c r="G18" s="115">
        <f>+'Anexo 1. 01-FR-03 POA INSTITUC.'!L94</f>
        <v>1</v>
      </c>
      <c r="H18" s="112">
        <f>+'Anexo 1. 01-FR-03 POA INSTITUC.'!G94</f>
        <v>4</v>
      </c>
      <c r="I18" s="79" t="str">
        <f>+'Anexo 1. 01-FR-03 POA INSTITUC.'!H94</f>
        <v>Jornada de sensibilización a Directivos y Referentes de Procesos sobre la Séptima Dimensión del MIPG realizada.</v>
      </c>
      <c r="J18" s="1091" t="s">
        <v>540</v>
      </c>
      <c r="K18" s="1075" t="s">
        <v>544</v>
      </c>
      <c r="L18" s="1027" t="s">
        <v>541</v>
      </c>
      <c r="M18" s="1027" t="s">
        <v>595</v>
      </c>
      <c r="N18" s="1092" t="str">
        <f>+'Anexo 1. 01-FR-03 POA INSTITUC.'!J94</f>
        <v>Oficina de Control Interno</v>
      </c>
      <c r="O18" s="1093">
        <v>0</v>
      </c>
      <c r="P18" s="1093">
        <v>0</v>
      </c>
      <c r="Q18" s="1093">
        <v>0</v>
      </c>
      <c r="R18" s="1093">
        <v>0</v>
      </c>
      <c r="S18" s="1093">
        <v>0</v>
      </c>
      <c r="T18" s="1093">
        <v>0</v>
      </c>
      <c r="U18" s="1094">
        <f t="shared" si="2"/>
        <v>0</v>
      </c>
      <c r="V18" s="1094">
        <f t="shared" si="2"/>
        <v>0</v>
      </c>
      <c r="W18" s="1093">
        <v>0</v>
      </c>
      <c r="X18" s="1093"/>
      <c r="Y18" s="1093">
        <v>1</v>
      </c>
      <c r="Z18" s="1093"/>
      <c r="AA18" s="1093">
        <v>0</v>
      </c>
      <c r="AB18" s="1093"/>
      <c r="AC18" s="1094">
        <f t="shared" si="3"/>
        <v>1</v>
      </c>
      <c r="AD18" s="1094">
        <f t="shared" si="3"/>
        <v>0</v>
      </c>
      <c r="AE18" s="1093">
        <v>0</v>
      </c>
      <c r="AF18" s="1093"/>
      <c r="AG18" s="1093">
        <v>0</v>
      </c>
      <c r="AH18" s="1093"/>
      <c r="AI18" s="1095">
        <v>0</v>
      </c>
      <c r="AJ18" s="1095"/>
      <c r="AK18" s="1094">
        <f t="shared" si="4"/>
        <v>0</v>
      </c>
      <c r="AL18" s="1094">
        <f t="shared" si="4"/>
        <v>0</v>
      </c>
      <c r="AM18" s="1093">
        <v>0</v>
      </c>
      <c r="AN18" s="1093"/>
      <c r="AO18" s="1093">
        <v>0</v>
      </c>
      <c r="AP18" s="1093"/>
      <c r="AQ18" s="1093">
        <v>0</v>
      </c>
      <c r="AR18" s="1093"/>
      <c r="AS18" s="1094">
        <f t="shared" si="5"/>
        <v>0</v>
      </c>
      <c r="AT18" s="1094">
        <f t="shared" si="5"/>
        <v>0</v>
      </c>
      <c r="AU18" s="1032">
        <f t="shared" si="6"/>
        <v>1</v>
      </c>
      <c r="AV18" s="1033">
        <f>+V18</f>
        <v>0</v>
      </c>
      <c r="AW18" s="1033">
        <f>+V18+AD18</f>
        <v>0</v>
      </c>
      <c r="AX18" s="1090">
        <f>+V18+AD18+AL18</f>
        <v>0</v>
      </c>
      <c r="AY18" s="1090">
        <f>+V18+AD18+AL18+AT18</f>
        <v>0</v>
      </c>
      <c r="AZ18" s="1034">
        <f t="shared" si="0"/>
        <v>0</v>
      </c>
      <c r="BA18" s="1034">
        <f t="shared" si="0"/>
        <v>0</v>
      </c>
      <c r="BB18" s="1034">
        <f t="shared" si="0"/>
        <v>0</v>
      </c>
      <c r="BC18" s="1034">
        <f t="shared" si="0"/>
        <v>0</v>
      </c>
      <c r="BD18" s="1035">
        <f>(IF(AND(AV18&gt;0,$F18&gt;0),AV18/$F18,0))</f>
        <v>0</v>
      </c>
      <c r="BE18" s="1035">
        <f t="shared" si="1"/>
        <v>0</v>
      </c>
      <c r="BF18" s="1035">
        <f t="shared" si="1"/>
        <v>0</v>
      </c>
      <c r="BG18" s="1035">
        <f t="shared" si="1"/>
        <v>0</v>
      </c>
    </row>
    <row r="19" spans="2:59" ht="22.8">
      <c r="B19" s="1665"/>
      <c r="C19" s="1666"/>
      <c r="D19" s="1666"/>
      <c r="E19" s="1666"/>
      <c r="F19" s="1666"/>
      <c r="G19" s="1666"/>
      <c r="H19" s="1666"/>
      <c r="I19" s="1666"/>
      <c r="J19" s="1666"/>
      <c r="K19" s="1666"/>
      <c r="L19" s="1666"/>
      <c r="M19" s="1666"/>
      <c r="N19" s="1666"/>
      <c r="O19" s="1666"/>
      <c r="P19" s="1666"/>
      <c r="Q19" s="1666"/>
      <c r="R19" s="1666"/>
      <c r="S19" s="1666"/>
      <c r="T19" s="1666"/>
      <c r="U19" s="1666"/>
      <c r="V19" s="1666"/>
      <c r="W19" s="1666"/>
      <c r="X19" s="1666"/>
      <c r="Y19" s="1666"/>
      <c r="Z19" s="1666"/>
      <c r="AA19" s="1666"/>
      <c r="AB19" s="1666"/>
      <c r="AC19" s="1666"/>
      <c r="AD19" s="1666"/>
      <c r="AE19" s="1666"/>
      <c r="AF19" s="1666"/>
      <c r="AG19" s="1666"/>
      <c r="AH19" s="1666"/>
      <c r="AI19" s="1666"/>
      <c r="AJ19" s="1666"/>
      <c r="AK19" s="1666"/>
      <c r="AL19" s="1666"/>
      <c r="AM19" s="1666"/>
      <c r="AN19" s="1666"/>
      <c r="AO19" s="1666"/>
      <c r="AP19" s="1666"/>
      <c r="AQ19" s="1666"/>
      <c r="AR19" s="1666"/>
      <c r="AS19" s="1666"/>
      <c r="AT19" s="1666"/>
      <c r="AU19" s="1666"/>
      <c r="AV19" s="1667"/>
      <c r="AW19" s="1649" t="s">
        <v>16</v>
      </c>
      <c r="AX19" s="1650"/>
      <c r="AY19" s="1650"/>
      <c r="AZ19" s="1">
        <f t="shared" ref="AZ19:BG19" si="7">AVERAGE(AZ16:AZ18)</f>
        <v>0.12666666666666668</v>
      </c>
      <c r="BA19" s="1">
        <f t="shared" si="7"/>
        <v>0.12666666666666668</v>
      </c>
      <c r="BB19" s="1">
        <f t="shared" si="7"/>
        <v>0.12666666666666668</v>
      </c>
      <c r="BC19" s="1">
        <f t="shared" si="7"/>
        <v>0.12666666666666668</v>
      </c>
      <c r="BD19" s="1">
        <f t="shared" si="7"/>
        <v>3.1666666666666669E-2</v>
      </c>
      <c r="BE19" s="1">
        <f t="shared" si="7"/>
        <v>3.1666666666666669E-2</v>
      </c>
      <c r="BF19" s="1">
        <f t="shared" si="7"/>
        <v>3.1666666666666669E-2</v>
      </c>
      <c r="BG19" s="1">
        <f t="shared" si="7"/>
        <v>3.1666666666666669E-2</v>
      </c>
    </row>
    <row r="20" spans="2:59">
      <c r="B20" s="554"/>
      <c r="C20" s="554"/>
      <c r="D20" s="554"/>
      <c r="E20" s="554"/>
      <c r="F20" s="554"/>
      <c r="G20" s="555"/>
      <c r="H20" s="555"/>
      <c r="I20" s="554"/>
      <c r="J20" s="554"/>
      <c r="K20" s="554"/>
      <c r="L20" s="554"/>
      <c r="M20" s="554"/>
      <c r="N20" s="554"/>
    </row>
    <row r="21" spans="2:59">
      <c r="B21" s="554"/>
      <c r="C21" s="554"/>
      <c r="D21" s="1664"/>
      <c r="E21" s="1664"/>
      <c r="F21" s="1664"/>
      <c r="G21" s="1664"/>
      <c r="H21" s="1664"/>
      <c r="I21" s="1664"/>
      <c r="J21" s="1664"/>
      <c r="K21" s="1664"/>
      <c r="L21" s="1664"/>
      <c r="M21" s="1664"/>
      <c r="N21" s="1664"/>
    </row>
    <row r="22" spans="2:59" ht="15.6">
      <c r="B22" s="86" t="s">
        <v>23</v>
      </c>
      <c r="C22" s="104">
        <v>45450</v>
      </c>
      <c r="D22" s="556"/>
      <c r="E22" s="1654" t="s">
        <v>50</v>
      </c>
      <c r="F22" s="1655" t="s">
        <v>546</v>
      </c>
      <c r="G22" s="1656"/>
      <c r="H22" s="1656"/>
      <c r="I22" s="1656"/>
      <c r="J22" s="1657"/>
      <c r="K22" s="557"/>
      <c r="L22" s="1661"/>
      <c r="M22" s="1661"/>
      <c r="N22" s="1662"/>
    </row>
    <row r="23" spans="2:59" ht="15.6">
      <c r="B23" s="554"/>
      <c r="C23" s="554"/>
      <c r="D23" s="557"/>
      <c r="E23" s="1654"/>
      <c r="F23" s="1758"/>
      <c r="G23" s="1759"/>
      <c r="H23" s="1759"/>
      <c r="I23" s="1759"/>
      <c r="J23" s="1760"/>
      <c r="K23" s="558"/>
      <c r="L23" s="558"/>
      <c r="M23" s="558"/>
      <c r="N23" s="558"/>
    </row>
    <row r="24" spans="2:59" ht="15.6">
      <c r="B24" s="86" t="s">
        <v>49</v>
      </c>
      <c r="C24" s="960">
        <v>45679</v>
      </c>
      <c r="D24" s="554"/>
      <c r="E24" s="554"/>
      <c r="F24" s="554"/>
      <c r="K24" s="558"/>
      <c r="L24" s="558"/>
      <c r="M24" s="558"/>
      <c r="N24" s="558"/>
    </row>
    <row r="25" spans="2:59">
      <c r="B25" s="554"/>
      <c r="C25" s="554"/>
      <c r="D25" s="554"/>
      <c r="E25" s="554"/>
      <c r="F25" s="554"/>
      <c r="K25" s="558"/>
      <c r="L25" s="558"/>
      <c r="M25" s="558"/>
      <c r="N25" s="558"/>
    </row>
    <row r="26" spans="2:59">
      <c r="B26" s="554"/>
      <c r="C26" s="554"/>
      <c r="D26" s="554"/>
      <c r="E26" s="554"/>
      <c r="F26" s="554"/>
      <c r="G26" s="555"/>
      <c r="H26" s="555"/>
      <c r="I26" s="1651"/>
      <c r="J26" s="1651"/>
      <c r="K26" s="1651"/>
      <c r="L26" s="1651"/>
      <c r="M26" s="559"/>
      <c r="N26" s="559"/>
    </row>
    <row r="27" spans="2:59">
      <c r="B27" s="1663" t="s">
        <v>146</v>
      </c>
      <c r="C27" s="1663"/>
      <c r="D27" s="1663"/>
      <c r="E27" s="1663"/>
      <c r="F27" s="1663"/>
      <c r="G27" s="555"/>
      <c r="H27" s="555"/>
      <c r="I27" s="554"/>
      <c r="J27" s="554"/>
      <c r="K27" s="560"/>
      <c r="L27" s="554"/>
      <c r="M27" s="554"/>
      <c r="N27" s="554"/>
    </row>
    <row r="28" spans="2:59">
      <c r="B28" s="554"/>
      <c r="C28" s="554"/>
      <c r="D28" s="554"/>
      <c r="E28" s="554"/>
      <c r="F28" s="554"/>
      <c r="G28" s="555"/>
      <c r="H28" s="555"/>
      <c r="I28" s="1651"/>
      <c r="J28" s="1651"/>
      <c r="K28" s="1651"/>
      <c r="L28" s="1651"/>
      <c r="M28" s="559"/>
      <c r="N28" s="559"/>
    </row>
    <row r="29" spans="2:59">
      <c r="B29" s="554"/>
      <c r="C29" s="554"/>
      <c r="D29" s="554"/>
      <c r="E29" s="554"/>
      <c r="F29" s="554"/>
      <c r="G29" s="555"/>
      <c r="H29" s="555"/>
      <c r="I29" s="554"/>
      <c r="J29" s="554"/>
      <c r="K29" s="560"/>
      <c r="L29" s="554"/>
      <c r="M29" s="554"/>
      <c r="N29" s="554"/>
    </row>
    <row r="30" spans="2:59">
      <c r="B30" s="554"/>
      <c r="C30" s="554"/>
      <c r="D30" s="554"/>
      <c r="E30" s="554"/>
      <c r="F30" s="554"/>
      <c r="G30" s="555"/>
      <c r="H30" s="555"/>
      <c r="I30" s="1651"/>
      <c r="J30" s="1651"/>
      <c r="K30" s="1651"/>
      <c r="L30" s="1651"/>
      <c r="M30" s="559"/>
      <c r="N30" s="559"/>
    </row>
  </sheetData>
  <sheetProtection algorithmName="SHA-512" hashValue="VDk6SEzrpCumotGi6bepUCbdXgvvTzxkmiC3N4TfywYQRF3OE54vw7CL/V+hLkJlB44zCVdjsX5xeOlywpUskw==" saltValue="GtV72K2TfFtFfaI3+1hfTg==" spinCount="100000" sheet="1" objects="1" scenarios="1" selectLockedCells="1"/>
  <mergeCells count="69">
    <mergeCell ref="I30:L30"/>
    <mergeCell ref="B16:B18"/>
    <mergeCell ref="C16:C18"/>
    <mergeCell ref="E22:E23"/>
    <mergeCell ref="F22:J23"/>
    <mergeCell ref="L22:N22"/>
    <mergeCell ref="I26:L26"/>
    <mergeCell ref="B27:F27"/>
    <mergeCell ref="I28:L28"/>
    <mergeCell ref="D21:N21"/>
    <mergeCell ref="B19:AV19"/>
    <mergeCell ref="AW19:AY19"/>
    <mergeCell ref="AC14:AD14"/>
    <mergeCell ref="AE14:AF14"/>
    <mergeCell ref="AG14:AH14"/>
    <mergeCell ref="AI14:AJ14"/>
    <mergeCell ref="AK14:AL14"/>
    <mergeCell ref="AM14:AN14"/>
    <mergeCell ref="M12:M15"/>
    <mergeCell ref="N12:N15"/>
    <mergeCell ref="G12:G15"/>
    <mergeCell ref="H12:H15"/>
    <mergeCell ref="I12:I15"/>
    <mergeCell ref="J12:J15"/>
    <mergeCell ref="K12:K15"/>
    <mergeCell ref="L12:L15"/>
    <mergeCell ref="BD13:BD15"/>
    <mergeCell ref="BE13:BE15"/>
    <mergeCell ref="BF13:BF15"/>
    <mergeCell ref="BG13:BG15"/>
    <mergeCell ref="O14:P14"/>
    <mergeCell ref="Q14:R14"/>
    <mergeCell ref="S14:T14"/>
    <mergeCell ref="U14:V14"/>
    <mergeCell ref="W14:X14"/>
    <mergeCell ref="Y14:Z14"/>
    <mergeCell ref="BC13:BC15"/>
    <mergeCell ref="AA14:AB14"/>
    <mergeCell ref="AO14:AP14"/>
    <mergeCell ref="AQ14:AR14"/>
    <mergeCell ref="AS14:AT14"/>
    <mergeCell ref="AZ13:AZ15"/>
    <mergeCell ref="O12:AT12"/>
    <mergeCell ref="AU12:AU15"/>
    <mergeCell ref="AV12:AY12"/>
    <mergeCell ref="AZ12:BC12"/>
    <mergeCell ref="BA13:BA15"/>
    <mergeCell ref="BB13:BB15"/>
    <mergeCell ref="AM13:AT13"/>
    <mergeCell ref="AV13:AV15"/>
    <mergeCell ref="AW13:AW15"/>
    <mergeCell ref="AX13:AX15"/>
    <mergeCell ref="AY13:AY15"/>
    <mergeCell ref="F12:F15"/>
    <mergeCell ref="C9:D9"/>
    <mergeCell ref="B2:B6"/>
    <mergeCell ref="C2:BE6"/>
    <mergeCell ref="BF6:BG6"/>
    <mergeCell ref="AV7:AZ7"/>
    <mergeCell ref="C8:D8"/>
    <mergeCell ref="C10:D10"/>
    <mergeCell ref="B12:B15"/>
    <mergeCell ref="C12:C15"/>
    <mergeCell ref="D12:D15"/>
    <mergeCell ref="E12:E15"/>
    <mergeCell ref="BD12:BG12"/>
    <mergeCell ref="O13:V13"/>
    <mergeCell ref="W13:AD13"/>
    <mergeCell ref="AE13:AL13"/>
  </mergeCells>
  <conditionalFormatting sqref="AZ16:BC18">
    <cfRule type="cellIs" dxfId="3" priority="1" operator="greaterThan">
      <formula>1</formula>
    </cfRule>
    <cfRule type="cellIs" dxfId="2" priority="2" operator="between">
      <formula>0.95000000000001</formula>
      <formula>1</formula>
    </cfRule>
    <cfRule type="cellIs" dxfId="1" priority="3" operator="between">
      <formula>0.75</formula>
      <formula>0.95</formula>
    </cfRule>
    <cfRule type="cellIs" dxfId="0" priority="4" operator="between">
      <formula>0</formula>
      <formula>0.6</formula>
    </cfRule>
  </conditionalFormatting>
  <dataValidations count="1">
    <dataValidation allowBlank="1" showInputMessage="1" showErrorMessage="1" prompt="Transcriba de manera exacta el objetivo definido en la caracterización del proceso." sqref="C9:D9" xr:uid="{2172E30E-C0D3-405D-B7A8-A09D1FCBCFCC}"/>
  </dataValidations>
  <pageMargins left="0.7" right="0.7" top="0.75" bottom="0.75" header="0.3" footer="0.3"/>
  <pageSetup orientation="portrait" r:id="rId1"/>
  <ignoredErrors>
    <ignoredError sqref="F18 F16 F17" unlockedFormula="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7A599363-A572-4D34-BF1D-E995A29D3006}">
          <x14:formula1>
            <xm:f>'Listas-N'!$E$6:$E$10</xm:f>
          </x14:formula1>
          <xm:sqref>C10:D10</xm:sqref>
        </x14:dataValidation>
        <x14:dataValidation type="list" allowBlank="1" showInputMessage="1" showErrorMessage="1" xr:uid="{BEE1A91E-5D67-4AE9-9939-5CDED25DC134}">
          <x14:formula1>
            <xm:f>'Listas-N'!$C$6:$C$21</xm:f>
          </x14:formula1>
          <xm:sqref>C8:D8</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67"/>
  <sheetViews>
    <sheetView showGridLines="0" workbookViewId="0">
      <selection activeCell="C2" sqref="C2:M6"/>
    </sheetView>
  </sheetViews>
  <sheetFormatPr baseColWidth="10" defaultColWidth="11.44140625" defaultRowHeight="13.2"/>
  <cols>
    <col min="1" max="1" width="4.33203125" style="9" customWidth="1"/>
    <col min="2" max="2" width="42.88671875" style="9" customWidth="1"/>
    <col min="3" max="13" width="7.109375" style="9" customWidth="1"/>
    <col min="14" max="14" width="14.33203125" style="9" customWidth="1"/>
    <col min="15" max="15" width="14.44140625" style="9" customWidth="1"/>
    <col min="16" max="16" width="6.6640625" style="9" customWidth="1"/>
    <col min="17" max="17" width="9.5546875" style="9" customWidth="1"/>
    <col min="18" max="18" width="17.109375" style="9" customWidth="1"/>
    <col min="19" max="16384" width="11.44140625" style="9"/>
  </cols>
  <sheetData>
    <row r="1" spans="2:16" s="2" customFormat="1" ht="7.5" customHeight="1" thickBot="1">
      <c r="B1" s="3"/>
      <c r="C1" s="3"/>
      <c r="D1" s="3"/>
      <c r="E1" s="3"/>
      <c r="F1" s="3"/>
      <c r="G1" s="3"/>
      <c r="H1" s="3"/>
      <c r="I1" s="3"/>
      <c r="J1" s="3"/>
      <c r="K1" s="3"/>
      <c r="L1" s="3"/>
      <c r="M1" s="3"/>
      <c r="N1" s="3"/>
      <c r="O1" s="3"/>
      <c r="P1" s="3"/>
    </row>
    <row r="2" spans="2:16" s="2" customFormat="1" ht="15.6">
      <c r="B2" s="1867" t="s">
        <v>145</v>
      </c>
      <c r="C2" s="1870" t="s">
        <v>1</v>
      </c>
      <c r="D2" s="1871"/>
      <c r="E2" s="1871"/>
      <c r="F2" s="1871"/>
      <c r="G2" s="1871"/>
      <c r="H2" s="1871"/>
      <c r="I2" s="1871"/>
      <c r="J2" s="1871"/>
      <c r="K2" s="1871"/>
      <c r="L2" s="1871"/>
      <c r="M2" s="1871"/>
      <c r="N2" s="1876" t="s">
        <v>28</v>
      </c>
      <c r="O2" s="1877"/>
      <c r="P2" s="3"/>
    </row>
    <row r="3" spans="2:16" s="2" customFormat="1" ht="15.6">
      <c r="B3" s="1868"/>
      <c r="C3" s="1872"/>
      <c r="D3" s="1873"/>
      <c r="E3" s="1873"/>
      <c r="F3" s="1873"/>
      <c r="G3" s="1873"/>
      <c r="H3" s="1873"/>
      <c r="I3" s="1873"/>
      <c r="J3" s="1873"/>
      <c r="K3" s="1873"/>
      <c r="L3" s="1873"/>
      <c r="M3" s="1873"/>
      <c r="N3" s="4" t="s">
        <v>25</v>
      </c>
      <c r="O3" s="5" t="s">
        <v>26</v>
      </c>
      <c r="P3" s="3"/>
    </row>
    <row r="4" spans="2:16" s="2" customFormat="1" ht="15.75" customHeight="1">
      <c r="B4" s="1868"/>
      <c r="C4" s="1872"/>
      <c r="D4" s="1873"/>
      <c r="E4" s="1873"/>
      <c r="F4" s="1873"/>
      <c r="G4" s="1873"/>
      <c r="H4" s="1873"/>
      <c r="I4" s="1873"/>
      <c r="J4" s="1873"/>
      <c r="K4" s="1873"/>
      <c r="L4" s="1873"/>
      <c r="M4" s="1873"/>
      <c r="N4" s="6">
        <v>6</v>
      </c>
      <c r="O4" s="7" t="s">
        <v>35</v>
      </c>
      <c r="P4" s="3"/>
    </row>
    <row r="5" spans="2:16" s="2" customFormat="1" ht="15.6">
      <c r="B5" s="1868"/>
      <c r="C5" s="1872"/>
      <c r="D5" s="1873"/>
      <c r="E5" s="1873"/>
      <c r="F5" s="1873"/>
      <c r="G5" s="1873"/>
      <c r="H5" s="1873"/>
      <c r="I5" s="1873"/>
      <c r="J5" s="1873"/>
      <c r="K5" s="1873"/>
      <c r="L5" s="1873"/>
      <c r="M5" s="1873"/>
      <c r="N5" s="1878" t="s">
        <v>27</v>
      </c>
      <c r="O5" s="1879"/>
      <c r="P5" s="3"/>
    </row>
    <row r="6" spans="2:16" s="2" customFormat="1" ht="16.5" customHeight="1" thickBot="1">
      <c r="B6" s="1869"/>
      <c r="C6" s="1874"/>
      <c r="D6" s="1875"/>
      <c r="E6" s="1875"/>
      <c r="F6" s="1875"/>
      <c r="G6" s="1875"/>
      <c r="H6" s="1875"/>
      <c r="I6" s="1875"/>
      <c r="J6" s="1875"/>
      <c r="K6" s="1875"/>
      <c r="L6" s="1875"/>
      <c r="M6" s="1875"/>
      <c r="N6" s="1880">
        <v>45428</v>
      </c>
      <c r="O6" s="1881"/>
      <c r="P6" s="3"/>
    </row>
    <row r="7" spans="2:16" s="2" customFormat="1" ht="7.5" customHeight="1">
      <c r="B7" s="3"/>
      <c r="C7" s="3"/>
      <c r="D7" s="3"/>
      <c r="E7" s="3"/>
      <c r="F7" s="8">
        <f>D13</f>
        <v>0</v>
      </c>
      <c r="G7" s="3"/>
      <c r="H7" s="3"/>
      <c r="I7" s="3"/>
      <c r="J7" s="3"/>
      <c r="K7" s="3"/>
      <c r="L7" s="3"/>
      <c r="M7" s="3"/>
      <c r="N7" s="3"/>
      <c r="O7" s="3"/>
      <c r="P7" s="3"/>
    </row>
    <row r="8" spans="2:16" s="2" customFormat="1" ht="22.5" customHeight="1">
      <c r="B8" s="1882" t="s">
        <v>46</v>
      </c>
      <c r="C8" s="1882"/>
      <c r="D8" s="1882"/>
      <c r="E8" s="1882"/>
      <c r="F8" s="1882"/>
      <c r="G8" s="1882"/>
      <c r="H8" s="1882"/>
      <c r="I8" s="1882"/>
      <c r="J8" s="1882"/>
      <c r="K8" s="1882"/>
      <c r="L8" s="1882"/>
      <c r="M8" s="1882"/>
      <c r="N8" s="1882"/>
      <c r="O8" s="1882"/>
      <c r="P8" s="3"/>
    </row>
    <row r="9" spans="2:16" s="2" customFormat="1" ht="7.5" customHeight="1">
      <c r="B9" s="3"/>
      <c r="C9" s="3"/>
      <c r="D9" s="3"/>
      <c r="E9" s="3"/>
      <c r="F9" s="8"/>
      <c r="G9" s="3"/>
      <c r="H9" s="3"/>
      <c r="I9" s="3"/>
      <c r="J9" s="3"/>
      <c r="K9" s="3"/>
      <c r="L9" s="3"/>
      <c r="M9" s="3"/>
      <c r="N9" s="3"/>
      <c r="O9" s="3"/>
      <c r="P9" s="3"/>
    </row>
    <row r="10" spans="2:16" s="2" customFormat="1" ht="28.5" customHeight="1">
      <c r="B10" s="1866" t="s">
        <v>47</v>
      </c>
      <c r="C10" s="1866"/>
      <c r="D10" s="1866"/>
      <c r="E10" s="1866"/>
      <c r="F10" s="1866"/>
      <c r="G10" s="1866"/>
      <c r="H10" s="1866"/>
      <c r="I10" s="1866"/>
      <c r="J10" s="1866"/>
      <c r="K10" s="1866"/>
      <c r="L10" s="1866"/>
      <c r="M10" s="1866"/>
      <c r="N10" s="1866"/>
      <c r="O10" s="1866"/>
      <c r="P10" s="3"/>
    </row>
    <row r="11" spans="2:16" s="2" customFormat="1" ht="7.5" customHeight="1">
      <c r="B11" s="3"/>
      <c r="C11" s="3"/>
      <c r="D11" s="3"/>
      <c r="E11" s="3"/>
      <c r="F11" s="8"/>
      <c r="G11" s="3"/>
      <c r="H11" s="3"/>
      <c r="I11" s="3"/>
      <c r="J11" s="3"/>
      <c r="K11" s="3"/>
      <c r="L11" s="3"/>
      <c r="M11" s="3"/>
      <c r="N11" s="3"/>
      <c r="O11" s="3"/>
      <c r="P11" s="3"/>
    </row>
    <row r="12" spans="2:16" s="2" customFormat="1" ht="22.5" customHeight="1">
      <c r="B12" s="22" t="s">
        <v>29</v>
      </c>
      <c r="C12" s="1883" t="s">
        <v>30</v>
      </c>
      <c r="D12" s="1883"/>
      <c r="E12" s="1883"/>
      <c r="F12" s="1883"/>
      <c r="G12" s="1883"/>
      <c r="H12" s="1883"/>
      <c r="I12" s="1883"/>
      <c r="J12" s="1883"/>
      <c r="K12" s="1883"/>
      <c r="L12" s="1883"/>
      <c r="M12" s="1883"/>
      <c r="N12" s="1883"/>
      <c r="O12" s="1883"/>
      <c r="P12" s="3"/>
    </row>
    <row r="13" spans="2:16" s="2" customFormat="1" ht="45.75" customHeight="1">
      <c r="B13" s="23" t="s">
        <v>62</v>
      </c>
      <c r="C13" s="1865" t="s">
        <v>63</v>
      </c>
      <c r="D13" s="1865"/>
      <c r="E13" s="1865"/>
      <c r="F13" s="1865"/>
      <c r="G13" s="1865"/>
      <c r="H13" s="1865"/>
      <c r="I13" s="1865"/>
      <c r="J13" s="1865"/>
      <c r="K13" s="1865"/>
      <c r="L13" s="1865"/>
      <c r="M13" s="1865"/>
      <c r="N13" s="1865"/>
      <c r="O13" s="1865"/>
    </row>
    <row r="14" spans="2:16" s="2" customFormat="1" ht="45.75" customHeight="1">
      <c r="B14" s="23" t="s">
        <v>139</v>
      </c>
      <c r="C14" s="1865" t="s">
        <v>64</v>
      </c>
      <c r="D14" s="1865"/>
      <c r="E14" s="1865"/>
      <c r="F14" s="1865"/>
      <c r="G14" s="1865"/>
      <c r="H14" s="1865"/>
      <c r="I14" s="1865"/>
      <c r="J14" s="1865"/>
      <c r="K14" s="1865"/>
      <c r="L14" s="1865"/>
      <c r="M14" s="1865"/>
      <c r="N14" s="1865"/>
      <c r="O14" s="1865"/>
    </row>
    <row r="15" spans="2:16" s="2" customFormat="1" ht="76.5" customHeight="1">
      <c r="B15" s="23" t="s">
        <v>140</v>
      </c>
      <c r="C15" s="1865" t="s">
        <v>124</v>
      </c>
      <c r="D15" s="1865"/>
      <c r="E15" s="1865"/>
      <c r="F15" s="1865"/>
      <c r="G15" s="1865"/>
      <c r="H15" s="1865"/>
      <c r="I15" s="1865"/>
      <c r="J15" s="1865"/>
      <c r="K15" s="1865"/>
      <c r="L15" s="1865"/>
      <c r="M15" s="1865"/>
      <c r="N15" s="1865"/>
      <c r="O15" s="1865"/>
    </row>
    <row r="16" spans="2:16" s="2" customFormat="1" ht="45.75" customHeight="1">
      <c r="B16" s="23" t="s">
        <v>141</v>
      </c>
      <c r="C16" s="1865" t="s">
        <v>65</v>
      </c>
      <c r="D16" s="1865"/>
      <c r="E16" s="1865"/>
      <c r="F16" s="1865"/>
      <c r="G16" s="1865"/>
      <c r="H16" s="1865"/>
      <c r="I16" s="1865"/>
      <c r="J16" s="1865"/>
      <c r="K16" s="1865"/>
      <c r="L16" s="1865"/>
      <c r="M16" s="1865"/>
      <c r="N16" s="1865"/>
      <c r="O16" s="1865"/>
    </row>
    <row r="17" spans="2:16" s="2" customFormat="1" ht="61.5" customHeight="1">
      <c r="B17" s="23" t="s">
        <v>136</v>
      </c>
      <c r="C17" s="1865" t="s">
        <v>134</v>
      </c>
      <c r="D17" s="1865"/>
      <c r="E17" s="1865"/>
      <c r="F17" s="1865"/>
      <c r="G17" s="1865"/>
      <c r="H17" s="1865"/>
      <c r="I17" s="1865"/>
      <c r="J17" s="1865"/>
      <c r="K17" s="1865"/>
      <c r="L17" s="1865"/>
      <c r="M17" s="1865"/>
      <c r="N17" s="1865"/>
      <c r="O17" s="1865"/>
    </row>
    <row r="18" spans="2:16" s="2" customFormat="1" ht="45.75" customHeight="1">
      <c r="B18" s="23" t="s">
        <v>67</v>
      </c>
      <c r="C18" s="1865" t="s">
        <v>69</v>
      </c>
      <c r="D18" s="1865"/>
      <c r="E18" s="1865"/>
      <c r="F18" s="1865"/>
      <c r="G18" s="1865"/>
      <c r="H18" s="1865"/>
      <c r="I18" s="1865"/>
      <c r="J18" s="1865"/>
      <c r="K18" s="1865"/>
      <c r="L18" s="1865"/>
      <c r="M18" s="1865"/>
      <c r="N18" s="1865"/>
      <c r="O18" s="1865"/>
    </row>
    <row r="19" spans="2:16" s="2" customFormat="1" ht="45.75" customHeight="1">
      <c r="B19" s="23" t="s">
        <v>142</v>
      </c>
      <c r="C19" s="1865" t="s">
        <v>70</v>
      </c>
      <c r="D19" s="1865"/>
      <c r="E19" s="1865"/>
      <c r="F19" s="1865"/>
      <c r="G19" s="1865"/>
      <c r="H19" s="1865"/>
      <c r="I19" s="1865"/>
      <c r="J19" s="1865"/>
      <c r="K19" s="1865"/>
      <c r="L19" s="1865"/>
      <c r="M19" s="1865"/>
      <c r="N19" s="1865"/>
      <c r="O19" s="1865"/>
    </row>
    <row r="20" spans="2:16" s="2" customFormat="1" ht="45.75" customHeight="1">
      <c r="B20" s="23" t="s">
        <v>44</v>
      </c>
      <c r="C20" s="1865" t="s">
        <v>71</v>
      </c>
      <c r="D20" s="1865"/>
      <c r="E20" s="1865"/>
      <c r="F20" s="1865"/>
      <c r="G20" s="1865"/>
      <c r="H20" s="1865"/>
      <c r="I20" s="1865"/>
      <c r="J20" s="1865"/>
      <c r="K20" s="1865"/>
      <c r="L20" s="1865"/>
      <c r="M20" s="1865"/>
      <c r="N20" s="1865"/>
      <c r="O20" s="1865"/>
    </row>
    <row r="21" spans="2:16" s="2" customFormat="1" ht="45.75" customHeight="1">
      <c r="B21" s="23" t="s">
        <v>66</v>
      </c>
      <c r="C21" s="1865" t="s">
        <v>72</v>
      </c>
      <c r="D21" s="1865"/>
      <c r="E21" s="1865"/>
      <c r="F21" s="1865"/>
      <c r="G21" s="1865"/>
      <c r="H21" s="1865"/>
      <c r="I21" s="1865"/>
      <c r="J21" s="1865"/>
      <c r="K21" s="1865"/>
      <c r="L21" s="1865"/>
      <c r="M21" s="1865"/>
      <c r="N21" s="1865"/>
      <c r="O21" s="1865"/>
    </row>
    <row r="22" spans="2:16" s="2" customFormat="1" ht="78" customHeight="1">
      <c r="B22" s="18" t="s">
        <v>74</v>
      </c>
      <c r="C22" s="1865" t="s">
        <v>111</v>
      </c>
      <c r="D22" s="1865"/>
      <c r="E22" s="1865"/>
      <c r="F22" s="1865"/>
      <c r="G22" s="1865"/>
      <c r="H22" s="1865"/>
      <c r="I22" s="1865"/>
      <c r="J22" s="1865"/>
      <c r="K22" s="1865"/>
      <c r="L22" s="1865"/>
      <c r="M22" s="1865"/>
      <c r="N22" s="1865"/>
      <c r="O22" s="1865"/>
    </row>
    <row r="23" spans="2:16" s="2" customFormat="1" ht="45.75" customHeight="1">
      <c r="B23" s="18" t="s">
        <v>75</v>
      </c>
      <c r="C23" s="1864" t="s">
        <v>112</v>
      </c>
      <c r="D23" s="1864"/>
      <c r="E23" s="1864"/>
      <c r="F23" s="1864"/>
      <c r="G23" s="1864"/>
      <c r="H23" s="1864"/>
      <c r="I23" s="1864"/>
      <c r="J23" s="1864"/>
      <c r="K23" s="1864"/>
      <c r="L23" s="1864"/>
      <c r="M23" s="1864"/>
      <c r="N23" s="1864"/>
      <c r="O23" s="1864"/>
    </row>
    <row r="24" spans="2:16" s="2" customFormat="1" ht="45.75" customHeight="1">
      <c r="B24" s="18" t="s">
        <v>36</v>
      </c>
      <c r="C24" s="1865" t="s">
        <v>81</v>
      </c>
      <c r="D24" s="1865"/>
      <c r="E24" s="1865"/>
      <c r="F24" s="1865"/>
      <c r="G24" s="1865"/>
      <c r="H24" s="1865"/>
      <c r="I24" s="1865"/>
      <c r="J24" s="1865"/>
      <c r="K24" s="1865"/>
      <c r="L24" s="1865"/>
      <c r="M24" s="1865"/>
      <c r="N24" s="1865"/>
      <c r="O24" s="1865"/>
    </row>
    <row r="25" spans="2:16" s="2" customFormat="1" ht="45.75" customHeight="1">
      <c r="B25" s="18" t="s">
        <v>80</v>
      </c>
      <c r="C25" s="1865" t="s">
        <v>82</v>
      </c>
      <c r="D25" s="1865"/>
      <c r="E25" s="1865"/>
      <c r="F25" s="1865"/>
      <c r="G25" s="1865"/>
      <c r="H25" s="1865"/>
      <c r="I25" s="1865"/>
      <c r="J25" s="1865"/>
      <c r="K25" s="1865"/>
      <c r="L25" s="1865"/>
      <c r="M25" s="1865"/>
      <c r="N25" s="1865"/>
      <c r="O25" s="1865"/>
    </row>
    <row r="26" spans="2:16" s="2" customFormat="1">
      <c r="B26" s="3"/>
      <c r="C26" s="3"/>
      <c r="D26" s="3"/>
      <c r="E26" s="3"/>
      <c r="F26" s="8"/>
      <c r="G26" s="3"/>
      <c r="H26" s="3"/>
      <c r="I26" s="3"/>
      <c r="J26" s="3"/>
      <c r="K26" s="3"/>
      <c r="L26" s="3"/>
      <c r="M26" s="3"/>
      <c r="N26" s="3"/>
      <c r="O26" s="3"/>
      <c r="P26" s="3"/>
    </row>
    <row r="27" spans="2:16" s="2" customFormat="1" ht="32.25" customHeight="1">
      <c r="B27" s="1866" t="s">
        <v>61</v>
      </c>
      <c r="C27" s="1866"/>
      <c r="D27" s="1866"/>
      <c r="E27" s="1866"/>
      <c r="F27" s="1866"/>
      <c r="G27" s="1866"/>
      <c r="H27" s="1866"/>
      <c r="I27" s="1866"/>
      <c r="J27" s="1866"/>
      <c r="K27" s="1866"/>
      <c r="L27" s="1866"/>
      <c r="M27" s="1866"/>
      <c r="N27" s="1866"/>
      <c r="O27" s="1866"/>
      <c r="P27" s="3"/>
    </row>
    <row r="28" spans="2:16" s="2" customFormat="1" ht="7.5" customHeight="1">
      <c r="B28" s="3"/>
      <c r="C28" s="3"/>
      <c r="D28" s="3"/>
      <c r="E28" s="3"/>
      <c r="F28" s="8"/>
      <c r="G28" s="3"/>
      <c r="H28" s="3"/>
      <c r="I28" s="3"/>
      <c r="J28" s="3"/>
      <c r="K28" s="3"/>
      <c r="L28" s="3"/>
      <c r="M28" s="3"/>
      <c r="N28" s="3"/>
      <c r="O28" s="3"/>
      <c r="P28" s="3"/>
    </row>
    <row r="29" spans="2:16" s="2" customFormat="1" ht="22.5" customHeight="1">
      <c r="B29" s="22" t="s">
        <v>29</v>
      </c>
      <c r="C29" s="1883" t="s">
        <v>30</v>
      </c>
      <c r="D29" s="1883"/>
      <c r="E29" s="1883"/>
      <c r="F29" s="1883"/>
      <c r="G29" s="1883"/>
      <c r="H29" s="1883"/>
      <c r="I29" s="1883"/>
      <c r="J29" s="1883"/>
      <c r="K29" s="1883"/>
      <c r="L29" s="1883"/>
      <c r="M29" s="1883"/>
      <c r="N29" s="1883"/>
      <c r="O29" s="1883"/>
      <c r="P29" s="3"/>
    </row>
    <row r="30" spans="2:16" s="2" customFormat="1" ht="45.75" customHeight="1">
      <c r="B30" s="23" t="s">
        <v>44</v>
      </c>
      <c r="C30" s="1865" t="s">
        <v>97</v>
      </c>
      <c r="D30" s="1865"/>
      <c r="E30" s="1865"/>
      <c r="F30" s="1865"/>
      <c r="G30" s="1865"/>
      <c r="H30" s="1865"/>
      <c r="I30" s="1865"/>
      <c r="J30" s="1865"/>
      <c r="K30" s="1865"/>
      <c r="L30" s="1865"/>
      <c r="M30" s="1865"/>
      <c r="N30" s="1865"/>
      <c r="O30" s="1865"/>
    </row>
    <row r="31" spans="2:16" s="2" customFormat="1" ht="45.75" customHeight="1">
      <c r="B31" s="23" t="s">
        <v>31</v>
      </c>
      <c r="C31" s="1865" t="s">
        <v>83</v>
      </c>
      <c r="D31" s="1865"/>
      <c r="E31" s="1865"/>
      <c r="F31" s="1865"/>
      <c r="G31" s="1865"/>
      <c r="H31" s="1865"/>
      <c r="I31" s="1865"/>
      <c r="J31" s="1865"/>
      <c r="K31" s="1865"/>
      <c r="L31" s="1865"/>
      <c r="M31" s="1865"/>
      <c r="N31" s="1865"/>
      <c r="O31" s="1865"/>
    </row>
    <row r="32" spans="2:16" s="2" customFormat="1" ht="45.75" customHeight="1">
      <c r="B32" s="24" t="s">
        <v>98</v>
      </c>
      <c r="C32" s="1865" t="s">
        <v>99</v>
      </c>
      <c r="D32" s="1865"/>
      <c r="E32" s="1865"/>
      <c r="F32" s="1865"/>
      <c r="G32" s="1865"/>
      <c r="H32" s="1865"/>
      <c r="I32" s="1865"/>
      <c r="J32" s="1865"/>
      <c r="K32" s="1865"/>
      <c r="L32" s="1865"/>
      <c r="M32" s="1865"/>
      <c r="N32" s="1865"/>
      <c r="O32" s="1865"/>
    </row>
    <row r="33" spans="2:15" s="2" customFormat="1" ht="45.75" customHeight="1">
      <c r="B33" s="23" t="s">
        <v>136</v>
      </c>
      <c r="C33" s="1865" t="s">
        <v>138</v>
      </c>
      <c r="D33" s="1865"/>
      <c r="E33" s="1865"/>
      <c r="F33" s="1865"/>
      <c r="G33" s="1865"/>
      <c r="H33" s="1865"/>
      <c r="I33" s="1865"/>
      <c r="J33" s="1865"/>
      <c r="K33" s="1865"/>
      <c r="L33" s="1865"/>
      <c r="M33" s="1865"/>
      <c r="N33" s="1865"/>
      <c r="O33" s="1865"/>
    </row>
    <row r="34" spans="2:15" s="2" customFormat="1" ht="45.75" customHeight="1">
      <c r="B34" s="23" t="s">
        <v>137</v>
      </c>
      <c r="C34" s="1865" t="s">
        <v>143</v>
      </c>
      <c r="D34" s="1865"/>
      <c r="E34" s="1865"/>
      <c r="F34" s="1865"/>
      <c r="G34" s="1865"/>
      <c r="H34" s="1865"/>
      <c r="I34" s="1865"/>
      <c r="J34" s="1865"/>
      <c r="K34" s="1865"/>
      <c r="L34" s="1865"/>
      <c r="M34" s="1865"/>
      <c r="N34" s="1865"/>
      <c r="O34" s="1865"/>
    </row>
    <row r="35" spans="2:15" s="2" customFormat="1" ht="144" customHeight="1">
      <c r="B35" s="25" t="s">
        <v>135</v>
      </c>
      <c r="C35" s="1865" t="s">
        <v>100</v>
      </c>
      <c r="D35" s="1865"/>
      <c r="E35" s="1865"/>
      <c r="F35" s="1865"/>
      <c r="G35" s="1865"/>
      <c r="H35" s="1865"/>
      <c r="I35" s="1865"/>
      <c r="J35" s="1865"/>
      <c r="K35" s="1865"/>
      <c r="L35" s="1865"/>
      <c r="M35" s="1865"/>
      <c r="N35" s="1865"/>
      <c r="O35" s="1865"/>
    </row>
    <row r="36" spans="2:15" s="2" customFormat="1" ht="45.75" customHeight="1">
      <c r="B36" s="21" t="s">
        <v>101</v>
      </c>
      <c r="C36" s="1865" t="s">
        <v>102</v>
      </c>
      <c r="D36" s="1865"/>
      <c r="E36" s="1865"/>
      <c r="F36" s="1865"/>
      <c r="G36" s="1865"/>
      <c r="H36" s="1865"/>
      <c r="I36" s="1865"/>
      <c r="J36" s="1865"/>
      <c r="K36" s="1865"/>
      <c r="L36" s="1865"/>
      <c r="M36" s="1865"/>
      <c r="N36" s="1865"/>
      <c r="O36" s="1865"/>
    </row>
    <row r="37" spans="2:15" s="2" customFormat="1" ht="45.75" customHeight="1">
      <c r="B37" s="23" t="s">
        <v>33</v>
      </c>
      <c r="C37" s="1865" t="s">
        <v>103</v>
      </c>
      <c r="D37" s="1865"/>
      <c r="E37" s="1865"/>
      <c r="F37" s="1865"/>
      <c r="G37" s="1865"/>
      <c r="H37" s="1865"/>
      <c r="I37" s="1865"/>
      <c r="J37" s="1865"/>
      <c r="K37" s="1865"/>
      <c r="L37" s="1865"/>
      <c r="M37" s="1865"/>
      <c r="N37" s="1865"/>
      <c r="O37" s="1865"/>
    </row>
    <row r="38" spans="2:15" s="2" customFormat="1" ht="45.75" customHeight="1">
      <c r="B38" s="18" t="s">
        <v>32</v>
      </c>
      <c r="C38" s="1865" t="s">
        <v>104</v>
      </c>
      <c r="D38" s="1865"/>
      <c r="E38" s="1865"/>
      <c r="F38" s="1865"/>
      <c r="G38" s="1865"/>
      <c r="H38" s="1865"/>
      <c r="I38" s="1865"/>
      <c r="J38" s="1865"/>
      <c r="K38" s="1865"/>
      <c r="L38" s="1865"/>
      <c r="M38" s="1865"/>
      <c r="N38" s="1865"/>
      <c r="O38" s="1865"/>
    </row>
    <row r="39" spans="2:15" s="2" customFormat="1" ht="45.75" customHeight="1">
      <c r="B39" s="18" t="s">
        <v>106</v>
      </c>
      <c r="C39" s="1865" t="s">
        <v>105</v>
      </c>
      <c r="D39" s="1865"/>
      <c r="E39" s="1865"/>
      <c r="F39" s="1865"/>
      <c r="G39" s="1865"/>
      <c r="H39" s="1865"/>
      <c r="I39" s="1865"/>
      <c r="J39" s="1865"/>
      <c r="K39" s="1865"/>
      <c r="L39" s="1865"/>
      <c r="M39" s="1865"/>
      <c r="N39" s="1865"/>
      <c r="O39" s="1865"/>
    </row>
    <row r="40" spans="2:15" s="2" customFormat="1" ht="108.75" customHeight="1">
      <c r="B40" s="18" t="s">
        <v>108</v>
      </c>
      <c r="C40" s="1865" t="s">
        <v>109</v>
      </c>
      <c r="D40" s="1865"/>
      <c r="E40" s="1865"/>
      <c r="F40" s="1865"/>
      <c r="G40" s="1865"/>
      <c r="H40" s="1865"/>
      <c r="I40" s="1865"/>
      <c r="J40" s="1865"/>
      <c r="K40" s="1865"/>
      <c r="L40" s="1865"/>
      <c r="M40" s="1865"/>
      <c r="N40" s="1865"/>
      <c r="O40" s="1865"/>
    </row>
    <row r="41" spans="2:15" s="2" customFormat="1" ht="45.75" customHeight="1">
      <c r="B41" s="21" t="s">
        <v>110</v>
      </c>
      <c r="C41" s="1864" t="s">
        <v>120</v>
      </c>
      <c r="D41" s="1864"/>
      <c r="E41" s="1864"/>
      <c r="F41" s="1864"/>
      <c r="G41" s="1864"/>
      <c r="H41" s="1864"/>
      <c r="I41" s="1864"/>
      <c r="J41" s="1864"/>
      <c r="K41" s="1864"/>
      <c r="L41" s="1864"/>
      <c r="M41" s="1864"/>
      <c r="N41" s="1864"/>
      <c r="O41" s="1864"/>
    </row>
    <row r="42" spans="2:15" s="2" customFormat="1" ht="45.75" customHeight="1">
      <c r="B42" s="18" t="s">
        <v>129</v>
      </c>
      <c r="C42" s="1864" t="s">
        <v>121</v>
      </c>
      <c r="D42" s="1864"/>
      <c r="E42" s="1864"/>
      <c r="F42" s="1864"/>
      <c r="G42" s="1864"/>
      <c r="H42" s="1864"/>
      <c r="I42" s="1864"/>
      <c r="J42" s="1864"/>
      <c r="K42" s="1864"/>
      <c r="L42" s="1864"/>
      <c r="M42" s="1864"/>
      <c r="N42" s="1864"/>
      <c r="O42" s="1864"/>
    </row>
    <row r="43" spans="2:15" s="2" customFormat="1" ht="75" customHeight="1">
      <c r="B43" s="18" t="s">
        <v>125</v>
      </c>
      <c r="C43" s="1864" t="s">
        <v>130</v>
      </c>
      <c r="D43" s="1864"/>
      <c r="E43" s="1864"/>
      <c r="F43" s="1864"/>
      <c r="G43" s="1864"/>
      <c r="H43" s="1864"/>
      <c r="I43" s="1864"/>
      <c r="J43" s="1864"/>
      <c r="K43" s="1864"/>
      <c r="L43" s="1864"/>
      <c r="M43" s="1864"/>
      <c r="N43" s="1864"/>
      <c r="O43" s="1864"/>
    </row>
    <row r="44" spans="2:15" s="2" customFormat="1" ht="64.2" customHeight="1">
      <c r="B44" s="18" t="s">
        <v>144</v>
      </c>
      <c r="C44" s="1864" t="s">
        <v>131</v>
      </c>
      <c r="D44" s="1864"/>
      <c r="E44" s="1864"/>
      <c r="F44" s="1864"/>
      <c r="G44" s="1864"/>
      <c r="H44" s="1864"/>
      <c r="I44" s="1864"/>
      <c r="J44" s="1864"/>
      <c r="K44" s="1864"/>
      <c r="L44" s="1864"/>
      <c r="M44" s="1864"/>
      <c r="N44" s="1864"/>
      <c r="O44" s="1864"/>
    </row>
    <row r="45" spans="2:15" s="2" customFormat="1" ht="45.75" customHeight="1">
      <c r="B45" s="18" t="s">
        <v>36</v>
      </c>
      <c r="C45" s="1865" t="s">
        <v>122</v>
      </c>
      <c r="D45" s="1865"/>
      <c r="E45" s="1865"/>
      <c r="F45" s="1865"/>
      <c r="G45" s="1865"/>
      <c r="H45" s="1865"/>
      <c r="I45" s="1865"/>
      <c r="J45" s="1865"/>
      <c r="K45" s="1865"/>
      <c r="L45" s="1865"/>
      <c r="M45" s="1865"/>
      <c r="N45" s="1865"/>
      <c r="O45" s="1865"/>
    </row>
    <row r="46" spans="2:15" s="2" customFormat="1" ht="45.75" customHeight="1">
      <c r="B46" s="18" t="s">
        <v>80</v>
      </c>
      <c r="C46" s="1865" t="s">
        <v>123</v>
      </c>
      <c r="D46" s="1865"/>
      <c r="E46" s="1865"/>
      <c r="F46" s="1865"/>
      <c r="G46" s="1865"/>
      <c r="H46" s="1865"/>
      <c r="I46" s="1865"/>
      <c r="J46" s="1865"/>
      <c r="K46" s="1865"/>
      <c r="L46" s="1865"/>
      <c r="M46" s="1865"/>
      <c r="N46" s="1865"/>
      <c r="O46" s="1865"/>
    </row>
    <row r="47" spans="2:15" s="2" customFormat="1" ht="45" customHeight="1">
      <c r="B47" s="18" t="s">
        <v>50</v>
      </c>
      <c r="C47" s="1865" t="s">
        <v>37</v>
      </c>
      <c r="D47" s="1865"/>
      <c r="E47" s="1865"/>
      <c r="F47" s="1865"/>
      <c r="G47" s="1865"/>
      <c r="H47" s="1865"/>
      <c r="I47" s="1865"/>
      <c r="J47" s="1865"/>
      <c r="K47" s="1865"/>
      <c r="L47" s="1865"/>
      <c r="M47" s="1865"/>
      <c r="N47" s="1865"/>
      <c r="O47" s="1865"/>
    </row>
    <row r="49" spans="2:15" ht="12.75" customHeight="1">
      <c r="B49" s="1884" t="s">
        <v>146</v>
      </c>
      <c r="C49" s="1884"/>
      <c r="D49" s="1884"/>
      <c r="E49" s="1884"/>
      <c r="F49" s="1884"/>
      <c r="G49" s="1884"/>
      <c r="H49" s="1884"/>
      <c r="I49" s="1884"/>
      <c r="J49" s="1884"/>
      <c r="K49" s="1884"/>
      <c r="L49" s="1884"/>
      <c r="M49" s="1884"/>
      <c r="N49" s="1884"/>
      <c r="O49" s="1884"/>
    </row>
    <row r="50" spans="2:15" ht="12.75" customHeight="1"/>
    <row r="51" spans="2:15" ht="12.75" customHeight="1"/>
    <row r="52" spans="2:15" ht="12.75" customHeight="1"/>
    <row r="53" spans="2:15" ht="12.75" customHeight="1"/>
    <row r="54" spans="2:15" ht="12.75" customHeight="1"/>
    <row r="55" spans="2:15" ht="12.75" customHeight="1"/>
    <row r="56" spans="2:15" ht="12.75" customHeight="1"/>
    <row r="57" spans="2:15" ht="12.75" customHeight="1"/>
    <row r="58" spans="2:15" ht="12.75" customHeight="1"/>
    <row r="59" spans="2:15" ht="12.75" customHeight="1"/>
    <row r="60" spans="2:15" ht="12.75" customHeight="1"/>
    <row r="61" spans="2:15" ht="12.75" customHeight="1"/>
    <row r="62" spans="2:15" ht="12.75" customHeight="1"/>
    <row r="63" spans="2:15" ht="12.75" customHeight="1"/>
    <row r="64" spans="2:15" ht="12.75" customHeight="1"/>
    <row r="65" ht="12.75" customHeight="1"/>
    <row r="66" ht="12.75" customHeight="1"/>
    <row r="67" ht="12.75" customHeight="1"/>
  </sheetData>
  <sheetProtection algorithmName="SHA-512" hashValue="HhKItb8zWohY5WxbExoyCKn1i6WRAJhcNnWoRl7JOPlnl/dEWt54WpLmDe3Uvqjh827MtOsEuGSf4JEqlpacOA==" saltValue="fNwjPBQMSeGNp1mwaNXJyA==" spinCount="100000" sheet="1" objects="1" scenarios="1"/>
  <mergeCells count="42">
    <mergeCell ref="B49:O49"/>
    <mergeCell ref="C36:O36"/>
    <mergeCell ref="C37:O37"/>
    <mergeCell ref="C38:O38"/>
    <mergeCell ref="B27:O27"/>
    <mergeCell ref="C35:O35"/>
    <mergeCell ref="C34:O34"/>
    <mergeCell ref="C33:O33"/>
    <mergeCell ref="C43:O43"/>
    <mergeCell ref="C44:O44"/>
    <mergeCell ref="C45:O45"/>
    <mergeCell ref="C46:O46"/>
    <mergeCell ref="C47:O47"/>
    <mergeCell ref="C39:O39"/>
    <mergeCell ref="C40:O40"/>
    <mergeCell ref="C32:O32"/>
    <mergeCell ref="B8:O8"/>
    <mergeCell ref="C41:O41"/>
    <mergeCell ref="C42:O42"/>
    <mergeCell ref="C12:O12"/>
    <mergeCell ref="C13:O13"/>
    <mergeCell ref="C14:O14"/>
    <mergeCell ref="C15:O15"/>
    <mergeCell ref="C21:O21"/>
    <mergeCell ref="C16:O16"/>
    <mergeCell ref="C18:O18"/>
    <mergeCell ref="C17:O17"/>
    <mergeCell ref="C19:O19"/>
    <mergeCell ref="C20:O20"/>
    <mergeCell ref="C22:O22"/>
    <mergeCell ref="C25:O25"/>
    <mergeCell ref="C29:O29"/>
    <mergeCell ref="B2:B6"/>
    <mergeCell ref="C2:M6"/>
    <mergeCell ref="N2:O2"/>
    <mergeCell ref="N5:O5"/>
    <mergeCell ref="N6:O6"/>
    <mergeCell ref="C23:O23"/>
    <mergeCell ref="C24:O24"/>
    <mergeCell ref="C30:O30"/>
    <mergeCell ref="B10:O10"/>
    <mergeCell ref="C31:O31"/>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36</vt:i4>
      </vt:variant>
    </vt:vector>
  </HeadingPairs>
  <TitlesOfParts>
    <vt:vector size="36" baseType="lpstr">
      <vt:lpstr>Listas-N</vt:lpstr>
      <vt:lpstr>Listas</vt:lpstr>
      <vt:lpstr>Rango indicadores</vt:lpstr>
      <vt:lpstr>4-Grado Cum Objetivos Est &amp; Cal</vt:lpstr>
      <vt:lpstr>3-Grado Cump Metas Estratégicas</vt:lpstr>
      <vt:lpstr>2- Resumen Ejec PEI 2024</vt:lpstr>
      <vt:lpstr>1-Infor Det Sgto PEI 2024-2028 </vt:lpstr>
      <vt:lpstr>4.Segto Medición POA 2025 T3</vt:lpstr>
      <vt:lpstr>Matriz PEI 2024-2028</vt:lpstr>
      <vt:lpstr>4.Segto Medición POA 2025 T4</vt:lpstr>
      <vt:lpstr>3.Resum Desemp Procesos POA T4</vt:lpstr>
      <vt:lpstr>3.Resum Desemp Procesos POA T2</vt:lpstr>
      <vt:lpstr>4.Segto Medición POA 2025 T1</vt:lpstr>
      <vt:lpstr>3.Desemp Promed Procesos POA T1</vt:lpstr>
      <vt:lpstr>3.Resum Desemp Procesos POA T3</vt:lpstr>
      <vt:lpstr>4.Segto Medición POA 2025 T2</vt:lpstr>
      <vt:lpstr>2.Infor Detallado Desempeño POA</vt:lpstr>
      <vt:lpstr>1.Informe Seguimiento POA 2025</vt:lpstr>
      <vt:lpstr>Anexo 1. 01-FR-03 POA INSTITUC.</vt:lpstr>
      <vt:lpstr>01-DIR. ESTRATÉGICO 2025</vt:lpstr>
      <vt:lpstr>02-G. CONOCIMIENTO INNOV 2025</vt:lpstr>
      <vt:lpstr>03-DIRECIONAMIENTO TIC 2025</vt:lpstr>
      <vt:lpstr>04-COMUNICACIÓN ESTRATÉGIC 2025</vt:lpstr>
      <vt:lpstr>14-SERVICIO AL USUARIO2025</vt:lpstr>
      <vt:lpstr>05-PROM DEFENSA DDHH 2025</vt:lpstr>
      <vt:lpstr>06-PREV CTRL FUN PÚBLICA 2025</vt:lpstr>
      <vt:lpstr>07-POTESTAD DISCIPLINARIA 2025</vt:lpstr>
      <vt:lpstr>08-G. TALENTO HUMANO 2025</vt:lpstr>
      <vt:lpstr>09-GESTIÓN ADMINISTRATIVA 2025</vt:lpstr>
      <vt:lpstr>10-GESTIÓN FINANCIERA 2025</vt:lpstr>
      <vt:lpstr>11-GESTIÓN CONTRACTUAL 2025</vt:lpstr>
      <vt:lpstr>12-GESTIÓN DOCUMENTAL 2025</vt:lpstr>
      <vt:lpstr>13-GESTIÓN JURÍDICA 2025</vt:lpstr>
      <vt:lpstr>15-CTROL DISCIPLINARIO INT 2025</vt:lpstr>
      <vt:lpstr>16-EVALUACIÓN Y SEGUIMIENTO2025</vt:lpstr>
      <vt:lpstr>Instrucciones Dil (Pág 3 de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Gabriel Tibaduiza Sanabria</dc:creator>
  <cp:lastModifiedBy>Omaira Morales</cp:lastModifiedBy>
  <cp:lastPrinted>2015-11-11T14:56:08Z</cp:lastPrinted>
  <dcterms:created xsi:type="dcterms:W3CDTF">2014-12-22T19:20:09Z</dcterms:created>
  <dcterms:modified xsi:type="dcterms:W3CDTF">2025-05-02T15:44:11Z</dcterms:modified>
</cp:coreProperties>
</file>